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r\Documents\Firma\Vlastislav_DK\"/>
    </mc:Choice>
  </mc:AlternateContent>
  <bookViews>
    <workbookView xWindow="0" yWindow="0" windowWidth="28800" windowHeight="11655"/>
  </bookViews>
  <sheets>
    <sheet name="Rekapitulace stavby" sheetId="1" r:id="rId1"/>
    <sheet name="SO 01 - Rekonstrukce dešť..." sheetId="2" r:id="rId2"/>
    <sheet name="VON - Vedlejší a ostatní ..." sheetId="3" r:id="rId3"/>
  </sheets>
  <definedNames>
    <definedName name="_xlnm._FilterDatabase" localSheetId="1" hidden="1">'SO 01 - Rekonstrukce dešť...'!$C$123:$K$691</definedName>
    <definedName name="_xlnm._FilterDatabase" localSheetId="2" hidden="1">'VON - Vedlejší a ostatní ...'!$C$121:$K$166</definedName>
    <definedName name="_xlnm.Print_Titles" localSheetId="0">'Rekapitulace stavby'!$92:$92</definedName>
    <definedName name="_xlnm.Print_Titles" localSheetId="1">'SO 01 - Rekonstrukce dešť...'!$123:$123</definedName>
    <definedName name="_xlnm.Print_Titles" localSheetId="2">'VON - Vedlejší a ostatní ...'!$121:$121</definedName>
    <definedName name="_xlnm.Print_Area" localSheetId="0">'Rekapitulace stavby'!$D$4:$AO$76,'Rekapitulace stavby'!$C$82:$AQ$97</definedName>
    <definedName name="_xlnm.Print_Area" localSheetId="1">'SO 01 - Rekonstrukce dešť...'!$C$4:$J$76,'SO 01 - Rekonstrukce dešť...'!$C$82:$J$105,'SO 01 - Rekonstrukce dešť...'!$C$111:$K$691</definedName>
    <definedName name="_xlnm.Print_Area" localSheetId="2">'VON - Vedlejší a ostatní ...'!$C$4:$J$76,'VON - Vedlejší a ostatní ...'!$C$82:$J$103,'VON - Vedlejší a ostatní ...'!$C$109:$K$166</definedName>
  </definedNames>
  <calcPr calcId="152511"/>
</workbook>
</file>

<file path=xl/calcChain.xml><?xml version="1.0" encoding="utf-8"?>
<calcChain xmlns="http://schemas.openxmlformats.org/spreadsheetml/2006/main">
  <c r="J37" i="3" l="1"/>
  <c r="J36" i="3"/>
  <c r="AY96" i="1" s="1"/>
  <c r="J35" i="3"/>
  <c r="AX96" i="1" s="1"/>
  <c r="BI164" i="3"/>
  <c r="BH164" i="3"/>
  <c r="BG164" i="3"/>
  <c r="BF164" i="3"/>
  <c r="T164" i="3"/>
  <c r="T163" i="3" s="1"/>
  <c r="R164" i="3"/>
  <c r="R163" i="3" s="1"/>
  <c r="P164" i="3"/>
  <c r="P163" i="3" s="1"/>
  <c r="BI161" i="3"/>
  <c r="BH161" i="3"/>
  <c r="BG161" i="3"/>
  <c r="BF161" i="3"/>
  <c r="T161" i="3"/>
  <c r="T160" i="3" s="1"/>
  <c r="R161" i="3"/>
  <c r="R160" i="3" s="1"/>
  <c r="P161" i="3"/>
  <c r="P160" i="3"/>
  <c r="BI158" i="3"/>
  <c r="BH158" i="3"/>
  <c r="BG158" i="3"/>
  <c r="BF158" i="3"/>
  <c r="T158" i="3"/>
  <c r="R158" i="3"/>
  <c r="P158" i="3"/>
  <c r="BI155" i="3"/>
  <c r="BH155" i="3"/>
  <c r="BG155" i="3"/>
  <c r="BF155" i="3"/>
  <c r="T155" i="3"/>
  <c r="R155" i="3"/>
  <c r="P155" i="3"/>
  <c r="BI152" i="3"/>
  <c r="BH152" i="3"/>
  <c r="BG152" i="3"/>
  <c r="BF152" i="3"/>
  <c r="T152" i="3"/>
  <c r="R152" i="3"/>
  <c r="P152" i="3"/>
  <c r="BI149" i="3"/>
  <c r="BH149" i="3"/>
  <c r="BG149" i="3"/>
  <c r="BF149" i="3"/>
  <c r="T149" i="3"/>
  <c r="R149" i="3"/>
  <c r="P149" i="3"/>
  <c r="BI147" i="3"/>
  <c r="BH147" i="3"/>
  <c r="BG147" i="3"/>
  <c r="BF147" i="3"/>
  <c r="T147" i="3"/>
  <c r="R147" i="3"/>
  <c r="P147" i="3"/>
  <c r="BI145" i="3"/>
  <c r="BH145" i="3"/>
  <c r="BG145" i="3"/>
  <c r="BF145" i="3"/>
  <c r="T145" i="3"/>
  <c r="R145" i="3"/>
  <c r="P145" i="3"/>
  <c r="BI143" i="3"/>
  <c r="BH143" i="3"/>
  <c r="BG143" i="3"/>
  <c r="BF143" i="3"/>
  <c r="T143" i="3"/>
  <c r="R143" i="3"/>
  <c r="P143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5" i="3"/>
  <c r="BH135" i="3"/>
  <c r="BG135" i="3"/>
  <c r="BF135" i="3"/>
  <c r="T135" i="3"/>
  <c r="R135" i="3"/>
  <c r="P135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J119" i="3"/>
  <c r="J118" i="3"/>
  <c r="F118" i="3"/>
  <c r="F116" i="3"/>
  <c r="E114" i="3"/>
  <c r="J92" i="3"/>
  <c r="J91" i="3"/>
  <c r="F91" i="3"/>
  <c r="F89" i="3"/>
  <c r="E87" i="3"/>
  <c r="J18" i="3"/>
  <c r="E18" i="3"/>
  <c r="F119" i="3"/>
  <c r="J17" i="3"/>
  <c r="J12" i="3"/>
  <c r="J89" i="3"/>
  <c r="E7" i="3"/>
  <c r="E112" i="3"/>
  <c r="J37" i="2"/>
  <c r="J36" i="2"/>
  <c r="AY95" i="1"/>
  <c r="J35" i="2"/>
  <c r="AX95" i="1" s="1"/>
  <c r="BI690" i="2"/>
  <c r="BH690" i="2"/>
  <c r="BG690" i="2"/>
  <c r="BF690" i="2"/>
  <c r="T690" i="2"/>
  <c r="R690" i="2"/>
  <c r="P690" i="2"/>
  <c r="BI688" i="2"/>
  <c r="BH688" i="2"/>
  <c r="BG688" i="2"/>
  <c r="BF688" i="2"/>
  <c r="T688" i="2"/>
  <c r="R688" i="2"/>
  <c r="P688" i="2"/>
  <c r="BI683" i="2"/>
  <c r="BH683" i="2"/>
  <c r="BG683" i="2"/>
  <c r="BF683" i="2"/>
  <c r="T683" i="2"/>
  <c r="R683" i="2"/>
  <c r="P683" i="2"/>
  <c r="BI679" i="2"/>
  <c r="BH679" i="2"/>
  <c r="BG679" i="2"/>
  <c r="BF679" i="2"/>
  <c r="T679" i="2"/>
  <c r="R679" i="2"/>
  <c r="P679" i="2"/>
  <c r="BI671" i="2"/>
  <c r="BH671" i="2"/>
  <c r="BG671" i="2"/>
  <c r="BF671" i="2"/>
  <c r="T671" i="2"/>
  <c r="R671" i="2"/>
  <c r="P671" i="2"/>
  <c r="BI669" i="2"/>
  <c r="BH669" i="2"/>
  <c r="BG669" i="2"/>
  <c r="BF669" i="2"/>
  <c r="T669" i="2"/>
  <c r="R669" i="2"/>
  <c r="P669" i="2"/>
  <c r="BI665" i="2"/>
  <c r="BH665" i="2"/>
  <c r="BG665" i="2"/>
  <c r="BF665" i="2"/>
  <c r="T665" i="2"/>
  <c r="R665" i="2"/>
  <c r="P665" i="2"/>
  <c r="BI662" i="2"/>
  <c r="BH662" i="2"/>
  <c r="BG662" i="2"/>
  <c r="BF662" i="2"/>
  <c r="T662" i="2"/>
  <c r="R662" i="2"/>
  <c r="P662" i="2"/>
  <c r="BI656" i="2"/>
  <c r="BH656" i="2"/>
  <c r="BG656" i="2"/>
  <c r="BF656" i="2"/>
  <c r="T656" i="2"/>
  <c r="R656" i="2"/>
  <c r="P656" i="2"/>
  <c r="BI651" i="2"/>
  <c r="BH651" i="2"/>
  <c r="BG651" i="2"/>
  <c r="BF651" i="2"/>
  <c r="T651" i="2"/>
  <c r="R651" i="2"/>
  <c r="P651" i="2"/>
  <c r="BI650" i="2"/>
  <c r="BH650" i="2"/>
  <c r="BG650" i="2"/>
  <c r="BF650" i="2"/>
  <c r="T650" i="2"/>
  <c r="R650" i="2"/>
  <c r="P650" i="2"/>
  <c r="BI648" i="2"/>
  <c r="BH648" i="2"/>
  <c r="BG648" i="2"/>
  <c r="BF648" i="2"/>
  <c r="T648" i="2"/>
  <c r="R648" i="2"/>
  <c r="P648" i="2"/>
  <c r="BI647" i="2"/>
  <c r="BH647" i="2"/>
  <c r="BG647" i="2"/>
  <c r="BF647" i="2"/>
  <c r="T647" i="2"/>
  <c r="R647" i="2"/>
  <c r="P647" i="2"/>
  <c r="BI645" i="2"/>
  <c r="BH645" i="2"/>
  <c r="BG645" i="2"/>
  <c r="BF645" i="2"/>
  <c r="T645" i="2"/>
  <c r="R645" i="2"/>
  <c r="P645" i="2"/>
  <c r="BI644" i="2"/>
  <c r="BH644" i="2"/>
  <c r="BG644" i="2"/>
  <c r="BF644" i="2"/>
  <c r="T644" i="2"/>
  <c r="R644" i="2"/>
  <c r="P644" i="2"/>
  <c r="BI642" i="2"/>
  <c r="BH642" i="2"/>
  <c r="BG642" i="2"/>
  <c r="BF642" i="2"/>
  <c r="T642" i="2"/>
  <c r="R642" i="2"/>
  <c r="P642" i="2"/>
  <c r="BI641" i="2"/>
  <c r="BH641" i="2"/>
  <c r="BG641" i="2"/>
  <c r="BF641" i="2"/>
  <c r="T641" i="2"/>
  <c r="R641" i="2"/>
  <c r="P641" i="2"/>
  <c r="BI639" i="2"/>
  <c r="BH639" i="2"/>
  <c r="BG639" i="2"/>
  <c r="BF639" i="2"/>
  <c r="T639" i="2"/>
  <c r="R639" i="2"/>
  <c r="P639" i="2"/>
  <c r="BI638" i="2"/>
  <c r="BH638" i="2"/>
  <c r="BG638" i="2"/>
  <c r="BF638" i="2"/>
  <c r="T638" i="2"/>
  <c r="R638" i="2"/>
  <c r="P638" i="2"/>
  <c r="BI637" i="2"/>
  <c r="BH637" i="2"/>
  <c r="BG637" i="2"/>
  <c r="BF637" i="2"/>
  <c r="T637" i="2"/>
  <c r="R637" i="2"/>
  <c r="P637" i="2"/>
  <c r="BI631" i="2"/>
  <c r="BH631" i="2"/>
  <c r="BG631" i="2"/>
  <c r="BF631" i="2"/>
  <c r="T631" i="2"/>
  <c r="R631" i="2"/>
  <c r="P631" i="2"/>
  <c r="BI624" i="2"/>
  <c r="BH624" i="2"/>
  <c r="BG624" i="2"/>
  <c r="BF624" i="2"/>
  <c r="T624" i="2"/>
  <c r="R624" i="2"/>
  <c r="P624" i="2"/>
  <c r="BI617" i="2"/>
  <c r="BH617" i="2"/>
  <c r="BG617" i="2"/>
  <c r="BF617" i="2"/>
  <c r="T617" i="2"/>
  <c r="R617" i="2"/>
  <c r="P617" i="2"/>
  <c r="BI613" i="2"/>
  <c r="BH613" i="2"/>
  <c r="BG613" i="2"/>
  <c r="BF613" i="2"/>
  <c r="T613" i="2"/>
  <c r="R613" i="2"/>
  <c r="P613" i="2"/>
  <c r="BI602" i="2"/>
  <c r="BH602" i="2"/>
  <c r="BG602" i="2"/>
  <c r="BF602" i="2"/>
  <c r="T602" i="2"/>
  <c r="R602" i="2"/>
  <c r="P602" i="2"/>
  <c r="BI597" i="2"/>
  <c r="BH597" i="2"/>
  <c r="BG597" i="2"/>
  <c r="BF597" i="2"/>
  <c r="T597" i="2"/>
  <c r="R597" i="2"/>
  <c r="P597" i="2"/>
  <c r="BI587" i="2"/>
  <c r="BH587" i="2"/>
  <c r="BG587" i="2"/>
  <c r="BF587" i="2"/>
  <c r="T587" i="2"/>
  <c r="R587" i="2"/>
  <c r="P587" i="2"/>
  <c r="BI582" i="2"/>
  <c r="BH582" i="2"/>
  <c r="BG582" i="2"/>
  <c r="BF582" i="2"/>
  <c r="T582" i="2"/>
  <c r="R582" i="2"/>
  <c r="P582" i="2"/>
  <c r="BI575" i="2"/>
  <c r="BH575" i="2"/>
  <c r="BG575" i="2"/>
  <c r="BF575" i="2"/>
  <c r="T575" i="2"/>
  <c r="R575" i="2"/>
  <c r="P575" i="2"/>
  <c r="BI574" i="2"/>
  <c r="BH574" i="2"/>
  <c r="BG574" i="2"/>
  <c r="BF574" i="2"/>
  <c r="T574" i="2"/>
  <c r="R574" i="2"/>
  <c r="P574" i="2"/>
  <c r="BI573" i="2"/>
  <c r="BH573" i="2"/>
  <c r="BG573" i="2"/>
  <c r="BF573" i="2"/>
  <c r="T573" i="2"/>
  <c r="R573" i="2"/>
  <c r="P573" i="2"/>
  <c r="BI572" i="2"/>
  <c r="BH572" i="2"/>
  <c r="BG572" i="2"/>
  <c r="BF572" i="2"/>
  <c r="T572" i="2"/>
  <c r="R572" i="2"/>
  <c r="P572" i="2"/>
  <c r="BI565" i="2"/>
  <c r="BH565" i="2"/>
  <c r="BG565" i="2"/>
  <c r="BF565" i="2"/>
  <c r="T565" i="2"/>
  <c r="R565" i="2"/>
  <c r="P565" i="2"/>
  <c r="BI560" i="2"/>
  <c r="BH560" i="2"/>
  <c r="BG560" i="2"/>
  <c r="BF560" i="2"/>
  <c r="T560" i="2"/>
  <c r="R560" i="2"/>
  <c r="P560" i="2"/>
  <c r="BI559" i="2"/>
  <c r="BH559" i="2"/>
  <c r="BG559" i="2"/>
  <c r="BF559" i="2"/>
  <c r="T559" i="2"/>
  <c r="R559" i="2"/>
  <c r="P559" i="2"/>
  <c r="BI554" i="2"/>
  <c r="BH554" i="2"/>
  <c r="BG554" i="2"/>
  <c r="BF554" i="2"/>
  <c r="T554" i="2"/>
  <c r="R554" i="2"/>
  <c r="P554" i="2"/>
  <c r="BI553" i="2"/>
  <c r="BH553" i="2"/>
  <c r="BG553" i="2"/>
  <c r="BF553" i="2"/>
  <c r="T553" i="2"/>
  <c r="R553" i="2"/>
  <c r="P553" i="2"/>
  <c r="BI546" i="2"/>
  <c r="BH546" i="2"/>
  <c r="BG546" i="2"/>
  <c r="BF546" i="2"/>
  <c r="T546" i="2"/>
  <c r="R546" i="2"/>
  <c r="P546" i="2"/>
  <c r="BI544" i="2"/>
  <c r="BH544" i="2"/>
  <c r="BG544" i="2"/>
  <c r="BF544" i="2"/>
  <c r="T544" i="2"/>
  <c r="R544" i="2"/>
  <c r="P544" i="2"/>
  <c r="BI537" i="2"/>
  <c r="BH537" i="2"/>
  <c r="BG537" i="2"/>
  <c r="BF537" i="2"/>
  <c r="T537" i="2"/>
  <c r="R537" i="2"/>
  <c r="P537" i="2"/>
  <c r="BI533" i="2"/>
  <c r="BH533" i="2"/>
  <c r="BG533" i="2"/>
  <c r="BF533" i="2"/>
  <c r="T533" i="2"/>
  <c r="R533" i="2"/>
  <c r="P533" i="2"/>
  <c r="BI528" i="2"/>
  <c r="BH528" i="2"/>
  <c r="BG528" i="2"/>
  <c r="BF528" i="2"/>
  <c r="T528" i="2"/>
  <c r="R528" i="2"/>
  <c r="P528" i="2"/>
  <c r="BI526" i="2"/>
  <c r="BH526" i="2"/>
  <c r="BG526" i="2"/>
  <c r="BF526" i="2"/>
  <c r="T526" i="2"/>
  <c r="R526" i="2"/>
  <c r="P526" i="2"/>
  <c r="BI521" i="2"/>
  <c r="BH521" i="2"/>
  <c r="BG521" i="2"/>
  <c r="BF521" i="2"/>
  <c r="T521" i="2"/>
  <c r="R521" i="2"/>
  <c r="P521" i="2"/>
  <c r="BI516" i="2"/>
  <c r="BH516" i="2"/>
  <c r="BG516" i="2"/>
  <c r="BF516" i="2"/>
  <c r="T516" i="2"/>
  <c r="R516" i="2"/>
  <c r="P516" i="2"/>
  <c r="BI509" i="2"/>
  <c r="BH509" i="2"/>
  <c r="BG509" i="2"/>
  <c r="BF509" i="2"/>
  <c r="T509" i="2"/>
  <c r="R509" i="2"/>
  <c r="P509" i="2"/>
  <c r="BI502" i="2"/>
  <c r="BH502" i="2"/>
  <c r="BG502" i="2"/>
  <c r="BF502" i="2"/>
  <c r="T502" i="2"/>
  <c r="R502" i="2"/>
  <c r="P502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3" i="2"/>
  <c r="BH493" i="2"/>
  <c r="BG493" i="2"/>
  <c r="BF493" i="2"/>
  <c r="T493" i="2"/>
  <c r="R493" i="2"/>
  <c r="P493" i="2"/>
  <c r="BI492" i="2"/>
  <c r="BH492" i="2"/>
  <c r="BG492" i="2"/>
  <c r="BF492" i="2"/>
  <c r="T492" i="2"/>
  <c r="R492" i="2"/>
  <c r="P492" i="2"/>
  <c r="BI490" i="2"/>
  <c r="BH490" i="2"/>
  <c r="BG490" i="2"/>
  <c r="BF490" i="2"/>
  <c r="T490" i="2"/>
  <c r="R490" i="2"/>
  <c r="P490" i="2"/>
  <c r="BI489" i="2"/>
  <c r="BH489" i="2"/>
  <c r="BG489" i="2"/>
  <c r="BF489" i="2"/>
  <c r="T489" i="2"/>
  <c r="R489" i="2"/>
  <c r="P489" i="2"/>
  <c r="BI487" i="2"/>
  <c r="BH487" i="2"/>
  <c r="BG487" i="2"/>
  <c r="BF487" i="2"/>
  <c r="T487" i="2"/>
  <c r="R487" i="2"/>
  <c r="P487" i="2"/>
  <c r="BI481" i="2"/>
  <c r="BH481" i="2"/>
  <c r="BG481" i="2"/>
  <c r="BF481" i="2"/>
  <c r="T481" i="2"/>
  <c r="R481" i="2"/>
  <c r="P481" i="2"/>
  <c r="BI480" i="2"/>
  <c r="BH480" i="2"/>
  <c r="BG480" i="2"/>
  <c r="BF480" i="2"/>
  <c r="T480" i="2"/>
  <c r="R480" i="2"/>
  <c r="P480" i="2"/>
  <c r="BI473" i="2"/>
  <c r="BH473" i="2"/>
  <c r="BG473" i="2"/>
  <c r="BF473" i="2"/>
  <c r="T473" i="2"/>
  <c r="R473" i="2"/>
  <c r="P473" i="2"/>
  <c r="BI472" i="2"/>
  <c r="BH472" i="2"/>
  <c r="BG472" i="2"/>
  <c r="BF472" i="2"/>
  <c r="T472" i="2"/>
  <c r="R472" i="2"/>
  <c r="P472" i="2"/>
  <c r="BI471" i="2"/>
  <c r="BH471" i="2"/>
  <c r="BG471" i="2"/>
  <c r="BF471" i="2"/>
  <c r="T471" i="2"/>
  <c r="R471" i="2"/>
  <c r="P471" i="2"/>
  <c r="BI469" i="2"/>
  <c r="BH469" i="2"/>
  <c r="BG469" i="2"/>
  <c r="BF469" i="2"/>
  <c r="T469" i="2"/>
  <c r="R469" i="2"/>
  <c r="P469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2" i="2"/>
  <c r="BH462" i="2"/>
  <c r="BG462" i="2"/>
  <c r="BF462" i="2"/>
  <c r="T462" i="2"/>
  <c r="R462" i="2"/>
  <c r="P462" i="2"/>
  <c r="BI460" i="2"/>
  <c r="BH460" i="2"/>
  <c r="BG460" i="2"/>
  <c r="BF460" i="2"/>
  <c r="T460" i="2"/>
  <c r="R460" i="2"/>
  <c r="P460" i="2"/>
  <c r="BI453" i="2"/>
  <c r="BH453" i="2"/>
  <c r="BG453" i="2"/>
  <c r="BF453" i="2"/>
  <c r="T453" i="2"/>
  <c r="R453" i="2"/>
  <c r="P453" i="2"/>
  <c r="BI451" i="2"/>
  <c r="BH451" i="2"/>
  <c r="BG451" i="2"/>
  <c r="BF451" i="2"/>
  <c r="T451" i="2"/>
  <c r="R451" i="2"/>
  <c r="P451" i="2"/>
  <c r="BI446" i="2"/>
  <c r="BH446" i="2"/>
  <c r="BG446" i="2"/>
  <c r="BF446" i="2"/>
  <c r="T446" i="2"/>
  <c r="R446" i="2"/>
  <c r="P446" i="2"/>
  <c r="BI443" i="2"/>
  <c r="BH443" i="2"/>
  <c r="BG443" i="2"/>
  <c r="BF443" i="2"/>
  <c r="T443" i="2"/>
  <c r="R443" i="2"/>
  <c r="P443" i="2"/>
  <c r="BI441" i="2"/>
  <c r="BH441" i="2"/>
  <c r="BG441" i="2"/>
  <c r="BF441" i="2"/>
  <c r="T441" i="2"/>
  <c r="R441" i="2"/>
  <c r="P441" i="2"/>
  <c r="BI439" i="2"/>
  <c r="BH439" i="2"/>
  <c r="BG439" i="2"/>
  <c r="BF439" i="2"/>
  <c r="T439" i="2"/>
  <c r="R439" i="2"/>
  <c r="P439" i="2"/>
  <c r="BI431" i="2"/>
  <c r="BH431" i="2"/>
  <c r="BG431" i="2"/>
  <c r="BF431" i="2"/>
  <c r="T431" i="2"/>
  <c r="R431" i="2"/>
  <c r="P431" i="2"/>
  <c r="BI426" i="2"/>
  <c r="BH426" i="2"/>
  <c r="BG426" i="2"/>
  <c r="BF426" i="2"/>
  <c r="T426" i="2"/>
  <c r="R426" i="2"/>
  <c r="P426" i="2"/>
  <c r="BI420" i="2"/>
  <c r="BH420" i="2"/>
  <c r="BG420" i="2"/>
  <c r="BF420" i="2"/>
  <c r="T420" i="2"/>
  <c r="R420" i="2"/>
  <c r="P420" i="2"/>
  <c r="BI414" i="2"/>
  <c r="BH414" i="2"/>
  <c r="BG414" i="2"/>
  <c r="BF414" i="2"/>
  <c r="T414" i="2"/>
  <c r="R414" i="2"/>
  <c r="P414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84" i="2"/>
  <c r="BH384" i="2"/>
  <c r="BG384" i="2"/>
  <c r="BF384" i="2"/>
  <c r="T384" i="2"/>
  <c r="R384" i="2"/>
  <c r="P384" i="2"/>
  <c r="BI381" i="2"/>
  <c r="BH381" i="2"/>
  <c r="BG381" i="2"/>
  <c r="BF381" i="2"/>
  <c r="T381" i="2"/>
  <c r="R381" i="2"/>
  <c r="P381" i="2"/>
  <c r="BI357" i="2"/>
  <c r="BH357" i="2"/>
  <c r="BG357" i="2"/>
  <c r="BF357" i="2"/>
  <c r="T357" i="2"/>
  <c r="R357" i="2"/>
  <c r="P357" i="2"/>
  <c r="BI340" i="2"/>
  <c r="BH340" i="2"/>
  <c r="BG340" i="2"/>
  <c r="BF340" i="2"/>
  <c r="T340" i="2"/>
  <c r="R340" i="2"/>
  <c r="P340" i="2"/>
  <c r="BI338" i="2"/>
  <c r="BH338" i="2"/>
  <c r="BG338" i="2"/>
  <c r="BF338" i="2"/>
  <c r="T338" i="2"/>
  <c r="R338" i="2"/>
  <c r="P338" i="2"/>
  <c r="BI334" i="2"/>
  <c r="BH334" i="2"/>
  <c r="BG334" i="2"/>
  <c r="BF334" i="2"/>
  <c r="T334" i="2"/>
  <c r="R334" i="2"/>
  <c r="P334" i="2"/>
  <c r="BI326" i="2"/>
  <c r="BH326" i="2"/>
  <c r="BG326" i="2"/>
  <c r="BF326" i="2"/>
  <c r="T326" i="2"/>
  <c r="R326" i="2"/>
  <c r="P326" i="2"/>
  <c r="BI324" i="2"/>
  <c r="BH324" i="2"/>
  <c r="BG324" i="2"/>
  <c r="BF324" i="2"/>
  <c r="T324" i="2"/>
  <c r="R324" i="2"/>
  <c r="P324" i="2"/>
  <c r="BI319" i="2"/>
  <c r="BH319" i="2"/>
  <c r="BG319" i="2"/>
  <c r="BF319" i="2"/>
  <c r="T319" i="2"/>
  <c r="R319" i="2"/>
  <c r="P319" i="2"/>
  <c r="BI315" i="2"/>
  <c r="BH315" i="2"/>
  <c r="BG315" i="2"/>
  <c r="BF315" i="2"/>
  <c r="T315" i="2"/>
  <c r="R315" i="2"/>
  <c r="P315" i="2"/>
  <c r="BI276" i="2"/>
  <c r="BH276" i="2"/>
  <c r="BG276" i="2"/>
  <c r="BF276" i="2"/>
  <c r="T276" i="2"/>
  <c r="R276" i="2"/>
  <c r="P276" i="2"/>
  <c r="BI259" i="2"/>
  <c r="BH259" i="2"/>
  <c r="BG259" i="2"/>
  <c r="BF259" i="2"/>
  <c r="T259" i="2"/>
  <c r="R259" i="2"/>
  <c r="P259" i="2"/>
  <c r="BI220" i="2"/>
  <c r="BH220" i="2"/>
  <c r="BG220" i="2"/>
  <c r="BF220" i="2"/>
  <c r="T220" i="2"/>
  <c r="R220" i="2"/>
  <c r="P220" i="2"/>
  <c r="BI203" i="2"/>
  <c r="BH203" i="2"/>
  <c r="BG203" i="2"/>
  <c r="BF203" i="2"/>
  <c r="T203" i="2"/>
  <c r="R203" i="2"/>
  <c r="P203" i="2"/>
  <c r="BI164" i="2"/>
  <c r="BH164" i="2"/>
  <c r="BG164" i="2"/>
  <c r="BF164" i="2"/>
  <c r="T164" i="2"/>
  <c r="R164" i="2"/>
  <c r="P164" i="2"/>
  <c r="BI159" i="2"/>
  <c r="BH159" i="2"/>
  <c r="BG159" i="2"/>
  <c r="BF159" i="2"/>
  <c r="T159" i="2"/>
  <c r="R159" i="2"/>
  <c r="P159" i="2"/>
  <c r="BI142" i="2"/>
  <c r="BH142" i="2"/>
  <c r="BG142" i="2"/>
  <c r="BF142" i="2"/>
  <c r="T142" i="2"/>
  <c r="R142" i="2"/>
  <c r="P142" i="2"/>
  <c r="BI140" i="2"/>
  <c r="BH140" i="2"/>
  <c r="BG140" i="2"/>
  <c r="BF140" i="2"/>
  <c r="T140" i="2"/>
  <c r="R140" i="2"/>
  <c r="P140" i="2"/>
  <c r="BI134" i="2"/>
  <c r="BH134" i="2"/>
  <c r="BG134" i="2"/>
  <c r="BF134" i="2"/>
  <c r="T134" i="2"/>
  <c r="R134" i="2"/>
  <c r="P134" i="2"/>
  <c r="BI127" i="2"/>
  <c r="BH127" i="2"/>
  <c r="BG127" i="2"/>
  <c r="BF127" i="2"/>
  <c r="T127" i="2"/>
  <c r="R127" i="2"/>
  <c r="P127" i="2"/>
  <c r="J121" i="2"/>
  <c r="J120" i="2"/>
  <c r="F120" i="2"/>
  <c r="F118" i="2"/>
  <c r="E116" i="2"/>
  <c r="J92" i="2"/>
  <c r="J91" i="2"/>
  <c r="F91" i="2"/>
  <c r="F89" i="2"/>
  <c r="E87" i="2"/>
  <c r="J18" i="2"/>
  <c r="E18" i="2"/>
  <c r="F92" i="2" s="1"/>
  <c r="J17" i="2"/>
  <c r="J12" i="2"/>
  <c r="J118" i="2" s="1"/>
  <c r="E7" i="2"/>
  <c r="E85" i="2" s="1"/>
  <c r="L90" i="1"/>
  <c r="AM90" i="1"/>
  <c r="AM89" i="1"/>
  <c r="L89" i="1"/>
  <c r="AM87" i="1"/>
  <c r="L87" i="1"/>
  <c r="L85" i="1"/>
  <c r="L84" i="1"/>
  <c r="BK669" i="2"/>
  <c r="BK624" i="2"/>
  <c r="J509" i="2"/>
  <c r="BK407" i="2"/>
  <c r="J671" i="2"/>
  <c r="BK533" i="2"/>
  <c r="BK396" i="2"/>
  <c r="J690" i="2"/>
  <c r="BK134" i="2"/>
  <c r="BK648" i="2"/>
  <c r="J613" i="2"/>
  <c r="BK481" i="2"/>
  <c r="J460" i="2"/>
  <c r="J669" i="2"/>
  <c r="J631" i="2"/>
  <c r="BK490" i="2"/>
  <c r="J472" i="2"/>
  <c r="BK381" i="2"/>
  <c r="BK203" i="2"/>
  <c r="BK587" i="2"/>
  <c r="J502" i="2"/>
  <c r="J381" i="2"/>
  <c r="J554" i="2"/>
  <c r="BK492" i="2"/>
  <c r="J398" i="2"/>
  <c r="BK398" i="2"/>
  <c r="J164" i="2"/>
  <c r="BK143" i="3"/>
  <c r="J127" i="3"/>
  <c r="BK127" i="3"/>
  <c r="BK135" i="3"/>
  <c r="J656" i="2"/>
  <c r="BK637" i="2"/>
  <c r="J528" i="2"/>
  <c r="BK443" i="2"/>
  <c r="BK574" i="2"/>
  <c r="J497" i="2"/>
  <c r="J203" i="2"/>
  <c r="BK642" i="2"/>
  <c r="J647" i="2"/>
  <c r="J637" i="2"/>
  <c r="J575" i="2"/>
  <c r="J492" i="2"/>
  <c r="BK414" i="2"/>
  <c r="J688" i="2"/>
  <c r="J641" i="2"/>
  <c r="J602" i="2"/>
  <c r="BK544" i="2"/>
  <c r="BK473" i="2"/>
  <c r="BK439" i="2"/>
  <c r="J338" i="2"/>
  <c r="J134" i="2"/>
  <c r="BK573" i="2"/>
  <c r="BK453" i="2"/>
  <c r="BK315" i="2"/>
  <c r="J468" i="2"/>
  <c r="BK338" i="2"/>
  <c r="J467" i="2"/>
  <c r="BK384" i="2"/>
  <c r="J155" i="3"/>
  <c r="BK130" i="3"/>
  <c r="J130" i="3"/>
  <c r="J126" i="3"/>
  <c r="J138" i="3"/>
  <c r="BK679" i="2"/>
  <c r="J565" i="2"/>
  <c r="J471" i="2"/>
  <c r="BK140" i="2"/>
  <c r="BK537" i="2"/>
  <c r="J453" i="2"/>
  <c r="BK671" i="2"/>
  <c r="AS94" i="1"/>
  <c r="BK526" i="2"/>
  <c r="BK462" i="2"/>
  <c r="J159" i="2"/>
  <c r="BK656" i="2"/>
  <c r="BK638" i="2"/>
  <c r="BK560" i="2"/>
  <c r="J493" i="2"/>
  <c r="BK572" i="2"/>
  <c r="J414" i="2"/>
  <c r="J546" i="2"/>
  <c r="BK469" i="2"/>
  <c r="J406" i="2"/>
  <c r="J446" i="2"/>
  <c r="J319" i="2"/>
  <c r="J152" i="3"/>
  <c r="J164" i="3"/>
  <c r="J145" i="3"/>
  <c r="J143" i="3"/>
  <c r="J683" i="2"/>
  <c r="J582" i="2"/>
  <c r="BK431" i="2"/>
  <c r="J662" i="2"/>
  <c r="BK516" i="2"/>
  <c r="BK334" i="2"/>
  <c r="BK645" i="2"/>
  <c r="J679" i="2"/>
  <c r="BK644" i="2"/>
  <c r="BK602" i="2"/>
  <c r="BK509" i="2"/>
  <c r="BK467" i="2"/>
  <c r="BK340" i="2"/>
  <c r="BK690" i="2"/>
  <c r="J639" i="2"/>
  <c r="BK597" i="2"/>
  <c r="BK528" i="2"/>
  <c r="J480" i="2"/>
  <c r="J441" i="2"/>
  <c r="J340" i="2"/>
  <c r="BK142" i="2"/>
  <c r="BK575" i="2"/>
  <c r="J489" i="2"/>
  <c r="BK259" i="2"/>
  <c r="J533" i="2"/>
  <c r="BK471" i="2"/>
  <c r="J220" i="2"/>
  <c r="J396" i="2"/>
  <c r="J158" i="3"/>
  <c r="J132" i="3"/>
  <c r="J149" i="3"/>
  <c r="J128" i="3"/>
  <c r="BK152" i="3"/>
  <c r="BK132" i="3"/>
  <c r="J648" i="2"/>
  <c r="BK553" i="2"/>
  <c r="J481" i="2"/>
  <c r="J315" i="2"/>
  <c r="BK559" i="2"/>
  <c r="J473" i="2"/>
  <c r="J276" i="2"/>
  <c r="BK662" i="2"/>
  <c r="BK650" i="2"/>
  <c r="J638" i="2"/>
  <c r="BK617" i="2"/>
  <c r="J553" i="2"/>
  <c r="BK468" i="2"/>
  <c r="J426" i="2"/>
  <c r="J142" i="2"/>
  <c r="J644" i="2"/>
  <c r="BK613" i="2"/>
  <c r="BK496" i="2"/>
  <c r="BK446" i="2"/>
  <c r="BK399" i="2"/>
  <c r="J324" i="2"/>
  <c r="BK127" i="2"/>
  <c r="BK554" i="2"/>
  <c r="BK451" i="2"/>
  <c r="BK319" i="2"/>
  <c r="J516" i="2"/>
  <c r="BK480" i="2"/>
  <c r="J443" i="2"/>
  <c r="BK521" i="2"/>
  <c r="BK426" i="2"/>
  <c r="BK220" i="2"/>
  <c r="J135" i="3"/>
  <c r="J125" i="3"/>
  <c r="BK164" i="3"/>
  <c r="J34" i="3"/>
  <c r="BK688" i="2"/>
  <c r="J645" i="2"/>
  <c r="J526" i="2"/>
  <c r="J384" i="2"/>
  <c r="BK665" i="2"/>
  <c r="J521" i="2"/>
  <c r="J439" i="2"/>
  <c r="J140" i="2"/>
  <c r="BK647" i="2"/>
  <c r="J651" i="2"/>
  <c r="J642" i="2"/>
  <c r="BK631" i="2"/>
  <c r="BK546" i="2"/>
  <c r="BK487" i="2"/>
  <c r="BK420" i="2"/>
  <c r="J127" i="2"/>
  <c r="J650" i="2"/>
  <c r="J617" i="2"/>
  <c r="J559" i="2"/>
  <c r="BK489" i="2"/>
  <c r="J431" i="2"/>
  <c r="J259" i="2"/>
  <c r="J597" i="2"/>
  <c r="J496" i="2"/>
  <c r="J326" i="2"/>
  <c r="J537" i="2"/>
  <c r="BK472" i="2"/>
  <c r="J407" i="2"/>
  <c r="BK326" i="2"/>
  <c r="BK441" i="2"/>
  <c r="BK324" i="2"/>
  <c r="BK145" i="3"/>
  <c r="BK158" i="3"/>
  <c r="BK161" i="3"/>
  <c r="BK147" i="3"/>
  <c r="BK125" i="3"/>
  <c r="BK582" i="2"/>
  <c r="BK565" i="2"/>
  <c r="BK493" i="2"/>
  <c r="J451" i="2"/>
  <c r="BK497" i="2"/>
  <c r="BK406" i="2"/>
  <c r="J161" i="3"/>
  <c r="J140" i="3"/>
  <c r="BK126" i="3"/>
  <c r="BK138" i="3"/>
  <c r="BK155" i="3"/>
  <c r="J147" i="3"/>
  <c r="J665" i="2"/>
  <c r="J574" i="2"/>
  <c r="J490" i="2"/>
  <c r="J399" i="2"/>
  <c r="J587" i="2"/>
  <c r="J487" i="2"/>
  <c r="J357" i="2"/>
  <c r="BK683" i="2"/>
  <c r="BK639" i="2"/>
  <c r="BK641" i="2"/>
  <c r="J624" i="2"/>
  <c r="J573" i="2"/>
  <c r="J469" i="2"/>
  <c r="BK276" i="2"/>
  <c r="BK651" i="2"/>
  <c r="J572" i="2"/>
  <c r="BK502" i="2"/>
  <c r="BK357" i="2"/>
  <c r="BK164" i="2"/>
  <c r="J560" i="2"/>
  <c r="J420" i="2"/>
  <c r="J544" i="2"/>
  <c r="J462" i="2"/>
  <c r="J334" i="2"/>
  <c r="BK460" i="2"/>
  <c r="BK159" i="2"/>
  <c r="BK128" i="3"/>
  <c r="BK149" i="3"/>
  <c r="BK140" i="3"/>
  <c r="P126" i="2" l="1"/>
  <c r="BK612" i="2"/>
  <c r="J612" i="2" s="1"/>
  <c r="J102" i="2" s="1"/>
  <c r="T124" i="3"/>
  <c r="T126" i="2"/>
  <c r="P413" i="2"/>
  <c r="T661" i="2"/>
  <c r="R124" i="3"/>
  <c r="T438" i="2"/>
  <c r="BK661" i="2"/>
  <c r="J661" i="2" s="1"/>
  <c r="J103" i="2" s="1"/>
  <c r="P687" i="2"/>
  <c r="R129" i="3"/>
  <c r="R126" i="2"/>
  <c r="P383" i="2"/>
  <c r="T383" i="2"/>
  <c r="T413" i="2"/>
  <c r="P612" i="2"/>
  <c r="BK687" i="2"/>
  <c r="J687" i="2"/>
  <c r="J104" i="2" s="1"/>
  <c r="BK124" i="3"/>
  <c r="R154" i="3"/>
  <c r="BK126" i="2"/>
  <c r="J126" i="2" s="1"/>
  <c r="J98" i="2" s="1"/>
  <c r="BK383" i="2"/>
  <c r="J383" i="2"/>
  <c r="J99" i="2" s="1"/>
  <c r="R383" i="2"/>
  <c r="BK413" i="2"/>
  <c r="J413" i="2"/>
  <c r="J100" i="2" s="1"/>
  <c r="R413" i="2"/>
  <c r="R612" i="2"/>
  <c r="R687" i="2"/>
  <c r="P124" i="3"/>
  <c r="P154" i="3"/>
  <c r="BK438" i="2"/>
  <c r="J438" i="2"/>
  <c r="J101" i="2" s="1"/>
  <c r="T612" i="2"/>
  <c r="T687" i="2"/>
  <c r="BK129" i="3"/>
  <c r="J129" i="3" s="1"/>
  <c r="J99" i="3" s="1"/>
  <c r="BK154" i="3"/>
  <c r="J154" i="3"/>
  <c r="J100" i="3" s="1"/>
  <c r="R438" i="2"/>
  <c r="R661" i="2"/>
  <c r="P129" i="3"/>
  <c r="T154" i="3"/>
  <c r="P438" i="2"/>
  <c r="P661" i="2"/>
  <c r="T129" i="3"/>
  <c r="BK163" i="3"/>
  <c r="J163" i="3"/>
  <c r="J102" i="3" s="1"/>
  <c r="BK160" i="3"/>
  <c r="J160" i="3" s="1"/>
  <c r="J101" i="3" s="1"/>
  <c r="BE125" i="3"/>
  <c r="BE127" i="3"/>
  <c r="BE130" i="3"/>
  <c r="F92" i="3"/>
  <c r="J116" i="3"/>
  <c r="BE161" i="3"/>
  <c r="BE164" i="3"/>
  <c r="E85" i="3"/>
  <c r="BE126" i="3"/>
  <c r="BE138" i="3"/>
  <c r="BE140" i="3"/>
  <c r="BE143" i="3"/>
  <c r="BE145" i="3"/>
  <c r="BE155" i="3"/>
  <c r="BE158" i="3"/>
  <c r="BE128" i="3"/>
  <c r="BE147" i="3"/>
  <c r="BE152" i="3"/>
  <c r="BE132" i="3"/>
  <c r="BE135" i="3"/>
  <c r="BE149" i="3"/>
  <c r="AW96" i="1"/>
  <c r="J89" i="2"/>
  <c r="BE340" i="2"/>
  <c r="BE357" i="2"/>
  <c r="BE420" i="2"/>
  <c r="BE439" i="2"/>
  <c r="BE469" i="2"/>
  <c r="BE471" i="2"/>
  <c r="BE481" i="2"/>
  <c r="BE496" i="2"/>
  <c r="BE516" i="2"/>
  <c r="BE528" i="2"/>
  <c r="F121" i="2"/>
  <c r="BE127" i="2"/>
  <c r="BE142" i="2"/>
  <c r="BE315" i="2"/>
  <c r="BE381" i="2"/>
  <c r="BE414" i="2"/>
  <c r="BE441" i="2"/>
  <c r="BE467" i="2"/>
  <c r="BE553" i="2"/>
  <c r="BE559" i="2"/>
  <c r="BE560" i="2"/>
  <c r="BE573" i="2"/>
  <c r="E114" i="2"/>
  <c r="BE203" i="2"/>
  <c r="BE220" i="2"/>
  <c r="BE338" i="2"/>
  <c r="BE384" i="2"/>
  <c r="BE399" i="2"/>
  <c r="BE406" i="2"/>
  <c r="BE407" i="2"/>
  <c r="BE431" i="2"/>
  <c r="BE565" i="2"/>
  <c r="BE613" i="2"/>
  <c r="BE140" i="2"/>
  <c r="BE334" i="2"/>
  <c r="BE443" i="2"/>
  <c r="BE487" i="2"/>
  <c r="BE497" i="2"/>
  <c r="BE521" i="2"/>
  <c r="BE526" i="2"/>
  <c r="BE533" i="2"/>
  <c r="BE537" i="2"/>
  <c r="BE597" i="2"/>
  <c r="BE602" i="2"/>
  <c r="BE648" i="2"/>
  <c r="BE679" i="2"/>
  <c r="BE164" i="2"/>
  <c r="BE259" i="2"/>
  <c r="BE396" i="2"/>
  <c r="BE398" i="2"/>
  <c r="BE451" i="2"/>
  <c r="BE453" i="2"/>
  <c r="BE490" i="2"/>
  <c r="BE572" i="2"/>
  <c r="BE574" i="2"/>
  <c r="BE582" i="2"/>
  <c r="BE587" i="2"/>
  <c r="BE617" i="2"/>
  <c r="BE645" i="2"/>
  <c r="BE665" i="2"/>
  <c r="BE683" i="2"/>
  <c r="BE624" i="2"/>
  <c r="BE642" i="2"/>
  <c r="BE688" i="2"/>
  <c r="BE159" i="2"/>
  <c r="BE446" i="2"/>
  <c r="BE460" i="2"/>
  <c r="BE462" i="2"/>
  <c r="BE468" i="2"/>
  <c r="BE509" i="2"/>
  <c r="BE554" i="2"/>
  <c r="BE637" i="2"/>
  <c r="BE639" i="2"/>
  <c r="BE650" i="2"/>
  <c r="BE656" i="2"/>
  <c r="BE669" i="2"/>
  <c r="BE690" i="2"/>
  <c r="BE134" i="2"/>
  <c r="BE276" i="2"/>
  <c r="BE319" i="2"/>
  <c r="BE324" i="2"/>
  <c r="BE326" i="2"/>
  <c r="BE426" i="2"/>
  <c r="BE472" i="2"/>
  <c r="BE473" i="2"/>
  <c r="BE480" i="2"/>
  <c r="BE489" i="2"/>
  <c r="BE492" i="2"/>
  <c r="BE493" i="2"/>
  <c r="BE502" i="2"/>
  <c r="BE544" i="2"/>
  <c r="BE546" i="2"/>
  <c r="BE575" i="2"/>
  <c r="BE631" i="2"/>
  <c r="BE638" i="2"/>
  <c r="BE641" i="2"/>
  <c r="BE644" i="2"/>
  <c r="BE647" i="2"/>
  <c r="BE651" i="2"/>
  <c r="BE662" i="2"/>
  <c r="BE671" i="2"/>
  <c r="F35" i="2"/>
  <c r="BB95" i="1"/>
  <c r="F37" i="2"/>
  <c r="BD95" i="1"/>
  <c r="F36" i="2"/>
  <c r="BC95" i="1"/>
  <c r="F34" i="3"/>
  <c r="BA96" i="1"/>
  <c r="F36" i="3"/>
  <c r="BC96" i="1"/>
  <c r="F35" i="3"/>
  <c r="BB96" i="1"/>
  <c r="F37" i="3"/>
  <c r="BD96" i="1"/>
  <c r="F34" i="2"/>
  <c r="BA95" i="1" s="1"/>
  <c r="J34" i="2"/>
  <c r="AW95" i="1"/>
  <c r="R125" i="2" l="1"/>
  <c r="R124" i="2" s="1"/>
  <c r="T125" i="2"/>
  <c r="T124" i="2"/>
  <c r="P123" i="3"/>
  <c r="P122" i="3" s="1"/>
  <c r="AU96" i="1" s="1"/>
  <c r="BK123" i="3"/>
  <c r="J123" i="3"/>
  <c r="J97" i="3" s="1"/>
  <c r="R123" i="3"/>
  <c r="R122" i="3"/>
  <c r="T123" i="3"/>
  <c r="T122" i="3"/>
  <c r="BK125" i="2"/>
  <c r="J125" i="2"/>
  <c r="J97" i="2"/>
  <c r="P125" i="2"/>
  <c r="P124" i="2"/>
  <c r="AU95" i="1"/>
  <c r="J124" i="3"/>
  <c r="J98" i="3"/>
  <c r="F33" i="2"/>
  <c r="AZ95" i="1" s="1"/>
  <c r="J33" i="2"/>
  <c r="AV95" i="1" s="1"/>
  <c r="AT95" i="1" s="1"/>
  <c r="BB94" i="1"/>
  <c r="AX94" i="1" s="1"/>
  <c r="BC94" i="1"/>
  <c r="W32" i="1"/>
  <c r="F33" i="3"/>
  <c r="AZ96" i="1"/>
  <c r="BA94" i="1"/>
  <c r="AW94" i="1"/>
  <c r="AK30" i="1"/>
  <c r="BD94" i="1"/>
  <c r="W33" i="1"/>
  <c r="J33" i="3"/>
  <c r="AV96" i="1" s="1"/>
  <c r="AT96" i="1" s="1"/>
  <c r="BK122" i="3" l="1"/>
  <c r="J122" i="3" s="1"/>
  <c r="J30" i="3" s="1"/>
  <c r="AG96" i="1" s="1"/>
  <c r="BK124" i="2"/>
  <c r="J124" i="2"/>
  <c r="AU94" i="1"/>
  <c r="AZ94" i="1"/>
  <c r="W29" i="1"/>
  <c r="W30" i="1"/>
  <c r="J30" i="2"/>
  <c r="AG95" i="1" s="1"/>
  <c r="AY94" i="1"/>
  <c r="W31" i="1"/>
  <c r="J39" i="3" l="1"/>
  <c r="J39" i="2"/>
  <c r="J96" i="3"/>
  <c r="J96" i="2"/>
  <c r="AN95" i="1"/>
  <c r="AN96" i="1"/>
  <c r="AV94" i="1"/>
  <c r="AK29" i="1"/>
  <c r="AG94" i="1"/>
  <c r="AK26" i="1"/>
  <c r="AK35" i="1" l="1"/>
  <c r="AT94" i="1"/>
  <c r="AN94" i="1" l="1"/>
</calcChain>
</file>

<file path=xl/sharedStrings.xml><?xml version="1.0" encoding="utf-8"?>
<sst xmlns="http://schemas.openxmlformats.org/spreadsheetml/2006/main" count="6120" uniqueCount="862">
  <si>
    <t>Export Komplet</t>
  </si>
  <si>
    <t/>
  </si>
  <si>
    <t>2.0</t>
  </si>
  <si>
    <t>ZAMOK</t>
  </si>
  <si>
    <t>False</t>
  </si>
  <si>
    <t>{4fc29be2-c6ee-4291-ae04-46a490c56c39}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</si>
  <si>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</si>
  <si>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</si>
  <si>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</si>
  <si>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</si>
  <si>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</si>
  <si>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</si>
  <si>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</si>
  <si>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</si>
  <si>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VL-0125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</si>
  <si>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</si>
  <si>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</si>
  <si>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DEŠŤOVÉ KANALIZACE NA PARC.Č.731/1, 765/1 A 796/8 V K.Ú. VLASTISLAV</t>
  </si>
  <si>
    <t>KSO:</t>
  </si>
  <si>
    <t>827 21 42</t>
  </si>
  <si>
    <t>CC-CZ:</t>
  </si>
  <si>
    <t>22231</t>
  </si>
  <si>
    <t>Místo:</t>
  </si>
  <si>
    <t>Vlastislav</t>
  </si>
  <si>
    <t>Datum:</t>
  </si>
  <si>
    <t>30. 1. 2025</t>
  </si>
  <si>
    <t>Zadavatel:</t>
  </si>
  <si>
    <t>IČ:</t>
  </si>
  <si>
    <t>00481661</t>
  </si>
  <si>
    <t>Obec Vlastislav</t>
  </si>
  <si>
    <t>DIČ:</t>
  </si>
  <si>
    <t>Uchazeč:</t>
  </si>
  <si>
    <t>Vyplň údaj</t>
  </si>
  <si>
    <t>Projektant:</t>
  </si>
  <si>
    <t>03547418</t>
  </si>
  <si>
    <t>Ing. Daniel Picka, Ph.D.</t>
  </si>
  <si>
    <t>True</t>
  </si>
  <si>
    <t>Zpracovatel:</t>
  </si>
  <si>
    <t>87710251</t>
  </si>
  <si>
    <t>Ing. Petr Jarkovský</t>
  </si>
  <si>
    <t>Poznámka:</t>
  </si>
  <si>
    <t>Soupis prací je sestaven s využitím položek Cenové soustavy ÚRS.Cenové a technické podmínky položek Cenové soustavy ÚRS, které nejsou uvedeny v soupisu prací (informace z tzv.úvodních katalogů) jsou neomezeně dálkově k dispozici na www.cs-urs.cz. Položky soupisu prací, které nemají ve sloupci ,,Cenová soustava" uveden žádný údaj, nepochází z Cenové soustavy ÚRS._x000D_
Výkaz výměr nemusí být úplný, ani vyčerpávající. Pokud Zhotovilel shledá nezbytně nutným doplnit další položky do výkazu výměr, pak lze tak učinit pouze se souhlasem zástupce Objednatele - na tuto skutečnost pak Zhotovitel přehledně upozorní v průvodním dopise k nabídce. Upozorňujeme, že nabídku lze odpovědně zpracovat pouze na základě kompletní dokumentace, tzn. průvodní a souhrnné části dokumentace, příslušné textové a výkresové části, výkazů výměr. Tento dokument byl vytvořen z výkresové a textové dokumentace projektu.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</si>
  <si>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</si>
  <si>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</si>
  <si>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</si>
  <si>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</si>
  <si>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</si>
  <si>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</si>
  <si>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</si>
  <si>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</si>
  <si>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</si>
  <si>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</si>
  <si>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</si>
  <si>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</si>
  <si>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</si>
  <si>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</si>
  <si>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</si>
  <si>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</si>
  <si>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</si>
  <si>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</si>
  <si>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</si>
  <si>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</si>
  <si>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</si>
  <si>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</si>
  <si>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</si>
  <si>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</si>
  <si>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</si>
  <si>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</si>
  <si>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</si>
  <si>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</si>
  <si>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</si>
  <si>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</si>
  <si>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</si>
  <si>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</si>
  <si>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</si>
  <si>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</si>
  <si>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</si>
  <si>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</si>
  <si>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</si>
  <si>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</si>
  <si>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</si>
  <si>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</si>
  <si>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</si>
  <si>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</si>
  <si>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</si>
  <si>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</si>
  <si>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</si>
  <si>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</si>
  <si>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 xml:space="preserve">Rekonstrukce dešťové kanalizace </t>
  </si>
  <si>
    <t>STA</t>
  </si>
  <si>
    <t>1</t>
  </si>
  <si>
    <t>{93b8d692-d9ef-4a8c-9b6d-fbad7f91f498}</t>
  </si>
  <si>
    <t>2</t>
  </si>
  <si>
    <t>VON</t>
  </si>
  <si>
    <t>Vedlejší a ostatní náklady</t>
  </si>
  <si>
    <t>{8f143d20-8e82-485f-82c2-25c9d96edf08}</t>
  </si>
  <si>
    <t>KRYCÍ LIST SOUPISU PRACÍ</t>
  </si>
  <si>
    <t>Objekt:</t>
  </si>
  <si>
    <t xml:space="preserve">SO 01 - Rekonstrukce dešťové kanalizace </t>
  </si>
  <si>
    <t>Soupis prací je sestaven s využitím položek Cenové soustavy ÚRS.Cenové a technické podmínky položek Cenové soustavy ÚRS, které nejsou uvedeny v soupisu prací (informace z tzv.úvodních katalogů) jsou neomezeně dálkově k dispozici na www.cs-urs.cz. Položky soupisu prací, které nemají ve sloupci ,,Cenová soustava" uveden žádný údaj, nepochází z Cenové soustavy ÚRS. Výkaz výměr nemusí být úplný, ani vyčerpávající. Pokud Zhotovilel shledá nezbytně nutným doplnit další položky do výkazu výměr, pak lze tak učinit pouze se souhlasem zástupce Objednatele - na tuto skutečnost pak Zhotovitel přehledně upozorní v průvodním dopise k nabídce. Upozorňujeme, že nabídku lze odpovědně zpracovat pouze na základě kompletní dokumentace, tzn. průvodní a souhrnné části dokumentace, příslušné textové a výkresové části, výkazů výměr. Tento dokument byl vytvořen z výkresové a textové dokumentace projektu.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</si>
  <si>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</si>
  <si>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</si>
  <si>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</si>
  <si>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</si>
  <si>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</si>
  <si>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</si>
  <si>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</si>
  <si>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</si>
  <si>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</si>
  <si>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</si>
  <si>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</si>
  <si>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</si>
  <si>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</si>
  <si>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</si>
  <si>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</si>
  <si>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</si>
  <si>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</si>
  <si>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</si>
  <si>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</si>
  <si>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</si>
  <si>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</si>
  <si>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</si>
  <si>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</si>
  <si>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</si>
  <si>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</si>
  <si>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</si>
  <si>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</si>
  <si>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</si>
  <si>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</si>
  <si>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</si>
  <si>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</si>
  <si>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113106171</t>
  </si>
  <si>
    <t>Rozebrání dlažeb vozovek ze zámkové dlažby s ložem z kameniva ručně</t>
  </si>
  <si>
    <t>m2</t>
  </si>
  <si>
    <t>CS ÚRS 2025 01</t>
  </si>
  <si>
    <t>4</t>
  </si>
  <si>
    <t>-320907964</t>
  </si>
  <si>
    <t>Online PSC</t>
  </si>
  <si>
    <t>https://podminky.urs.cz/item/CS_URS_2025_01/113106171</t>
  </si>
  <si>
    <t>P</t>
  </si>
  <si>
    <t>Poznámka k položce:_x000D_
Zpětné použití dlažby</t>
  </si>
  <si>
    <t>VV</t>
  </si>
  <si>
    <t>Vjezdy do objektů</t>
  </si>
  <si>
    <t>9,500</t>
  </si>
  <si>
    <t>6,000</t>
  </si>
  <si>
    <t>Součet</t>
  </si>
  <si>
    <t>113107530</t>
  </si>
  <si>
    <t>Odstranění podkladu z betonu prostého tl do 100 mm při překopech strojně pl přes 15 m2</t>
  </si>
  <si>
    <t>48819716</t>
  </si>
  <si>
    <t>https://podminky.urs.cz/item/CS_URS_2025_01/113107530</t>
  </si>
  <si>
    <t>110,000*1,500</t>
  </si>
  <si>
    <t>17,000*2,100</t>
  </si>
  <si>
    <t>1,500*16,000</t>
  </si>
  <si>
    <t>3</t>
  </si>
  <si>
    <t>113107542</t>
  </si>
  <si>
    <t>Odstranění podkladu živičných tl přes 50 do 100 mm při překopech strojně pl přes 15 m2</t>
  </si>
  <si>
    <t>1823999214</t>
  </si>
  <si>
    <t>https://podminky.urs.cz/item/CS_URS_2025_01/113107542</t>
  </si>
  <si>
    <t>132212331</t>
  </si>
  <si>
    <t>Hloubení nezapažených rýh šířky do 2000 mm v soudržných horninách třídy těžitelnosti I skupiny 3 ručně</t>
  </si>
  <si>
    <t>m3</t>
  </si>
  <si>
    <t>1878390333</t>
  </si>
  <si>
    <t>https://podminky.urs.cz/item/CS_URS_2025_01/132212331</t>
  </si>
  <si>
    <t>Poznámka k položce:_x000D_
Na základě doporučení projektanta rozdělení výkopů:_x000D_
- tř. 3 - 60%_x000D_
- tř. 4 - 30%_x000D_
- tř. 5 - 10%</t>
  </si>
  <si>
    <t>"st. 0,00 - 3,16" ((0,98+1,35)/2*3,16)*1,500</t>
  </si>
  <si>
    <t>"st. 3,16 - 8,28" ((1,35+1,21)/2*5,12)*1,500</t>
  </si>
  <si>
    <t>"st. 8,28 - 10,59" ((1,21+1,49)/2*2,31)*1,500</t>
  </si>
  <si>
    <t>"st. 10,59 - 13,77" ((1,49+1,65)/2*3,18)*1,500</t>
  </si>
  <si>
    <t>"st. 13,77 - 16,87" ((1,65+1,03)/2*3,10)*1,500</t>
  </si>
  <si>
    <t>"st. 16,87 - 17,26" 1,03*0,39*1,500</t>
  </si>
  <si>
    <t>"st. 37,69 - 40,69" 1,11*3,00*1,500</t>
  </si>
  <si>
    <t>"st. 56,46 - 59,46" ((0,98+1,04)/2*3,00)*1,500</t>
  </si>
  <si>
    <t>"st. 75,50 - 82,56" ((1,01+1,04)/2*7,06)*1,500</t>
  </si>
  <si>
    <t>"st. 87,80 - 106,87" ((1,03*1,99)+((1,03+0,92)/2*1,33)+((0,92+0,88)/2*1,31)+((0,88+0,91)/2*5,02)+((0,91+0,97)/2*2,29)+((0,97+0,98)/2*0,81))*1,500</t>
  </si>
  <si>
    <t>(((0,98+1,03)/2*4,82)+((1,03+1,04)/2*1,50))*1,500</t>
  </si>
  <si>
    <t>"st. 122,13 - 125,76" (((1,15+1,09)/2*2,09)+((1,09+0,98)/2*1,54))*1,500</t>
  </si>
  <si>
    <t>88,186*0,6 'Přepočtené koeficientem množství</t>
  </si>
  <si>
    <t>5</t>
  </si>
  <si>
    <t>132251101</t>
  </si>
  <si>
    <t>Hloubení rýh nezapažených š do 800 mm v hornině třídy těžitelnosti I skupiny 3 objem do 20 m3 strojně</t>
  </si>
  <si>
    <t>598477624</t>
  </si>
  <si>
    <t>https://podminky.urs.cz/item/CS_URS_2025_01/132251101</t>
  </si>
  <si>
    <t>Štěrbinový žlab</t>
  </si>
  <si>
    <t>0,800*0,400*7,500</t>
  </si>
  <si>
    <t>6</t>
  </si>
  <si>
    <t>132251253</t>
  </si>
  <si>
    <t>Hloubení rýh nezapažených š do 2000 mm v hornině třídy těžitelnosti I skupiny 3 objem do 100 m3 strojně</t>
  </si>
  <si>
    <t>-1981593611</t>
  </si>
  <si>
    <t>https://podminky.urs.cz/item/CS_URS_2025_01/132251253</t>
  </si>
  <si>
    <t>Stoka - š. 1,50 m</t>
  </si>
  <si>
    <t>"st. 0,00 - 17,26" ruční výkop</t>
  </si>
  <si>
    <t>"st. 17,26 - 25,44" ((1,035+1,08)/2*8,18)*1,100</t>
  </si>
  <si>
    <t>"st. 25,44 - 29,47" ((1,08+1,20)/2*4,03)*1,100</t>
  </si>
  <si>
    <t>"st. 29,47 - 30,37" ((1,20+1,08)/2*0,90)*1,100</t>
  </si>
  <si>
    <t>"st. 30,37 - 36,87" ((1,08+1,10)/2*6,50)*1,100</t>
  </si>
  <si>
    <t>"st. 36,87 - 37,69" ((1,10+1,11)/2*0,82)*1,100</t>
  </si>
  <si>
    <t>"st. 37,69 - 40,69" ruční výkop</t>
  </si>
  <si>
    <t>"st. 40,69 - 43,26" ((1,11+1,14)/2*2,57)*1,500</t>
  </si>
  <si>
    <t>"st. 43,26 - 54,46" ((1,14+1,11)/2*11,20)*1,500</t>
  </si>
  <si>
    <t>"st. 54,46 - 59,46" ruční výkop</t>
  </si>
  <si>
    <t>"st. 59,46 - 61,09" ((1,04+1,10)/2*1,63)*1,500</t>
  </si>
  <si>
    <t>"st. 61,09 - 61,78" ((1,10+1,22)/2*0,69)*1,500</t>
  </si>
  <si>
    <t>"st. 61,78 - 62,38" ((1,22+1,09)/2*0,60)*1,500</t>
  </si>
  <si>
    <t>"st. 62,38 - 72,94" ((1,09+0,98)/2*10,56)*1,500</t>
  </si>
  <si>
    <t>"st. 72,94 - 75,50" ((0,98+1,01)/2*2,56)*1,500</t>
  </si>
  <si>
    <t>"st. 75,50 - 82,56" ruční výkop</t>
  </si>
  <si>
    <t>"st. 82,56 - 86,24" ((1,04+1,03)/2*3,68)*1,500</t>
  </si>
  <si>
    <t>"st. 86,24 - 87,80" 1,03*1,56*1,500</t>
  </si>
  <si>
    <t>"st. 87,80 - 106,87" ruční výkop</t>
  </si>
  <si>
    <t>"st. 106,87 - 113,41" ((1,04+1,10)/2*6,54)*1,500</t>
  </si>
  <si>
    <t>"st. 113,41 - 118,67" ((1,10+1,19)/2*5,26)*1,500</t>
  </si>
  <si>
    <t>"st. 118,67 - 119,11" 1,19*0,44*1,500</t>
  </si>
  <si>
    <t>"st. 119,11 - 122,13" ((1,19+1,15)/2*3,02)*1,500</t>
  </si>
  <si>
    <t>"st. 122,13 - 125,76" ruční výkop</t>
  </si>
  <si>
    <t>Mezisoučet</t>
  </si>
  <si>
    <t>Dokopání pro monolitickou šachtu - 2 ks</t>
  </si>
  <si>
    <t>1,140*1,140*0,300*2</t>
  </si>
  <si>
    <t>Rýhy pro přípojky uličních vpustí a štěrbinový žlab- šířka 1,00 m</t>
  </si>
  <si>
    <t>"UV 1" 0,960*1,500*1,000</t>
  </si>
  <si>
    <t>"UV 2 - 5" 0,860*1,500*1,000*4</t>
  </si>
  <si>
    <t>"štěrbinový žlab" 0,860*2,500*1,000</t>
  </si>
  <si>
    <t>116,067*0,6 'Přepočtené koeficientem množství</t>
  </si>
  <si>
    <t>7</t>
  </si>
  <si>
    <t>132312331</t>
  </si>
  <si>
    <t>Hloubení nezapažených rýh šířky do 2000 mm v soudržných horninách třídy těžitelnosti II skupiny 4 ručně</t>
  </si>
  <si>
    <t>529835061</t>
  </si>
  <si>
    <t>https://podminky.urs.cz/item/CS_URS_2025_01/132312331</t>
  </si>
  <si>
    <t>88,186*0,3 'Přepočtené koeficientem množství</t>
  </si>
  <si>
    <t>8</t>
  </si>
  <si>
    <t>132351252</t>
  </si>
  <si>
    <t>Hloubení rýh nezapažených š do 2000 mm v hornině třídy těžitelnosti II skupiny 4 objem do 50 m3 strojně</t>
  </si>
  <si>
    <t>11180283</t>
  </si>
  <si>
    <t>https://podminky.urs.cz/item/CS_URS_2025_01/132351252</t>
  </si>
  <si>
    <t>116,067*0,3 'Přepočtené koeficientem množství</t>
  </si>
  <si>
    <t>9</t>
  </si>
  <si>
    <t>132412331</t>
  </si>
  <si>
    <t>Hloubení nezapažených rýh šířky do 2000 mm v soudržných horninách třídy těžitelnosti II skupiny 5 ručně</t>
  </si>
  <si>
    <t>-197285450</t>
  </si>
  <si>
    <t>https://podminky.urs.cz/item/CS_URS_2025_01/132412331</t>
  </si>
  <si>
    <t>88,186*0,1 'Přepočtené koeficientem množství</t>
  </si>
  <si>
    <t>10</t>
  </si>
  <si>
    <t>132451251</t>
  </si>
  <si>
    <t>Hloubení rýh nezapažených š do 2000 mm v hornině třídy těžitelnosti II skupiny 5 objem do 20 m3 strojně</t>
  </si>
  <si>
    <t>350458680</t>
  </si>
  <si>
    <t>https://podminky.urs.cz/item/CS_URS_2025_01/132451251</t>
  </si>
  <si>
    <t>116,067*0,1 'Přepočtené koeficientem množství</t>
  </si>
  <si>
    <t>11</t>
  </si>
  <si>
    <t>139001101.R01</t>
  </si>
  <si>
    <t>Příplatek za ztížení vykopávky - statické zajištění plotové zíďky</t>
  </si>
  <si>
    <t>m</t>
  </si>
  <si>
    <t>-468147700</t>
  </si>
  <si>
    <t>8,000</t>
  </si>
  <si>
    <t>16,000</t>
  </si>
  <si>
    <t>151811132</t>
  </si>
  <si>
    <t>Osazení pažicího boxu hl výkopu do 4 m š přes 1,2 do 2,5 m</t>
  </si>
  <si>
    <t>-442499079</t>
  </si>
  <si>
    <t>https://podminky.urs.cz/item/CS_URS_2025_01/151811132</t>
  </si>
  <si>
    <t>17,000*1,500*2</t>
  </si>
  <si>
    <t>15,000*1,200*2</t>
  </si>
  <si>
    <t>13</t>
  </si>
  <si>
    <t>151811232</t>
  </si>
  <si>
    <t>Odstranění pažicího boxu hl výkopu do 4 m š přes 1,2 do 2,5 m</t>
  </si>
  <si>
    <t>-986497068</t>
  </si>
  <si>
    <t>https://podminky.urs.cz/item/CS_URS_2025_01/151811232</t>
  </si>
  <si>
    <t>14</t>
  </si>
  <si>
    <t>162751117</t>
  </si>
  <si>
    <t>Vodorovné přemístění přes 9 000 do 10000 m výkopku/sypaniny z horniny třídy těžitelnosti I skupiny 1 až 3</t>
  </si>
  <si>
    <t>1401858332</t>
  </si>
  <si>
    <t>https://podminky.urs.cz/item/CS_URS_2025_01/162751117</t>
  </si>
  <si>
    <t>Poznámka k položce:_x000D_
Předpoklad skládky do 12 km</t>
  </si>
  <si>
    <t>Výkopy</t>
  </si>
  <si>
    <t>52,912+2,400+69,640+26,456+34,820+8,819+11,607</t>
  </si>
  <si>
    <t>"odpočet zásypů"</t>
  </si>
  <si>
    <t>-24,113</t>
  </si>
  <si>
    <t>15</t>
  </si>
  <si>
    <t>162751119</t>
  </si>
  <si>
    <t>Příplatek k vodorovnému přemístění výkopku/sypaniny z horniny třídy těžitelnosti I skupiny 1 až 3 ZKD 1000 m přes 10000 m</t>
  </si>
  <si>
    <t>-1902703894</t>
  </si>
  <si>
    <t>https://podminky.urs.cz/item/CS_URS_2025_01/162751119</t>
  </si>
  <si>
    <t>182,541*2</t>
  </si>
  <si>
    <t>16</t>
  </si>
  <si>
    <t>171201231</t>
  </si>
  <si>
    <t>Poplatek za uložení zeminy a kamení na recyklační skládce (skládkovné) kód odpadu 17 05 04</t>
  </si>
  <si>
    <t>t</t>
  </si>
  <si>
    <t>-1985254859</t>
  </si>
  <si>
    <t>https://podminky.urs.cz/item/CS_URS_2025_01/171201231</t>
  </si>
  <si>
    <t>17</t>
  </si>
  <si>
    <t>174151101</t>
  </si>
  <si>
    <t>Zásyp jam, šachet rýh nebo kolem objektů sypaninou se zhutněním</t>
  </si>
  <si>
    <t>-603524556</t>
  </si>
  <si>
    <t>https://podminky.urs.cz/item/CS_URS_2025_01/174151101</t>
  </si>
  <si>
    <t>Odpočet lože, obsypů, betonového podkladu</t>
  </si>
  <si>
    <t>-1,920</t>
  </si>
  <si>
    <t>-(144,310+5,500+0,756)</t>
  </si>
  <si>
    <t>-24,948</t>
  </si>
  <si>
    <t>Odpočet šachet</t>
  </si>
  <si>
    <t>-(1,140*1,140*1,300)*2</t>
  </si>
  <si>
    <t>Odpočet vpustí</t>
  </si>
  <si>
    <t>-(PI*0,280*0,280*0,675)</t>
  </si>
  <si>
    <t>-(PI*0,280*0,280*0,575)*4</t>
  </si>
  <si>
    <t>-((PI*0,280*0,280*0,635)+(0,400*0,300*7,000))</t>
  </si>
  <si>
    <t>18</t>
  </si>
  <si>
    <t>175151101</t>
  </si>
  <si>
    <t>Obsypání potrubí strojně sypaninou bez prohození, uloženou do 3 m</t>
  </si>
  <si>
    <t>1931825540</t>
  </si>
  <si>
    <t>https://podminky.urs.cz/item/CS_URS_2025_01/175151101</t>
  </si>
  <si>
    <t>Stoka</t>
  </si>
  <si>
    <t>1,500*0,765*125,760</t>
  </si>
  <si>
    <t>"odpočet potrubí"</t>
  </si>
  <si>
    <t>-(PI*0,265*0,265*125,760)</t>
  </si>
  <si>
    <t>Přípojky DN 200</t>
  </si>
  <si>
    <t>"UV 1" 0,550*1,500*1,000</t>
  </si>
  <si>
    <t>"UV 2 - 5" 0,550*1,500*1,000*4</t>
  </si>
  <si>
    <t>"štěrbinový žlab" 0,550*2,500*1,000</t>
  </si>
  <si>
    <t>-(PI*0,105*0,105*10,000)</t>
  </si>
  <si>
    <t>Žlaby u vjezdů</t>
  </si>
  <si>
    <t>0,420*0,300*2,000*3</t>
  </si>
  <si>
    <t>-(PI*0,055*0,055*6,000)</t>
  </si>
  <si>
    <t>19</t>
  </si>
  <si>
    <t>M</t>
  </si>
  <si>
    <t>58337310</t>
  </si>
  <si>
    <t>štěrkopísek frakce 0/4</t>
  </si>
  <si>
    <t>1469488807</t>
  </si>
  <si>
    <t>122,418*2 'Přepočtené koeficientem množství</t>
  </si>
  <si>
    <t>Vodorovné konstrukce</t>
  </si>
  <si>
    <t>20</t>
  </si>
  <si>
    <t>451572111</t>
  </si>
  <si>
    <t>Lože pod potrubí otevřený výkop z kameniva drobného těženého</t>
  </si>
  <si>
    <t>-1267724105</t>
  </si>
  <si>
    <t>https://podminky.urs.cz/item/CS_URS_2025_01/451572111</t>
  </si>
  <si>
    <t>0,800*0,100*7,500</t>
  </si>
  <si>
    <t>1,140*1,140*0,100*2</t>
  </si>
  <si>
    <t>Rýhy pro přípojky uličních vpustí, štěrbinový žlab- šířka 1,00 m a žlaby u vjezdů</t>
  </si>
  <si>
    <t>"UV 1" 0,100*1,500*1,000</t>
  </si>
  <si>
    <t>"UV 2 - 5" 0,100*1,500*1,000*4</t>
  </si>
  <si>
    <t>"štěrbinový žlab" 0,100*2,500*1,000</t>
  </si>
  <si>
    <t>"žlaby u vjezdů" 2,000*0,300*0,100</t>
  </si>
  <si>
    <t>452111141</t>
  </si>
  <si>
    <t>Osazení betonových dílců pražců pod potrubí v otevřeném výkopu, průřezové plochy přes 75000 mm2</t>
  </si>
  <si>
    <t>kus</t>
  </si>
  <si>
    <t>-1909273106</t>
  </si>
  <si>
    <t>https://podminky.urs.cz/item/CS_URS_2025_01/452111141</t>
  </si>
  <si>
    <t>22</t>
  </si>
  <si>
    <t>59222197</t>
  </si>
  <si>
    <t>prah podkladní ŽB pro trouby DN 300-500</t>
  </si>
  <si>
    <t>1221873040</t>
  </si>
  <si>
    <t>23</t>
  </si>
  <si>
    <t>452112112</t>
  </si>
  <si>
    <t>Osazení betonových prstenců nebo rámů v do 100 mm pod poklopy a mříže</t>
  </si>
  <si>
    <t>-1829752481</t>
  </si>
  <si>
    <t>https://podminky.urs.cz/item/CS_URS_2025_01/452112112</t>
  </si>
  <si>
    <t>UV1 - UV5</t>
  </si>
  <si>
    <t>24</t>
  </si>
  <si>
    <t>59223864</t>
  </si>
  <si>
    <t>prstenec pro uliční vpusť vyrovnávací betonový 390x60x130mm</t>
  </si>
  <si>
    <t>440057566</t>
  </si>
  <si>
    <t>25</t>
  </si>
  <si>
    <t>452311131</t>
  </si>
  <si>
    <t>Podkladní desky z betonu prostého bez zvýšených nároků na prostředí tř. C 12/15 otevřený výkop</t>
  </si>
  <si>
    <t>308856184</t>
  </si>
  <si>
    <t>https://podminky.urs.cz/item/CS_URS_2025_01/452311131</t>
  </si>
  <si>
    <t>126,000*1,100*0,180</t>
  </si>
  <si>
    <t>"odpočet podkladních pražců"</t>
  </si>
  <si>
    <t>-(0,550*0,090*0,120)*84</t>
  </si>
  <si>
    <t>Komunikace pozemní</t>
  </si>
  <si>
    <t>26</t>
  </si>
  <si>
    <t>564762111</t>
  </si>
  <si>
    <t>Podklad z vibrovaného štěrku VŠ tl 200 mm</t>
  </si>
  <si>
    <t>-195275926</t>
  </si>
  <si>
    <t>https://podminky.urs.cz/item/CS_URS_2025_01/564762111</t>
  </si>
  <si>
    <t>Poznámka k položce:_x000D_
Provizorní kryt před provedením nové vozovky a chodníků</t>
  </si>
  <si>
    <t>27</t>
  </si>
  <si>
    <t>564851011</t>
  </si>
  <si>
    <t>Podklad ze štěrkodrtě ŠD plochy do 100 m2 tl 150 mm</t>
  </si>
  <si>
    <t>-703371866</t>
  </si>
  <si>
    <t>https://podminky.urs.cz/item/CS_URS_2025_01/564851011</t>
  </si>
  <si>
    <t>28</t>
  </si>
  <si>
    <t>581121115</t>
  </si>
  <si>
    <t>Kryt cementobetonový vozovek skupiny CB I tl 150 mm</t>
  </si>
  <si>
    <t>260760334</t>
  </si>
  <si>
    <t>https://podminky.urs.cz/item/CS_URS_2025_01/581121115</t>
  </si>
  <si>
    <t>Vjezd do objektu</t>
  </si>
  <si>
    <t>29</t>
  </si>
  <si>
    <t>596211210</t>
  </si>
  <si>
    <t>Kladení zámkové dlažby komunikací pro pěší ručně tl 80 mm skupiny A pl do 50 m2</t>
  </si>
  <si>
    <t>-1681995722</t>
  </si>
  <si>
    <t>https://podminky.urs.cz/item/CS_URS_2025_01/596211210</t>
  </si>
  <si>
    <t>Vedení trubní dálková a přípojná</t>
  </si>
  <si>
    <t>30</t>
  </si>
  <si>
    <t>810391811</t>
  </si>
  <si>
    <t>Bourání stávajícího potrubí z betonu DN přes 200 do 400</t>
  </si>
  <si>
    <t>-2139811521</t>
  </si>
  <si>
    <t>https://podminky.urs.cz/item/CS_URS_2025_01/810391811</t>
  </si>
  <si>
    <t>31</t>
  </si>
  <si>
    <t>822392112</t>
  </si>
  <si>
    <t>Montáž potrubí z trub TZH s integrovaným pryžovým těsněním otevřený výkop sklon do 20 % DN 400</t>
  </si>
  <si>
    <t>-1250186255</t>
  </si>
  <si>
    <t>https://podminky.urs.cz/item/CS_URS_2025_01/822392112</t>
  </si>
  <si>
    <t>32</t>
  </si>
  <si>
    <t>59222022</t>
  </si>
  <si>
    <t>trouba ŽB hrdlová DN 400</t>
  </si>
  <si>
    <t>-70635371</t>
  </si>
  <si>
    <t>Poznámka k položce:_x000D_
Trouby s integrovaným těsněním (IT)</t>
  </si>
  <si>
    <t>126*1,01 'Přepočtené koeficientem množství</t>
  </si>
  <si>
    <t>33</t>
  </si>
  <si>
    <t>871263121</t>
  </si>
  <si>
    <t>Montáž kanalizačního potrubí hladkého plnostěnného SN 8 z PVC-U DN 110</t>
  </si>
  <si>
    <t>-519403786</t>
  </si>
  <si>
    <t>https://podminky.urs.cz/item/CS_URS_2025_01/871263121</t>
  </si>
  <si>
    <t>Připojení žlabů u vjezdů do objektů</t>
  </si>
  <si>
    <t>2,000*3</t>
  </si>
  <si>
    <t>34</t>
  </si>
  <si>
    <t>28611118</t>
  </si>
  <si>
    <t>trubka kanalizační PVC-U plnostěnná jednovrstvá DN 110x1000mm SN8</t>
  </si>
  <si>
    <t>-950817845</t>
  </si>
  <si>
    <t>6*1,03 'Přepočtené koeficientem množství</t>
  </si>
  <si>
    <t>35</t>
  </si>
  <si>
    <t>871353121</t>
  </si>
  <si>
    <t>Montáž kanalizačního potrubí hladkého plnostěnného SN 8 z PVC-U DN 200</t>
  </si>
  <si>
    <t>781249216</t>
  </si>
  <si>
    <t>https://podminky.urs.cz/item/CS_URS_2025_01/871353121</t>
  </si>
  <si>
    <t>Přípojky uličních vpustí</t>
  </si>
  <si>
    <t>1,500*5</t>
  </si>
  <si>
    <t>Přípojka štěrbinového žlabu</t>
  </si>
  <si>
    <t>2,500</t>
  </si>
  <si>
    <t>36</t>
  </si>
  <si>
    <t>28611167</t>
  </si>
  <si>
    <t>trubka kanalizační PVC-U plnostěnná jednovrstvá DN 200x1000mm SN8</t>
  </si>
  <si>
    <t>-710898821</t>
  </si>
  <si>
    <t>10*1,03 'Přepočtené koeficientem množství</t>
  </si>
  <si>
    <t>37</t>
  </si>
  <si>
    <t>877260310</t>
  </si>
  <si>
    <t>Montáž kolen na kanalizačním potrubí z PP nebo tvrdého PVC-U trub hladkých plnostěnných DN 100</t>
  </si>
  <si>
    <t>1278949390</t>
  </si>
  <si>
    <t>https://podminky.urs.cz/item/CS_URS_2025_01/877260310</t>
  </si>
  <si>
    <t>Napojení žlabů u vjezdů do objektů - 2 kolena na přípojku</t>
  </si>
  <si>
    <t>3*2</t>
  </si>
  <si>
    <t>38</t>
  </si>
  <si>
    <t>28611351</t>
  </si>
  <si>
    <t>koleno kanalizační PVC KG 110x45°</t>
  </si>
  <si>
    <t>843120818</t>
  </si>
  <si>
    <t>39</t>
  </si>
  <si>
    <t>28611353</t>
  </si>
  <si>
    <t>koleno kanalizační PVC KG 110x87°</t>
  </si>
  <si>
    <t>281709959</t>
  </si>
  <si>
    <t>40</t>
  </si>
  <si>
    <t>877315123</t>
  </si>
  <si>
    <t>Montáž navrtávacího sedla pro potrubí betonové nebo kameninové přípojka DN 150</t>
  </si>
  <si>
    <t>1852724995</t>
  </si>
  <si>
    <t>https://podminky.urs.cz/item/CS_URS_2025_01/877315123</t>
  </si>
  <si>
    <t>41</t>
  </si>
  <si>
    <t>28651302</t>
  </si>
  <si>
    <t>sedlo kolmé univerzální beton/KG DN 400/160</t>
  </si>
  <si>
    <t>-1534171623</t>
  </si>
  <si>
    <t>42</t>
  </si>
  <si>
    <t>28651332</t>
  </si>
  <si>
    <t>redukce zátková KG 10/160 pro přípojky KG 110</t>
  </si>
  <si>
    <t>-1815256071</t>
  </si>
  <si>
    <t>43</t>
  </si>
  <si>
    <t>877355123</t>
  </si>
  <si>
    <t>Montáž navrtávacího sedla pro potrubí betonové nebo kameninové přípojka DN 200</t>
  </si>
  <si>
    <t>-1325532166</t>
  </si>
  <si>
    <t>https://podminky.urs.cz/item/CS_URS_2025_01/877355123</t>
  </si>
  <si>
    <t>Přípojky kanalizačních vpustí</t>
  </si>
  <si>
    <t>44</t>
  </si>
  <si>
    <t>28651303</t>
  </si>
  <si>
    <t>sedlo kolmé univerzální beton/KG DN 400/200</t>
  </si>
  <si>
    <t>532692258</t>
  </si>
  <si>
    <t>45</t>
  </si>
  <si>
    <t>890211851</t>
  </si>
  <si>
    <t>Bourání šachet z prostého betonu strojně obestavěného prostoru do 1,5 m3</t>
  </si>
  <si>
    <t>868785824</t>
  </si>
  <si>
    <t>https://podminky.urs.cz/item/CS_URS_2025_01/890211851</t>
  </si>
  <si>
    <t>Stávající uliční vpusti - předpoklad</t>
  </si>
  <si>
    <t>(PI*0,300*0,300*0,900)*3</t>
  </si>
  <si>
    <t>1,000*1,000*0,930*2</t>
  </si>
  <si>
    <t>46</t>
  </si>
  <si>
    <t>891269961</t>
  </si>
  <si>
    <t>Montáž potrubních spojek hrdlo/hrdlo na potrubí z jakýchkoli trub DN 100</t>
  </si>
  <si>
    <t>1007642725</t>
  </si>
  <si>
    <t>https://podminky.urs.cz/item/CS_URS_2025_01/891269961</t>
  </si>
  <si>
    <t>47</t>
  </si>
  <si>
    <t>31951016</t>
  </si>
  <si>
    <t>potrubní spojka jištěná proti posuvu hrdlo-hrdlo DN 100</t>
  </si>
  <si>
    <t>1187216456</t>
  </si>
  <si>
    <t>48</t>
  </si>
  <si>
    <t>891359961</t>
  </si>
  <si>
    <t>Montáž potrubních spojek hrdlo/hrdlo na potrubí z jakýchkoli trub DN 200</t>
  </si>
  <si>
    <t>-369837735</t>
  </si>
  <si>
    <t>https://podminky.urs.cz/item/CS_URS_2025_01/891359961</t>
  </si>
  <si>
    <t>49</t>
  </si>
  <si>
    <t>31951019</t>
  </si>
  <si>
    <t>potrubní spojka jištěná proti posuvu hrdlo-hrdlo DN 200</t>
  </si>
  <si>
    <t>-225658928</t>
  </si>
  <si>
    <t>50</t>
  </si>
  <si>
    <t>891429961</t>
  </si>
  <si>
    <t>Montáž potrubních spojek hrdlo/hrdlo na potrubí z jakýchkoli trub DN 500</t>
  </si>
  <si>
    <t>1953058758</t>
  </si>
  <si>
    <t>https://podminky.urs.cz/item/CS_URS_2025_01/891429961</t>
  </si>
  <si>
    <t>Poznámka k položce:_x000D_
Propojení PVC KG DN500 a železobetonové trouby DN 400</t>
  </si>
  <si>
    <t>51</t>
  </si>
  <si>
    <t>31951030</t>
  </si>
  <si>
    <t>potrubní spojka jištěná proti posuvu hrdlo-hrdlo DN 500</t>
  </si>
  <si>
    <t>173479658</t>
  </si>
  <si>
    <t>52</t>
  </si>
  <si>
    <t>892271111</t>
  </si>
  <si>
    <t>Tlaková zkouška vodou potrubí DN 100 nebo 125</t>
  </si>
  <si>
    <t>1212295232</t>
  </si>
  <si>
    <t>https://podminky.urs.cz/item/CS_URS_2025_01/892271111</t>
  </si>
  <si>
    <t>Přípojky žlabů u vjezdů do objektů</t>
  </si>
  <si>
    <t>3*2,000</t>
  </si>
  <si>
    <t>53</t>
  </si>
  <si>
    <t>892351111</t>
  </si>
  <si>
    <t>Tlaková zkouška vodou potrubí DN 150 nebo 200</t>
  </si>
  <si>
    <t>1712905468</t>
  </si>
  <si>
    <t>https://podminky.urs.cz/item/CS_URS_2025_01/892351111</t>
  </si>
  <si>
    <t>54</t>
  </si>
  <si>
    <t>892372111</t>
  </si>
  <si>
    <t>Zabezpečení konců potrubí DN do 300 při tlakových zkouškách vodou</t>
  </si>
  <si>
    <t>1258488097</t>
  </si>
  <si>
    <t>https://podminky.urs.cz/item/CS_URS_2025_01/892372111</t>
  </si>
  <si>
    <t>DN 110</t>
  </si>
  <si>
    <t>DN 200</t>
  </si>
  <si>
    <t>55</t>
  </si>
  <si>
    <t>892421111</t>
  </si>
  <si>
    <t>Tlaková zkouška vodou potrubí DN 400 nebo 500</t>
  </si>
  <si>
    <t>1250284256</t>
  </si>
  <si>
    <t>https://podminky.urs.cz/item/CS_URS_2025_01/892421111</t>
  </si>
  <si>
    <t>126,000</t>
  </si>
  <si>
    <t>56</t>
  </si>
  <si>
    <t>892442111</t>
  </si>
  <si>
    <t>Zabezpečení konců potrubí DN přes 300 do 600 při tlakových zkouškách vodou</t>
  </si>
  <si>
    <t>463395183</t>
  </si>
  <si>
    <t>https://podminky.urs.cz/item/CS_URS_2025_01/892442111</t>
  </si>
  <si>
    <t>DN 400</t>
  </si>
  <si>
    <t>57</t>
  </si>
  <si>
    <t>894212231.R01</t>
  </si>
  <si>
    <t>Šachty kanalizační čtvercové z prostého betonu na potrubí DN 350 nebo 400 - opevnění dna lomovým kamenem</t>
  </si>
  <si>
    <t>-1519368426</t>
  </si>
  <si>
    <t>Poznámka k položce:_x000D_
Včetně potřebného bednění - zřízení a odstranění_x000D_
_x000D_
Výkres D.5_x000D_
- beton C20/25 FX3_x000D_
- kalový prostor o výšce 300 mm opevněný lomovým kamenem tl. 150 mm do betonového lože tl. 100 mm_x000D_
- dlažba bude vyspárována cem. maltou M23 XF3_x000D_
- do šachty budou napojena uliční vpusť _x000D_
- při betonáži provést napojení potrubí ŽB DN 400 a napojení uličních vpustí DN 200</t>
  </si>
  <si>
    <t>58</t>
  </si>
  <si>
    <t>894414211</t>
  </si>
  <si>
    <t>Osazení betonových nebo železobetonových dílců pro šachty desek zákrytových</t>
  </si>
  <si>
    <t>620885130</t>
  </si>
  <si>
    <t>https://podminky.urs.cz/item/CS_URS_2025_01/894414211</t>
  </si>
  <si>
    <t>Šachty revizní</t>
  </si>
  <si>
    <t>59</t>
  </si>
  <si>
    <t>59224456</t>
  </si>
  <si>
    <t>deska zákrytová vodoměrné šachty s otvorem 60x60cm 144x114x20cm pojížděné D400</t>
  </si>
  <si>
    <t>1977391359</t>
  </si>
  <si>
    <t>60</t>
  </si>
  <si>
    <t>895941301</t>
  </si>
  <si>
    <t>Osazení vpusti uliční DN 450 z betonových dílců dno s výtokem</t>
  </si>
  <si>
    <t>1061690310</t>
  </si>
  <si>
    <t>https://podminky.urs.cz/item/CS_URS_2025_01/895941301</t>
  </si>
  <si>
    <t>Vpusti UV1 - UV5</t>
  </si>
  <si>
    <t>61</t>
  </si>
  <si>
    <t>4500020405</t>
  </si>
  <si>
    <t>Dno uliční TBV-Q 450/380/1d s výtokem DN 200 PVC</t>
  </si>
  <si>
    <t>-1560391037</t>
  </si>
  <si>
    <t>Poznámka k položce:_x000D_
rozměry: 550×380 mm , hmotnost: 96 kg , materiál: beton třídy C35/45 , výška: 380 mm , typ: dno , průměr: 550 mm , provedení: s výtokem , vnitřní průměr: 450 mm , kód výrobce: TBV-Q 450/370/1d PVC DN 200 , průměr vtoků: DN 200_x000D_
pro stavbu objektů na zachycování a odvádění dešťových vod z pozemních komunikací, materiál beton třídy C35/45 XF4, vnitřní průměr 450 mm, výška 380 mm, DN 200 PVC</t>
  </si>
  <si>
    <t>62</t>
  </si>
  <si>
    <t>895941312</t>
  </si>
  <si>
    <t>Osazení vpusti uliční DN 450 z betonových dílců skruž horní 195 mm</t>
  </si>
  <si>
    <t>-1495254286</t>
  </si>
  <si>
    <t>https://podminky.urs.cz/item/CS_URS_2025_01/895941312</t>
  </si>
  <si>
    <t>UV2, UV3, UV4, UV5</t>
  </si>
  <si>
    <t>63</t>
  </si>
  <si>
    <t>59223320</t>
  </si>
  <si>
    <t>vpusť uliční DN 450 skruž horní betonová 450/195x50mm</t>
  </si>
  <si>
    <t>2088311084</t>
  </si>
  <si>
    <t>64</t>
  </si>
  <si>
    <t>895941313</t>
  </si>
  <si>
    <t>Osazení vpusti uliční DN 450 z betonových dílců skruž horní 295 mm</t>
  </si>
  <si>
    <t>1112764682</t>
  </si>
  <si>
    <t>https://podminky.urs.cz/item/CS_URS_2025_01/895941313</t>
  </si>
  <si>
    <t>UV1</t>
  </si>
  <si>
    <t>65</t>
  </si>
  <si>
    <t>59223857</t>
  </si>
  <si>
    <t>skruž betonová horní pro uliční vpusť 450x295x50mm</t>
  </si>
  <si>
    <t>1353905032</t>
  </si>
  <si>
    <t>66</t>
  </si>
  <si>
    <t>899201211</t>
  </si>
  <si>
    <t>Demontáž mříží litinových včetně rámů hmotnosti do 50 kg</t>
  </si>
  <si>
    <t>36020999</t>
  </si>
  <si>
    <t>https://podminky.urs.cz/item/CS_URS_2025_01/899201211</t>
  </si>
  <si>
    <t>Stávající uliční vpusti</t>
  </si>
  <si>
    <t>67</t>
  </si>
  <si>
    <t>899204112</t>
  </si>
  <si>
    <t>Osazení mříží litinových včetně rámů a košů na bahno pro třídu zatížení D400, E600</t>
  </si>
  <si>
    <t>-344019708</t>
  </si>
  <si>
    <t>https://podminky.urs.cz/item/CS_URS_2025_01/899204112</t>
  </si>
  <si>
    <t>Nové vpusti - 50x50 cm</t>
  </si>
  <si>
    <t>Revizní šachty - 60x60 cm</t>
  </si>
  <si>
    <t>68</t>
  </si>
  <si>
    <t>59224481</t>
  </si>
  <si>
    <t>mříž vtoková s rámem pro uliční vpusť 500x500, zatížení 40 tun</t>
  </si>
  <si>
    <t>-1467169652</t>
  </si>
  <si>
    <t>69</t>
  </si>
  <si>
    <t>55242328</t>
  </si>
  <si>
    <t>mříž D 400 - plochá, 600x600 4-stranný rám</t>
  </si>
  <si>
    <t>1810614361</t>
  </si>
  <si>
    <t>70</t>
  </si>
  <si>
    <t>59223875</t>
  </si>
  <si>
    <t>koš nízký pro uliční vpusti žárově Pz plech pro rám 500/500mm</t>
  </si>
  <si>
    <t>-2121246700</t>
  </si>
  <si>
    <t>71</t>
  </si>
  <si>
    <t>899623171.R01</t>
  </si>
  <si>
    <t>Napojení potrubí na šachtu a dotěsnění obetonováním potrubí betonem vodostavebním tř. C 25/30 XC2</t>
  </si>
  <si>
    <t>665676047</t>
  </si>
  <si>
    <t>Poznámka k položce:_x000D_
V případě, že ve staničení 0,00316 km nebude vyhovující šachta, provede se vyvrtání otvoru do trouby (jádrové vrtání), do tohoto otvoru bude zasunuta trouba pod úhlem (seříznutí trouby) a dotěsněna vodostavebním betonem (těsnící maltou).</t>
  </si>
  <si>
    <t>Dotěsnění napojení ŽB potrubí na revizní šachty</t>
  </si>
  <si>
    <t>2+2+1</t>
  </si>
  <si>
    <t>Napojení vpustí na revizní šachty</t>
  </si>
  <si>
    <t>72</t>
  </si>
  <si>
    <t>899721111</t>
  </si>
  <si>
    <t>Signalizační vodič DN do 150 mm na potrubí</t>
  </si>
  <si>
    <t>1177749444</t>
  </si>
  <si>
    <t>https://podminky.urs.cz/item/CS_URS_2025_01/899721111</t>
  </si>
  <si>
    <t>73</t>
  </si>
  <si>
    <t>899721112</t>
  </si>
  <si>
    <t>Signalizační vodič DN přes 150 mm na potrubí</t>
  </si>
  <si>
    <t>-1188736156</t>
  </si>
  <si>
    <t>https://podminky.urs.cz/item/CS_URS_2025_01/899721112</t>
  </si>
  <si>
    <t>74</t>
  </si>
  <si>
    <t>899722112</t>
  </si>
  <si>
    <t>Krytí potrubí z plastů výstražnou fólií z PVC přes 20 do 25 cm</t>
  </si>
  <si>
    <t>1877305123</t>
  </si>
  <si>
    <t>https://podminky.urs.cz/item/CS_URS_2025_01/899722112</t>
  </si>
  <si>
    <t>75</t>
  </si>
  <si>
    <t>899722114</t>
  </si>
  <si>
    <t>Krytí potrubí z plastů výstražnou fólií z PVC přes 34 do 40 cm</t>
  </si>
  <si>
    <t>1316157250</t>
  </si>
  <si>
    <t>https://podminky.urs.cz/item/CS_URS_2025_01/899722114</t>
  </si>
  <si>
    <t>Ostatní konstrukce a práce, bourání</t>
  </si>
  <si>
    <t>76</t>
  </si>
  <si>
    <t>919735112</t>
  </si>
  <si>
    <t>Řezání stávajícího živičného krytu hl přes 50 do 100 mm</t>
  </si>
  <si>
    <t>1200879778</t>
  </si>
  <si>
    <t>https://podminky.urs.cz/item/CS_URS_2025_01/919735112</t>
  </si>
  <si>
    <t>127,000+1,800+34,000</t>
  </si>
  <si>
    <t>77</t>
  </si>
  <si>
    <t>919735122</t>
  </si>
  <si>
    <t>Řezání stávajícího betonového krytu hl přes 50 do 100 mm</t>
  </si>
  <si>
    <t>-1496830860</t>
  </si>
  <si>
    <t>https://podminky.urs.cz/item/CS_URS_2025_01/919735122</t>
  </si>
  <si>
    <t>Trasa stoky</t>
  </si>
  <si>
    <t>78</t>
  </si>
  <si>
    <t>935113111</t>
  </si>
  <si>
    <t>Osazení odvodňovacího polymerbetonového žlabu s krycím roštem šířky do 200 mm</t>
  </si>
  <si>
    <t>-1729681228</t>
  </si>
  <si>
    <t>https://podminky.urs.cz/item/CS_URS_2025_01/935113111</t>
  </si>
  <si>
    <t>5,000</t>
  </si>
  <si>
    <t>79</t>
  </si>
  <si>
    <t>59227102</t>
  </si>
  <si>
    <t>žlab odvodňovací z polymerbetonu bez spádu dna pozinkovaná hrana š 150mm</t>
  </si>
  <si>
    <t>1416606850</t>
  </si>
  <si>
    <t>80</t>
  </si>
  <si>
    <t>56241025</t>
  </si>
  <si>
    <t>rošt můstkový D400 litina pro žlab š 150mm</t>
  </si>
  <si>
    <t>144313731</t>
  </si>
  <si>
    <t>81</t>
  </si>
  <si>
    <t>59227022</t>
  </si>
  <si>
    <t>čelo plné na začátek a konec odvodňovacího žlabu polymerbeton pozink hrana š 150mm</t>
  </si>
  <si>
    <t>1173422249</t>
  </si>
  <si>
    <t>82</t>
  </si>
  <si>
    <t>935114221</t>
  </si>
  <si>
    <t>Osazení štěrbinového odvodňovacího betonového žlabu 400x500 mm bez vnitřního spádu</t>
  </si>
  <si>
    <t>353888546</t>
  </si>
  <si>
    <t>https://podminky.urs.cz/item/CS_URS_2025_01/935114221</t>
  </si>
  <si>
    <t>83</t>
  </si>
  <si>
    <t>59221028</t>
  </si>
  <si>
    <t>trouba s průběžnou štěrbinou a kolmými boky betonová D400 bez vnitřního spádu 400x500mm</t>
  </si>
  <si>
    <t>-1696904093</t>
  </si>
  <si>
    <t>84</t>
  </si>
  <si>
    <t>935114223</t>
  </si>
  <si>
    <t>Osazení záslepky štěrbinového odvodňovacího betonového žlabu 400x500 mm</t>
  </si>
  <si>
    <t>606109102</t>
  </si>
  <si>
    <t>https://podminky.urs.cz/item/CS_URS_2025_01/935114223</t>
  </si>
  <si>
    <t>85</t>
  </si>
  <si>
    <t>59221668</t>
  </si>
  <si>
    <t>záslepka pro štěrbinovou troubu s kolmými boky 400x500x120mm</t>
  </si>
  <si>
    <t>-624834553</t>
  </si>
  <si>
    <t>86</t>
  </si>
  <si>
    <t>935114224</t>
  </si>
  <si>
    <t>Osazení čisticího kusu štěrbinového odvodňovacího betonového žlabu 400x500 mm</t>
  </si>
  <si>
    <t>-1862949548</t>
  </si>
  <si>
    <t>https://podminky.urs.cz/item/CS_URS_2025_01/935114224</t>
  </si>
  <si>
    <t>87</t>
  </si>
  <si>
    <t>59221053</t>
  </si>
  <si>
    <t>kus čisticí pro štěrbinovou troubu s kolmými boky E600 400x500x1000mm</t>
  </si>
  <si>
    <t>1102075903</t>
  </si>
  <si>
    <t>88</t>
  </si>
  <si>
    <t>935114225</t>
  </si>
  <si>
    <t>Osazení vpusťového kompletu štěrbinového odvodňovacího betonového žlabu 400x500 mm</t>
  </si>
  <si>
    <t>-1826218317</t>
  </si>
  <si>
    <t>https://podminky.urs.cz/item/CS_URS_2025_01/935114225</t>
  </si>
  <si>
    <t>89</t>
  </si>
  <si>
    <t>59223313</t>
  </si>
  <si>
    <t>vpusťový komplet pro štěrbinovou troubu s kolmými boky E600 400x500x1000mm</t>
  </si>
  <si>
    <t>1333339163</t>
  </si>
  <si>
    <t>90</t>
  </si>
  <si>
    <t>977151124</t>
  </si>
  <si>
    <t>Jádrové vrty diamantovými korunkami do stavebních materiálů D přes 150 do 180 mm</t>
  </si>
  <si>
    <t>-1030677654</t>
  </si>
  <si>
    <t>https://podminky.urs.cz/item/CS_URS_2025_01/977151124</t>
  </si>
  <si>
    <t>Napojení přípojek od žlabů u vjezdů</t>
  </si>
  <si>
    <t>3*0,070</t>
  </si>
  <si>
    <t>91</t>
  </si>
  <si>
    <t>977151126</t>
  </si>
  <si>
    <t>Jádrové vrty diamantovými korunkami do stavebních materiálů D přes 200 do 225 mm</t>
  </si>
  <si>
    <t>1426123315</t>
  </si>
  <si>
    <t>https://podminky.urs.cz/item/CS_URS_2025_01/977151126</t>
  </si>
  <si>
    <t>Přípojky od vpustí a od štěrbinového žlabu</t>
  </si>
  <si>
    <t>4*0,070</t>
  </si>
  <si>
    <t>997</t>
  </si>
  <si>
    <t>Přesun sutě</t>
  </si>
  <si>
    <t>92</t>
  </si>
  <si>
    <t>997221561</t>
  </si>
  <si>
    <t>Vodorovná doprava suti z kusových materiálů do 1 km</t>
  </si>
  <si>
    <t>1913428714</t>
  </si>
  <si>
    <t>https://podminky.urs.cz/item/CS_URS_2025_01/997221561</t>
  </si>
  <si>
    <t>Poznámka k položce:_x000D_
Pžředpoklad skládky do 12 km</t>
  </si>
  <si>
    <t>93</t>
  </si>
  <si>
    <t>997221569</t>
  </si>
  <si>
    <t>Příplatek ZKD 1 km u vodorovné dopravy suti z kusových materiálů</t>
  </si>
  <si>
    <t>674824892</t>
  </si>
  <si>
    <t>https://podminky.urs.cz/item/CS_URS_2025_01/997221569</t>
  </si>
  <si>
    <t>143,228*2</t>
  </si>
  <si>
    <t>94</t>
  </si>
  <si>
    <t>997221611</t>
  </si>
  <si>
    <t>Nakládání suti na dopravní prostředky pro vodorovnou dopravu</t>
  </si>
  <si>
    <t>1094636366</t>
  </si>
  <si>
    <t>https://podminky.urs.cz/item/CS_URS_2025_01/997221611</t>
  </si>
  <si>
    <t>95</t>
  </si>
  <si>
    <t>997221861</t>
  </si>
  <si>
    <t>Poplatek za uložení na recyklační skládce (skládkovné) stavebního odpadu z prostého betonu pod kódem 17 01 01</t>
  </si>
  <si>
    <t>-1010927329</t>
  </si>
  <si>
    <t>https://podminky.urs.cz/item/CS_URS_2025_01/997221861</t>
  </si>
  <si>
    <t>53,928</t>
  </si>
  <si>
    <t>40,243</t>
  </si>
  <si>
    <t>4,616</t>
  </si>
  <si>
    <t>0,0125</t>
  </si>
  <si>
    <t>0,024</t>
  </si>
  <si>
    <t>96</t>
  </si>
  <si>
    <t>997221875</t>
  </si>
  <si>
    <t>Poplatek za uložení na recyklační skládce (skládkovné) stavebního odpadu asfaltového bez obsahu dehtu zatříděného do Katalogu odpadů pod kódem 17 03 02</t>
  </si>
  <si>
    <t>2019876976</t>
  </si>
  <si>
    <t>https://podminky.urs.cz/item/CS_URS_2025_01/997221875</t>
  </si>
  <si>
    <t>44,154</t>
  </si>
  <si>
    <t>97</t>
  </si>
  <si>
    <t>997013900R</t>
  </si>
  <si>
    <t>Odpad kovový - NENACEŇOVAT</t>
  </si>
  <si>
    <t>1294146602</t>
  </si>
  <si>
    <t>Poznámka k položce:_x000D_
Finanční prostředky získané odprodejem kovového odpadu budou převedeny podle pokynů investora_x000D_
_x000D_
Cena za dopravu započítána v položkách odvozu stavební suti</t>
  </si>
  <si>
    <t>0,250</t>
  </si>
  <si>
    <t>998</t>
  </si>
  <si>
    <t>Přesun hmot</t>
  </si>
  <si>
    <t>98</t>
  </si>
  <si>
    <t>998274101</t>
  </si>
  <si>
    <t>Přesun hmot pro trubní vedení z trub betonových otevřený výkop</t>
  </si>
  <si>
    <t>1652810440</t>
  </si>
  <si>
    <t>https://podminky.urs.cz/item/CS_URS_2025_01/998274101</t>
  </si>
  <si>
    <t>99</t>
  </si>
  <si>
    <t>998274124</t>
  </si>
  <si>
    <t>Příplatek k přesunu hmot pro trubní vedení z trub betonových za zvětšený přesun hmot do 500 m</t>
  </si>
  <si>
    <t>-2134832810</t>
  </si>
  <si>
    <t>https://podminky.urs.cz/item/CS_URS_2025_01/998274124</t>
  </si>
  <si>
    <t>VON - Vedlejší a ostatní náklady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</si>
  <si>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</si>
  <si>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</si>
  <si>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</si>
  <si>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</si>
  <si>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</si>
  <si>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</si>
  <si>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VRN</t>
  </si>
  <si>
    <t>Vedlejší rozpočtové náklady</t>
  </si>
  <si>
    <t>VRN1</t>
  </si>
  <si>
    <t>Průzkumné, zeměměřičské a projektové práce</t>
  </si>
  <si>
    <t>012344000</t>
  </si>
  <si>
    <t>Vytyčovací práce</t>
  </si>
  <si>
    <t>soubor</t>
  </si>
  <si>
    <t>1024</t>
  </si>
  <si>
    <t>1894916914</t>
  </si>
  <si>
    <t>012384000</t>
  </si>
  <si>
    <t>Ověřovací geodetická měření a měření fyzikálních veličin</t>
  </si>
  <si>
    <t>-244947364</t>
  </si>
  <si>
    <t>012444000</t>
  </si>
  <si>
    <t>Geodetické měření skutečného provedení stavby</t>
  </si>
  <si>
    <t>2045163332</t>
  </si>
  <si>
    <t>013254000</t>
  </si>
  <si>
    <t>Dokumentace skutečného provedení stavby</t>
  </si>
  <si>
    <t>-2045789140</t>
  </si>
  <si>
    <t>VRN3</t>
  </si>
  <si>
    <t>Zařízení staveniště</t>
  </si>
  <si>
    <t>032103000</t>
  </si>
  <si>
    <t>Náklady na stavební buňky, úpravu stávajících objektů</t>
  </si>
  <si>
    <t>800945981</t>
  </si>
  <si>
    <t>Poznámka k položce:_x000D_
- mobilní WC_x000D_
- stavební buňka</t>
  </si>
  <si>
    <t>032603000</t>
  </si>
  <si>
    <t>Mycí centrum</t>
  </si>
  <si>
    <t>957345598</t>
  </si>
  <si>
    <t>https://podminky.urs.cz/item/CS_URS_2025_01/032603000</t>
  </si>
  <si>
    <t>Poznámka k položce:_x000D_
- čištění vozidel před výjezdem na komunikace</t>
  </si>
  <si>
    <t>032903000</t>
  </si>
  <si>
    <t>Náklady na provoz a údržbu vybavení staveniště</t>
  </si>
  <si>
    <t>-222108814</t>
  </si>
  <si>
    <t>https://podminky.urs.cz/item/CS_URS_2025_01/032903000</t>
  </si>
  <si>
    <t>Poznámka k položce:_x000D_
- čištění komunikací znečištěných při výstavbě</t>
  </si>
  <si>
    <t>033103000</t>
  </si>
  <si>
    <t>Připojení energií pro zařízení staveniště</t>
  </si>
  <si>
    <t>-1751603801</t>
  </si>
  <si>
    <t>Poznámka k položce:_x000D_
- stavební rozvaděč elektrické energie s podružným měřením spotřeby_x000D_
- napojení na rozvod vody s podružným měřením spotřeby</t>
  </si>
  <si>
    <t>034103000</t>
  </si>
  <si>
    <t>Oplocení staveniště</t>
  </si>
  <si>
    <t>2098977735</t>
  </si>
  <si>
    <t>126,000+22,000+10,000</t>
  </si>
  <si>
    <t>034303000</t>
  </si>
  <si>
    <t>Dopravní značení na staveništi</t>
  </si>
  <si>
    <t>-1597111448</t>
  </si>
  <si>
    <t>https://podminky.urs.cz/item/CS_URS_2025_01/034303000</t>
  </si>
  <si>
    <t>034403000</t>
  </si>
  <si>
    <t>Osvětlení staveniště</t>
  </si>
  <si>
    <t>1057542552</t>
  </si>
  <si>
    <t>https://podminky.urs.cz/item/CS_URS_2025_01/034403000</t>
  </si>
  <si>
    <t>034503000</t>
  </si>
  <si>
    <t>Informační tabule na staveništi</t>
  </si>
  <si>
    <t>-1483838090</t>
  </si>
  <si>
    <t>https://podminky.urs.cz/item/CS_URS_2025_01/034503000</t>
  </si>
  <si>
    <t>034703000</t>
  </si>
  <si>
    <t>Ochranné konstrukce</t>
  </si>
  <si>
    <t>1728641910</t>
  </si>
  <si>
    <t>https://podminky.urs.cz/item/CS_URS_2025_01/034703000</t>
  </si>
  <si>
    <t>Poznámka k položce:_x000D_
- konstrukce pro zabezpečení přístupu vlastníků k nemovitostem_x000D_
- zabezpečení sítí proti poškození</t>
  </si>
  <si>
    <t>039103000</t>
  </si>
  <si>
    <t>Rozebrání, bourání a odvoz zařízení staveniště</t>
  </si>
  <si>
    <t>-667987179</t>
  </si>
  <si>
    <t>https://podminky.urs.cz/item/CS_URS_2025_01/039103000</t>
  </si>
  <si>
    <t>VRN4</t>
  </si>
  <si>
    <t>Inženýrská činnost</t>
  </si>
  <si>
    <t>041903000</t>
  </si>
  <si>
    <t>Dozor jiné osoby</t>
  </si>
  <si>
    <t>-2145111486</t>
  </si>
  <si>
    <t>https://podminky.urs.cz/item/CS_URS_2025_01/041903000</t>
  </si>
  <si>
    <t>Poznámka k položce:_x000D_
- vlastnící sítí - spolupráce - vytyčení, předání a převzetí sítí</t>
  </si>
  <si>
    <t>044002000</t>
  </si>
  <si>
    <t>Revize revize dočasných objektů nebo zařízení staveniště</t>
  </si>
  <si>
    <t>-1214241536</t>
  </si>
  <si>
    <t>https://podminky.urs.cz/item/CS_URS_2025_01/044002000</t>
  </si>
  <si>
    <t>VRN7</t>
  </si>
  <si>
    <t>Provozní vlivy</t>
  </si>
  <si>
    <t>071203000</t>
  </si>
  <si>
    <t>Provoz dalšího subjektu</t>
  </si>
  <si>
    <t>1883730004</t>
  </si>
  <si>
    <t>https://podminky.urs.cz/item/CS_URS_2025_01/071203000</t>
  </si>
  <si>
    <t>VRN9</t>
  </si>
  <si>
    <t>Ostatní náklady</t>
  </si>
  <si>
    <t>091103000</t>
  </si>
  <si>
    <t>Stroje a zařízení nevyžadující montáž</t>
  </si>
  <si>
    <t>1760020693</t>
  </si>
  <si>
    <t>https://podminky.urs.cz/item/CS_URS_2025_01/091103000</t>
  </si>
  <si>
    <t>Poznámka k položce:_x000D_
- jeřáb_x000D_
- míchačka_x000D_
- další potřebné stroje a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</si>
</sst>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31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0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9" fillId="0" borderId="22" xfId="0" applyFont="1" applyBorder="1" applyAlignment="1" applyProtection="1">
      <alignment horizontal="center" vertical="center"/>
    </xf>
    <xf numFmtId="49" fontId="39" fillId="0" borderId="22" xfId="0" applyNumberFormat="1" applyFont="1" applyBorder="1" applyAlignment="1" applyProtection="1">
      <alignment horizontal="left" vertical="center" wrapText="1"/>
    </xf>
    <xf numFmtId="0" fontId="39" fillId="0" borderId="22" xfId="0" applyFont="1" applyBorder="1" applyAlignment="1" applyProtection="1">
      <alignment horizontal="left" vertical="center" wrapText="1"/>
    </xf>
    <xf numFmtId="0" fontId="39" fillId="0" borderId="22" xfId="0" applyFont="1" applyBorder="1" applyAlignment="1" applyProtection="1">
      <alignment horizontal="center" vertical="center" wrapText="1"/>
    </xf>
    <xf numFmtId="167" fontId="39" fillId="0" borderId="22" xfId="0" applyNumberFormat="1" applyFont="1" applyBorder="1" applyAlignment="1" applyProtection="1">
      <alignment vertical="center"/>
    </xf>
    <xf numFmtId="4" fontId="39" fillId="2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</xf>
    <xf numFmtId="0" fontId="40" fillId="0" borderId="3" xfId="0" applyFont="1" applyBorder="1" applyAlignment="1">
      <alignment vertical="center"/>
    </xf>
    <xf numFmtId="0" fontId="39" fillId="2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0" xfId="0"/>
    <xf numFmtId="4" fontId="29" fillId="0" borderId="0" xfId="0" applyNumberFormat="1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162751117" TargetMode="External"/><Relationship Id="rId18" Type="http://schemas.openxmlformats.org/officeDocument/2006/relationships/hyperlink" Target="https://podminky.urs.cz/item/CS_URS_2025_01/451572111" TargetMode="External"/><Relationship Id="rId26" Type="http://schemas.openxmlformats.org/officeDocument/2006/relationships/hyperlink" Target="https://podminky.urs.cz/item/CS_URS_2025_01/810391811" TargetMode="External"/><Relationship Id="rId39" Type="http://schemas.openxmlformats.org/officeDocument/2006/relationships/hyperlink" Target="https://podminky.urs.cz/item/CS_URS_2025_01/892372111" TargetMode="External"/><Relationship Id="rId21" Type="http://schemas.openxmlformats.org/officeDocument/2006/relationships/hyperlink" Target="https://podminky.urs.cz/item/CS_URS_2025_01/452311131" TargetMode="External"/><Relationship Id="rId34" Type="http://schemas.openxmlformats.org/officeDocument/2006/relationships/hyperlink" Target="https://podminky.urs.cz/item/CS_URS_2025_01/891269961" TargetMode="External"/><Relationship Id="rId42" Type="http://schemas.openxmlformats.org/officeDocument/2006/relationships/hyperlink" Target="https://podminky.urs.cz/item/CS_URS_2025_01/894414211" TargetMode="External"/><Relationship Id="rId47" Type="http://schemas.openxmlformats.org/officeDocument/2006/relationships/hyperlink" Target="https://podminky.urs.cz/item/CS_URS_2025_01/899204112" TargetMode="External"/><Relationship Id="rId50" Type="http://schemas.openxmlformats.org/officeDocument/2006/relationships/hyperlink" Target="https://podminky.urs.cz/item/CS_URS_2025_01/899722112" TargetMode="External"/><Relationship Id="rId55" Type="http://schemas.openxmlformats.org/officeDocument/2006/relationships/hyperlink" Target="https://podminky.urs.cz/item/CS_URS_2025_01/935114221" TargetMode="External"/><Relationship Id="rId63" Type="http://schemas.openxmlformats.org/officeDocument/2006/relationships/hyperlink" Target="https://podminky.urs.cz/item/CS_URS_2025_01/997221611" TargetMode="External"/><Relationship Id="rId68" Type="http://schemas.openxmlformats.org/officeDocument/2006/relationships/printerSettings" Target="../printerSettings/printerSettings2.bin"/><Relationship Id="rId7" Type="http://schemas.openxmlformats.org/officeDocument/2006/relationships/hyperlink" Target="https://podminky.urs.cz/item/CS_URS_2025_01/132312331" TargetMode="External"/><Relationship Id="rId2" Type="http://schemas.openxmlformats.org/officeDocument/2006/relationships/hyperlink" Target="https://podminky.urs.cz/item/CS_URS_2025_01/113107530" TargetMode="External"/><Relationship Id="rId16" Type="http://schemas.openxmlformats.org/officeDocument/2006/relationships/hyperlink" Target="https://podminky.urs.cz/item/CS_URS_2025_01/174151101" TargetMode="External"/><Relationship Id="rId29" Type="http://schemas.openxmlformats.org/officeDocument/2006/relationships/hyperlink" Target="https://podminky.urs.cz/item/CS_URS_2025_01/871353121" TargetMode="External"/><Relationship Id="rId1" Type="http://schemas.openxmlformats.org/officeDocument/2006/relationships/hyperlink" Target="https://podminky.urs.cz/item/CS_URS_2025_01/113106171" TargetMode="External"/><Relationship Id="rId6" Type="http://schemas.openxmlformats.org/officeDocument/2006/relationships/hyperlink" Target="https://podminky.urs.cz/item/CS_URS_2025_01/132251253" TargetMode="External"/><Relationship Id="rId11" Type="http://schemas.openxmlformats.org/officeDocument/2006/relationships/hyperlink" Target="https://podminky.urs.cz/item/CS_URS_2025_01/151811132" TargetMode="External"/><Relationship Id="rId24" Type="http://schemas.openxmlformats.org/officeDocument/2006/relationships/hyperlink" Target="https://podminky.urs.cz/item/CS_URS_2025_01/581121115" TargetMode="External"/><Relationship Id="rId32" Type="http://schemas.openxmlformats.org/officeDocument/2006/relationships/hyperlink" Target="https://podminky.urs.cz/item/CS_URS_2025_01/877355123" TargetMode="External"/><Relationship Id="rId37" Type="http://schemas.openxmlformats.org/officeDocument/2006/relationships/hyperlink" Target="https://podminky.urs.cz/item/CS_URS_2025_01/892271111" TargetMode="External"/><Relationship Id="rId40" Type="http://schemas.openxmlformats.org/officeDocument/2006/relationships/hyperlink" Target="https://podminky.urs.cz/item/CS_URS_2025_01/892421111" TargetMode="External"/><Relationship Id="rId45" Type="http://schemas.openxmlformats.org/officeDocument/2006/relationships/hyperlink" Target="https://podminky.urs.cz/item/CS_URS_2025_01/895941313" TargetMode="External"/><Relationship Id="rId53" Type="http://schemas.openxmlformats.org/officeDocument/2006/relationships/hyperlink" Target="https://podminky.urs.cz/item/CS_URS_2025_01/919735122" TargetMode="External"/><Relationship Id="rId58" Type="http://schemas.openxmlformats.org/officeDocument/2006/relationships/hyperlink" Target="https://podminky.urs.cz/item/CS_URS_2025_01/935114225" TargetMode="External"/><Relationship Id="rId66" Type="http://schemas.openxmlformats.org/officeDocument/2006/relationships/hyperlink" Target="https://podminky.urs.cz/item/CS_URS_2025_01/998274101" TargetMode="External"/><Relationship Id="rId5" Type="http://schemas.openxmlformats.org/officeDocument/2006/relationships/hyperlink" Target="https://podminky.urs.cz/item/CS_URS_2025_01/132251101" TargetMode="External"/><Relationship Id="rId15" Type="http://schemas.openxmlformats.org/officeDocument/2006/relationships/hyperlink" Target="https://podminky.urs.cz/item/CS_URS_2025_01/171201231" TargetMode="External"/><Relationship Id="rId23" Type="http://schemas.openxmlformats.org/officeDocument/2006/relationships/hyperlink" Target="https://podminky.urs.cz/item/CS_URS_2025_01/564851011" TargetMode="External"/><Relationship Id="rId28" Type="http://schemas.openxmlformats.org/officeDocument/2006/relationships/hyperlink" Target="https://podminky.urs.cz/item/CS_URS_2025_01/871263121" TargetMode="External"/><Relationship Id="rId36" Type="http://schemas.openxmlformats.org/officeDocument/2006/relationships/hyperlink" Target="https://podminky.urs.cz/item/CS_URS_2025_01/891429961" TargetMode="External"/><Relationship Id="rId49" Type="http://schemas.openxmlformats.org/officeDocument/2006/relationships/hyperlink" Target="https://podminky.urs.cz/item/CS_URS_2025_01/899721112" TargetMode="External"/><Relationship Id="rId57" Type="http://schemas.openxmlformats.org/officeDocument/2006/relationships/hyperlink" Target="https://podminky.urs.cz/item/CS_URS_2025_01/935114224" TargetMode="External"/><Relationship Id="rId61" Type="http://schemas.openxmlformats.org/officeDocument/2006/relationships/hyperlink" Target="https://podminky.urs.cz/item/CS_URS_2025_01/997221561" TargetMode="External"/><Relationship Id="rId10" Type="http://schemas.openxmlformats.org/officeDocument/2006/relationships/hyperlink" Target="https://podminky.urs.cz/item/CS_URS_2025_01/132451251" TargetMode="External"/><Relationship Id="rId19" Type="http://schemas.openxmlformats.org/officeDocument/2006/relationships/hyperlink" Target="https://podminky.urs.cz/item/CS_URS_2025_01/452111141" TargetMode="External"/><Relationship Id="rId31" Type="http://schemas.openxmlformats.org/officeDocument/2006/relationships/hyperlink" Target="https://podminky.urs.cz/item/CS_URS_2025_01/877315123" TargetMode="External"/><Relationship Id="rId44" Type="http://schemas.openxmlformats.org/officeDocument/2006/relationships/hyperlink" Target="https://podminky.urs.cz/item/CS_URS_2025_01/895941312" TargetMode="External"/><Relationship Id="rId52" Type="http://schemas.openxmlformats.org/officeDocument/2006/relationships/hyperlink" Target="https://podminky.urs.cz/item/CS_URS_2025_01/919735112" TargetMode="External"/><Relationship Id="rId60" Type="http://schemas.openxmlformats.org/officeDocument/2006/relationships/hyperlink" Target="https://podminky.urs.cz/item/CS_URS_2025_01/977151126" TargetMode="External"/><Relationship Id="rId65" Type="http://schemas.openxmlformats.org/officeDocument/2006/relationships/hyperlink" Target="https://podminky.urs.cz/item/CS_URS_2025_01/997221875" TargetMode="External"/><Relationship Id="rId4" Type="http://schemas.openxmlformats.org/officeDocument/2006/relationships/hyperlink" Target="https://podminky.urs.cz/item/CS_URS_2025_01/132212331" TargetMode="External"/><Relationship Id="rId9" Type="http://schemas.openxmlformats.org/officeDocument/2006/relationships/hyperlink" Target="https://podminky.urs.cz/item/CS_URS_2025_01/132412331" TargetMode="External"/><Relationship Id="rId14" Type="http://schemas.openxmlformats.org/officeDocument/2006/relationships/hyperlink" Target="https://podminky.urs.cz/item/CS_URS_2025_01/162751119" TargetMode="External"/><Relationship Id="rId22" Type="http://schemas.openxmlformats.org/officeDocument/2006/relationships/hyperlink" Target="https://podminky.urs.cz/item/CS_URS_2025_01/564762111" TargetMode="External"/><Relationship Id="rId27" Type="http://schemas.openxmlformats.org/officeDocument/2006/relationships/hyperlink" Target="https://podminky.urs.cz/item/CS_URS_2025_01/822392112" TargetMode="External"/><Relationship Id="rId30" Type="http://schemas.openxmlformats.org/officeDocument/2006/relationships/hyperlink" Target="https://podminky.urs.cz/item/CS_URS_2025_01/877260310" TargetMode="External"/><Relationship Id="rId35" Type="http://schemas.openxmlformats.org/officeDocument/2006/relationships/hyperlink" Target="https://podminky.urs.cz/item/CS_URS_2025_01/891359961" TargetMode="External"/><Relationship Id="rId43" Type="http://schemas.openxmlformats.org/officeDocument/2006/relationships/hyperlink" Target="https://podminky.urs.cz/item/CS_URS_2025_01/895941301" TargetMode="External"/><Relationship Id="rId48" Type="http://schemas.openxmlformats.org/officeDocument/2006/relationships/hyperlink" Target="https://podminky.urs.cz/item/CS_URS_2025_01/899721111" TargetMode="External"/><Relationship Id="rId56" Type="http://schemas.openxmlformats.org/officeDocument/2006/relationships/hyperlink" Target="https://podminky.urs.cz/item/CS_URS_2025_01/935114223" TargetMode="External"/><Relationship Id="rId64" Type="http://schemas.openxmlformats.org/officeDocument/2006/relationships/hyperlink" Target="https://podminky.urs.cz/item/CS_URS_2025_01/997221861" TargetMode="External"/><Relationship Id="rId69" Type="http://schemas.openxmlformats.org/officeDocument/2006/relationships/drawing" Target="../drawings/drawing2.xml"/><Relationship Id="rId8" Type="http://schemas.openxmlformats.org/officeDocument/2006/relationships/hyperlink" Target="https://podminky.urs.cz/item/CS_URS_2025_01/132351252" TargetMode="External"/><Relationship Id="rId51" Type="http://schemas.openxmlformats.org/officeDocument/2006/relationships/hyperlink" Target="https://podminky.urs.cz/item/CS_URS_2025_01/899722114" TargetMode="External"/><Relationship Id="rId3" Type="http://schemas.openxmlformats.org/officeDocument/2006/relationships/hyperlink" Target="https://podminky.urs.cz/item/CS_URS_2025_01/113107542" TargetMode="External"/><Relationship Id="rId12" Type="http://schemas.openxmlformats.org/officeDocument/2006/relationships/hyperlink" Target="https://podminky.urs.cz/item/CS_URS_2025_01/151811232" TargetMode="External"/><Relationship Id="rId17" Type="http://schemas.openxmlformats.org/officeDocument/2006/relationships/hyperlink" Target="https://podminky.urs.cz/item/CS_URS_2025_01/175151101" TargetMode="External"/><Relationship Id="rId25" Type="http://schemas.openxmlformats.org/officeDocument/2006/relationships/hyperlink" Target="https://podminky.urs.cz/item/CS_URS_2025_01/596211210" TargetMode="External"/><Relationship Id="rId33" Type="http://schemas.openxmlformats.org/officeDocument/2006/relationships/hyperlink" Target="https://podminky.urs.cz/item/CS_URS_2025_01/890211851" TargetMode="External"/><Relationship Id="rId38" Type="http://schemas.openxmlformats.org/officeDocument/2006/relationships/hyperlink" Target="https://podminky.urs.cz/item/CS_URS_2025_01/892351111" TargetMode="External"/><Relationship Id="rId46" Type="http://schemas.openxmlformats.org/officeDocument/2006/relationships/hyperlink" Target="https://podminky.urs.cz/item/CS_URS_2025_01/899201211" TargetMode="External"/><Relationship Id="rId59" Type="http://schemas.openxmlformats.org/officeDocument/2006/relationships/hyperlink" Target="https://podminky.urs.cz/item/CS_URS_2025_01/977151124" TargetMode="External"/><Relationship Id="rId67" Type="http://schemas.openxmlformats.org/officeDocument/2006/relationships/hyperlink" Target="https://podminky.urs.cz/item/CS_URS_2025_01/998274124" TargetMode="External"/><Relationship Id="rId20" Type="http://schemas.openxmlformats.org/officeDocument/2006/relationships/hyperlink" Target="https://podminky.urs.cz/item/CS_URS_2025_01/452112112" TargetMode="External"/><Relationship Id="rId41" Type="http://schemas.openxmlformats.org/officeDocument/2006/relationships/hyperlink" Target="https://podminky.urs.cz/item/CS_URS_2025_01/892442111" TargetMode="External"/><Relationship Id="rId54" Type="http://schemas.openxmlformats.org/officeDocument/2006/relationships/hyperlink" Target="https://podminky.urs.cz/item/CS_URS_2025_01/935113111" TargetMode="External"/><Relationship Id="rId62" Type="http://schemas.openxmlformats.org/officeDocument/2006/relationships/hyperlink" Target="https://podminky.urs.cz/item/CS_URS_2025_01/99722156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041903000" TargetMode="External"/><Relationship Id="rId13" Type="http://schemas.openxmlformats.org/officeDocument/2006/relationships/drawing" Target="../drawings/drawing3.xml"/><Relationship Id="rId3" Type="http://schemas.openxmlformats.org/officeDocument/2006/relationships/hyperlink" Target="https://podminky.urs.cz/item/CS_URS_2025_01/034303000" TargetMode="External"/><Relationship Id="rId7" Type="http://schemas.openxmlformats.org/officeDocument/2006/relationships/hyperlink" Target="https://podminky.urs.cz/item/CS_URS_2025_01/039103000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podminky.urs.cz/item/CS_URS_2025_01/032903000" TargetMode="External"/><Relationship Id="rId1" Type="http://schemas.openxmlformats.org/officeDocument/2006/relationships/hyperlink" Target="https://podminky.urs.cz/item/CS_URS_2025_01/032603000" TargetMode="External"/><Relationship Id="rId6" Type="http://schemas.openxmlformats.org/officeDocument/2006/relationships/hyperlink" Target="https://podminky.urs.cz/item/CS_URS_2025_01/034703000" TargetMode="External"/><Relationship Id="rId11" Type="http://schemas.openxmlformats.org/officeDocument/2006/relationships/hyperlink" Target="https://podminky.urs.cz/item/CS_URS_2025_01/091103000" TargetMode="External"/><Relationship Id="rId5" Type="http://schemas.openxmlformats.org/officeDocument/2006/relationships/hyperlink" Target="https://podminky.urs.cz/item/CS_URS_2025_01/034503000" TargetMode="External"/><Relationship Id="rId10" Type="http://schemas.openxmlformats.org/officeDocument/2006/relationships/hyperlink" Target="https://podminky.urs.cz/item/CS_URS_2025_01/071203000" TargetMode="External"/><Relationship Id="rId4" Type="http://schemas.openxmlformats.org/officeDocument/2006/relationships/hyperlink" Target="https://podminky.urs.cz/item/CS_URS_2025_01/034403000" TargetMode="External"/><Relationship Id="rId9" Type="http://schemas.openxmlformats.org/officeDocument/2006/relationships/hyperlink" Target="https://podminky.urs.cz/item/CS_URS_2025_01/04400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abSelected="1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s="1" customFormat="1" ht="36.950000000000003" customHeight="1"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pans="1:74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96" t="s">
        <v>14</v>
      </c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P5" s="23"/>
      <c r="AQ5" s="23"/>
      <c r="AR5" s="21"/>
      <c r="BE5" s="293" t="s">
        <v>15</v>
      </c>
      <c r="BS5" s="18" t="s">
        <v>6</v>
      </c>
    </row>
    <row r="6" spans="1:74" s="1" customFormat="1" ht="36.950000000000003" customHeight="1">
      <c r="B6" s="22"/>
      <c r="C6" s="23"/>
      <c r="D6" s="29" t="s">
        <v>16</v>
      </c>
      <c r="E6" s="23"/>
      <c r="F6" s="23"/>
      <c r="G6" s="23"/>
      <c r="H6" s="23"/>
      <c r="I6" s="23"/>
      <c r="J6" s="23"/>
      <c r="K6" s="298" t="s">
        <v>17</v>
      </c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3"/>
      <c r="AQ6" s="23"/>
      <c r="AR6" s="21"/>
      <c r="BE6" s="294"/>
      <c r="BS6" s="18" t="s">
        <v>6</v>
      </c>
    </row>
    <row r="7" spans="1:74" s="1" customFormat="1" ht="12" customHeight="1">
      <c r="B7" s="22"/>
      <c r="C7" s="23"/>
      <c r="D7" s="30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20</v>
      </c>
      <c r="AL7" s="23"/>
      <c r="AM7" s="23"/>
      <c r="AN7" s="28" t="s">
        <v>21</v>
      </c>
      <c r="AO7" s="23"/>
      <c r="AP7" s="23"/>
      <c r="AQ7" s="23"/>
      <c r="AR7" s="21"/>
      <c r="BE7" s="294"/>
      <c r="BS7" s="18" t="s">
        <v>6</v>
      </c>
    </row>
    <row r="8" spans="1:74" s="1" customFormat="1" ht="12" customHeight="1">
      <c r="B8" s="22"/>
      <c r="C8" s="23"/>
      <c r="D8" s="30" t="s">
        <v>22</v>
      </c>
      <c r="E8" s="23"/>
      <c r="F8" s="23"/>
      <c r="G8" s="23"/>
      <c r="H8" s="23"/>
      <c r="I8" s="23"/>
      <c r="J8" s="23"/>
      <c r="K8" s="28" t="s">
        <v>23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24</v>
      </c>
      <c r="AL8" s="23"/>
      <c r="AM8" s="23"/>
      <c r="AN8" s="31" t="s">
        <v>25</v>
      </c>
      <c r="AO8" s="23"/>
      <c r="AP8" s="23"/>
      <c r="AQ8" s="23"/>
      <c r="AR8" s="21"/>
      <c r="BE8" s="294"/>
      <c r="BS8" s="18" t="s">
        <v>6</v>
      </c>
    </row>
    <row r="9" spans="1:74" s="1" customFormat="1" ht="14.45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294"/>
      <c r="BS9" s="18" t="s">
        <v>6</v>
      </c>
    </row>
    <row r="10" spans="1:74" s="1" customFormat="1" ht="12" customHeight="1">
      <c r="B10" s="22"/>
      <c r="C10" s="23"/>
      <c r="D10" s="30" t="s">
        <v>26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27</v>
      </c>
      <c r="AL10" s="23"/>
      <c r="AM10" s="23"/>
      <c r="AN10" s="28" t="s">
        <v>28</v>
      </c>
      <c r="AO10" s="23"/>
      <c r="AP10" s="23"/>
      <c r="AQ10" s="23"/>
      <c r="AR10" s="21"/>
      <c r="BE10" s="294"/>
      <c r="BS10" s="18" t="s">
        <v>6</v>
      </c>
    </row>
    <row r="11" spans="1:74" s="1" customFormat="1" ht="18.399999999999999" customHeight="1">
      <c r="B11" s="22"/>
      <c r="C11" s="23"/>
      <c r="D11" s="23"/>
      <c r="E11" s="28" t="s">
        <v>29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30</v>
      </c>
      <c r="AL11" s="23"/>
      <c r="AM11" s="23"/>
      <c r="AN11" s="28" t="s">
        <v>1</v>
      </c>
      <c r="AO11" s="23"/>
      <c r="AP11" s="23"/>
      <c r="AQ11" s="23"/>
      <c r="AR11" s="21"/>
      <c r="BE11" s="294"/>
      <c r="BS11" s="18" t="s">
        <v>6</v>
      </c>
    </row>
    <row r="12" spans="1:74" s="1" customFormat="1" ht="6.95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294"/>
      <c r="BS12" s="18" t="s">
        <v>6</v>
      </c>
    </row>
    <row r="13" spans="1:74" s="1" customFormat="1" ht="12" customHeight="1">
      <c r="B13" s="22"/>
      <c r="C13" s="23"/>
      <c r="D13" s="30" t="s">
        <v>31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27</v>
      </c>
      <c r="AL13" s="23"/>
      <c r="AM13" s="23"/>
      <c r="AN13" s="32" t="s">
        <v>32</v>
      </c>
      <c r="AO13" s="23"/>
      <c r="AP13" s="23"/>
      <c r="AQ13" s="23"/>
      <c r="AR13" s="21"/>
      <c r="BE13" s="294"/>
      <c r="BS13" s="18" t="s">
        <v>6</v>
      </c>
    </row>
    <row r="14" spans="1:74" ht="12.75">
      <c r="B14" s="22"/>
      <c r="C14" s="23"/>
      <c r="D14" s="23"/>
      <c r="E14" s="299" t="s">
        <v>32</v>
      </c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30" t="s">
        <v>30</v>
      </c>
      <c r="AL14" s="23"/>
      <c r="AM14" s="23"/>
      <c r="AN14" s="32" t="s">
        <v>32</v>
      </c>
      <c r="AO14" s="23"/>
      <c r="AP14" s="23"/>
      <c r="AQ14" s="23"/>
      <c r="AR14" s="21"/>
      <c r="BE14" s="294"/>
      <c r="BS14" s="18" t="s">
        <v>6</v>
      </c>
    </row>
    <row r="15" spans="1:74" s="1" customFormat="1" ht="6.95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294"/>
      <c r="BS15" s="18" t="s">
        <v>4</v>
      </c>
    </row>
    <row r="16" spans="1:74" s="1" customFormat="1" ht="12" customHeight="1">
      <c r="B16" s="22"/>
      <c r="C16" s="23"/>
      <c r="D16" s="30" t="s">
        <v>33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27</v>
      </c>
      <c r="AL16" s="23"/>
      <c r="AM16" s="23"/>
      <c r="AN16" s="28" t="s">
        <v>34</v>
      </c>
      <c r="AO16" s="23"/>
      <c r="AP16" s="23"/>
      <c r="AQ16" s="23"/>
      <c r="AR16" s="21"/>
      <c r="BE16" s="294"/>
      <c r="BS16" s="18" t="s">
        <v>4</v>
      </c>
    </row>
    <row r="17" spans="1:71" s="1" customFormat="1" ht="18.399999999999999" customHeight="1">
      <c r="B17" s="22"/>
      <c r="C17" s="23"/>
      <c r="D17" s="23"/>
      <c r="E17" s="28" t="s">
        <v>35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30</v>
      </c>
      <c r="AL17" s="23"/>
      <c r="AM17" s="23"/>
      <c r="AN17" s="28" t="s">
        <v>1</v>
      </c>
      <c r="AO17" s="23"/>
      <c r="AP17" s="23"/>
      <c r="AQ17" s="23"/>
      <c r="AR17" s="21"/>
      <c r="BE17" s="294"/>
      <c r="BS17" s="18" t="s">
        <v>36</v>
      </c>
    </row>
    <row r="18" spans="1:71" s="1" customFormat="1" ht="6.95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294"/>
      <c r="BS18" s="18" t="s">
        <v>6</v>
      </c>
    </row>
    <row r="19" spans="1:71" s="1" customFormat="1" ht="12" customHeight="1">
      <c r="B19" s="22"/>
      <c r="C19" s="23"/>
      <c r="D19" s="30" t="s">
        <v>37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27</v>
      </c>
      <c r="AL19" s="23"/>
      <c r="AM19" s="23"/>
      <c r="AN19" s="28" t="s">
        <v>38</v>
      </c>
      <c r="AO19" s="23"/>
      <c r="AP19" s="23"/>
      <c r="AQ19" s="23"/>
      <c r="AR19" s="21"/>
      <c r="BE19" s="294"/>
      <c r="BS19" s="18" t="s">
        <v>6</v>
      </c>
    </row>
    <row r="20" spans="1:71" s="1" customFormat="1" ht="18.399999999999999" customHeight="1">
      <c r="B20" s="22"/>
      <c r="C20" s="23"/>
      <c r="D20" s="23"/>
      <c r="E20" s="28" t="s">
        <v>39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30</v>
      </c>
      <c r="AL20" s="23"/>
      <c r="AM20" s="23"/>
      <c r="AN20" s="28" t="s">
        <v>1</v>
      </c>
      <c r="AO20" s="23"/>
      <c r="AP20" s="23"/>
      <c r="AQ20" s="23"/>
      <c r="AR20" s="21"/>
      <c r="BE20" s="294"/>
      <c r="BS20" s="18" t="s">
        <v>36</v>
      </c>
    </row>
    <row r="21" spans="1:71" s="1" customFormat="1" ht="6.95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294"/>
    </row>
    <row r="22" spans="1:71" s="1" customFormat="1" ht="12" customHeight="1">
      <c r="B22" s="22"/>
      <c r="C22" s="23"/>
      <c r="D22" s="30" t="s">
        <v>40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294"/>
    </row>
    <row r="23" spans="1:71" s="1" customFormat="1" ht="107.25" customHeight="1">
      <c r="B23" s="22"/>
      <c r="C23" s="23"/>
      <c r="D23" s="23"/>
      <c r="E23" s="301" t="s">
        <v>41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23"/>
      <c r="AP23" s="23"/>
      <c r="AQ23" s="23"/>
      <c r="AR23" s="21"/>
      <c r="BE23" s="294"/>
    </row>
    <row r="24" spans="1:71" s="1" customFormat="1" ht="6.95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294"/>
    </row>
    <row r="25" spans="1:71" s="1" customFormat="1" ht="6.95" customHeight="1">
      <c r="B25" s="22"/>
      <c r="C25" s="2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3"/>
      <c r="AQ25" s="23"/>
      <c r="AR25" s="21"/>
      <c r="BE25" s="294"/>
    </row>
    <row r="26" spans="1:71" s="2" customFormat="1" ht="25.9" customHeight="1">
      <c r="A26" s="35"/>
      <c r="B26" s="36"/>
      <c r="C26" s="37"/>
      <c r="D26" s="38" t="s">
        <v>42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02">
        <f>ROUND(AG94,2)</f>
        <v>0</v>
      </c>
      <c r="AL26" s="303"/>
      <c r="AM26" s="303"/>
      <c r="AN26" s="303"/>
      <c r="AO26" s="303"/>
      <c r="AP26" s="37"/>
      <c r="AQ26" s="37"/>
      <c r="AR26" s="40"/>
      <c r="BE26" s="294"/>
    </row>
    <row r="27" spans="1:71" s="2" customFormat="1" ht="6.95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0"/>
      <c r="BE27" s="294"/>
    </row>
    <row r="28" spans="1:71" s="2" customFormat="1" ht="12.75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04" t="s">
        <v>43</v>
      </c>
      <c r="M28" s="304"/>
      <c r="N28" s="304"/>
      <c r="O28" s="304"/>
      <c r="P28" s="304"/>
      <c r="Q28" s="37"/>
      <c r="R28" s="37"/>
      <c r="S28" s="37"/>
      <c r="T28" s="37"/>
      <c r="U28" s="37"/>
      <c r="V28" s="37"/>
      <c r="W28" s="304" t="s">
        <v>44</v>
      </c>
      <c r="X28" s="304"/>
      <c r="Y28" s="304"/>
      <c r="Z28" s="304"/>
      <c r="AA28" s="304"/>
      <c r="AB28" s="304"/>
      <c r="AC28" s="304"/>
      <c r="AD28" s="304"/>
      <c r="AE28" s="304"/>
      <c r="AF28" s="37"/>
      <c r="AG28" s="37"/>
      <c r="AH28" s="37"/>
      <c r="AI28" s="37"/>
      <c r="AJ28" s="37"/>
      <c r="AK28" s="304" t="s">
        <v>45</v>
      </c>
      <c r="AL28" s="304"/>
      <c r="AM28" s="304"/>
      <c r="AN28" s="304"/>
      <c r="AO28" s="304"/>
      <c r="AP28" s="37"/>
      <c r="AQ28" s="37"/>
      <c r="AR28" s="40"/>
      <c r="BE28" s="294"/>
    </row>
    <row r="29" spans="1:71" s="3" customFormat="1" ht="14.45" customHeight="1">
      <c r="B29" s="41"/>
      <c r="C29" s="42"/>
      <c r="D29" s="30" t="s">
        <v>46</v>
      </c>
      <c r="E29" s="42"/>
      <c r="F29" s="30" t="s">
        <v>47</v>
      </c>
      <c r="G29" s="42"/>
      <c r="H29" s="42"/>
      <c r="I29" s="42"/>
      <c r="J29" s="42"/>
      <c r="K29" s="42"/>
      <c r="L29" s="288">
        <v>0.21</v>
      </c>
      <c r="M29" s="287"/>
      <c r="N29" s="287"/>
      <c r="O29" s="287"/>
      <c r="P29" s="287"/>
      <c r="Q29" s="42"/>
      <c r="R29" s="42"/>
      <c r="S29" s="42"/>
      <c r="T29" s="42"/>
      <c r="U29" s="42"/>
      <c r="V29" s="42"/>
      <c r="W29" s="286">
        <f>ROUND(AZ94, 2)</f>
        <v>0</v>
      </c>
      <c r="X29" s="287"/>
      <c r="Y29" s="287"/>
      <c r="Z29" s="287"/>
      <c r="AA29" s="287"/>
      <c r="AB29" s="287"/>
      <c r="AC29" s="287"/>
      <c r="AD29" s="287"/>
      <c r="AE29" s="287"/>
      <c r="AF29" s="42"/>
      <c r="AG29" s="42"/>
      <c r="AH29" s="42"/>
      <c r="AI29" s="42"/>
      <c r="AJ29" s="42"/>
      <c r="AK29" s="286">
        <f>ROUND(AV94, 2)</f>
        <v>0</v>
      </c>
      <c r="AL29" s="287"/>
      <c r="AM29" s="287"/>
      <c r="AN29" s="287"/>
      <c r="AO29" s="287"/>
      <c r="AP29" s="42"/>
      <c r="AQ29" s="42"/>
      <c r="AR29" s="43"/>
      <c r="BE29" s="295"/>
    </row>
    <row r="30" spans="1:71" s="3" customFormat="1" ht="14.45" customHeight="1">
      <c r="B30" s="41"/>
      <c r="C30" s="42"/>
      <c r="D30" s="42"/>
      <c r="E30" s="42"/>
      <c r="F30" s="30" t="s">
        <v>48</v>
      </c>
      <c r="G30" s="42"/>
      <c r="H30" s="42"/>
      <c r="I30" s="42"/>
      <c r="J30" s="42"/>
      <c r="K30" s="42"/>
      <c r="L30" s="288">
        <v>0.12</v>
      </c>
      <c r="M30" s="287"/>
      <c r="N30" s="287"/>
      <c r="O30" s="287"/>
      <c r="P30" s="287"/>
      <c r="Q30" s="42"/>
      <c r="R30" s="42"/>
      <c r="S30" s="42"/>
      <c r="T30" s="42"/>
      <c r="U30" s="42"/>
      <c r="V30" s="42"/>
      <c r="W30" s="286">
        <f>ROUND(BA94, 2)</f>
        <v>0</v>
      </c>
      <c r="X30" s="287"/>
      <c r="Y30" s="287"/>
      <c r="Z30" s="287"/>
      <c r="AA30" s="287"/>
      <c r="AB30" s="287"/>
      <c r="AC30" s="287"/>
      <c r="AD30" s="287"/>
      <c r="AE30" s="287"/>
      <c r="AF30" s="42"/>
      <c r="AG30" s="42"/>
      <c r="AH30" s="42"/>
      <c r="AI30" s="42"/>
      <c r="AJ30" s="42"/>
      <c r="AK30" s="286">
        <f>ROUND(AW94, 2)</f>
        <v>0</v>
      </c>
      <c r="AL30" s="287"/>
      <c r="AM30" s="287"/>
      <c r="AN30" s="287"/>
      <c r="AO30" s="287"/>
      <c r="AP30" s="42"/>
      <c r="AQ30" s="42"/>
      <c r="AR30" s="43"/>
      <c r="BE30" s="295"/>
    </row>
    <row r="31" spans="1:71" s="3" customFormat="1" ht="14.45" hidden="1" customHeight="1">
      <c r="B31" s="41"/>
      <c r="C31" s="42"/>
      <c r="D31" s="42"/>
      <c r="E31" s="42"/>
      <c r="F31" s="30" t="s">
        <v>49</v>
      </c>
      <c r="G31" s="42"/>
      <c r="H31" s="42"/>
      <c r="I31" s="42"/>
      <c r="J31" s="42"/>
      <c r="K31" s="42"/>
      <c r="L31" s="288">
        <v>0.21</v>
      </c>
      <c r="M31" s="287"/>
      <c r="N31" s="287"/>
      <c r="O31" s="287"/>
      <c r="P31" s="287"/>
      <c r="Q31" s="42"/>
      <c r="R31" s="42"/>
      <c r="S31" s="42"/>
      <c r="T31" s="42"/>
      <c r="U31" s="42"/>
      <c r="V31" s="42"/>
      <c r="W31" s="286">
        <f>ROUND(BB94, 2)</f>
        <v>0</v>
      </c>
      <c r="X31" s="287"/>
      <c r="Y31" s="287"/>
      <c r="Z31" s="287"/>
      <c r="AA31" s="287"/>
      <c r="AB31" s="287"/>
      <c r="AC31" s="287"/>
      <c r="AD31" s="287"/>
      <c r="AE31" s="287"/>
      <c r="AF31" s="42"/>
      <c r="AG31" s="42"/>
      <c r="AH31" s="42"/>
      <c r="AI31" s="42"/>
      <c r="AJ31" s="42"/>
      <c r="AK31" s="286">
        <v>0</v>
      </c>
      <c r="AL31" s="287"/>
      <c r="AM31" s="287"/>
      <c r="AN31" s="287"/>
      <c r="AO31" s="287"/>
      <c r="AP31" s="42"/>
      <c r="AQ31" s="42"/>
      <c r="AR31" s="43"/>
      <c r="BE31" s="295"/>
    </row>
    <row r="32" spans="1:71" s="3" customFormat="1" ht="14.45" hidden="1" customHeight="1">
      <c r="B32" s="41"/>
      <c r="C32" s="42"/>
      <c r="D32" s="42"/>
      <c r="E32" s="42"/>
      <c r="F32" s="30" t="s">
        <v>50</v>
      </c>
      <c r="G32" s="42"/>
      <c r="H32" s="42"/>
      <c r="I32" s="42"/>
      <c r="J32" s="42"/>
      <c r="K32" s="42"/>
      <c r="L32" s="288">
        <v>0.12</v>
      </c>
      <c r="M32" s="287"/>
      <c r="N32" s="287"/>
      <c r="O32" s="287"/>
      <c r="P32" s="287"/>
      <c r="Q32" s="42"/>
      <c r="R32" s="42"/>
      <c r="S32" s="42"/>
      <c r="T32" s="42"/>
      <c r="U32" s="42"/>
      <c r="V32" s="42"/>
      <c r="W32" s="286">
        <f>ROUND(BC94, 2)</f>
        <v>0</v>
      </c>
      <c r="X32" s="287"/>
      <c r="Y32" s="287"/>
      <c r="Z32" s="287"/>
      <c r="AA32" s="287"/>
      <c r="AB32" s="287"/>
      <c r="AC32" s="287"/>
      <c r="AD32" s="287"/>
      <c r="AE32" s="287"/>
      <c r="AF32" s="42"/>
      <c r="AG32" s="42"/>
      <c r="AH32" s="42"/>
      <c r="AI32" s="42"/>
      <c r="AJ32" s="42"/>
      <c r="AK32" s="286">
        <v>0</v>
      </c>
      <c r="AL32" s="287"/>
      <c r="AM32" s="287"/>
      <c r="AN32" s="287"/>
      <c r="AO32" s="287"/>
      <c r="AP32" s="42"/>
      <c r="AQ32" s="42"/>
      <c r="AR32" s="43"/>
      <c r="BE32" s="295"/>
    </row>
    <row r="33" spans="1:57" s="3" customFormat="1" ht="14.45" hidden="1" customHeight="1">
      <c r="B33" s="41"/>
      <c r="C33" s="42"/>
      <c r="D33" s="42"/>
      <c r="E33" s="42"/>
      <c r="F33" s="30" t="s">
        <v>51</v>
      </c>
      <c r="G33" s="42"/>
      <c r="H33" s="42"/>
      <c r="I33" s="42"/>
      <c r="J33" s="42"/>
      <c r="K33" s="42"/>
      <c r="L33" s="288">
        <v>0</v>
      </c>
      <c r="M33" s="287"/>
      <c r="N33" s="287"/>
      <c r="O33" s="287"/>
      <c r="P33" s="287"/>
      <c r="Q33" s="42"/>
      <c r="R33" s="42"/>
      <c r="S33" s="42"/>
      <c r="T33" s="42"/>
      <c r="U33" s="42"/>
      <c r="V33" s="42"/>
      <c r="W33" s="286">
        <f>ROUND(BD94, 2)</f>
        <v>0</v>
      </c>
      <c r="X33" s="287"/>
      <c r="Y33" s="287"/>
      <c r="Z33" s="287"/>
      <c r="AA33" s="287"/>
      <c r="AB33" s="287"/>
      <c r="AC33" s="287"/>
      <c r="AD33" s="287"/>
      <c r="AE33" s="287"/>
      <c r="AF33" s="42"/>
      <c r="AG33" s="42"/>
      <c r="AH33" s="42"/>
      <c r="AI33" s="42"/>
      <c r="AJ33" s="42"/>
      <c r="AK33" s="286">
        <v>0</v>
      </c>
      <c r="AL33" s="287"/>
      <c r="AM33" s="287"/>
      <c r="AN33" s="287"/>
      <c r="AO33" s="287"/>
      <c r="AP33" s="42"/>
      <c r="AQ33" s="42"/>
      <c r="AR33" s="43"/>
      <c r="BE33" s="295"/>
    </row>
    <row r="34" spans="1:57" s="2" customFormat="1" ht="6.95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0"/>
      <c r="BE34" s="294"/>
    </row>
    <row r="35" spans="1:57" s="2" customFormat="1" ht="25.9" customHeight="1">
      <c r="A35" s="35"/>
      <c r="B35" s="36"/>
      <c r="C35" s="44"/>
      <c r="D35" s="45" t="s">
        <v>52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53</v>
      </c>
      <c r="U35" s="46"/>
      <c r="V35" s="46"/>
      <c r="W35" s="46"/>
      <c r="X35" s="289" t="s">
        <v>54</v>
      </c>
      <c r="Y35" s="290"/>
      <c r="Z35" s="290"/>
      <c r="AA35" s="290"/>
      <c r="AB35" s="290"/>
      <c r="AC35" s="46"/>
      <c r="AD35" s="46"/>
      <c r="AE35" s="46"/>
      <c r="AF35" s="46"/>
      <c r="AG35" s="46"/>
      <c r="AH35" s="46"/>
      <c r="AI35" s="46"/>
      <c r="AJ35" s="46"/>
      <c r="AK35" s="291">
        <f>SUM(AK26:AK33)</f>
        <v>0</v>
      </c>
      <c r="AL35" s="290"/>
      <c r="AM35" s="290"/>
      <c r="AN35" s="290"/>
      <c r="AO35" s="292"/>
      <c r="AP35" s="44"/>
      <c r="AQ35" s="44"/>
      <c r="AR35" s="40"/>
      <c r="BE35" s="35"/>
    </row>
    <row r="36" spans="1:57" s="2" customFormat="1" ht="6.95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0"/>
      <c r="BE36" s="35"/>
    </row>
    <row r="37" spans="1:57" s="2" customFormat="1" ht="14.45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0"/>
      <c r="BE37" s="35"/>
    </row>
    <row r="38" spans="1:57" s="1" customFormat="1" ht="14.45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pans="1:57" s="1" customFormat="1" ht="14.45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pans="1:57" s="1" customFormat="1" ht="14.45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pans="1:57" s="1" customFormat="1" ht="14.45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pans="1:57" s="1" customFormat="1" ht="14.45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pans="1:57" s="1" customFormat="1" ht="14.45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pans="1:57" s="1" customFormat="1" ht="14.45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pans="1:57" s="1" customFormat="1" ht="14.45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pans="1:57" s="1" customFormat="1" ht="14.45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pans="1:57" s="1" customFormat="1" ht="14.45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pans="1:57" s="1" customFormat="1" ht="14.45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pans="1:57" s="2" customFormat="1" ht="14.45" customHeight="1">
      <c r="B49" s="48"/>
      <c r="C49" s="49"/>
      <c r="D49" s="50" t="s">
        <v>55</v>
      </c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 t="s">
        <v>56</v>
      </c>
      <c r="AI49" s="51"/>
      <c r="AJ49" s="51"/>
      <c r="AK49" s="51"/>
      <c r="AL49" s="51"/>
      <c r="AM49" s="51"/>
      <c r="AN49" s="51"/>
      <c r="AO49" s="51"/>
      <c r="AP49" s="49"/>
      <c r="AQ49" s="49"/>
      <c r="AR49" s="52"/>
    </row>
    <row r="50" spans="1:57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 spans="1:57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 spans="1:57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 spans="1:57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 spans="1:57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 spans="1:57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 spans="1:57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 spans="1: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 spans="1:57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 spans="1:57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pans="1:57" s="2" customFormat="1" ht="12.75">
      <c r="A60" s="35"/>
      <c r="B60" s="36"/>
      <c r="C60" s="37"/>
      <c r="D60" s="53" t="s">
        <v>57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53" t="s">
        <v>58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53" t="s">
        <v>57</v>
      </c>
      <c r="AI60" s="39"/>
      <c r="AJ60" s="39"/>
      <c r="AK60" s="39"/>
      <c r="AL60" s="39"/>
      <c r="AM60" s="53" t="s">
        <v>58</v>
      </c>
      <c r="AN60" s="39"/>
      <c r="AO60" s="39"/>
      <c r="AP60" s="37"/>
      <c r="AQ60" s="37"/>
      <c r="AR60" s="40"/>
      <c r="BE60" s="35"/>
    </row>
    <row r="61" spans="1:57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 spans="1:57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 spans="1:57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pans="1:57" s="2" customFormat="1" ht="12.75">
      <c r="A64" s="35"/>
      <c r="B64" s="36"/>
      <c r="C64" s="37"/>
      <c r="D64" s="50" t="s">
        <v>59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0" t="s">
        <v>60</v>
      </c>
      <c r="AI64" s="54"/>
      <c r="AJ64" s="54"/>
      <c r="AK64" s="54"/>
      <c r="AL64" s="54"/>
      <c r="AM64" s="54"/>
      <c r="AN64" s="54"/>
      <c r="AO64" s="54"/>
      <c r="AP64" s="37"/>
      <c r="AQ64" s="37"/>
      <c r="AR64" s="40"/>
      <c r="BE64" s="35"/>
    </row>
    <row r="65" spans="1:57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 spans="1:57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 spans="1:5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 spans="1:57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 spans="1:57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 spans="1:57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 spans="1:57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 spans="1:57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 spans="1:57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 spans="1:57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pans="1:57" s="2" customFormat="1" ht="12.75">
      <c r="A75" s="35"/>
      <c r="B75" s="36"/>
      <c r="C75" s="37"/>
      <c r="D75" s="53" t="s">
        <v>57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53" t="s">
        <v>58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53" t="s">
        <v>57</v>
      </c>
      <c r="AI75" s="39"/>
      <c r="AJ75" s="39"/>
      <c r="AK75" s="39"/>
      <c r="AL75" s="39"/>
      <c r="AM75" s="53" t="s">
        <v>58</v>
      </c>
      <c r="AN75" s="39"/>
      <c r="AO75" s="39"/>
      <c r="AP75" s="37"/>
      <c r="AQ75" s="37"/>
      <c r="AR75" s="40"/>
      <c r="BE75" s="35"/>
    </row>
    <row r="76" spans="1:57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0"/>
      <c r="BE76" s="35"/>
    </row>
    <row r="77" spans="1:57" s="2" customFormat="1" ht="6.95" customHeight="1">
      <c r="A77" s="35"/>
      <c r="B77" s="55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40"/>
      <c r="BE77" s="35"/>
    </row>
    <row r="81" spans="1:91" s="2" customFormat="1" ht="6.95" customHeight="1">
      <c r="A81" s="35"/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40"/>
      <c r="BE81" s="35"/>
    </row>
    <row r="82" spans="1:91" s="2" customFormat="1" ht="24.95" customHeight="1">
      <c r="A82" s="35"/>
      <c r="B82" s="36"/>
      <c r="C82" s="24" t="s">
        <v>61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0"/>
      <c r="BE82" s="35"/>
    </row>
    <row r="83" spans="1:91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0"/>
      <c r="BE83" s="35"/>
    </row>
    <row r="84" spans="1:91" s="4" customFormat="1" ht="12" customHeight="1">
      <c r="B84" s="59"/>
      <c r="C84" s="30" t="s">
        <v>13</v>
      </c>
      <c r="D84" s="60"/>
      <c r="E84" s="60"/>
      <c r="F84" s="60"/>
      <c r="G84" s="60"/>
      <c r="H84" s="60"/>
      <c r="I84" s="60"/>
      <c r="J84" s="60"/>
      <c r="K84" s="60"/>
      <c r="L84" s="60" t="str">
        <f>K5</f>
        <v>VL-0125</v>
      </c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1"/>
    </row>
    <row r="85" spans="1:91" s="5" customFormat="1" ht="36.950000000000003" customHeight="1">
      <c r="B85" s="62"/>
      <c r="C85" s="63" t="s">
        <v>16</v>
      </c>
      <c r="D85" s="64"/>
      <c r="E85" s="64"/>
      <c r="F85" s="64"/>
      <c r="G85" s="64"/>
      <c r="H85" s="64"/>
      <c r="I85" s="64"/>
      <c r="J85" s="64"/>
      <c r="K85" s="64"/>
      <c r="L85" s="275" t="str">
        <f>K6</f>
        <v>REKONSTRUKCE DEŠŤOVÉ KANALIZACE NA PARC.Č.731/1, 765/1 A 796/8 V K.Ú. VLASTISLAV</v>
      </c>
      <c r="M85" s="276"/>
      <c r="N85" s="276"/>
      <c r="O85" s="276"/>
      <c r="P85" s="276"/>
      <c r="Q85" s="276"/>
      <c r="R85" s="276"/>
      <c r="S85" s="276"/>
      <c r="T85" s="276"/>
      <c r="U85" s="276"/>
      <c r="V85" s="276"/>
      <c r="W85" s="276"/>
      <c r="X85" s="276"/>
      <c r="Y85" s="276"/>
      <c r="Z85" s="276"/>
      <c r="AA85" s="276"/>
      <c r="AB85" s="276"/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64"/>
      <c r="AQ85" s="64"/>
      <c r="AR85" s="65"/>
    </row>
    <row r="86" spans="1:91" s="2" customFormat="1" ht="6.95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0"/>
      <c r="BE86" s="35"/>
    </row>
    <row r="87" spans="1:91" s="2" customFormat="1" ht="12" customHeight="1">
      <c r="A87" s="35"/>
      <c r="B87" s="36"/>
      <c r="C87" s="30" t="s">
        <v>22</v>
      </c>
      <c r="D87" s="37"/>
      <c r="E87" s="37"/>
      <c r="F87" s="37"/>
      <c r="G87" s="37"/>
      <c r="H87" s="37"/>
      <c r="I87" s="37"/>
      <c r="J87" s="37"/>
      <c r="K87" s="37"/>
      <c r="L87" s="66" t="str">
        <f>IF(K8="","",K8)</f>
        <v>Vlastislav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0" t="s">
        <v>24</v>
      </c>
      <c r="AJ87" s="37"/>
      <c r="AK87" s="37"/>
      <c r="AL87" s="37"/>
      <c r="AM87" s="277" t="str">
        <f>IF(AN8= "","",AN8)</f>
        <v>30. 1. 2025</v>
      </c>
      <c r="AN87" s="277"/>
      <c r="AO87" s="37"/>
      <c r="AP87" s="37"/>
      <c r="AQ87" s="37"/>
      <c r="AR87" s="40"/>
      <c r="BE87" s="35"/>
    </row>
    <row r="88" spans="1:91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0"/>
      <c r="BE88" s="35"/>
    </row>
    <row r="89" spans="1:91" s="2" customFormat="1" ht="15.2" customHeight="1">
      <c r="A89" s="35"/>
      <c r="B89" s="36"/>
      <c r="C89" s="30" t="s">
        <v>26</v>
      </c>
      <c r="D89" s="37"/>
      <c r="E89" s="37"/>
      <c r="F89" s="37"/>
      <c r="G89" s="37"/>
      <c r="H89" s="37"/>
      <c r="I89" s="37"/>
      <c r="J89" s="37"/>
      <c r="K89" s="37"/>
      <c r="L89" s="60" t="str">
        <f>IF(E11= "","",E11)</f>
        <v>Obec Vlastislav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0" t="s">
        <v>33</v>
      </c>
      <c r="AJ89" s="37"/>
      <c r="AK89" s="37"/>
      <c r="AL89" s="37"/>
      <c r="AM89" s="278" t="str">
        <f>IF(E17="","",E17)</f>
        <v>Ing. Daniel Picka, Ph.D.</v>
      </c>
      <c r="AN89" s="279"/>
      <c r="AO89" s="279"/>
      <c r="AP89" s="279"/>
      <c r="AQ89" s="37"/>
      <c r="AR89" s="40"/>
      <c r="AS89" s="280" t="s">
        <v>62</v>
      </c>
      <c r="AT89" s="281"/>
      <c r="AU89" s="68"/>
      <c r="AV89" s="68"/>
      <c r="AW89" s="68"/>
      <c r="AX89" s="68"/>
      <c r="AY89" s="68"/>
      <c r="AZ89" s="68"/>
      <c r="BA89" s="68"/>
      <c r="BB89" s="68"/>
      <c r="BC89" s="68"/>
      <c r="BD89" s="69"/>
      <c r="BE89" s="35"/>
    </row>
    <row r="90" spans="1:91" s="2" customFormat="1" ht="15.2" customHeight="1">
      <c r="A90" s="35"/>
      <c r="B90" s="36"/>
      <c r="C90" s="30" t="s">
        <v>31</v>
      </c>
      <c r="D90" s="37"/>
      <c r="E90" s="37"/>
      <c r="F90" s="37"/>
      <c r="G90" s="37"/>
      <c r="H90" s="37"/>
      <c r="I90" s="37"/>
      <c r="J90" s="37"/>
      <c r="K90" s="37"/>
      <c r="L90" s="60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0" t="s">
        <v>37</v>
      </c>
      <c r="AJ90" s="37"/>
      <c r="AK90" s="37"/>
      <c r="AL90" s="37"/>
      <c r="AM90" s="278" t="str">
        <f>IF(E20="","",E20)</f>
        <v>Ing. Petr Jarkovský</v>
      </c>
      <c r="AN90" s="279"/>
      <c r="AO90" s="279"/>
      <c r="AP90" s="279"/>
      <c r="AQ90" s="37"/>
      <c r="AR90" s="40"/>
      <c r="AS90" s="282"/>
      <c r="AT90" s="283"/>
      <c r="AU90" s="70"/>
      <c r="AV90" s="70"/>
      <c r="AW90" s="70"/>
      <c r="AX90" s="70"/>
      <c r="AY90" s="70"/>
      <c r="AZ90" s="70"/>
      <c r="BA90" s="70"/>
      <c r="BB90" s="70"/>
      <c r="BC90" s="70"/>
      <c r="BD90" s="71"/>
      <c r="BE90" s="35"/>
    </row>
    <row r="91" spans="1:91" s="2" customFormat="1" ht="10.9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0"/>
      <c r="AS91" s="284"/>
      <c r="AT91" s="285"/>
      <c r="AU91" s="72"/>
      <c r="AV91" s="72"/>
      <c r="AW91" s="72"/>
      <c r="AX91" s="72"/>
      <c r="AY91" s="72"/>
      <c r="AZ91" s="72"/>
      <c r="BA91" s="72"/>
      <c r="BB91" s="72"/>
      <c r="BC91" s="72"/>
      <c r="BD91" s="73"/>
      <c r="BE91" s="35"/>
    </row>
    <row r="92" spans="1:91" s="2" customFormat="1" ht="29.25" customHeight="1">
      <c r="A92" s="35"/>
      <c r="B92" s="36"/>
      <c r="C92" s="270" t="s">
        <v>63</v>
      </c>
      <c r="D92" s="271"/>
      <c r="E92" s="271"/>
      <c r="F92" s="271"/>
      <c r="G92" s="271"/>
      <c r="H92" s="74"/>
      <c r="I92" s="272" t="s">
        <v>64</v>
      </c>
      <c r="J92" s="271"/>
      <c r="K92" s="271"/>
      <c r="L92" s="271"/>
      <c r="M92" s="271"/>
      <c r="N92" s="271"/>
      <c r="O92" s="271"/>
      <c r="P92" s="271"/>
      <c r="Q92" s="271"/>
      <c r="R92" s="271"/>
      <c r="S92" s="271"/>
      <c r="T92" s="271"/>
      <c r="U92" s="271"/>
      <c r="V92" s="271"/>
      <c r="W92" s="271"/>
      <c r="X92" s="271"/>
      <c r="Y92" s="271"/>
      <c r="Z92" s="271"/>
      <c r="AA92" s="271"/>
      <c r="AB92" s="271"/>
      <c r="AC92" s="271"/>
      <c r="AD92" s="271"/>
      <c r="AE92" s="271"/>
      <c r="AF92" s="271"/>
      <c r="AG92" s="273" t="s">
        <v>65</v>
      </c>
      <c r="AH92" s="271"/>
      <c r="AI92" s="271"/>
      <c r="AJ92" s="271"/>
      <c r="AK92" s="271"/>
      <c r="AL92" s="271"/>
      <c r="AM92" s="271"/>
      <c r="AN92" s="272" t="s">
        <v>66</v>
      </c>
      <c r="AO92" s="271"/>
      <c r="AP92" s="274"/>
      <c r="AQ92" s="75" t="s">
        <v>67</v>
      </c>
      <c r="AR92" s="40"/>
      <c r="AS92" s="76" t="s">
        <v>68</v>
      </c>
      <c r="AT92" s="77" t="s">
        <v>69</v>
      </c>
      <c r="AU92" s="77" t="s">
        <v>70</v>
      </c>
      <c r="AV92" s="77" t="s">
        <v>71</v>
      </c>
      <c r="AW92" s="77" t="s">
        <v>72</v>
      </c>
      <c r="AX92" s="77" t="s">
        <v>73</v>
      </c>
      <c r="AY92" s="77" t="s">
        <v>74</v>
      </c>
      <c r="AZ92" s="77" t="s">
        <v>75</v>
      </c>
      <c r="BA92" s="77" t="s">
        <v>76</v>
      </c>
      <c r="BB92" s="77" t="s">
        <v>77</v>
      </c>
      <c r="BC92" s="77" t="s">
        <v>78</v>
      </c>
      <c r="BD92" s="78" t="s">
        <v>79</v>
      </c>
      <c r="BE92" s="35"/>
    </row>
    <row r="93" spans="1:91" s="2" customFormat="1" ht="10.9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0"/>
      <c r="AS93" s="79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1"/>
      <c r="BE93" s="35"/>
    </row>
    <row r="94" spans="1:91" s="6" customFormat="1" ht="32.450000000000003" customHeight="1">
      <c r="B94" s="82"/>
      <c r="C94" s="83" t="s">
        <v>80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268">
        <f>ROUND(SUM(AG95:AG96),2)</f>
        <v>0</v>
      </c>
      <c r="AH94" s="268"/>
      <c r="AI94" s="268"/>
      <c r="AJ94" s="268"/>
      <c r="AK94" s="268"/>
      <c r="AL94" s="268"/>
      <c r="AM94" s="268"/>
      <c r="AN94" s="269">
        <f>SUM(AG94,AT94)</f>
        <v>0</v>
      </c>
      <c r="AO94" s="269"/>
      <c r="AP94" s="269"/>
      <c r="AQ94" s="86" t="s">
        <v>1</v>
      </c>
      <c r="AR94" s="87"/>
      <c r="AS94" s="88">
        <f>ROUND(SUM(AS95:AS96),2)</f>
        <v>0</v>
      </c>
      <c r="AT94" s="89">
        <f>ROUND(SUM(AV94:AW94),2)</f>
        <v>0</v>
      </c>
      <c r="AU94" s="90">
        <f>ROUND(SUM(AU95:AU96),5)</f>
        <v>0</v>
      </c>
      <c r="AV94" s="89">
        <f>ROUND(AZ94*L29,2)</f>
        <v>0</v>
      </c>
      <c r="AW94" s="89">
        <f>ROUND(BA94*L30,2)</f>
        <v>0</v>
      </c>
      <c r="AX94" s="89">
        <f>ROUND(BB94*L29,2)</f>
        <v>0</v>
      </c>
      <c r="AY94" s="89">
        <f>ROUND(BC94*L30,2)</f>
        <v>0</v>
      </c>
      <c r="AZ94" s="89">
        <f>ROUND(SUM(AZ95:AZ96),2)</f>
        <v>0</v>
      </c>
      <c r="BA94" s="89">
        <f>ROUND(SUM(BA95:BA96),2)</f>
        <v>0</v>
      </c>
      <c r="BB94" s="89">
        <f>ROUND(SUM(BB95:BB96),2)</f>
        <v>0</v>
      </c>
      <c r="BC94" s="89">
        <f>ROUND(SUM(BC95:BC96),2)</f>
        <v>0</v>
      </c>
      <c r="BD94" s="91">
        <f>ROUND(SUM(BD95:BD96),2)</f>
        <v>0</v>
      </c>
      <c r="BS94" s="92" t="s">
        <v>81</v>
      </c>
      <c r="BT94" s="92" t="s">
        <v>82</v>
      </c>
      <c r="BU94" s="93" t="s">
        <v>83</v>
      </c>
      <c r="BV94" s="92" t="s">
        <v>84</v>
      </c>
      <c r="BW94" s="92" t="s">
        <v>5</v>
      </c>
      <c r="BX94" s="92" t="s">
        <v>85</v>
      </c>
      <c r="CL94" s="92" t="s">
        <v>19</v>
      </c>
    </row>
    <row r="95" spans="1:91" s="7" customFormat="1" ht="16.5" customHeight="1">
      <c r="A95" s="94" t="s">
        <v>86</v>
      </c>
      <c r="B95" s="95"/>
      <c r="C95" s="96"/>
      <c r="D95" s="267" t="s">
        <v>87</v>
      </c>
      <c r="E95" s="267"/>
      <c r="F95" s="267"/>
      <c r="G95" s="267"/>
      <c r="H95" s="267"/>
      <c r="I95" s="97"/>
      <c r="J95" s="267" t="s">
        <v>88</v>
      </c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5">
        <f>'SO 01 - Rekonstrukce dešť...'!J30</f>
        <v>0</v>
      </c>
      <c r="AH95" s="266"/>
      <c r="AI95" s="266"/>
      <c r="AJ95" s="266"/>
      <c r="AK95" s="266"/>
      <c r="AL95" s="266"/>
      <c r="AM95" s="266"/>
      <c r="AN95" s="265">
        <f>SUM(AG95,AT95)</f>
        <v>0</v>
      </c>
      <c r="AO95" s="266"/>
      <c r="AP95" s="266"/>
      <c r="AQ95" s="98" t="s">
        <v>89</v>
      </c>
      <c r="AR95" s="99"/>
      <c r="AS95" s="100">
        <v>0</v>
      </c>
      <c r="AT95" s="101">
        <f>ROUND(SUM(AV95:AW95),2)</f>
        <v>0</v>
      </c>
      <c r="AU95" s="102">
        <f>'SO 01 - Rekonstrukce dešť...'!P124</f>
        <v>0</v>
      </c>
      <c r="AV95" s="101">
        <f>'SO 01 - Rekonstrukce dešť...'!J33</f>
        <v>0</v>
      </c>
      <c r="AW95" s="101">
        <f>'SO 01 - Rekonstrukce dešť...'!J34</f>
        <v>0</v>
      </c>
      <c r="AX95" s="101">
        <f>'SO 01 - Rekonstrukce dešť...'!J35</f>
        <v>0</v>
      </c>
      <c r="AY95" s="101">
        <f>'SO 01 - Rekonstrukce dešť...'!J36</f>
        <v>0</v>
      </c>
      <c r="AZ95" s="101">
        <f>'SO 01 - Rekonstrukce dešť...'!F33</f>
        <v>0</v>
      </c>
      <c r="BA95" s="101">
        <f>'SO 01 - Rekonstrukce dešť...'!F34</f>
        <v>0</v>
      </c>
      <c r="BB95" s="101">
        <f>'SO 01 - Rekonstrukce dešť...'!F35</f>
        <v>0</v>
      </c>
      <c r="BC95" s="101">
        <f>'SO 01 - Rekonstrukce dešť...'!F36</f>
        <v>0</v>
      </c>
      <c r="BD95" s="103">
        <f>'SO 01 - Rekonstrukce dešť...'!F37</f>
        <v>0</v>
      </c>
      <c r="BT95" s="104" t="s">
        <v>90</v>
      </c>
      <c r="BV95" s="104" t="s">
        <v>84</v>
      </c>
      <c r="BW95" s="104" t="s">
        <v>91</v>
      </c>
      <c r="BX95" s="104" t="s">
        <v>5</v>
      </c>
      <c r="CL95" s="104" t="s">
        <v>19</v>
      </c>
      <c r="CM95" s="104" t="s">
        <v>92</v>
      </c>
    </row>
    <row r="96" spans="1:91" s="7" customFormat="1" ht="16.5" customHeight="1">
      <c r="A96" s="94" t="s">
        <v>86</v>
      </c>
      <c r="B96" s="95"/>
      <c r="C96" s="96"/>
      <c r="D96" s="267" t="s">
        <v>93</v>
      </c>
      <c r="E96" s="267"/>
      <c r="F96" s="267"/>
      <c r="G96" s="267"/>
      <c r="H96" s="267"/>
      <c r="I96" s="97"/>
      <c r="J96" s="267" t="s">
        <v>94</v>
      </c>
      <c r="K96" s="267"/>
      <c r="L96" s="267"/>
      <c r="M96" s="267"/>
      <c r="N96" s="267"/>
      <c r="O96" s="267"/>
      <c r="P96" s="267"/>
      <c r="Q96" s="267"/>
      <c r="R96" s="267"/>
      <c r="S96" s="267"/>
      <c r="T96" s="267"/>
      <c r="U96" s="267"/>
      <c r="V96" s="267"/>
      <c r="W96" s="267"/>
      <c r="X96" s="267"/>
      <c r="Y96" s="267"/>
      <c r="Z96" s="267"/>
      <c r="AA96" s="267"/>
      <c r="AB96" s="267"/>
      <c r="AC96" s="267"/>
      <c r="AD96" s="267"/>
      <c r="AE96" s="267"/>
      <c r="AF96" s="267"/>
      <c r="AG96" s="265">
        <f>'VON - Vedlejší a ostatní ...'!J30</f>
        <v>0</v>
      </c>
      <c r="AH96" s="266"/>
      <c r="AI96" s="266"/>
      <c r="AJ96" s="266"/>
      <c r="AK96" s="266"/>
      <c r="AL96" s="266"/>
      <c r="AM96" s="266"/>
      <c r="AN96" s="265">
        <f>SUM(AG96,AT96)</f>
        <v>0</v>
      </c>
      <c r="AO96" s="266"/>
      <c r="AP96" s="266"/>
      <c r="AQ96" s="98" t="s">
        <v>89</v>
      </c>
      <c r="AR96" s="99"/>
      <c r="AS96" s="105">
        <v>0</v>
      </c>
      <c r="AT96" s="106">
        <f>ROUND(SUM(AV96:AW96),2)</f>
        <v>0</v>
      </c>
      <c r="AU96" s="107">
        <f>'VON - Vedlejší a ostatní ...'!P122</f>
        <v>0</v>
      </c>
      <c r="AV96" s="106">
        <f>'VON - Vedlejší a ostatní ...'!J33</f>
        <v>0</v>
      </c>
      <c r="AW96" s="106">
        <f>'VON - Vedlejší a ostatní ...'!J34</f>
        <v>0</v>
      </c>
      <c r="AX96" s="106">
        <f>'VON - Vedlejší a ostatní ...'!J35</f>
        <v>0</v>
      </c>
      <c r="AY96" s="106">
        <f>'VON - Vedlejší a ostatní ...'!J36</f>
        <v>0</v>
      </c>
      <c r="AZ96" s="106">
        <f>'VON - Vedlejší a ostatní ...'!F33</f>
        <v>0</v>
      </c>
      <c r="BA96" s="106">
        <f>'VON - Vedlejší a ostatní ...'!F34</f>
        <v>0</v>
      </c>
      <c r="BB96" s="106">
        <f>'VON - Vedlejší a ostatní ...'!F35</f>
        <v>0</v>
      </c>
      <c r="BC96" s="106">
        <f>'VON - Vedlejší a ostatní ...'!F36</f>
        <v>0</v>
      </c>
      <c r="BD96" s="108">
        <f>'VON - Vedlejší a ostatní ...'!F37</f>
        <v>0</v>
      </c>
      <c r="BT96" s="104" t="s">
        <v>90</v>
      </c>
      <c r="BV96" s="104" t="s">
        <v>84</v>
      </c>
      <c r="BW96" s="104" t="s">
        <v>95</v>
      </c>
      <c r="BX96" s="104" t="s">
        <v>5</v>
      </c>
      <c r="CL96" s="104" t="s">
        <v>19</v>
      </c>
      <c r="CM96" s="104" t="s">
        <v>92</v>
      </c>
    </row>
    <row r="97" spans="1:57" s="2" customFormat="1" ht="30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40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s="2" customFormat="1" ht="6.95" customHeight="1">
      <c r="A98" s="35"/>
      <c r="B98" s="55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40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</sheetData>
  <sheetProtection algorithmName="SHA-512" hashValue="TPPbW6oxR8C67bDn7VG5Yk10BUn2wUuMCYhOx3/4mbNXlKuepSUImbkReLLxhqFPAn6yw2tvp3DnL6HVD71QUA==" saltValue="ridkpp1Sc+YHBbZVtlSsILq3UJck27HyHa6sUETDA6yOO4RpEROC6YtOdGOipLHwnT4NLvQkd6jA0eYdj+04Pw==" spinCount="100000" sheet="1" objects="1" scenarios="1" formatColumns="0" formatRows="0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87:AN87"/>
    <mergeCell ref="AM89:AP89"/>
    <mergeCell ref="AS89:AT91"/>
    <mergeCell ref="AM90:AP90"/>
    <mergeCell ref="W33:AE33"/>
    <mergeCell ref="AK33:AO33"/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</mergeCells>
  <hyperlinks>
    <hyperlink ref="A95" location="'SO 01 - Rekonstrukce dešť...'!C2" display="/"/>
    <hyperlink ref="A96" location="'VON - Vedlejší a ostatní ...'!C2" display="/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692"/>
  <sheetViews>
    <sheetView showGridLines="0" topLeftCell="A107" zoomScaleNormal="10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19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18" t="s">
        <v>91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92</v>
      </c>
    </row>
    <row r="4" spans="1:46" s="1" customFormat="1" ht="24.95" customHeight="1">
      <c r="B4" s="21"/>
      <c r="D4" s="111" t="s">
        <v>96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26.25" customHeight="1">
      <c r="B7" s="21"/>
      <c r="E7" s="308" t="str">
        <f>'Rekapitulace stavby'!K6</f>
        <v>REKONSTRUKCE DEŠŤOVÉ KANALIZACE NA PARC.Č.731/1, 765/1 A 796/8 V K.Ú. VLASTISLAV</v>
      </c>
      <c r="F7" s="309"/>
      <c r="G7" s="309"/>
      <c r="H7" s="309"/>
      <c r="L7" s="21"/>
    </row>
    <row r="8" spans="1:46" s="2" customFormat="1" ht="12" customHeight="1">
      <c r="A8" s="35"/>
      <c r="B8" s="40"/>
      <c r="C8" s="35"/>
      <c r="D8" s="113" t="s">
        <v>97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10" t="s">
        <v>98</v>
      </c>
      <c r="F9" s="311"/>
      <c r="G9" s="311"/>
      <c r="H9" s="311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19</v>
      </c>
      <c r="G11" s="35"/>
      <c r="H11" s="35"/>
      <c r="I11" s="113" t="s">
        <v>20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22</v>
      </c>
      <c r="E12" s="35"/>
      <c r="F12" s="114" t="s">
        <v>23</v>
      </c>
      <c r="G12" s="35"/>
      <c r="H12" s="35"/>
      <c r="I12" s="113" t="s">
        <v>24</v>
      </c>
      <c r="J12" s="115" t="str">
        <f>'Rekapitulace stavby'!AN8</f>
        <v>30. 1. 2025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26</v>
      </c>
      <c r="E14" s="35"/>
      <c r="F14" s="35"/>
      <c r="G14" s="35"/>
      <c r="H14" s="35"/>
      <c r="I14" s="113" t="s">
        <v>27</v>
      </c>
      <c r="J14" s="114" t="s">
        <v>28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29</v>
      </c>
      <c r="F15" s="35"/>
      <c r="G15" s="35"/>
      <c r="H15" s="35"/>
      <c r="I15" s="113" t="s">
        <v>30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31</v>
      </c>
      <c r="E17" s="35"/>
      <c r="F17" s="35"/>
      <c r="G17" s="35"/>
      <c r="H17" s="35"/>
      <c r="I17" s="113" t="s">
        <v>27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12" t="str">
        <f>'Rekapitulace stavby'!E14</f>
        <v>Vyplň údaj</v>
      </c>
      <c r="F18" s="313"/>
      <c r="G18" s="313"/>
      <c r="H18" s="313"/>
      <c r="I18" s="113" t="s">
        <v>30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33</v>
      </c>
      <c r="E20" s="35"/>
      <c r="F20" s="35"/>
      <c r="G20" s="35"/>
      <c r="H20" s="35"/>
      <c r="I20" s="113" t="s">
        <v>27</v>
      </c>
      <c r="J20" s="114" t="s">
        <v>34</v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">
        <v>35</v>
      </c>
      <c r="F21" s="35"/>
      <c r="G21" s="35"/>
      <c r="H21" s="35"/>
      <c r="I21" s="113" t="s">
        <v>30</v>
      </c>
      <c r="J21" s="114" t="s">
        <v>1</v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37</v>
      </c>
      <c r="E23" s="35"/>
      <c r="F23" s="35"/>
      <c r="G23" s="35"/>
      <c r="H23" s="35"/>
      <c r="I23" s="113" t="s">
        <v>27</v>
      </c>
      <c r="J23" s="114" t="s">
        <v>38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39</v>
      </c>
      <c r="F24" s="35"/>
      <c r="G24" s="35"/>
      <c r="H24" s="35"/>
      <c r="I24" s="113" t="s">
        <v>30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40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55.25" customHeight="1">
      <c r="A27" s="116"/>
      <c r="B27" s="117"/>
      <c r="C27" s="116"/>
      <c r="D27" s="116"/>
      <c r="E27" s="314" t="s">
        <v>99</v>
      </c>
      <c r="F27" s="314"/>
      <c r="G27" s="314"/>
      <c r="H27" s="314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42</v>
      </c>
      <c r="E30" s="35"/>
      <c r="F30" s="35"/>
      <c r="G30" s="35"/>
      <c r="H30" s="35"/>
      <c r="I30" s="35"/>
      <c r="J30" s="121">
        <f>ROUND(J124,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44</v>
      </c>
      <c r="G32" s="35"/>
      <c r="H32" s="35"/>
      <c r="I32" s="122" t="s">
        <v>43</v>
      </c>
      <c r="J32" s="122" t="s">
        <v>45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46</v>
      </c>
      <c r="E33" s="113" t="s">
        <v>47</v>
      </c>
      <c r="F33" s="124">
        <f>ROUND((SUM(BE124:BE691)),  2)</f>
        <v>0</v>
      </c>
      <c r="G33" s="35"/>
      <c r="H33" s="35"/>
      <c r="I33" s="125">
        <v>0.21</v>
      </c>
      <c r="J33" s="124">
        <f>ROUND(((SUM(BE124:BE691))*I33),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48</v>
      </c>
      <c r="F34" s="124">
        <f>ROUND((SUM(BF124:BF691)),  2)</f>
        <v>0</v>
      </c>
      <c r="G34" s="35"/>
      <c r="H34" s="35"/>
      <c r="I34" s="125">
        <v>0.12</v>
      </c>
      <c r="J34" s="124">
        <f>ROUND(((SUM(BF124:BF691))*I34),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49</v>
      </c>
      <c r="F35" s="124">
        <f>ROUND((SUM(BG124:BG691)),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50</v>
      </c>
      <c r="F36" s="124">
        <f>ROUND((SUM(BH124:BH691)),  2)</f>
        <v>0</v>
      </c>
      <c r="G36" s="35"/>
      <c r="H36" s="35"/>
      <c r="I36" s="125">
        <v>0.12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51</v>
      </c>
      <c r="F37" s="124">
        <f>ROUND((SUM(BI124:BI691)),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52</v>
      </c>
      <c r="E39" s="128"/>
      <c r="F39" s="128"/>
      <c r="G39" s="129" t="s">
        <v>53</v>
      </c>
      <c r="H39" s="130" t="s">
        <v>54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55</v>
      </c>
      <c r="E50" s="134"/>
      <c r="F50" s="134"/>
      <c r="G50" s="133" t="s">
        <v>56</v>
      </c>
      <c r="H50" s="134"/>
      <c r="I50" s="134"/>
      <c r="J50" s="134"/>
      <c r="K50" s="134"/>
      <c r="L50" s="52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5"/>
      <c r="B61" s="40"/>
      <c r="C61" s="35"/>
      <c r="D61" s="135" t="s">
        <v>57</v>
      </c>
      <c r="E61" s="136"/>
      <c r="F61" s="137" t="s">
        <v>58</v>
      </c>
      <c r="G61" s="135" t="s">
        <v>57</v>
      </c>
      <c r="H61" s="136"/>
      <c r="I61" s="136"/>
      <c r="J61" s="138" t="s">
        <v>58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5"/>
      <c r="B65" s="40"/>
      <c r="C65" s="35"/>
      <c r="D65" s="133" t="s">
        <v>59</v>
      </c>
      <c r="E65" s="139"/>
      <c r="F65" s="139"/>
      <c r="G65" s="133" t="s">
        <v>60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5"/>
      <c r="B76" s="40"/>
      <c r="C76" s="35"/>
      <c r="D76" s="135" t="s">
        <v>57</v>
      </c>
      <c r="E76" s="136"/>
      <c r="F76" s="137" t="s">
        <v>58</v>
      </c>
      <c r="G76" s="135" t="s">
        <v>57</v>
      </c>
      <c r="H76" s="136"/>
      <c r="I76" s="136"/>
      <c r="J76" s="138" t="s">
        <v>58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100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26.25" customHeight="1">
      <c r="A85" s="35"/>
      <c r="B85" s="36"/>
      <c r="C85" s="37"/>
      <c r="D85" s="37"/>
      <c r="E85" s="306" t="str">
        <f>E7</f>
        <v>REKONSTRUKCE DEŠŤOVÉ KANALIZACE NA PARC.Č.731/1, 765/1 A 796/8 V K.Ú. VLASTISLAV</v>
      </c>
      <c r="F85" s="307"/>
      <c r="G85" s="307"/>
      <c r="H85" s="307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97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75" t="str">
        <f>E9</f>
        <v xml:space="preserve">SO 01 - Rekonstrukce dešťové kanalizace </v>
      </c>
      <c r="F87" s="305"/>
      <c r="G87" s="305"/>
      <c r="H87" s="305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22</v>
      </c>
      <c r="D89" s="37"/>
      <c r="E89" s="37"/>
      <c r="F89" s="28" t="str">
        <f>F12</f>
        <v>Vlastislav</v>
      </c>
      <c r="G89" s="37"/>
      <c r="H89" s="37"/>
      <c r="I89" s="30" t="s">
        <v>24</v>
      </c>
      <c r="J89" s="67" t="str">
        <f>IF(J12="","",J12)</f>
        <v>30. 1. 2025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25.7" customHeight="1">
      <c r="A91" s="35"/>
      <c r="B91" s="36"/>
      <c r="C91" s="30" t="s">
        <v>26</v>
      </c>
      <c r="D91" s="37"/>
      <c r="E91" s="37"/>
      <c r="F91" s="28" t="str">
        <f>E15</f>
        <v>Obec Vlastislav</v>
      </c>
      <c r="G91" s="37"/>
      <c r="H91" s="37"/>
      <c r="I91" s="30" t="s">
        <v>33</v>
      </c>
      <c r="J91" s="33" t="str">
        <f>E21</f>
        <v>Ing. Daniel Picka, Ph.D.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31</v>
      </c>
      <c r="D92" s="37"/>
      <c r="E92" s="37"/>
      <c r="F92" s="28" t="str">
        <f>IF(E18="","",E18)</f>
        <v>Vyplň údaj</v>
      </c>
      <c r="G92" s="37"/>
      <c r="H92" s="37"/>
      <c r="I92" s="30" t="s">
        <v>37</v>
      </c>
      <c r="J92" s="33" t="str">
        <f>E24</f>
        <v>Ing. Petr Jarkovský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101</v>
      </c>
      <c r="D94" s="145"/>
      <c r="E94" s="145"/>
      <c r="F94" s="145"/>
      <c r="G94" s="145"/>
      <c r="H94" s="145"/>
      <c r="I94" s="145"/>
      <c r="J94" s="146" t="s">
        <v>102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103</v>
      </c>
      <c r="D96" s="37"/>
      <c r="E96" s="37"/>
      <c r="F96" s="37"/>
      <c r="G96" s="37"/>
      <c r="H96" s="37"/>
      <c r="I96" s="37"/>
      <c r="J96" s="85">
        <f>J124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104</v>
      </c>
    </row>
    <row r="97" spans="1:31" s="9" customFormat="1" ht="24.95" customHeight="1">
      <c r="B97" s="148"/>
      <c r="C97" s="149"/>
      <c r="D97" s="150" t="s">
        <v>105</v>
      </c>
      <c r="E97" s="151"/>
      <c r="F97" s="151"/>
      <c r="G97" s="151"/>
      <c r="H97" s="151"/>
      <c r="I97" s="151"/>
      <c r="J97" s="152">
        <f>J125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106</v>
      </c>
      <c r="E98" s="157"/>
      <c r="F98" s="157"/>
      <c r="G98" s="157"/>
      <c r="H98" s="157"/>
      <c r="I98" s="157"/>
      <c r="J98" s="158">
        <f>J126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107</v>
      </c>
      <c r="E99" s="157"/>
      <c r="F99" s="157"/>
      <c r="G99" s="157"/>
      <c r="H99" s="157"/>
      <c r="I99" s="157"/>
      <c r="J99" s="158">
        <f>J383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108</v>
      </c>
      <c r="E100" s="157"/>
      <c r="F100" s="157"/>
      <c r="G100" s="157"/>
      <c r="H100" s="157"/>
      <c r="I100" s="157"/>
      <c r="J100" s="158">
        <f>J413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109</v>
      </c>
      <c r="E101" s="157"/>
      <c r="F101" s="157"/>
      <c r="G101" s="157"/>
      <c r="H101" s="157"/>
      <c r="I101" s="157"/>
      <c r="J101" s="158">
        <f>J438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110</v>
      </c>
      <c r="E102" s="157"/>
      <c r="F102" s="157"/>
      <c r="G102" s="157"/>
      <c r="H102" s="157"/>
      <c r="I102" s="157"/>
      <c r="J102" s="158">
        <f>J612</f>
        <v>0</v>
      </c>
      <c r="K102" s="155"/>
      <c r="L102" s="159"/>
    </row>
    <row r="103" spans="1:31" s="10" customFormat="1" ht="19.899999999999999" customHeight="1">
      <c r="B103" s="154"/>
      <c r="C103" s="155"/>
      <c r="D103" s="156" t="s">
        <v>111</v>
      </c>
      <c r="E103" s="157"/>
      <c r="F103" s="157"/>
      <c r="G103" s="157"/>
      <c r="H103" s="157"/>
      <c r="I103" s="157"/>
      <c r="J103" s="158">
        <f>J661</f>
        <v>0</v>
      </c>
      <c r="K103" s="155"/>
      <c r="L103" s="159"/>
    </row>
    <row r="104" spans="1:31" s="10" customFormat="1" ht="19.899999999999999" customHeight="1">
      <c r="B104" s="154"/>
      <c r="C104" s="155"/>
      <c r="D104" s="156" t="s">
        <v>112</v>
      </c>
      <c r="E104" s="157"/>
      <c r="F104" s="157"/>
      <c r="G104" s="157"/>
      <c r="H104" s="157"/>
      <c r="I104" s="157"/>
      <c r="J104" s="158">
        <f>J687</f>
        <v>0</v>
      </c>
      <c r="K104" s="155"/>
      <c r="L104" s="159"/>
    </row>
    <row r="105" spans="1:31" s="2" customFormat="1" ht="21.75" customHeight="1">
      <c r="A105" s="35"/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52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s="2" customFormat="1" ht="6.95" customHeight="1">
      <c r="A106" s="35"/>
      <c r="B106" s="55"/>
      <c r="C106" s="56"/>
      <c r="D106" s="56"/>
      <c r="E106" s="56"/>
      <c r="F106" s="56"/>
      <c r="G106" s="56"/>
      <c r="H106" s="56"/>
      <c r="I106" s="56"/>
      <c r="J106" s="56"/>
      <c r="K106" s="56"/>
      <c r="L106" s="52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10" spans="1:31" s="2" customFormat="1" ht="6.95" customHeight="1">
      <c r="A110" s="35"/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24.95" customHeight="1">
      <c r="A111" s="35"/>
      <c r="B111" s="36"/>
      <c r="C111" s="24" t="s">
        <v>113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6.95" customHeight="1">
      <c r="A112" s="35"/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16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26.25" customHeight="1">
      <c r="A114" s="35"/>
      <c r="B114" s="36"/>
      <c r="C114" s="37"/>
      <c r="D114" s="37"/>
      <c r="E114" s="306" t="str">
        <f>E7</f>
        <v>REKONSTRUKCE DEŠŤOVÉ KANALIZACE NA PARC.Č.731/1, 765/1 A 796/8 V K.Ú. VLASTISLAV</v>
      </c>
      <c r="F114" s="307"/>
      <c r="G114" s="307"/>
      <c r="H114" s="307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12" customHeight="1">
      <c r="A115" s="35"/>
      <c r="B115" s="36"/>
      <c r="C115" s="30" t="s">
        <v>97</v>
      </c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6.5" customHeight="1">
      <c r="A116" s="35"/>
      <c r="B116" s="36"/>
      <c r="C116" s="37"/>
      <c r="D116" s="37"/>
      <c r="E116" s="275" t="str">
        <f>E9</f>
        <v xml:space="preserve">SO 01 - Rekonstrukce dešťové kanalizace </v>
      </c>
      <c r="F116" s="305"/>
      <c r="G116" s="305"/>
      <c r="H116" s="305"/>
      <c r="I116" s="37"/>
      <c r="J116" s="37"/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12" customHeight="1">
      <c r="A118" s="35"/>
      <c r="B118" s="36"/>
      <c r="C118" s="30" t="s">
        <v>22</v>
      </c>
      <c r="D118" s="37"/>
      <c r="E118" s="37"/>
      <c r="F118" s="28" t="str">
        <f>F12</f>
        <v>Vlastislav</v>
      </c>
      <c r="G118" s="37"/>
      <c r="H118" s="37"/>
      <c r="I118" s="30" t="s">
        <v>24</v>
      </c>
      <c r="J118" s="67" t="str">
        <f>IF(J12="","",J12)</f>
        <v>30. 1. 2025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6.95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25.7" customHeight="1">
      <c r="A120" s="35"/>
      <c r="B120" s="36"/>
      <c r="C120" s="30" t="s">
        <v>26</v>
      </c>
      <c r="D120" s="37"/>
      <c r="E120" s="37"/>
      <c r="F120" s="28" t="str">
        <f>E15</f>
        <v>Obec Vlastislav</v>
      </c>
      <c r="G120" s="37"/>
      <c r="H120" s="37"/>
      <c r="I120" s="30" t="s">
        <v>33</v>
      </c>
      <c r="J120" s="33" t="str">
        <f>E21</f>
        <v>Ing. Daniel Picka, Ph.D.</v>
      </c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2" customFormat="1" ht="15.2" customHeight="1">
      <c r="A121" s="35"/>
      <c r="B121" s="36"/>
      <c r="C121" s="30" t="s">
        <v>31</v>
      </c>
      <c r="D121" s="37"/>
      <c r="E121" s="37"/>
      <c r="F121" s="28" t="str">
        <f>IF(E18="","",E18)</f>
        <v>Vyplň údaj</v>
      </c>
      <c r="G121" s="37"/>
      <c r="H121" s="37"/>
      <c r="I121" s="30" t="s">
        <v>37</v>
      </c>
      <c r="J121" s="33" t="str">
        <f>E24</f>
        <v>Ing. Petr Jarkovský</v>
      </c>
      <c r="K121" s="37"/>
      <c r="L121" s="52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65" s="2" customFormat="1" ht="10.35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52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65" s="11" customFormat="1" ht="29.25" customHeight="1">
      <c r="A123" s="160"/>
      <c r="B123" s="161"/>
      <c r="C123" s="162" t="s">
        <v>114</v>
      </c>
      <c r="D123" s="163" t="s">
        <v>67</v>
      </c>
      <c r="E123" s="163" t="s">
        <v>63</v>
      </c>
      <c r="F123" s="163" t="s">
        <v>64</v>
      </c>
      <c r="G123" s="163" t="s">
        <v>115</v>
      </c>
      <c r="H123" s="163" t="s">
        <v>116</v>
      </c>
      <c r="I123" s="163" t="s">
        <v>117</v>
      </c>
      <c r="J123" s="163" t="s">
        <v>102</v>
      </c>
      <c r="K123" s="164" t="s">
        <v>118</v>
      </c>
      <c r="L123" s="165"/>
      <c r="M123" s="76" t="s">
        <v>1</v>
      </c>
      <c r="N123" s="77" t="s">
        <v>46</v>
      </c>
      <c r="O123" s="77" t="s">
        <v>119</v>
      </c>
      <c r="P123" s="77" t="s">
        <v>120</v>
      </c>
      <c r="Q123" s="77" t="s">
        <v>121</v>
      </c>
      <c r="R123" s="77" t="s">
        <v>122</v>
      </c>
      <c r="S123" s="77" t="s">
        <v>123</v>
      </c>
      <c r="T123" s="78" t="s">
        <v>124</v>
      </c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</row>
    <row r="124" spans="1:65" s="2" customFormat="1" ht="22.9" customHeight="1">
      <c r="A124" s="35"/>
      <c r="B124" s="36"/>
      <c r="C124" s="83" t="s">
        <v>125</v>
      </c>
      <c r="D124" s="37"/>
      <c r="E124" s="37"/>
      <c r="F124" s="37"/>
      <c r="G124" s="37"/>
      <c r="H124" s="37"/>
      <c r="I124" s="37"/>
      <c r="J124" s="166">
        <f>BK124</f>
        <v>0</v>
      </c>
      <c r="K124" s="37"/>
      <c r="L124" s="40"/>
      <c r="M124" s="79"/>
      <c r="N124" s="167"/>
      <c r="O124" s="80"/>
      <c r="P124" s="168">
        <f>P125</f>
        <v>0</v>
      </c>
      <c r="Q124" s="80"/>
      <c r="R124" s="168">
        <f>R125</f>
        <v>317.12224140000001</v>
      </c>
      <c r="S124" s="80"/>
      <c r="T124" s="169">
        <f>T125</f>
        <v>143.2278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8" t="s">
        <v>81</v>
      </c>
      <c r="AU124" s="18" t="s">
        <v>104</v>
      </c>
      <c r="BK124" s="170">
        <f>BK125</f>
        <v>0</v>
      </c>
    </row>
    <row r="125" spans="1:65" s="12" customFormat="1" ht="25.9" customHeight="1">
      <c r="B125" s="171"/>
      <c r="C125" s="172"/>
      <c r="D125" s="173" t="s">
        <v>81</v>
      </c>
      <c r="E125" s="174" t="s">
        <v>126</v>
      </c>
      <c r="F125" s="174" t="s">
        <v>127</v>
      </c>
      <c r="G125" s="172"/>
      <c r="H125" s="172"/>
      <c r="I125" s="175"/>
      <c r="J125" s="176">
        <f>BK125</f>
        <v>0</v>
      </c>
      <c r="K125" s="172"/>
      <c r="L125" s="177"/>
      <c r="M125" s="178"/>
      <c r="N125" s="179"/>
      <c r="O125" s="179"/>
      <c r="P125" s="180">
        <f>P126+P383+P413+P438+P612+P661+P687</f>
        <v>0</v>
      </c>
      <c r="Q125" s="179"/>
      <c r="R125" s="180">
        <f>R126+R383+R413+R438+R612+R661+R687</f>
        <v>317.12224140000001</v>
      </c>
      <c r="S125" s="179"/>
      <c r="T125" s="181">
        <f>T126+T383+T413+T438+T612+T661+T687</f>
        <v>143.2278</v>
      </c>
      <c r="AR125" s="182" t="s">
        <v>90</v>
      </c>
      <c r="AT125" s="183" t="s">
        <v>81</v>
      </c>
      <c r="AU125" s="183" t="s">
        <v>82</v>
      </c>
      <c r="AY125" s="182" t="s">
        <v>128</v>
      </c>
      <c r="BK125" s="184">
        <f>BK126+BK383+BK413+BK438+BK612+BK661+BK687</f>
        <v>0</v>
      </c>
    </row>
    <row r="126" spans="1:65" s="12" customFormat="1" ht="22.9" customHeight="1">
      <c r="B126" s="171"/>
      <c r="C126" s="172"/>
      <c r="D126" s="173" t="s">
        <v>81</v>
      </c>
      <c r="E126" s="185" t="s">
        <v>90</v>
      </c>
      <c r="F126" s="185" t="s">
        <v>129</v>
      </c>
      <c r="G126" s="172"/>
      <c r="H126" s="172"/>
      <c r="I126" s="175"/>
      <c r="J126" s="186">
        <f>BK126</f>
        <v>0</v>
      </c>
      <c r="K126" s="172"/>
      <c r="L126" s="177"/>
      <c r="M126" s="178"/>
      <c r="N126" s="179"/>
      <c r="O126" s="179"/>
      <c r="P126" s="180">
        <f>SUM(P127:P382)</f>
        <v>0</v>
      </c>
      <c r="Q126" s="179"/>
      <c r="R126" s="180">
        <f>SUM(R127:R382)</f>
        <v>244.88733000000002</v>
      </c>
      <c r="S126" s="179"/>
      <c r="T126" s="181">
        <f>SUM(T127:T382)</f>
        <v>98.081999999999994</v>
      </c>
      <c r="AR126" s="182" t="s">
        <v>90</v>
      </c>
      <c r="AT126" s="183" t="s">
        <v>81</v>
      </c>
      <c r="AU126" s="183" t="s">
        <v>90</v>
      </c>
      <c r="AY126" s="182" t="s">
        <v>128</v>
      </c>
      <c r="BK126" s="184">
        <f>SUM(BK127:BK382)</f>
        <v>0</v>
      </c>
    </row>
    <row r="127" spans="1:65" s="2" customFormat="1" ht="24.2" customHeight="1">
      <c r="A127" s="35"/>
      <c r="B127" s="36"/>
      <c r="C127" s="187" t="s">
        <v>90</v>
      </c>
      <c r="D127" s="187" t="s">
        <v>130</v>
      </c>
      <c r="E127" s="188" t="s">
        <v>131</v>
      </c>
      <c r="F127" s="189" t="s">
        <v>132</v>
      </c>
      <c r="G127" s="190" t="s">
        <v>133</v>
      </c>
      <c r="H127" s="191">
        <v>15.5</v>
      </c>
      <c r="I127" s="192"/>
      <c r="J127" s="193">
        <f>ROUND(I127*H127,2)</f>
        <v>0</v>
      </c>
      <c r="K127" s="189" t="s">
        <v>134</v>
      </c>
      <c r="L127" s="40"/>
      <c r="M127" s="194" t="s">
        <v>1</v>
      </c>
      <c r="N127" s="195" t="s">
        <v>47</v>
      </c>
      <c r="O127" s="72"/>
      <c r="P127" s="196">
        <f>O127*H127</f>
        <v>0</v>
      </c>
      <c r="Q127" s="196">
        <v>0</v>
      </c>
      <c r="R127" s="196">
        <f>Q127*H127</f>
        <v>0</v>
      </c>
      <c r="S127" s="196">
        <v>0</v>
      </c>
      <c r="T127" s="19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198" t="s">
        <v>135</v>
      </c>
      <c r="AT127" s="198" t="s">
        <v>130</v>
      </c>
      <c r="AU127" s="198" t="s">
        <v>92</v>
      </c>
      <c r="AY127" s="18" t="s">
        <v>128</v>
      </c>
      <c r="BE127" s="199">
        <f>IF(N127="základní",J127,0)</f>
        <v>0</v>
      </c>
      <c r="BF127" s="199">
        <f>IF(N127="snížená",J127,0)</f>
        <v>0</v>
      </c>
      <c r="BG127" s="199">
        <f>IF(N127="zákl. přenesená",J127,0)</f>
        <v>0</v>
      </c>
      <c r="BH127" s="199">
        <f>IF(N127="sníž. přenesená",J127,0)</f>
        <v>0</v>
      </c>
      <c r="BI127" s="199">
        <f>IF(N127="nulová",J127,0)</f>
        <v>0</v>
      </c>
      <c r="BJ127" s="18" t="s">
        <v>90</v>
      </c>
      <c r="BK127" s="199">
        <f>ROUND(I127*H127,2)</f>
        <v>0</v>
      </c>
      <c r="BL127" s="18" t="s">
        <v>135</v>
      </c>
      <c r="BM127" s="198" t="s">
        <v>136</v>
      </c>
    </row>
    <row r="128" spans="1:65" s="2" customFormat="1">
      <c r="A128" s="35"/>
      <c r="B128" s="36"/>
      <c r="C128" s="37"/>
      <c r="D128" s="200" t="s">
        <v>137</v>
      </c>
      <c r="E128" s="37"/>
      <c r="F128" s="201" t="s">
        <v>138</v>
      </c>
      <c r="G128" s="37"/>
      <c r="H128" s="37"/>
      <c r="I128" s="202"/>
      <c r="J128" s="37"/>
      <c r="K128" s="37"/>
      <c r="L128" s="40"/>
      <c r="M128" s="203"/>
      <c r="N128" s="204"/>
      <c r="O128" s="72"/>
      <c r="P128" s="72"/>
      <c r="Q128" s="72"/>
      <c r="R128" s="72"/>
      <c r="S128" s="72"/>
      <c r="T128" s="73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8" t="s">
        <v>137</v>
      </c>
      <c r="AU128" s="18" t="s">
        <v>92</v>
      </c>
    </row>
    <row r="129" spans="1:65" s="2" customFormat="1" ht="19.5">
      <c r="A129" s="35"/>
      <c r="B129" s="36"/>
      <c r="C129" s="37"/>
      <c r="D129" s="205" t="s">
        <v>139</v>
      </c>
      <c r="E129" s="37"/>
      <c r="F129" s="206" t="s">
        <v>140</v>
      </c>
      <c r="G129" s="37"/>
      <c r="H129" s="37"/>
      <c r="I129" s="202"/>
      <c r="J129" s="37"/>
      <c r="K129" s="37"/>
      <c r="L129" s="40"/>
      <c r="M129" s="203"/>
      <c r="N129" s="204"/>
      <c r="O129" s="72"/>
      <c r="P129" s="72"/>
      <c r="Q129" s="72"/>
      <c r="R129" s="72"/>
      <c r="S129" s="72"/>
      <c r="T129" s="73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8" t="s">
        <v>139</v>
      </c>
      <c r="AU129" s="18" t="s">
        <v>92</v>
      </c>
    </row>
    <row r="130" spans="1:65" s="13" customFormat="1">
      <c r="B130" s="207"/>
      <c r="C130" s="208"/>
      <c r="D130" s="205" t="s">
        <v>141</v>
      </c>
      <c r="E130" s="209" t="s">
        <v>1</v>
      </c>
      <c r="F130" s="210" t="s">
        <v>142</v>
      </c>
      <c r="G130" s="208"/>
      <c r="H130" s="209" t="s">
        <v>1</v>
      </c>
      <c r="I130" s="211"/>
      <c r="J130" s="208"/>
      <c r="K130" s="208"/>
      <c r="L130" s="212"/>
      <c r="M130" s="213"/>
      <c r="N130" s="214"/>
      <c r="O130" s="214"/>
      <c r="P130" s="214"/>
      <c r="Q130" s="214"/>
      <c r="R130" s="214"/>
      <c r="S130" s="214"/>
      <c r="T130" s="215"/>
      <c r="AT130" s="216" t="s">
        <v>141</v>
      </c>
      <c r="AU130" s="216" t="s">
        <v>92</v>
      </c>
      <c r="AV130" s="13" t="s">
        <v>90</v>
      </c>
      <c r="AW130" s="13" t="s">
        <v>36</v>
      </c>
      <c r="AX130" s="13" t="s">
        <v>82</v>
      </c>
      <c r="AY130" s="216" t="s">
        <v>128</v>
      </c>
    </row>
    <row r="131" spans="1:65" s="14" customFormat="1">
      <c r="B131" s="217"/>
      <c r="C131" s="218"/>
      <c r="D131" s="205" t="s">
        <v>141</v>
      </c>
      <c r="E131" s="219" t="s">
        <v>1</v>
      </c>
      <c r="F131" s="220" t="s">
        <v>143</v>
      </c>
      <c r="G131" s="218"/>
      <c r="H131" s="221">
        <v>9.5</v>
      </c>
      <c r="I131" s="222"/>
      <c r="J131" s="218"/>
      <c r="K131" s="218"/>
      <c r="L131" s="223"/>
      <c r="M131" s="224"/>
      <c r="N131" s="225"/>
      <c r="O131" s="225"/>
      <c r="P131" s="225"/>
      <c r="Q131" s="225"/>
      <c r="R131" s="225"/>
      <c r="S131" s="225"/>
      <c r="T131" s="226"/>
      <c r="AT131" s="227" t="s">
        <v>141</v>
      </c>
      <c r="AU131" s="227" t="s">
        <v>92</v>
      </c>
      <c r="AV131" s="14" t="s">
        <v>92</v>
      </c>
      <c r="AW131" s="14" t="s">
        <v>36</v>
      </c>
      <c r="AX131" s="14" t="s">
        <v>82</v>
      </c>
      <c r="AY131" s="227" t="s">
        <v>128</v>
      </c>
    </row>
    <row r="132" spans="1:65" s="14" customFormat="1">
      <c r="B132" s="217"/>
      <c r="C132" s="218"/>
      <c r="D132" s="205" t="s">
        <v>141</v>
      </c>
      <c r="E132" s="219" t="s">
        <v>1</v>
      </c>
      <c r="F132" s="220" t="s">
        <v>144</v>
      </c>
      <c r="G132" s="218"/>
      <c r="H132" s="221">
        <v>6</v>
      </c>
      <c r="I132" s="222"/>
      <c r="J132" s="218"/>
      <c r="K132" s="218"/>
      <c r="L132" s="223"/>
      <c r="M132" s="224"/>
      <c r="N132" s="225"/>
      <c r="O132" s="225"/>
      <c r="P132" s="225"/>
      <c r="Q132" s="225"/>
      <c r="R132" s="225"/>
      <c r="S132" s="225"/>
      <c r="T132" s="226"/>
      <c r="AT132" s="227" t="s">
        <v>141</v>
      </c>
      <c r="AU132" s="227" t="s">
        <v>92</v>
      </c>
      <c r="AV132" s="14" t="s">
        <v>92</v>
      </c>
      <c r="AW132" s="14" t="s">
        <v>36</v>
      </c>
      <c r="AX132" s="14" t="s">
        <v>82</v>
      </c>
      <c r="AY132" s="227" t="s">
        <v>128</v>
      </c>
    </row>
    <row r="133" spans="1:65" s="15" customFormat="1">
      <c r="B133" s="228"/>
      <c r="C133" s="229"/>
      <c r="D133" s="205" t="s">
        <v>141</v>
      </c>
      <c r="E133" s="230" t="s">
        <v>1</v>
      </c>
      <c r="F133" s="231" t="s">
        <v>145</v>
      </c>
      <c r="G133" s="229"/>
      <c r="H133" s="232">
        <v>15.5</v>
      </c>
      <c r="I133" s="233"/>
      <c r="J133" s="229"/>
      <c r="K133" s="229"/>
      <c r="L133" s="234"/>
      <c r="M133" s="235"/>
      <c r="N133" s="236"/>
      <c r="O133" s="236"/>
      <c r="P133" s="236"/>
      <c r="Q133" s="236"/>
      <c r="R133" s="236"/>
      <c r="S133" s="236"/>
      <c r="T133" s="237"/>
      <c r="AT133" s="238" t="s">
        <v>141</v>
      </c>
      <c r="AU133" s="238" t="s">
        <v>92</v>
      </c>
      <c r="AV133" s="15" t="s">
        <v>135</v>
      </c>
      <c r="AW133" s="15" t="s">
        <v>36</v>
      </c>
      <c r="AX133" s="15" t="s">
        <v>90</v>
      </c>
      <c r="AY133" s="238" t="s">
        <v>128</v>
      </c>
    </row>
    <row r="134" spans="1:65" s="2" customFormat="1" ht="24.2" customHeight="1">
      <c r="A134" s="35"/>
      <c r="B134" s="36"/>
      <c r="C134" s="187" t="s">
        <v>92</v>
      </c>
      <c r="D134" s="187" t="s">
        <v>130</v>
      </c>
      <c r="E134" s="188" t="s">
        <v>146</v>
      </c>
      <c r="F134" s="189" t="s">
        <v>147</v>
      </c>
      <c r="G134" s="190" t="s">
        <v>133</v>
      </c>
      <c r="H134" s="191">
        <v>224.7</v>
      </c>
      <c r="I134" s="192"/>
      <c r="J134" s="193">
        <f>ROUND(I134*H134,2)</f>
        <v>0</v>
      </c>
      <c r="K134" s="189" t="s">
        <v>134</v>
      </c>
      <c r="L134" s="40"/>
      <c r="M134" s="194" t="s">
        <v>1</v>
      </c>
      <c r="N134" s="195" t="s">
        <v>47</v>
      </c>
      <c r="O134" s="72"/>
      <c r="P134" s="196">
        <f>O134*H134</f>
        <v>0</v>
      </c>
      <c r="Q134" s="196">
        <v>0</v>
      </c>
      <c r="R134" s="196">
        <f>Q134*H134</f>
        <v>0</v>
      </c>
      <c r="S134" s="196">
        <v>0.24</v>
      </c>
      <c r="T134" s="197">
        <f>S134*H134</f>
        <v>53.927999999999997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198" t="s">
        <v>135</v>
      </c>
      <c r="AT134" s="198" t="s">
        <v>130</v>
      </c>
      <c r="AU134" s="198" t="s">
        <v>92</v>
      </c>
      <c r="AY134" s="18" t="s">
        <v>128</v>
      </c>
      <c r="BE134" s="199">
        <f>IF(N134="základní",J134,0)</f>
        <v>0</v>
      </c>
      <c r="BF134" s="199">
        <f>IF(N134="snížená",J134,0)</f>
        <v>0</v>
      </c>
      <c r="BG134" s="199">
        <f>IF(N134="zákl. přenesená",J134,0)</f>
        <v>0</v>
      </c>
      <c r="BH134" s="199">
        <f>IF(N134="sníž. přenesená",J134,0)</f>
        <v>0</v>
      </c>
      <c r="BI134" s="199">
        <f>IF(N134="nulová",J134,0)</f>
        <v>0</v>
      </c>
      <c r="BJ134" s="18" t="s">
        <v>90</v>
      </c>
      <c r="BK134" s="199">
        <f>ROUND(I134*H134,2)</f>
        <v>0</v>
      </c>
      <c r="BL134" s="18" t="s">
        <v>135</v>
      </c>
      <c r="BM134" s="198" t="s">
        <v>148</v>
      </c>
    </row>
    <row r="135" spans="1:65" s="2" customFormat="1">
      <c r="A135" s="35"/>
      <c r="B135" s="36"/>
      <c r="C135" s="37"/>
      <c r="D135" s="200" t="s">
        <v>137</v>
      </c>
      <c r="E135" s="37"/>
      <c r="F135" s="201" t="s">
        <v>149</v>
      </c>
      <c r="G135" s="37"/>
      <c r="H135" s="37"/>
      <c r="I135" s="202"/>
      <c r="J135" s="37"/>
      <c r="K135" s="37"/>
      <c r="L135" s="40"/>
      <c r="M135" s="203"/>
      <c r="N135" s="204"/>
      <c r="O135" s="72"/>
      <c r="P135" s="72"/>
      <c r="Q135" s="72"/>
      <c r="R135" s="72"/>
      <c r="S135" s="72"/>
      <c r="T135" s="73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T135" s="18" t="s">
        <v>137</v>
      </c>
      <c r="AU135" s="18" t="s">
        <v>92</v>
      </c>
    </row>
    <row r="136" spans="1:65" s="14" customFormat="1">
      <c r="B136" s="217"/>
      <c r="C136" s="218"/>
      <c r="D136" s="205" t="s">
        <v>141</v>
      </c>
      <c r="E136" s="219" t="s">
        <v>1</v>
      </c>
      <c r="F136" s="220" t="s">
        <v>150</v>
      </c>
      <c r="G136" s="218"/>
      <c r="H136" s="221">
        <v>165</v>
      </c>
      <c r="I136" s="222"/>
      <c r="J136" s="218"/>
      <c r="K136" s="218"/>
      <c r="L136" s="223"/>
      <c r="M136" s="224"/>
      <c r="N136" s="225"/>
      <c r="O136" s="225"/>
      <c r="P136" s="225"/>
      <c r="Q136" s="225"/>
      <c r="R136" s="225"/>
      <c r="S136" s="225"/>
      <c r="T136" s="226"/>
      <c r="AT136" s="227" t="s">
        <v>141</v>
      </c>
      <c r="AU136" s="227" t="s">
        <v>92</v>
      </c>
      <c r="AV136" s="14" t="s">
        <v>92</v>
      </c>
      <c r="AW136" s="14" t="s">
        <v>36</v>
      </c>
      <c r="AX136" s="14" t="s">
        <v>82</v>
      </c>
      <c r="AY136" s="227" t="s">
        <v>128</v>
      </c>
    </row>
    <row r="137" spans="1:65" s="14" customFormat="1">
      <c r="B137" s="217"/>
      <c r="C137" s="218"/>
      <c r="D137" s="205" t="s">
        <v>141</v>
      </c>
      <c r="E137" s="219" t="s">
        <v>1</v>
      </c>
      <c r="F137" s="220" t="s">
        <v>151</v>
      </c>
      <c r="G137" s="218"/>
      <c r="H137" s="221">
        <v>35.700000000000003</v>
      </c>
      <c r="I137" s="222"/>
      <c r="J137" s="218"/>
      <c r="K137" s="218"/>
      <c r="L137" s="223"/>
      <c r="M137" s="224"/>
      <c r="N137" s="225"/>
      <c r="O137" s="225"/>
      <c r="P137" s="225"/>
      <c r="Q137" s="225"/>
      <c r="R137" s="225"/>
      <c r="S137" s="225"/>
      <c r="T137" s="226"/>
      <c r="AT137" s="227" t="s">
        <v>141</v>
      </c>
      <c r="AU137" s="227" t="s">
        <v>92</v>
      </c>
      <c r="AV137" s="14" t="s">
        <v>92</v>
      </c>
      <c r="AW137" s="14" t="s">
        <v>36</v>
      </c>
      <c r="AX137" s="14" t="s">
        <v>82</v>
      </c>
      <c r="AY137" s="227" t="s">
        <v>128</v>
      </c>
    </row>
    <row r="138" spans="1:65" s="14" customFormat="1">
      <c r="B138" s="217"/>
      <c r="C138" s="218"/>
      <c r="D138" s="205" t="s">
        <v>141</v>
      </c>
      <c r="E138" s="219" t="s">
        <v>1</v>
      </c>
      <c r="F138" s="220" t="s">
        <v>152</v>
      </c>
      <c r="G138" s="218"/>
      <c r="H138" s="221">
        <v>24</v>
      </c>
      <c r="I138" s="222"/>
      <c r="J138" s="218"/>
      <c r="K138" s="218"/>
      <c r="L138" s="223"/>
      <c r="M138" s="224"/>
      <c r="N138" s="225"/>
      <c r="O138" s="225"/>
      <c r="P138" s="225"/>
      <c r="Q138" s="225"/>
      <c r="R138" s="225"/>
      <c r="S138" s="225"/>
      <c r="T138" s="226"/>
      <c r="AT138" s="227" t="s">
        <v>141</v>
      </c>
      <c r="AU138" s="227" t="s">
        <v>92</v>
      </c>
      <c r="AV138" s="14" t="s">
        <v>92</v>
      </c>
      <c r="AW138" s="14" t="s">
        <v>36</v>
      </c>
      <c r="AX138" s="14" t="s">
        <v>82</v>
      </c>
      <c r="AY138" s="227" t="s">
        <v>128</v>
      </c>
    </row>
    <row r="139" spans="1:65" s="15" customFormat="1">
      <c r="B139" s="228"/>
      <c r="C139" s="229"/>
      <c r="D139" s="205" t="s">
        <v>141</v>
      </c>
      <c r="E139" s="230" t="s">
        <v>1</v>
      </c>
      <c r="F139" s="231" t="s">
        <v>145</v>
      </c>
      <c r="G139" s="229"/>
      <c r="H139" s="232">
        <v>224.7</v>
      </c>
      <c r="I139" s="233"/>
      <c r="J139" s="229"/>
      <c r="K139" s="229"/>
      <c r="L139" s="234"/>
      <c r="M139" s="235"/>
      <c r="N139" s="236"/>
      <c r="O139" s="236"/>
      <c r="P139" s="236"/>
      <c r="Q139" s="236"/>
      <c r="R139" s="236"/>
      <c r="S139" s="236"/>
      <c r="T139" s="237"/>
      <c r="AT139" s="238" t="s">
        <v>141</v>
      </c>
      <c r="AU139" s="238" t="s">
        <v>92</v>
      </c>
      <c r="AV139" s="15" t="s">
        <v>135</v>
      </c>
      <c r="AW139" s="15" t="s">
        <v>36</v>
      </c>
      <c r="AX139" s="15" t="s">
        <v>90</v>
      </c>
      <c r="AY139" s="238" t="s">
        <v>128</v>
      </c>
    </row>
    <row r="140" spans="1:65" s="2" customFormat="1" ht="24.2" customHeight="1">
      <c r="A140" s="35"/>
      <c r="B140" s="36"/>
      <c r="C140" s="187" t="s">
        <v>153</v>
      </c>
      <c r="D140" s="187" t="s">
        <v>130</v>
      </c>
      <c r="E140" s="188" t="s">
        <v>154</v>
      </c>
      <c r="F140" s="189" t="s">
        <v>155</v>
      </c>
      <c r="G140" s="190" t="s">
        <v>133</v>
      </c>
      <c r="H140" s="191">
        <v>200.7</v>
      </c>
      <c r="I140" s="192"/>
      <c r="J140" s="193">
        <f>ROUND(I140*H140,2)</f>
        <v>0</v>
      </c>
      <c r="K140" s="189" t="s">
        <v>134</v>
      </c>
      <c r="L140" s="40"/>
      <c r="M140" s="194" t="s">
        <v>1</v>
      </c>
      <c r="N140" s="195" t="s">
        <v>47</v>
      </c>
      <c r="O140" s="72"/>
      <c r="P140" s="196">
        <f>O140*H140</f>
        <v>0</v>
      </c>
      <c r="Q140" s="196">
        <v>0</v>
      </c>
      <c r="R140" s="196">
        <f>Q140*H140</f>
        <v>0</v>
      </c>
      <c r="S140" s="196">
        <v>0.22</v>
      </c>
      <c r="T140" s="197">
        <f>S140*H140</f>
        <v>44.153999999999996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198" t="s">
        <v>135</v>
      </c>
      <c r="AT140" s="198" t="s">
        <v>130</v>
      </c>
      <c r="AU140" s="198" t="s">
        <v>92</v>
      </c>
      <c r="AY140" s="18" t="s">
        <v>128</v>
      </c>
      <c r="BE140" s="199">
        <f>IF(N140="základní",J140,0)</f>
        <v>0</v>
      </c>
      <c r="BF140" s="199">
        <f>IF(N140="snížená",J140,0)</f>
        <v>0</v>
      </c>
      <c r="BG140" s="199">
        <f>IF(N140="zákl. přenesená",J140,0)</f>
        <v>0</v>
      </c>
      <c r="BH140" s="199">
        <f>IF(N140="sníž. přenesená",J140,0)</f>
        <v>0</v>
      </c>
      <c r="BI140" s="199">
        <f>IF(N140="nulová",J140,0)</f>
        <v>0</v>
      </c>
      <c r="BJ140" s="18" t="s">
        <v>90</v>
      </c>
      <c r="BK140" s="199">
        <f>ROUND(I140*H140,2)</f>
        <v>0</v>
      </c>
      <c r="BL140" s="18" t="s">
        <v>135</v>
      </c>
      <c r="BM140" s="198" t="s">
        <v>156</v>
      </c>
    </row>
    <row r="141" spans="1:65" s="2" customFormat="1">
      <c r="A141" s="35"/>
      <c r="B141" s="36"/>
      <c r="C141" s="37"/>
      <c r="D141" s="200" t="s">
        <v>137</v>
      </c>
      <c r="E141" s="37"/>
      <c r="F141" s="201" t="s">
        <v>157</v>
      </c>
      <c r="G141" s="37"/>
      <c r="H141" s="37"/>
      <c r="I141" s="202"/>
      <c r="J141" s="37"/>
      <c r="K141" s="37"/>
      <c r="L141" s="40"/>
      <c r="M141" s="203"/>
      <c r="N141" s="204"/>
      <c r="O141" s="72"/>
      <c r="P141" s="72"/>
      <c r="Q141" s="72"/>
      <c r="R141" s="72"/>
      <c r="S141" s="72"/>
      <c r="T141" s="73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T141" s="18" t="s">
        <v>137</v>
      </c>
      <c r="AU141" s="18" t="s">
        <v>92</v>
      </c>
    </row>
    <row r="142" spans="1:65" s="2" customFormat="1" ht="33" customHeight="1">
      <c r="A142" s="35"/>
      <c r="B142" s="36"/>
      <c r="C142" s="187" t="s">
        <v>135</v>
      </c>
      <c r="D142" s="187" t="s">
        <v>130</v>
      </c>
      <c r="E142" s="188" t="s">
        <v>158</v>
      </c>
      <c r="F142" s="189" t="s">
        <v>159</v>
      </c>
      <c r="G142" s="190" t="s">
        <v>160</v>
      </c>
      <c r="H142" s="191">
        <v>52.911999999999999</v>
      </c>
      <c r="I142" s="192"/>
      <c r="J142" s="193">
        <f>ROUND(I142*H142,2)</f>
        <v>0</v>
      </c>
      <c r="K142" s="189" t="s">
        <v>134</v>
      </c>
      <c r="L142" s="40"/>
      <c r="M142" s="194" t="s">
        <v>1</v>
      </c>
      <c r="N142" s="195" t="s">
        <v>47</v>
      </c>
      <c r="O142" s="72"/>
      <c r="P142" s="196">
        <f>O142*H142</f>
        <v>0</v>
      </c>
      <c r="Q142" s="196">
        <v>0</v>
      </c>
      <c r="R142" s="196">
        <f>Q142*H142</f>
        <v>0</v>
      </c>
      <c r="S142" s="196">
        <v>0</v>
      </c>
      <c r="T142" s="197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198" t="s">
        <v>135</v>
      </c>
      <c r="AT142" s="198" t="s">
        <v>130</v>
      </c>
      <c r="AU142" s="198" t="s">
        <v>92</v>
      </c>
      <c r="AY142" s="18" t="s">
        <v>128</v>
      </c>
      <c r="BE142" s="199">
        <f>IF(N142="základní",J142,0)</f>
        <v>0</v>
      </c>
      <c r="BF142" s="199">
        <f>IF(N142="snížená",J142,0)</f>
        <v>0</v>
      </c>
      <c r="BG142" s="199">
        <f>IF(N142="zákl. přenesená",J142,0)</f>
        <v>0</v>
      </c>
      <c r="BH142" s="199">
        <f>IF(N142="sníž. přenesená",J142,0)</f>
        <v>0</v>
      </c>
      <c r="BI142" s="199">
        <f>IF(N142="nulová",J142,0)</f>
        <v>0</v>
      </c>
      <c r="BJ142" s="18" t="s">
        <v>90</v>
      </c>
      <c r="BK142" s="199">
        <f>ROUND(I142*H142,2)</f>
        <v>0</v>
      </c>
      <c r="BL142" s="18" t="s">
        <v>135</v>
      </c>
      <c r="BM142" s="198" t="s">
        <v>161</v>
      </c>
    </row>
    <row r="143" spans="1:65" s="2" customFormat="1">
      <c r="A143" s="35"/>
      <c r="B143" s="36"/>
      <c r="C143" s="37"/>
      <c r="D143" s="200" t="s">
        <v>137</v>
      </c>
      <c r="E143" s="37"/>
      <c r="F143" s="201" t="s">
        <v>162</v>
      </c>
      <c r="G143" s="37"/>
      <c r="H143" s="37"/>
      <c r="I143" s="202"/>
      <c r="J143" s="37"/>
      <c r="K143" s="37"/>
      <c r="L143" s="40"/>
      <c r="M143" s="203"/>
      <c r="N143" s="204"/>
      <c r="O143" s="72"/>
      <c r="P143" s="72"/>
      <c r="Q143" s="72"/>
      <c r="R143" s="72"/>
      <c r="S143" s="72"/>
      <c r="T143" s="73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T143" s="18" t="s">
        <v>137</v>
      </c>
      <c r="AU143" s="18" t="s">
        <v>92</v>
      </c>
    </row>
    <row r="144" spans="1:65" s="2" customFormat="1" ht="48.75">
      <c r="A144" s="35"/>
      <c r="B144" s="36"/>
      <c r="C144" s="37"/>
      <c r="D144" s="205" t="s">
        <v>139</v>
      </c>
      <c r="E144" s="37"/>
      <c r="F144" s="206" t="s">
        <v>163</v>
      </c>
      <c r="G144" s="37"/>
      <c r="H144" s="37"/>
      <c r="I144" s="202"/>
      <c r="J144" s="37"/>
      <c r="K144" s="37"/>
      <c r="L144" s="40"/>
      <c r="M144" s="203"/>
      <c r="N144" s="204"/>
      <c r="O144" s="72"/>
      <c r="P144" s="72"/>
      <c r="Q144" s="72"/>
      <c r="R144" s="72"/>
      <c r="S144" s="72"/>
      <c r="T144" s="73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8" t="s">
        <v>139</v>
      </c>
      <c r="AU144" s="18" t="s">
        <v>92</v>
      </c>
    </row>
    <row r="145" spans="1:65" s="14" customFormat="1">
      <c r="B145" s="217"/>
      <c r="C145" s="218"/>
      <c r="D145" s="205" t="s">
        <v>141</v>
      </c>
      <c r="E145" s="219" t="s">
        <v>1</v>
      </c>
      <c r="F145" s="220" t="s">
        <v>164</v>
      </c>
      <c r="G145" s="218"/>
      <c r="H145" s="221">
        <v>5.5220000000000002</v>
      </c>
      <c r="I145" s="222"/>
      <c r="J145" s="218"/>
      <c r="K145" s="218"/>
      <c r="L145" s="223"/>
      <c r="M145" s="224"/>
      <c r="N145" s="225"/>
      <c r="O145" s="225"/>
      <c r="P145" s="225"/>
      <c r="Q145" s="225"/>
      <c r="R145" s="225"/>
      <c r="S145" s="225"/>
      <c r="T145" s="226"/>
      <c r="AT145" s="227" t="s">
        <v>141</v>
      </c>
      <c r="AU145" s="227" t="s">
        <v>92</v>
      </c>
      <c r="AV145" s="14" t="s">
        <v>92</v>
      </c>
      <c r="AW145" s="14" t="s">
        <v>36</v>
      </c>
      <c r="AX145" s="14" t="s">
        <v>82</v>
      </c>
      <c r="AY145" s="227" t="s">
        <v>128</v>
      </c>
    </row>
    <row r="146" spans="1:65" s="14" customFormat="1">
      <c r="B146" s="217"/>
      <c r="C146" s="218"/>
      <c r="D146" s="205" t="s">
        <v>141</v>
      </c>
      <c r="E146" s="219" t="s">
        <v>1</v>
      </c>
      <c r="F146" s="220" t="s">
        <v>165</v>
      </c>
      <c r="G146" s="218"/>
      <c r="H146" s="221">
        <v>9.83</v>
      </c>
      <c r="I146" s="222"/>
      <c r="J146" s="218"/>
      <c r="K146" s="218"/>
      <c r="L146" s="223"/>
      <c r="M146" s="224"/>
      <c r="N146" s="225"/>
      <c r="O146" s="225"/>
      <c r="P146" s="225"/>
      <c r="Q146" s="225"/>
      <c r="R146" s="225"/>
      <c r="S146" s="225"/>
      <c r="T146" s="226"/>
      <c r="AT146" s="227" t="s">
        <v>141</v>
      </c>
      <c r="AU146" s="227" t="s">
        <v>92</v>
      </c>
      <c r="AV146" s="14" t="s">
        <v>92</v>
      </c>
      <c r="AW146" s="14" t="s">
        <v>36</v>
      </c>
      <c r="AX146" s="14" t="s">
        <v>82</v>
      </c>
      <c r="AY146" s="227" t="s">
        <v>128</v>
      </c>
    </row>
    <row r="147" spans="1:65" s="14" customFormat="1">
      <c r="B147" s="217"/>
      <c r="C147" s="218"/>
      <c r="D147" s="205" t="s">
        <v>141</v>
      </c>
      <c r="E147" s="219" t="s">
        <v>1</v>
      </c>
      <c r="F147" s="220" t="s">
        <v>166</v>
      </c>
      <c r="G147" s="218"/>
      <c r="H147" s="221">
        <v>4.6779999999999999</v>
      </c>
      <c r="I147" s="222"/>
      <c r="J147" s="218"/>
      <c r="K147" s="218"/>
      <c r="L147" s="223"/>
      <c r="M147" s="224"/>
      <c r="N147" s="225"/>
      <c r="O147" s="225"/>
      <c r="P147" s="225"/>
      <c r="Q147" s="225"/>
      <c r="R147" s="225"/>
      <c r="S147" s="225"/>
      <c r="T147" s="226"/>
      <c r="AT147" s="227" t="s">
        <v>141</v>
      </c>
      <c r="AU147" s="227" t="s">
        <v>92</v>
      </c>
      <c r="AV147" s="14" t="s">
        <v>92</v>
      </c>
      <c r="AW147" s="14" t="s">
        <v>36</v>
      </c>
      <c r="AX147" s="14" t="s">
        <v>82</v>
      </c>
      <c r="AY147" s="227" t="s">
        <v>128</v>
      </c>
    </row>
    <row r="148" spans="1:65" s="14" customFormat="1">
      <c r="B148" s="217"/>
      <c r="C148" s="218"/>
      <c r="D148" s="205" t="s">
        <v>141</v>
      </c>
      <c r="E148" s="219" t="s">
        <v>1</v>
      </c>
      <c r="F148" s="220" t="s">
        <v>167</v>
      </c>
      <c r="G148" s="218"/>
      <c r="H148" s="221">
        <v>7.4889999999999999</v>
      </c>
      <c r="I148" s="222"/>
      <c r="J148" s="218"/>
      <c r="K148" s="218"/>
      <c r="L148" s="223"/>
      <c r="M148" s="224"/>
      <c r="N148" s="225"/>
      <c r="O148" s="225"/>
      <c r="P148" s="225"/>
      <c r="Q148" s="225"/>
      <c r="R148" s="225"/>
      <c r="S148" s="225"/>
      <c r="T148" s="226"/>
      <c r="AT148" s="227" t="s">
        <v>141</v>
      </c>
      <c r="AU148" s="227" t="s">
        <v>92</v>
      </c>
      <c r="AV148" s="14" t="s">
        <v>92</v>
      </c>
      <c r="AW148" s="14" t="s">
        <v>36</v>
      </c>
      <c r="AX148" s="14" t="s">
        <v>82</v>
      </c>
      <c r="AY148" s="227" t="s">
        <v>128</v>
      </c>
    </row>
    <row r="149" spans="1:65" s="14" customFormat="1">
      <c r="B149" s="217"/>
      <c r="C149" s="218"/>
      <c r="D149" s="205" t="s">
        <v>141</v>
      </c>
      <c r="E149" s="219" t="s">
        <v>1</v>
      </c>
      <c r="F149" s="220" t="s">
        <v>168</v>
      </c>
      <c r="G149" s="218"/>
      <c r="H149" s="221">
        <v>6.2309999999999999</v>
      </c>
      <c r="I149" s="222"/>
      <c r="J149" s="218"/>
      <c r="K149" s="218"/>
      <c r="L149" s="223"/>
      <c r="M149" s="224"/>
      <c r="N149" s="225"/>
      <c r="O149" s="225"/>
      <c r="P149" s="225"/>
      <c r="Q149" s="225"/>
      <c r="R149" s="225"/>
      <c r="S149" s="225"/>
      <c r="T149" s="226"/>
      <c r="AT149" s="227" t="s">
        <v>141</v>
      </c>
      <c r="AU149" s="227" t="s">
        <v>92</v>
      </c>
      <c r="AV149" s="14" t="s">
        <v>92</v>
      </c>
      <c r="AW149" s="14" t="s">
        <v>36</v>
      </c>
      <c r="AX149" s="14" t="s">
        <v>82</v>
      </c>
      <c r="AY149" s="227" t="s">
        <v>128</v>
      </c>
    </row>
    <row r="150" spans="1:65" s="14" customFormat="1">
      <c r="B150" s="217"/>
      <c r="C150" s="218"/>
      <c r="D150" s="205" t="s">
        <v>141</v>
      </c>
      <c r="E150" s="219" t="s">
        <v>1</v>
      </c>
      <c r="F150" s="220" t="s">
        <v>169</v>
      </c>
      <c r="G150" s="218"/>
      <c r="H150" s="221">
        <v>0.60299999999999998</v>
      </c>
      <c r="I150" s="222"/>
      <c r="J150" s="218"/>
      <c r="K150" s="218"/>
      <c r="L150" s="223"/>
      <c r="M150" s="224"/>
      <c r="N150" s="225"/>
      <c r="O150" s="225"/>
      <c r="P150" s="225"/>
      <c r="Q150" s="225"/>
      <c r="R150" s="225"/>
      <c r="S150" s="225"/>
      <c r="T150" s="226"/>
      <c r="AT150" s="227" t="s">
        <v>141</v>
      </c>
      <c r="AU150" s="227" t="s">
        <v>92</v>
      </c>
      <c r="AV150" s="14" t="s">
        <v>92</v>
      </c>
      <c r="AW150" s="14" t="s">
        <v>36</v>
      </c>
      <c r="AX150" s="14" t="s">
        <v>82</v>
      </c>
      <c r="AY150" s="227" t="s">
        <v>128</v>
      </c>
    </row>
    <row r="151" spans="1:65" s="14" customFormat="1">
      <c r="B151" s="217"/>
      <c r="C151" s="218"/>
      <c r="D151" s="205" t="s">
        <v>141</v>
      </c>
      <c r="E151" s="219" t="s">
        <v>1</v>
      </c>
      <c r="F151" s="220" t="s">
        <v>170</v>
      </c>
      <c r="G151" s="218"/>
      <c r="H151" s="221">
        <v>4.9950000000000001</v>
      </c>
      <c r="I151" s="222"/>
      <c r="J151" s="218"/>
      <c r="K151" s="218"/>
      <c r="L151" s="223"/>
      <c r="M151" s="224"/>
      <c r="N151" s="225"/>
      <c r="O151" s="225"/>
      <c r="P151" s="225"/>
      <c r="Q151" s="225"/>
      <c r="R151" s="225"/>
      <c r="S151" s="225"/>
      <c r="T151" s="226"/>
      <c r="AT151" s="227" t="s">
        <v>141</v>
      </c>
      <c r="AU151" s="227" t="s">
        <v>92</v>
      </c>
      <c r="AV151" s="14" t="s">
        <v>92</v>
      </c>
      <c r="AW151" s="14" t="s">
        <v>36</v>
      </c>
      <c r="AX151" s="14" t="s">
        <v>82</v>
      </c>
      <c r="AY151" s="227" t="s">
        <v>128</v>
      </c>
    </row>
    <row r="152" spans="1:65" s="14" customFormat="1">
      <c r="B152" s="217"/>
      <c r="C152" s="218"/>
      <c r="D152" s="205" t="s">
        <v>141</v>
      </c>
      <c r="E152" s="219" t="s">
        <v>1</v>
      </c>
      <c r="F152" s="220" t="s">
        <v>171</v>
      </c>
      <c r="G152" s="218"/>
      <c r="H152" s="221">
        <v>4.5449999999999999</v>
      </c>
      <c r="I152" s="222"/>
      <c r="J152" s="218"/>
      <c r="K152" s="218"/>
      <c r="L152" s="223"/>
      <c r="M152" s="224"/>
      <c r="N152" s="225"/>
      <c r="O152" s="225"/>
      <c r="P152" s="225"/>
      <c r="Q152" s="225"/>
      <c r="R152" s="225"/>
      <c r="S152" s="225"/>
      <c r="T152" s="226"/>
      <c r="AT152" s="227" t="s">
        <v>141</v>
      </c>
      <c r="AU152" s="227" t="s">
        <v>92</v>
      </c>
      <c r="AV152" s="14" t="s">
        <v>92</v>
      </c>
      <c r="AW152" s="14" t="s">
        <v>36</v>
      </c>
      <c r="AX152" s="14" t="s">
        <v>82</v>
      </c>
      <c r="AY152" s="227" t="s">
        <v>128</v>
      </c>
    </row>
    <row r="153" spans="1:65" s="14" customFormat="1">
      <c r="B153" s="217"/>
      <c r="C153" s="218"/>
      <c r="D153" s="205" t="s">
        <v>141</v>
      </c>
      <c r="E153" s="219" t="s">
        <v>1</v>
      </c>
      <c r="F153" s="220" t="s">
        <v>172</v>
      </c>
      <c r="G153" s="218"/>
      <c r="H153" s="221">
        <v>10.855</v>
      </c>
      <c r="I153" s="222"/>
      <c r="J153" s="218"/>
      <c r="K153" s="218"/>
      <c r="L153" s="223"/>
      <c r="M153" s="224"/>
      <c r="N153" s="225"/>
      <c r="O153" s="225"/>
      <c r="P153" s="225"/>
      <c r="Q153" s="225"/>
      <c r="R153" s="225"/>
      <c r="S153" s="225"/>
      <c r="T153" s="226"/>
      <c r="AT153" s="227" t="s">
        <v>141</v>
      </c>
      <c r="AU153" s="227" t="s">
        <v>92</v>
      </c>
      <c r="AV153" s="14" t="s">
        <v>92</v>
      </c>
      <c r="AW153" s="14" t="s">
        <v>36</v>
      </c>
      <c r="AX153" s="14" t="s">
        <v>82</v>
      </c>
      <c r="AY153" s="227" t="s">
        <v>128</v>
      </c>
    </row>
    <row r="154" spans="1:65" s="14" customFormat="1" ht="45">
      <c r="B154" s="217"/>
      <c r="C154" s="218"/>
      <c r="D154" s="205" t="s">
        <v>141</v>
      </c>
      <c r="E154" s="219" t="s">
        <v>1</v>
      </c>
      <c r="F154" s="220" t="s">
        <v>173</v>
      </c>
      <c r="G154" s="218"/>
      <c r="H154" s="221">
        <v>17.940999999999999</v>
      </c>
      <c r="I154" s="222"/>
      <c r="J154" s="218"/>
      <c r="K154" s="218"/>
      <c r="L154" s="223"/>
      <c r="M154" s="224"/>
      <c r="N154" s="225"/>
      <c r="O154" s="225"/>
      <c r="P154" s="225"/>
      <c r="Q154" s="225"/>
      <c r="R154" s="225"/>
      <c r="S154" s="225"/>
      <c r="T154" s="226"/>
      <c r="AT154" s="227" t="s">
        <v>141</v>
      </c>
      <c r="AU154" s="227" t="s">
        <v>92</v>
      </c>
      <c r="AV154" s="14" t="s">
        <v>92</v>
      </c>
      <c r="AW154" s="14" t="s">
        <v>36</v>
      </c>
      <c r="AX154" s="14" t="s">
        <v>82</v>
      </c>
      <c r="AY154" s="227" t="s">
        <v>128</v>
      </c>
    </row>
    <row r="155" spans="1:65" s="14" customFormat="1">
      <c r="B155" s="217"/>
      <c r="C155" s="218"/>
      <c r="D155" s="205" t="s">
        <v>141</v>
      </c>
      <c r="E155" s="219" t="s">
        <v>1</v>
      </c>
      <c r="F155" s="220" t="s">
        <v>174</v>
      </c>
      <c r="G155" s="218"/>
      <c r="H155" s="221">
        <v>9.5950000000000006</v>
      </c>
      <c r="I155" s="222"/>
      <c r="J155" s="218"/>
      <c r="K155" s="218"/>
      <c r="L155" s="223"/>
      <c r="M155" s="224"/>
      <c r="N155" s="225"/>
      <c r="O155" s="225"/>
      <c r="P155" s="225"/>
      <c r="Q155" s="225"/>
      <c r="R155" s="225"/>
      <c r="S155" s="225"/>
      <c r="T155" s="226"/>
      <c r="AT155" s="227" t="s">
        <v>141</v>
      </c>
      <c r="AU155" s="227" t="s">
        <v>92</v>
      </c>
      <c r="AV155" s="14" t="s">
        <v>92</v>
      </c>
      <c r="AW155" s="14" t="s">
        <v>36</v>
      </c>
      <c r="AX155" s="14" t="s">
        <v>82</v>
      </c>
      <c r="AY155" s="227" t="s">
        <v>128</v>
      </c>
    </row>
    <row r="156" spans="1:65" s="14" customFormat="1" ht="22.5">
      <c r="B156" s="217"/>
      <c r="C156" s="218"/>
      <c r="D156" s="205" t="s">
        <v>141</v>
      </c>
      <c r="E156" s="219" t="s">
        <v>1</v>
      </c>
      <c r="F156" s="220" t="s">
        <v>175</v>
      </c>
      <c r="G156" s="218"/>
      <c r="H156" s="221">
        <v>5.9020000000000001</v>
      </c>
      <c r="I156" s="222"/>
      <c r="J156" s="218"/>
      <c r="K156" s="218"/>
      <c r="L156" s="223"/>
      <c r="M156" s="224"/>
      <c r="N156" s="225"/>
      <c r="O156" s="225"/>
      <c r="P156" s="225"/>
      <c r="Q156" s="225"/>
      <c r="R156" s="225"/>
      <c r="S156" s="225"/>
      <c r="T156" s="226"/>
      <c r="AT156" s="227" t="s">
        <v>141</v>
      </c>
      <c r="AU156" s="227" t="s">
        <v>92</v>
      </c>
      <c r="AV156" s="14" t="s">
        <v>92</v>
      </c>
      <c r="AW156" s="14" t="s">
        <v>36</v>
      </c>
      <c r="AX156" s="14" t="s">
        <v>82</v>
      </c>
      <c r="AY156" s="227" t="s">
        <v>128</v>
      </c>
    </row>
    <row r="157" spans="1:65" s="15" customFormat="1">
      <c r="B157" s="228"/>
      <c r="C157" s="229"/>
      <c r="D157" s="205" t="s">
        <v>141</v>
      </c>
      <c r="E157" s="230" t="s">
        <v>1</v>
      </c>
      <c r="F157" s="231" t="s">
        <v>145</v>
      </c>
      <c r="G157" s="229"/>
      <c r="H157" s="232">
        <v>88.186000000000007</v>
      </c>
      <c r="I157" s="233"/>
      <c r="J157" s="229"/>
      <c r="K157" s="229"/>
      <c r="L157" s="234"/>
      <c r="M157" s="235"/>
      <c r="N157" s="236"/>
      <c r="O157" s="236"/>
      <c r="P157" s="236"/>
      <c r="Q157" s="236"/>
      <c r="R157" s="236"/>
      <c r="S157" s="236"/>
      <c r="T157" s="237"/>
      <c r="AT157" s="238" t="s">
        <v>141</v>
      </c>
      <c r="AU157" s="238" t="s">
        <v>92</v>
      </c>
      <c r="AV157" s="15" t="s">
        <v>135</v>
      </c>
      <c r="AW157" s="15" t="s">
        <v>36</v>
      </c>
      <c r="AX157" s="15" t="s">
        <v>90</v>
      </c>
      <c r="AY157" s="238" t="s">
        <v>128</v>
      </c>
    </row>
    <row r="158" spans="1:65" s="14" customFormat="1">
      <c r="B158" s="217"/>
      <c r="C158" s="218"/>
      <c r="D158" s="205" t="s">
        <v>141</v>
      </c>
      <c r="E158" s="218"/>
      <c r="F158" s="220" t="s">
        <v>176</v>
      </c>
      <c r="G158" s="218"/>
      <c r="H158" s="221">
        <v>52.911999999999999</v>
      </c>
      <c r="I158" s="222"/>
      <c r="J158" s="218"/>
      <c r="K158" s="218"/>
      <c r="L158" s="223"/>
      <c r="M158" s="224"/>
      <c r="N158" s="225"/>
      <c r="O158" s="225"/>
      <c r="P158" s="225"/>
      <c r="Q158" s="225"/>
      <c r="R158" s="225"/>
      <c r="S158" s="225"/>
      <c r="T158" s="226"/>
      <c r="AT158" s="227" t="s">
        <v>141</v>
      </c>
      <c r="AU158" s="227" t="s">
        <v>92</v>
      </c>
      <c r="AV158" s="14" t="s">
        <v>92</v>
      </c>
      <c r="AW158" s="14" t="s">
        <v>4</v>
      </c>
      <c r="AX158" s="14" t="s">
        <v>90</v>
      </c>
      <c r="AY158" s="227" t="s">
        <v>128</v>
      </c>
    </row>
    <row r="159" spans="1:65" s="2" customFormat="1" ht="33" customHeight="1">
      <c r="A159" s="35"/>
      <c r="B159" s="36"/>
      <c r="C159" s="187" t="s">
        <v>177</v>
      </c>
      <c r="D159" s="187" t="s">
        <v>130</v>
      </c>
      <c r="E159" s="188" t="s">
        <v>178</v>
      </c>
      <c r="F159" s="189" t="s">
        <v>179</v>
      </c>
      <c r="G159" s="190" t="s">
        <v>160</v>
      </c>
      <c r="H159" s="191">
        <v>2.4</v>
      </c>
      <c r="I159" s="192"/>
      <c r="J159" s="193">
        <f>ROUND(I159*H159,2)</f>
        <v>0</v>
      </c>
      <c r="K159" s="189" t="s">
        <v>134</v>
      </c>
      <c r="L159" s="40"/>
      <c r="M159" s="194" t="s">
        <v>1</v>
      </c>
      <c r="N159" s="195" t="s">
        <v>47</v>
      </c>
      <c r="O159" s="72"/>
      <c r="P159" s="196">
        <f>O159*H159</f>
        <v>0</v>
      </c>
      <c r="Q159" s="196">
        <v>0</v>
      </c>
      <c r="R159" s="196">
        <f>Q159*H159</f>
        <v>0</v>
      </c>
      <c r="S159" s="196">
        <v>0</v>
      </c>
      <c r="T159" s="197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198" t="s">
        <v>135</v>
      </c>
      <c r="AT159" s="198" t="s">
        <v>130</v>
      </c>
      <c r="AU159" s="198" t="s">
        <v>92</v>
      </c>
      <c r="AY159" s="18" t="s">
        <v>128</v>
      </c>
      <c r="BE159" s="199">
        <f>IF(N159="základní",J159,0)</f>
        <v>0</v>
      </c>
      <c r="BF159" s="199">
        <f>IF(N159="snížená",J159,0)</f>
        <v>0</v>
      </c>
      <c r="BG159" s="199">
        <f>IF(N159="zákl. přenesená",J159,0)</f>
        <v>0</v>
      </c>
      <c r="BH159" s="199">
        <f>IF(N159="sníž. přenesená",J159,0)</f>
        <v>0</v>
      </c>
      <c r="BI159" s="199">
        <f>IF(N159="nulová",J159,0)</f>
        <v>0</v>
      </c>
      <c r="BJ159" s="18" t="s">
        <v>90</v>
      </c>
      <c r="BK159" s="199">
        <f>ROUND(I159*H159,2)</f>
        <v>0</v>
      </c>
      <c r="BL159" s="18" t="s">
        <v>135</v>
      </c>
      <c r="BM159" s="198" t="s">
        <v>180</v>
      </c>
    </row>
    <row r="160" spans="1:65" s="2" customFormat="1">
      <c r="A160" s="35"/>
      <c r="B160" s="36"/>
      <c r="C160" s="37"/>
      <c r="D160" s="200" t="s">
        <v>137</v>
      </c>
      <c r="E160" s="37"/>
      <c r="F160" s="201" t="s">
        <v>181</v>
      </c>
      <c r="G160" s="37"/>
      <c r="H160" s="37"/>
      <c r="I160" s="202"/>
      <c r="J160" s="37"/>
      <c r="K160" s="37"/>
      <c r="L160" s="40"/>
      <c r="M160" s="203"/>
      <c r="N160" s="204"/>
      <c r="O160" s="72"/>
      <c r="P160" s="72"/>
      <c r="Q160" s="72"/>
      <c r="R160" s="72"/>
      <c r="S160" s="72"/>
      <c r="T160" s="73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8" t="s">
        <v>137</v>
      </c>
      <c r="AU160" s="18" t="s">
        <v>92</v>
      </c>
    </row>
    <row r="161" spans="1:65" s="13" customFormat="1">
      <c r="B161" s="207"/>
      <c r="C161" s="208"/>
      <c r="D161" s="205" t="s">
        <v>141</v>
      </c>
      <c r="E161" s="209" t="s">
        <v>1</v>
      </c>
      <c r="F161" s="210" t="s">
        <v>182</v>
      </c>
      <c r="G161" s="208"/>
      <c r="H161" s="209" t="s">
        <v>1</v>
      </c>
      <c r="I161" s="211"/>
      <c r="J161" s="208"/>
      <c r="K161" s="208"/>
      <c r="L161" s="212"/>
      <c r="M161" s="213"/>
      <c r="N161" s="214"/>
      <c r="O161" s="214"/>
      <c r="P161" s="214"/>
      <c r="Q161" s="214"/>
      <c r="R161" s="214"/>
      <c r="S161" s="214"/>
      <c r="T161" s="215"/>
      <c r="AT161" s="216" t="s">
        <v>141</v>
      </c>
      <c r="AU161" s="216" t="s">
        <v>92</v>
      </c>
      <c r="AV161" s="13" t="s">
        <v>90</v>
      </c>
      <c r="AW161" s="13" t="s">
        <v>36</v>
      </c>
      <c r="AX161" s="13" t="s">
        <v>82</v>
      </c>
      <c r="AY161" s="216" t="s">
        <v>128</v>
      </c>
    </row>
    <row r="162" spans="1:65" s="14" customFormat="1">
      <c r="B162" s="217"/>
      <c r="C162" s="218"/>
      <c r="D162" s="205" t="s">
        <v>141</v>
      </c>
      <c r="E162" s="219" t="s">
        <v>1</v>
      </c>
      <c r="F162" s="220" t="s">
        <v>183</v>
      </c>
      <c r="G162" s="218"/>
      <c r="H162" s="221">
        <v>2.4</v>
      </c>
      <c r="I162" s="222"/>
      <c r="J162" s="218"/>
      <c r="K162" s="218"/>
      <c r="L162" s="223"/>
      <c r="M162" s="224"/>
      <c r="N162" s="225"/>
      <c r="O162" s="225"/>
      <c r="P162" s="225"/>
      <c r="Q162" s="225"/>
      <c r="R162" s="225"/>
      <c r="S162" s="225"/>
      <c r="T162" s="226"/>
      <c r="AT162" s="227" t="s">
        <v>141</v>
      </c>
      <c r="AU162" s="227" t="s">
        <v>92</v>
      </c>
      <c r="AV162" s="14" t="s">
        <v>92</v>
      </c>
      <c r="AW162" s="14" t="s">
        <v>36</v>
      </c>
      <c r="AX162" s="14" t="s">
        <v>82</v>
      </c>
      <c r="AY162" s="227" t="s">
        <v>128</v>
      </c>
    </row>
    <row r="163" spans="1:65" s="15" customFormat="1">
      <c r="B163" s="228"/>
      <c r="C163" s="229"/>
      <c r="D163" s="205" t="s">
        <v>141</v>
      </c>
      <c r="E163" s="230" t="s">
        <v>1</v>
      </c>
      <c r="F163" s="231" t="s">
        <v>145</v>
      </c>
      <c r="G163" s="229"/>
      <c r="H163" s="232">
        <v>2.4</v>
      </c>
      <c r="I163" s="233"/>
      <c r="J163" s="229"/>
      <c r="K163" s="229"/>
      <c r="L163" s="234"/>
      <c r="M163" s="235"/>
      <c r="N163" s="236"/>
      <c r="O163" s="236"/>
      <c r="P163" s="236"/>
      <c r="Q163" s="236"/>
      <c r="R163" s="236"/>
      <c r="S163" s="236"/>
      <c r="T163" s="237"/>
      <c r="AT163" s="238" t="s">
        <v>141</v>
      </c>
      <c r="AU163" s="238" t="s">
        <v>92</v>
      </c>
      <c r="AV163" s="15" t="s">
        <v>135</v>
      </c>
      <c r="AW163" s="15" t="s">
        <v>36</v>
      </c>
      <c r="AX163" s="15" t="s">
        <v>90</v>
      </c>
      <c r="AY163" s="238" t="s">
        <v>128</v>
      </c>
    </row>
    <row r="164" spans="1:65" s="2" customFormat="1" ht="33" customHeight="1">
      <c r="A164" s="35"/>
      <c r="B164" s="36"/>
      <c r="C164" s="187" t="s">
        <v>184</v>
      </c>
      <c r="D164" s="187" t="s">
        <v>130</v>
      </c>
      <c r="E164" s="188" t="s">
        <v>185</v>
      </c>
      <c r="F164" s="189" t="s">
        <v>186</v>
      </c>
      <c r="G164" s="190" t="s">
        <v>160</v>
      </c>
      <c r="H164" s="191">
        <v>69.64</v>
      </c>
      <c r="I164" s="192"/>
      <c r="J164" s="193">
        <f>ROUND(I164*H164,2)</f>
        <v>0</v>
      </c>
      <c r="K164" s="189" t="s">
        <v>134</v>
      </c>
      <c r="L164" s="40"/>
      <c r="M164" s="194" t="s">
        <v>1</v>
      </c>
      <c r="N164" s="195" t="s">
        <v>47</v>
      </c>
      <c r="O164" s="72"/>
      <c r="P164" s="196">
        <f>O164*H164</f>
        <v>0</v>
      </c>
      <c r="Q164" s="196">
        <v>0</v>
      </c>
      <c r="R164" s="196">
        <f>Q164*H164</f>
        <v>0</v>
      </c>
      <c r="S164" s="196">
        <v>0</v>
      </c>
      <c r="T164" s="197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198" t="s">
        <v>135</v>
      </c>
      <c r="AT164" s="198" t="s">
        <v>130</v>
      </c>
      <c r="AU164" s="198" t="s">
        <v>92</v>
      </c>
      <c r="AY164" s="18" t="s">
        <v>128</v>
      </c>
      <c r="BE164" s="199">
        <f>IF(N164="základní",J164,0)</f>
        <v>0</v>
      </c>
      <c r="BF164" s="199">
        <f>IF(N164="snížená",J164,0)</f>
        <v>0</v>
      </c>
      <c r="BG164" s="199">
        <f>IF(N164="zákl. přenesená",J164,0)</f>
        <v>0</v>
      </c>
      <c r="BH164" s="199">
        <f>IF(N164="sníž. přenesená",J164,0)</f>
        <v>0</v>
      </c>
      <c r="BI164" s="199">
        <f>IF(N164="nulová",J164,0)</f>
        <v>0</v>
      </c>
      <c r="BJ164" s="18" t="s">
        <v>90</v>
      </c>
      <c r="BK164" s="199">
        <f>ROUND(I164*H164,2)</f>
        <v>0</v>
      </c>
      <c r="BL164" s="18" t="s">
        <v>135</v>
      </c>
      <c r="BM164" s="198" t="s">
        <v>187</v>
      </c>
    </row>
    <row r="165" spans="1:65" s="2" customFormat="1">
      <c r="A165" s="35"/>
      <c r="B165" s="36"/>
      <c r="C165" s="37"/>
      <c r="D165" s="200" t="s">
        <v>137</v>
      </c>
      <c r="E165" s="37"/>
      <c r="F165" s="201" t="s">
        <v>188</v>
      </c>
      <c r="G165" s="37"/>
      <c r="H165" s="37"/>
      <c r="I165" s="202"/>
      <c r="J165" s="37"/>
      <c r="K165" s="37"/>
      <c r="L165" s="40"/>
      <c r="M165" s="203"/>
      <c r="N165" s="204"/>
      <c r="O165" s="72"/>
      <c r="P165" s="72"/>
      <c r="Q165" s="72"/>
      <c r="R165" s="72"/>
      <c r="S165" s="72"/>
      <c r="T165" s="73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8" t="s">
        <v>137</v>
      </c>
      <c r="AU165" s="18" t="s">
        <v>92</v>
      </c>
    </row>
    <row r="166" spans="1:65" s="2" customFormat="1" ht="48.75">
      <c r="A166" s="35"/>
      <c r="B166" s="36"/>
      <c r="C166" s="37"/>
      <c r="D166" s="205" t="s">
        <v>139</v>
      </c>
      <c r="E166" s="37"/>
      <c r="F166" s="206" t="s">
        <v>163</v>
      </c>
      <c r="G166" s="37"/>
      <c r="H166" s="37"/>
      <c r="I166" s="202"/>
      <c r="J166" s="37"/>
      <c r="K166" s="37"/>
      <c r="L166" s="40"/>
      <c r="M166" s="203"/>
      <c r="N166" s="204"/>
      <c r="O166" s="72"/>
      <c r="P166" s="72"/>
      <c r="Q166" s="72"/>
      <c r="R166" s="72"/>
      <c r="S166" s="72"/>
      <c r="T166" s="73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8" t="s">
        <v>139</v>
      </c>
      <c r="AU166" s="18" t="s">
        <v>92</v>
      </c>
    </row>
    <row r="167" spans="1:65" s="13" customFormat="1">
      <c r="B167" s="207"/>
      <c r="C167" s="208"/>
      <c r="D167" s="205" t="s">
        <v>141</v>
      </c>
      <c r="E167" s="209" t="s">
        <v>1</v>
      </c>
      <c r="F167" s="210" t="s">
        <v>189</v>
      </c>
      <c r="G167" s="208"/>
      <c r="H167" s="209" t="s">
        <v>1</v>
      </c>
      <c r="I167" s="211"/>
      <c r="J167" s="208"/>
      <c r="K167" s="208"/>
      <c r="L167" s="212"/>
      <c r="M167" s="213"/>
      <c r="N167" s="214"/>
      <c r="O167" s="214"/>
      <c r="P167" s="214"/>
      <c r="Q167" s="214"/>
      <c r="R167" s="214"/>
      <c r="S167" s="214"/>
      <c r="T167" s="215"/>
      <c r="AT167" s="216" t="s">
        <v>141</v>
      </c>
      <c r="AU167" s="216" t="s">
        <v>92</v>
      </c>
      <c r="AV167" s="13" t="s">
        <v>90</v>
      </c>
      <c r="AW167" s="13" t="s">
        <v>36</v>
      </c>
      <c r="AX167" s="13" t="s">
        <v>82</v>
      </c>
      <c r="AY167" s="216" t="s">
        <v>128</v>
      </c>
    </row>
    <row r="168" spans="1:65" s="13" customFormat="1">
      <c r="B168" s="207"/>
      <c r="C168" s="208"/>
      <c r="D168" s="205" t="s">
        <v>141</v>
      </c>
      <c r="E168" s="209" t="s">
        <v>1</v>
      </c>
      <c r="F168" s="210" t="s">
        <v>190</v>
      </c>
      <c r="G168" s="208"/>
      <c r="H168" s="209" t="s">
        <v>1</v>
      </c>
      <c r="I168" s="211"/>
      <c r="J168" s="208"/>
      <c r="K168" s="208"/>
      <c r="L168" s="212"/>
      <c r="M168" s="213"/>
      <c r="N168" s="214"/>
      <c r="O168" s="214"/>
      <c r="P168" s="214"/>
      <c r="Q168" s="214"/>
      <c r="R168" s="214"/>
      <c r="S168" s="214"/>
      <c r="T168" s="215"/>
      <c r="AT168" s="216" t="s">
        <v>141</v>
      </c>
      <c r="AU168" s="216" t="s">
        <v>92</v>
      </c>
      <c r="AV168" s="13" t="s">
        <v>90</v>
      </c>
      <c r="AW168" s="13" t="s">
        <v>36</v>
      </c>
      <c r="AX168" s="13" t="s">
        <v>82</v>
      </c>
      <c r="AY168" s="216" t="s">
        <v>128</v>
      </c>
    </row>
    <row r="169" spans="1:65" s="14" customFormat="1">
      <c r="B169" s="217"/>
      <c r="C169" s="218"/>
      <c r="D169" s="205" t="s">
        <v>141</v>
      </c>
      <c r="E169" s="219" t="s">
        <v>1</v>
      </c>
      <c r="F169" s="220" t="s">
        <v>191</v>
      </c>
      <c r="G169" s="218"/>
      <c r="H169" s="221">
        <v>9.5150000000000006</v>
      </c>
      <c r="I169" s="222"/>
      <c r="J169" s="218"/>
      <c r="K169" s="218"/>
      <c r="L169" s="223"/>
      <c r="M169" s="224"/>
      <c r="N169" s="225"/>
      <c r="O169" s="225"/>
      <c r="P169" s="225"/>
      <c r="Q169" s="225"/>
      <c r="R169" s="225"/>
      <c r="S169" s="225"/>
      <c r="T169" s="226"/>
      <c r="AT169" s="227" t="s">
        <v>141</v>
      </c>
      <c r="AU169" s="227" t="s">
        <v>92</v>
      </c>
      <c r="AV169" s="14" t="s">
        <v>92</v>
      </c>
      <c r="AW169" s="14" t="s">
        <v>36</v>
      </c>
      <c r="AX169" s="14" t="s">
        <v>82</v>
      </c>
      <c r="AY169" s="227" t="s">
        <v>128</v>
      </c>
    </row>
    <row r="170" spans="1:65" s="14" customFormat="1">
      <c r="B170" s="217"/>
      <c r="C170" s="218"/>
      <c r="D170" s="205" t="s">
        <v>141</v>
      </c>
      <c r="E170" s="219" t="s">
        <v>1</v>
      </c>
      <c r="F170" s="220" t="s">
        <v>192</v>
      </c>
      <c r="G170" s="218"/>
      <c r="H170" s="221">
        <v>5.0540000000000003</v>
      </c>
      <c r="I170" s="222"/>
      <c r="J170" s="218"/>
      <c r="K170" s="218"/>
      <c r="L170" s="223"/>
      <c r="M170" s="224"/>
      <c r="N170" s="225"/>
      <c r="O170" s="225"/>
      <c r="P170" s="225"/>
      <c r="Q170" s="225"/>
      <c r="R170" s="225"/>
      <c r="S170" s="225"/>
      <c r="T170" s="226"/>
      <c r="AT170" s="227" t="s">
        <v>141</v>
      </c>
      <c r="AU170" s="227" t="s">
        <v>92</v>
      </c>
      <c r="AV170" s="14" t="s">
        <v>92</v>
      </c>
      <c r="AW170" s="14" t="s">
        <v>36</v>
      </c>
      <c r="AX170" s="14" t="s">
        <v>82</v>
      </c>
      <c r="AY170" s="227" t="s">
        <v>128</v>
      </c>
    </row>
    <row r="171" spans="1:65" s="14" customFormat="1">
      <c r="B171" s="217"/>
      <c r="C171" s="218"/>
      <c r="D171" s="205" t="s">
        <v>141</v>
      </c>
      <c r="E171" s="219" t="s">
        <v>1</v>
      </c>
      <c r="F171" s="220" t="s">
        <v>193</v>
      </c>
      <c r="G171" s="218"/>
      <c r="H171" s="221">
        <v>1.129</v>
      </c>
      <c r="I171" s="222"/>
      <c r="J171" s="218"/>
      <c r="K171" s="218"/>
      <c r="L171" s="223"/>
      <c r="M171" s="224"/>
      <c r="N171" s="225"/>
      <c r="O171" s="225"/>
      <c r="P171" s="225"/>
      <c r="Q171" s="225"/>
      <c r="R171" s="225"/>
      <c r="S171" s="225"/>
      <c r="T171" s="226"/>
      <c r="AT171" s="227" t="s">
        <v>141</v>
      </c>
      <c r="AU171" s="227" t="s">
        <v>92</v>
      </c>
      <c r="AV171" s="14" t="s">
        <v>92</v>
      </c>
      <c r="AW171" s="14" t="s">
        <v>36</v>
      </c>
      <c r="AX171" s="14" t="s">
        <v>82</v>
      </c>
      <c r="AY171" s="227" t="s">
        <v>128</v>
      </c>
    </row>
    <row r="172" spans="1:65" s="14" customFormat="1">
      <c r="B172" s="217"/>
      <c r="C172" s="218"/>
      <c r="D172" s="205" t="s">
        <v>141</v>
      </c>
      <c r="E172" s="219" t="s">
        <v>1</v>
      </c>
      <c r="F172" s="220" t="s">
        <v>194</v>
      </c>
      <c r="G172" s="218"/>
      <c r="H172" s="221">
        <v>7.7939999999999996</v>
      </c>
      <c r="I172" s="222"/>
      <c r="J172" s="218"/>
      <c r="K172" s="218"/>
      <c r="L172" s="223"/>
      <c r="M172" s="224"/>
      <c r="N172" s="225"/>
      <c r="O172" s="225"/>
      <c r="P172" s="225"/>
      <c r="Q172" s="225"/>
      <c r="R172" s="225"/>
      <c r="S172" s="225"/>
      <c r="T172" s="226"/>
      <c r="AT172" s="227" t="s">
        <v>141</v>
      </c>
      <c r="AU172" s="227" t="s">
        <v>92</v>
      </c>
      <c r="AV172" s="14" t="s">
        <v>92</v>
      </c>
      <c r="AW172" s="14" t="s">
        <v>36</v>
      </c>
      <c r="AX172" s="14" t="s">
        <v>82</v>
      </c>
      <c r="AY172" s="227" t="s">
        <v>128</v>
      </c>
    </row>
    <row r="173" spans="1:65" s="14" customFormat="1">
      <c r="B173" s="217"/>
      <c r="C173" s="218"/>
      <c r="D173" s="205" t="s">
        <v>141</v>
      </c>
      <c r="E173" s="219" t="s">
        <v>1</v>
      </c>
      <c r="F173" s="220" t="s">
        <v>195</v>
      </c>
      <c r="G173" s="218"/>
      <c r="H173" s="221">
        <v>0.997</v>
      </c>
      <c r="I173" s="222"/>
      <c r="J173" s="218"/>
      <c r="K173" s="218"/>
      <c r="L173" s="223"/>
      <c r="M173" s="224"/>
      <c r="N173" s="225"/>
      <c r="O173" s="225"/>
      <c r="P173" s="225"/>
      <c r="Q173" s="225"/>
      <c r="R173" s="225"/>
      <c r="S173" s="225"/>
      <c r="T173" s="226"/>
      <c r="AT173" s="227" t="s">
        <v>141</v>
      </c>
      <c r="AU173" s="227" t="s">
        <v>92</v>
      </c>
      <c r="AV173" s="14" t="s">
        <v>92</v>
      </c>
      <c r="AW173" s="14" t="s">
        <v>36</v>
      </c>
      <c r="AX173" s="14" t="s">
        <v>82</v>
      </c>
      <c r="AY173" s="227" t="s">
        <v>128</v>
      </c>
    </row>
    <row r="174" spans="1:65" s="13" customFormat="1">
      <c r="B174" s="207"/>
      <c r="C174" s="208"/>
      <c r="D174" s="205" t="s">
        <v>141</v>
      </c>
      <c r="E174" s="209" t="s">
        <v>1</v>
      </c>
      <c r="F174" s="210" t="s">
        <v>196</v>
      </c>
      <c r="G174" s="208"/>
      <c r="H174" s="209" t="s">
        <v>1</v>
      </c>
      <c r="I174" s="211"/>
      <c r="J174" s="208"/>
      <c r="K174" s="208"/>
      <c r="L174" s="212"/>
      <c r="M174" s="213"/>
      <c r="N174" s="214"/>
      <c r="O174" s="214"/>
      <c r="P174" s="214"/>
      <c r="Q174" s="214"/>
      <c r="R174" s="214"/>
      <c r="S174" s="214"/>
      <c r="T174" s="215"/>
      <c r="AT174" s="216" t="s">
        <v>141</v>
      </c>
      <c r="AU174" s="216" t="s">
        <v>92</v>
      </c>
      <c r="AV174" s="13" t="s">
        <v>90</v>
      </c>
      <c r="AW174" s="13" t="s">
        <v>36</v>
      </c>
      <c r="AX174" s="13" t="s">
        <v>82</v>
      </c>
      <c r="AY174" s="216" t="s">
        <v>128</v>
      </c>
    </row>
    <row r="175" spans="1:65" s="14" customFormat="1">
      <c r="B175" s="217"/>
      <c r="C175" s="218"/>
      <c r="D175" s="205" t="s">
        <v>141</v>
      </c>
      <c r="E175" s="219" t="s">
        <v>1</v>
      </c>
      <c r="F175" s="220" t="s">
        <v>197</v>
      </c>
      <c r="G175" s="218"/>
      <c r="H175" s="221">
        <v>4.3369999999999997</v>
      </c>
      <c r="I175" s="222"/>
      <c r="J175" s="218"/>
      <c r="K175" s="218"/>
      <c r="L175" s="223"/>
      <c r="M175" s="224"/>
      <c r="N175" s="225"/>
      <c r="O175" s="225"/>
      <c r="P175" s="225"/>
      <c r="Q175" s="225"/>
      <c r="R175" s="225"/>
      <c r="S175" s="225"/>
      <c r="T175" s="226"/>
      <c r="AT175" s="227" t="s">
        <v>141</v>
      </c>
      <c r="AU175" s="227" t="s">
        <v>92</v>
      </c>
      <c r="AV175" s="14" t="s">
        <v>92</v>
      </c>
      <c r="AW175" s="14" t="s">
        <v>36</v>
      </c>
      <c r="AX175" s="14" t="s">
        <v>82</v>
      </c>
      <c r="AY175" s="227" t="s">
        <v>128</v>
      </c>
    </row>
    <row r="176" spans="1:65" s="14" customFormat="1">
      <c r="B176" s="217"/>
      <c r="C176" s="218"/>
      <c r="D176" s="205" t="s">
        <v>141</v>
      </c>
      <c r="E176" s="219" t="s">
        <v>1</v>
      </c>
      <c r="F176" s="220" t="s">
        <v>198</v>
      </c>
      <c r="G176" s="218"/>
      <c r="H176" s="221">
        <v>18.899999999999999</v>
      </c>
      <c r="I176" s="222"/>
      <c r="J176" s="218"/>
      <c r="K176" s="218"/>
      <c r="L176" s="223"/>
      <c r="M176" s="224"/>
      <c r="N176" s="225"/>
      <c r="O176" s="225"/>
      <c r="P176" s="225"/>
      <c r="Q176" s="225"/>
      <c r="R176" s="225"/>
      <c r="S176" s="225"/>
      <c r="T176" s="226"/>
      <c r="AT176" s="227" t="s">
        <v>141</v>
      </c>
      <c r="AU176" s="227" t="s">
        <v>92</v>
      </c>
      <c r="AV176" s="14" t="s">
        <v>92</v>
      </c>
      <c r="AW176" s="14" t="s">
        <v>36</v>
      </c>
      <c r="AX176" s="14" t="s">
        <v>82</v>
      </c>
      <c r="AY176" s="227" t="s">
        <v>128</v>
      </c>
    </row>
    <row r="177" spans="2:51" s="13" customFormat="1">
      <c r="B177" s="207"/>
      <c r="C177" s="208"/>
      <c r="D177" s="205" t="s">
        <v>141</v>
      </c>
      <c r="E177" s="209" t="s">
        <v>1</v>
      </c>
      <c r="F177" s="210" t="s">
        <v>199</v>
      </c>
      <c r="G177" s="208"/>
      <c r="H177" s="209" t="s">
        <v>1</v>
      </c>
      <c r="I177" s="211"/>
      <c r="J177" s="208"/>
      <c r="K177" s="208"/>
      <c r="L177" s="212"/>
      <c r="M177" s="213"/>
      <c r="N177" s="214"/>
      <c r="O177" s="214"/>
      <c r="P177" s="214"/>
      <c r="Q177" s="214"/>
      <c r="R177" s="214"/>
      <c r="S177" s="214"/>
      <c r="T177" s="215"/>
      <c r="AT177" s="216" t="s">
        <v>141</v>
      </c>
      <c r="AU177" s="216" t="s">
        <v>92</v>
      </c>
      <c r="AV177" s="13" t="s">
        <v>90</v>
      </c>
      <c r="AW177" s="13" t="s">
        <v>36</v>
      </c>
      <c r="AX177" s="13" t="s">
        <v>82</v>
      </c>
      <c r="AY177" s="216" t="s">
        <v>128</v>
      </c>
    </row>
    <row r="178" spans="2:51" s="14" customFormat="1">
      <c r="B178" s="217"/>
      <c r="C178" s="218"/>
      <c r="D178" s="205" t="s">
        <v>141</v>
      </c>
      <c r="E178" s="219" t="s">
        <v>1</v>
      </c>
      <c r="F178" s="220" t="s">
        <v>200</v>
      </c>
      <c r="G178" s="218"/>
      <c r="H178" s="221">
        <v>2.6160000000000001</v>
      </c>
      <c r="I178" s="222"/>
      <c r="J178" s="218"/>
      <c r="K178" s="218"/>
      <c r="L178" s="223"/>
      <c r="M178" s="224"/>
      <c r="N178" s="225"/>
      <c r="O178" s="225"/>
      <c r="P178" s="225"/>
      <c r="Q178" s="225"/>
      <c r="R178" s="225"/>
      <c r="S178" s="225"/>
      <c r="T178" s="226"/>
      <c r="AT178" s="227" t="s">
        <v>141</v>
      </c>
      <c r="AU178" s="227" t="s">
        <v>92</v>
      </c>
      <c r="AV178" s="14" t="s">
        <v>92</v>
      </c>
      <c r="AW178" s="14" t="s">
        <v>36</v>
      </c>
      <c r="AX178" s="14" t="s">
        <v>82</v>
      </c>
      <c r="AY178" s="227" t="s">
        <v>128</v>
      </c>
    </row>
    <row r="179" spans="2:51" s="14" customFormat="1">
      <c r="B179" s="217"/>
      <c r="C179" s="218"/>
      <c r="D179" s="205" t="s">
        <v>141</v>
      </c>
      <c r="E179" s="219" t="s">
        <v>1</v>
      </c>
      <c r="F179" s="220" t="s">
        <v>201</v>
      </c>
      <c r="G179" s="218"/>
      <c r="H179" s="221">
        <v>1.2010000000000001</v>
      </c>
      <c r="I179" s="222"/>
      <c r="J179" s="218"/>
      <c r="K179" s="218"/>
      <c r="L179" s="223"/>
      <c r="M179" s="224"/>
      <c r="N179" s="225"/>
      <c r="O179" s="225"/>
      <c r="P179" s="225"/>
      <c r="Q179" s="225"/>
      <c r="R179" s="225"/>
      <c r="S179" s="225"/>
      <c r="T179" s="226"/>
      <c r="AT179" s="227" t="s">
        <v>141</v>
      </c>
      <c r="AU179" s="227" t="s">
        <v>92</v>
      </c>
      <c r="AV179" s="14" t="s">
        <v>92</v>
      </c>
      <c r="AW179" s="14" t="s">
        <v>36</v>
      </c>
      <c r="AX179" s="14" t="s">
        <v>82</v>
      </c>
      <c r="AY179" s="227" t="s">
        <v>128</v>
      </c>
    </row>
    <row r="180" spans="2:51" s="14" customFormat="1">
      <c r="B180" s="217"/>
      <c r="C180" s="218"/>
      <c r="D180" s="205" t="s">
        <v>141</v>
      </c>
      <c r="E180" s="219" t="s">
        <v>1</v>
      </c>
      <c r="F180" s="220" t="s">
        <v>202</v>
      </c>
      <c r="G180" s="218"/>
      <c r="H180" s="221">
        <v>1.04</v>
      </c>
      <c r="I180" s="222"/>
      <c r="J180" s="218"/>
      <c r="K180" s="218"/>
      <c r="L180" s="223"/>
      <c r="M180" s="224"/>
      <c r="N180" s="225"/>
      <c r="O180" s="225"/>
      <c r="P180" s="225"/>
      <c r="Q180" s="225"/>
      <c r="R180" s="225"/>
      <c r="S180" s="225"/>
      <c r="T180" s="226"/>
      <c r="AT180" s="227" t="s">
        <v>141</v>
      </c>
      <c r="AU180" s="227" t="s">
        <v>92</v>
      </c>
      <c r="AV180" s="14" t="s">
        <v>92</v>
      </c>
      <c r="AW180" s="14" t="s">
        <v>36</v>
      </c>
      <c r="AX180" s="14" t="s">
        <v>82</v>
      </c>
      <c r="AY180" s="227" t="s">
        <v>128</v>
      </c>
    </row>
    <row r="181" spans="2:51" s="14" customFormat="1">
      <c r="B181" s="217"/>
      <c r="C181" s="218"/>
      <c r="D181" s="205" t="s">
        <v>141</v>
      </c>
      <c r="E181" s="219" t="s">
        <v>1</v>
      </c>
      <c r="F181" s="220" t="s">
        <v>203</v>
      </c>
      <c r="G181" s="218"/>
      <c r="H181" s="221">
        <v>16.393999999999998</v>
      </c>
      <c r="I181" s="222"/>
      <c r="J181" s="218"/>
      <c r="K181" s="218"/>
      <c r="L181" s="223"/>
      <c r="M181" s="224"/>
      <c r="N181" s="225"/>
      <c r="O181" s="225"/>
      <c r="P181" s="225"/>
      <c r="Q181" s="225"/>
      <c r="R181" s="225"/>
      <c r="S181" s="225"/>
      <c r="T181" s="226"/>
      <c r="AT181" s="227" t="s">
        <v>141</v>
      </c>
      <c r="AU181" s="227" t="s">
        <v>92</v>
      </c>
      <c r="AV181" s="14" t="s">
        <v>92</v>
      </c>
      <c r="AW181" s="14" t="s">
        <v>36</v>
      </c>
      <c r="AX181" s="14" t="s">
        <v>82</v>
      </c>
      <c r="AY181" s="227" t="s">
        <v>128</v>
      </c>
    </row>
    <row r="182" spans="2:51" s="14" customFormat="1">
      <c r="B182" s="217"/>
      <c r="C182" s="218"/>
      <c r="D182" s="205" t="s">
        <v>141</v>
      </c>
      <c r="E182" s="219" t="s">
        <v>1</v>
      </c>
      <c r="F182" s="220" t="s">
        <v>204</v>
      </c>
      <c r="G182" s="218"/>
      <c r="H182" s="221">
        <v>3.8210000000000002</v>
      </c>
      <c r="I182" s="222"/>
      <c r="J182" s="218"/>
      <c r="K182" s="218"/>
      <c r="L182" s="223"/>
      <c r="M182" s="224"/>
      <c r="N182" s="225"/>
      <c r="O182" s="225"/>
      <c r="P182" s="225"/>
      <c r="Q182" s="225"/>
      <c r="R182" s="225"/>
      <c r="S182" s="225"/>
      <c r="T182" s="226"/>
      <c r="AT182" s="227" t="s">
        <v>141</v>
      </c>
      <c r="AU182" s="227" t="s">
        <v>92</v>
      </c>
      <c r="AV182" s="14" t="s">
        <v>92</v>
      </c>
      <c r="AW182" s="14" t="s">
        <v>36</v>
      </c>
      <c r="AX182" s="14" t="s">
        <v>82</v>
      </c>
      <c r="AY182" s="227" t="s">
        <v>128</v>
      </c>
    </row>
    <row r="183" spans="2:51" s="13" customFormat="1">
      <c r="B183" s="207"/>
      <c r="C183" s="208"/>
      <c r="D183" s="205" t="s">
        <v>141</v>
      </c>
      <c r="E183" s="209" t="s">
        <v>1</v>
      </c>
      <c r="F183" s="210" t="s">
        <v>205</v>
      </c>
      <c r="G183" s="208"/>
      <c r="H183" s="209" t="s">
        <v>1</v>
      </c>
      <c r="I183" s="211"/>
      <c r="J183" s="208"/>
      <c r="K183" s="208"/>
      <c r="L183" s="212"/>
      <c r="M183" s="213"/>
      <c r="N183" s="214"/>
      <c r="O183" s="214"/>
      <c r="P183" s="214"/>
      <c r="Q183" s="214"/>
      <c r="R183" s="214"/>
      <c r="S183" s="214"/>
      <c r="T183" s="215"/>
      <c r="AT183" s="216" t="s">
        <v>141</v>
      </c>
      <c r="AU183" s="216" t="s">
        <v>92</v>
      </c>
      <c r="AV183" s="13" t="s">
        <v>90</v>
      </c>
      <c r="AW183" s="13" t="s">
        <v>36</v>
      </c>
      <c r="AX183" s="13" t="s">
        <v>82</v>
      </c>
      <c r="AY183" s="216" t="s">
        <v>128</v>
      </c>
    </row>
    <row r="184" spans="2:51" s="14" customFormat="1">
      <c r="B184" s="217"/>
      <c r="C184" s="218"/>
      <c r="D184" s="205" t="s">
        <v>141</v>
      </c>
      <c r="E184" s="219" t="s">
        <v>1</v>
      </c>
      <c r="F184" s="220" t="s">
        <v>206</v>
      </c>
      <c r="G184" s="218"/>
      <c r="H184" s="221">
        <v>5.7130000000000001</v>
      </c>
      <c r="I184" s="222"/>
      <c r="J184" s="218"/>
      <c r="K184" s="218"/>
      <c r="L184" s="223"/>
      <c r="M184" s="224"/>
      <c r="N184" s="225"/>
      <c r="O184" s="225"/>
      <c r="P184" s="225"/>
      <c r="Q184" s="225"/>
      <c r="R184" s="225"/>
      <c r="S184" s="225"/>
      <c r="T184" s="226"/>
      <c r="AT184" s="227" t="s">
        <v>141</v>
      </c>
      <c r="AU184" s="227" t="s">
        <v>92</v>
      </c>
      <c r="AV184" s="14" t="s">
        <v>92</v>
      </c>
      <c r="AW184" s="14" t="s">
        <v>36</v>
      </c>
      <c r="AX184" s="14" t="s">
        <v>82</v>
      </c>
      <c r="AY184" s="227" t="s">
        <v>128</v>
      </c>
    </row>
    <row r="185" spans="2:51" s="14" customFormat="1">
      <c r="B185" s="217"/>
      <c r="C185" s="218"/>
      <c r="D185" s="205" t="s">
        <v>141</v>
      </c>
      <c r="E185" s="219" t="s">
        <v>1</v>
      </c>
      <c r="F185" s="220" t="s">
        <v>207</v>
      </c>
      <c r="G185" s="218"/>
      <c r="H185" s="221">
        <v>2.41</v>
      </c>
      <c r="I185" s="222"/>
      <c r="J185" s="218"/>
      <c r="K185" s="218"/>
      <c r="L185" s="223"/>
      <c r="M185" s="224"/>
      <c r="N185" s="225"/>
      <c r="O185" s="225"/>
      <c r="P185" s="225"/>
      <c r="Q185" s="225"/>
      <c r="R185" s="225"/>
      <c r="S185" s="225"/>
      <c r="T185" s="226"/>
      <c r="AT185" s="227" t="s">
        <v>141</v>
      </c>
      <c r="AU185" s="227" t="s">
        <v>92</v>
      </c>
      <c r="AV185" s="14" t="s">
        <v>92</v>
      </c>
      <c r="AW185" s="14" t="s">
        <v>36</v>
      </c>
      <c r="AX185" s="14" t="s">
        <v>82</v>
      </c>
      <c r="AY185" s="227" t="s">
        <v>128</v>
      </c>
    </row>
    <row r="186" spans="2:51" s="13" customFormat="1">
      <c r="B186" s="207"/>
      <c r="C186" s="208"/>
      <c r="D186" s="205" t="s">
        <v>141</v>
      </c>
      <c r="E186" s="209" t="s">
        <v>1</v>
      </c>
      <c r="F186" s="210" t="s">
        <v>208</v>
      </c>
      <c r="G186" s="208"/>
      <c r="H186" s="209" t="s">
        <v>1</v>
      </c>
      <c r="I186" s="211"/>
      <c r="J186" s="208"/>
      <c r="K186" s="208"/>
      <c r="L186" s="212"/>
      <c r="M186" s="213"/>
      <c r="N186" s="214"/>
      <c r="O186" s="214"/>
      <c r="P186" s="214"/>
      <c r="Q186" s="214"/>
      <c r="R186" s="214"/>
      <c r="S186" s="214"/>
      <c r="T186" s="215"/>
      <c r="AT186" s="216" t="s">
        <v>141</v>
      </c>
      <c r="AU186" s="216" t="s">
        <v>92</v>
      </c>
      <c r="AV186" s="13" t="s">
        <v>90</v>
      </c>
      <c r="AW186" s="13" t="s">
        <v>36</v>
      </c>
      <c r="AX186" s="13" t="s">
        <v>82</v>
      </c>
      <c r="AY186" s="216" t="s">
        <v>128</v>
      </c>
    </row>
    <row r="187" spans="2:51" s="14" customFormat="1">
      <c r="B187" s="217"/>
      <c r="C187" s="218"/>
      <c r="D187" s="205" t="s">
        <v>141</v>
      </c>
      <c r="E187" s="219" t="s">
        <v>1</v>
      </c>
      <c r="F187" s="220" t="s">
        <v>209</v>
      </c>
      <c r="G187" s="218"/>
      <c r="H187" s="221">
        <v>10.497</v>
      </c>
      <c r="I187" s="222"/>
      <c r="J187" s="218"/>
      <c r="K187" s="218"/>
      <c r="L187" s="223"/>
      <c r="M187" s="224"/>
      <c r="N187" s="225"/>
      <c r="O187" s="225"/>
      <c r="P187" s="225"/>
      <c r="Q187" s="225"/>
      <c r="R187" s="225"/>
      <c r="S187" s="225"/>
      <c r="T187" s="226"/>
      <c r="AT187" s="227" t="s">
        <v>141</v>
      </c>
      <c r="AU187" s="227" t="s">
        <v>92</v>
      </c>
      <c r="AV187" s="14" t="s">
        <v>92</v>
      </c>
      <c r="AW187" s="14" t="s">
        <v>36</v>
      </c>
      <c r="AX187" s="14" t="s">
        <v>82</v>
      </c>
      <c r="AY187" s="227" t="s">
        <v>128</v>
      </c>
    </row>
    <row r="188" spans="2:51" s="14" customFormat="1">
      <c r="B188" s="217"/>
      <c r="C188" s="218"/>
      <c r="D188" s="205" t="s">
        <v>141</v>
      </c>
      <c r="E188" s="219" t="s">
        <v>1</v>
      </c>
      <c r="F188" s="220" t="s">
        <v>210</v>
      </c>
      <c r="G188" s="218"/>
      <c r="H188" s="221">
        <v>9.0340000000000007</v>
      </c>
      <c r="I188" s="222"/>
      <c r="J188" s="218"/>
      <c r="K188" s="218"/>
      <c r="L188" s="223"/>
      <c r="M188" s="224"/>
      <c r="N188" s="225"/>
      <c r="O188" s="225"/>
      <c r="P188" s="225"/>
      <c r="Q188" s="225"/>
      <c r="R188" s="225"/>
      <c r="S188" s="225"/>
      <c r="T188" s="226"/>
      <c r="AT188" s="227" t="s">
        <v>141</v>
      </c>
      <c r="AU188" s="227" t="s">
        <v>92</v>
      </c>
      <c r="AV188" s="14" t="s">
        <v>92</v>
      </c>
      <c r="AW188" s="14" t="s">
        <v>36</v>
      </c>
      <c r="AX188" s="14" t="s">
        <v>82</v>
      </c>
      <c r="AY188" s="227" t="s">
        <v>128</v>
      </c>
    </row>
    <row r="189" spans="2:51" s="14" customFormat="1">
      <c r="B189" s="217"/>
      <c r="C189" s="218"/>
      <c r="D189" s="205" t="s">
        <v>141</v>
      </c>
      <c r="E189" s="219" t="s">
        <v>1</v>
      </c>
      <c r="F189" s="220" t="s">
        <v>211</v>
      </c>
      <c r="G189" s="218"/>
      <c r="H189" s="221">
        <v>0.78500000000000003</v>
      </c>
      <c r="I189" s="222"/>
      <c r="J189" s="218"/>
      <c r="K189" s="218"/>
      <c r="L189" s="223"/>
      <c r="M189" s="224"/>
      <c r="N189" s="225"/>
      <c r="O189" s="225"/>
      <c r="P189" s="225"/>
      <c r="Q189" s="225"/>
      <c r="R189" s="225"/>
      <c r="S189" s="225"/>
      <c r="T189" s="226"/>
      <c r="AT189" s="227" t="s">
        <v>141</v>
      </c>
      <c r="AU189" s="227" t="s">
        <v>92</v>
      </c>
      <c r="AV189" s="14" t="s">
        <v>92</v>
      </c>
      <c r="AW189" s="14" t="s">
        <v>36</v>
      </c>
      <c r="AX189" s="14" t="s">
        <v>82</v>
      </c>
      <c r="AY189" s="227" t="s">
        <v>128</v>
      </c>
    </row>
    <row r="190" spans="2:51" s="14" customFormat="1">
      <c r="B190" s="217"/>
      <c r="C190" s="218"/>
      <c r="D190" s="205" t="s">
        <v>141</v>
      </c>
      <c r="E190" s="219" t="s">
        <v>1</v>
      </c>
      <c r="F190" s="220" t="s">
        <v>212</v>
      </c>
      <c r="G190" s="218"/>
      <c r="H190" s="221">
        <v>5.3</v>
      </c>
      <c r="I190" s="222"/>
      <c r="J190" s="218"/>
      <c r="K190" s="218"/>
      <c r="L190" s="223"/>
      <c r="M190" s="224"/>
      <c r="N190" s="225"/>
      <c r="O190" s="225"/>
      <c r="P190" s="225"/>
      <c r="Q190" s="225"/>
      <c r="R190" s="225"/>
      <c r="S190" s="225"/>
      <c r="T190" s="226"/>
      <c r="AT190" s="227" t="s">
        <v>141</v>
      </c>
      <c r="AU190" s="227" t="s">
        <v>92</v>
      </c>
      <c r="AV190" s="14" t="s">
        <v>92</v>
      </c>
      <c r="AW190" s="14" t="s">
        <v>36</v>
      </c>
      <c r="AX190" s="14" t="s">
        <v>82</v>
      </c>
      <c r="AY190" s="227" t="s">
        <v>128</v>
      </c>
    </row>
    <row r="191" spans="2:51" s="13" customFormat="1">
      <c r="B191" s="207"/>
      <c r="C191" s="208"/>
      <c r="D191" s="205" t="s">
        <v>141</v>
      </c>
      <c r="E191" s="209" t="s">
        <v>1</v>
      </c>
      <c r="F191" s="210" t="s">
        <v>213</v>
      </c>
      <c r="G191" s="208"/>
      <c r="H191" s="209" t="s">
        <v>1</v>
      </c>
      <c r="I191" s="211"/>
      <c r="J191" s="208"/>
      <c r="K191" s="208"/>
      <c r="L191" s="212"/>
      <c r="M191" s="213"/>
      <c r="N191" s="214"/>
      <c r="O191" s="214"/>
      <c r="P191" s="214"/>
      <c r="Q191" s="214"/>
      <c r="R191" s="214"/>
      <c r="S191" s="214"/>
      <c r="T191" s="215"/>
      <c r="AT191" s="216" t="s">
        <v>141</v>
      </c>
      <c r="AU191" s="216" t="s">
        <v>92</v>
      </c>
      <c r="AV191" s="13" t="s">
        <v>90</v>
      </c>
      <c r="AW191" s="13" t="s">
        <v>36</v>
      </c>
      <c r="AX191" s="13" t="s">
        <v>82</v>
      </c>
      <c r="AY191" s="216" t="s">
        <v>128</v>
      </c>
    </row>
    <row r="192" spans="2:51" s="16" customFormat="1">
      <c r="B192" s="239"/>
      <c r="C192" s="240"/>
      <c r="D192" s="205" t="s">
        <v>141</v>
      </c>
      <c r="E192" s="241" t="s">
        <v>1</v>
      </c>
      <c r="F192" s="242" t="s">
        <v>214</v>
      </c>
      <c r="G192" s="240"/>
      <c r="H192" s="243">
        <v>106.53700000000001</v>
      </c>
      <c r="I192" s="244"/>
      <c r="J192" s="240"/>
      <c r="K192" s="240"/>
      <c r="L192" s="245"/>
      <c r="M192" s="246"/>
      <c r="N192" s="247"/>
      <c r="O192" s="247"/>
      <c r="P192" s="247"/>
      <c r="Q192" s="247"/>
      <c r="R192" s="247"/>
      <c r="S192" s="247"/>
      <c r="T192" s="248"/>
      <c r="AT192" s="249" t="s">
        <v>141</v>
      </c>
      <c r="AU192" s="249" t="s">
        <v>92</v>
      </c>
      <c r="AV192" s="16" t="s">
        <v>153</v>
      </c>
      <c r="AW192" s="16" t="s">
        <v>36</v>
      </c>
      <c r="AX192" s="16" t="s">
        <v>82</v>
      </c>
      <c r="AY192" s="249" t="s">
        <v>128</v>
      </c>
    </row>
    <row r="193" spans="1:65" s="13" customFormat="1">
      <c r="B193" s="207"/>
      <c r="C193" s="208"/>
      <c r="D193" s="205" t="s">
        <v>141</v>
      </c>
      <c r="E193" s="209" t="s">
        <v>1</v>
      </c>
      <c r="F193" s="210" t="s">
        <v>215</v>
      </c>
      <c r="G193" s="208"/>
      <c r="H193" s="209" t="s">
        <v>1</v>
      </c>
      <c r="I193" s="211"/>
      <c r="J193" s="208"/>
      <c r="K193" s="208"/>
      <c r="L193" s="212"/>
      <c r="M193" s="213"/>
      <c r="N193" s="214"/>
      <c r="O193" s="214"/>
      <c r="P193" s="214"/>
      <c r="Q193" s="214"/>
      <c r="R193" s="214"/>
      <c r="S193" s="214"/>
      <c r="T193" s="215"/>
      <c r="AT193" s="216" t="s">
        <v>141</v>
      </c>
      <c r="AU193" s="216" t="s">
        <v>92</v>
      </c>
      <c r="AV193" s="13" t="s">
        <v>90</v>
      </c>
      <c r="AW193" s="13" t="s">
        <v>36</v>
      </c>
      <c r="AX193" s="13" t="s">
        <v>82</v>
      </c>
      <c r="AY193" s="216" t="s">
        <v>128</v>
      </c>
    </row>
    <row r="194" spans="1:65" s="14" customFormat="1">
      <c r="B194" s="217"/>
      <c r="C194" s="218"/>
      <c r="D194" s="205" t="s">
        <v>141</v>
      </c>
      <c r="E194" s="219" t="s">
        <v>1</v>
      </c>
      <c r="F194" s="220" t="s">
        <v>216</v>
      </c>
      <c r="G194" s="218"/>
      <c r="H194" s="221">
        <v>0.78</v>
      </c>
      <c r="I194" s="222"/>
      <c r="J194" s="218"/>
      <c r="K194" s="218"/>
      <c r="L194" s="223"/>
      <c r="M194" s="224"/>
      <c r="N194" s="225"/>
      <c r="O194" s="225"/>
      <c r="P194" s="225"/>
      <c r="Q194" s="225"/>
      <c r="R194" s="225"/>
      <c r="S194" s="225"/>
      <c r="T194" s="226"/>
      <c r="AT194" s="227" t="s">
        <v>141</v>
      </c>
      <c r="AU194" s="227" t="s">
        <v>92</v>
      </c>
      <c r="AV194" s="14" t="s">
        <v>92</v>
      </c>
      <c r="AW194" s="14" t="s">
        <v>36</v>
      </c>
      <c r="AX194" s="14" t="s">
        <v>82</v>
      </c>
      <c r="AY194" s="227" t="s">
        <v>128</v>
      </c>
    </row>
    <row r="195" spans="1:65" s="16" customFormat="1">
      <c r="B195" s="239"/>
      <c r="C195" s="240"/>
      <c r="D195" s="205" t="s">
        <v>141</v>
      </c>
      <c r="E195" s="241" t="s">
        <v>1</v>
      </c>
      <c r="F195" s="242" t="s">
        <v>214</v>
      </c>
      <c r="G195" s="240"/>
      <c r="H195" s="243">
        <v>0.78</v>
      </c>
      <c r="I195" s="244"/>
      <c r="J195" s="240"/>
      <c r="K195" s="240"/>
      <c r="L195" s="245"/>
      <c r="M195" s="246"/>
      <c r="N195" s="247"/>
      <c r="O195" s="247"/>
      <c r="P195" s="247"/>
      <c r="Q195" s="247"/>
      <c r="R195" s="247"/>
      <c r="S195" s="247"/>
      <c r="T195" s="248"/>
      <c r="AT195" s="249" t="s">
        <v>141</v>
      </c>
      <c r="AU195" s="249" t="s">
        <v>92</v>
      </c>
      <c r="AV195" s="16" t="s">
        <v>153</v>
      </c>
      <c r="AW195" s="16" t="s">
        <v>36</v>
      </c>
      <c r="AX195" s="16" t="s">
        <v>82</v>
      </c>
      <c r="AY195" s="249" t="s">
        <v>128</v>
      </c>
    </row>
    <row r="196" spans="1:65" s="13" customFormat="1" ht="22.5">
      <c r="B196" s="207"/>
      <c r="C196" s="208"/>
      <c r="D196" s="205" t="s">
        <v>141</v>
      </c>
      <c r="E196" s="209" t="s">
        <v>1</v>
      </c>
      <c r="F196" s="210" t="s">
        <v>217</v>
      </c>
      <c r="G196" s="208"/>
      <c r="H196" s="209" t="s">
        <v>1</v>
      </c>
      <c r="I196" s="211"/>
      <c r="J196" s="208"/>
      <c r="K196" s="208"/>
      <c r="L196" s="212"/>
      <c r="M196" s="213"/>
      <c r="N196" s="214"/>
      <c r="O196" s="214"/>
      <c r="P196" s="214"/>
      <c r="Q196" s="214"/>
      <c r="R196" s="214"/>
      <c r="S196" s="214"/>
      <c r="T196" s="215"/>
      <c r="AT196" s="216" t="s">
        <v>141</v>
      </c>
      <c r="AU196" s="216" t="s">
        <v>92</v>
      </c>
      <c r="AV196" s="13" t="s">
        <v>90</v>
      </c>
      <c r="AW196" s="13" t="s">
        <v>36</v>
      </c>
      <c r="AX196" s="13" t="s">
        <v>82</v>
      </c>
      <c r="AY196" s="216" t="s">
        <v>128</v>
      </c>
    </row>
    <row r="197" spans="1:65" s="14" customFormat="1">
      <c r="B197" s="217"/>
      <c r="C197" s="218"/>
      <c r="D197" s="205" t="s">
        <v>141</v>
      </c>
      <c r="E197" s="219" t="s">
        <v>1</v>
      </c>
      <c r="F197" s="220" t="s">
        <v>218</v>
      </c>
      <c r="G197" s="218"/>
      <c r="H197" s="221">
        <v>1.44</v>
      </c>
      <c r="I197" s="222"/>
      <c r="J197" s="218"/>
      <c r="K197" s="218"/>
      <c r="L197" s="223"/>
      <c r="M197" s="224"/>
      <c r="N197" s="225"/>
      <c r="O197" s="225"/>
      <c r="P197" s="225"/>
      <c r="Q197" s="225"/>
      <c r="R197" s="225"/>
      <c r="S197" s="225"/>
      <c r="T197" s="226"/>
      <c r="AT197" s="227" t="s">
        <v>141</v>
      </c>
      <c r="AU197" s="227" t="s">
        <v>92</v>
      </c>
      <c r="AV197" s="14" t="s">
        <v>92</v>
      </c>
      <c r="AW197" s="14" t="s">
        <v>36</v>
      </c>
      <c r="AX197" s="14" t="s">
        <v>82</v>
      </c>
      <c r="AY197" s="227" t="s">
        <v>128</v>
      </c>
    </row>
    <row r="198" spans="1:65" s="14" customFormat="1">
      <c r="B198" s="217"/>
      <c r="C198" s="218"/>
      <c r="D198" s="205" t="s">
        <v>141</v>
      </c>
      <c r="E198" s="219" t="s">
        <v>1</v>
      </c>
      <c r="F198" s="220" t="s">
        <v>219</v>
      </c>
      <c r="G198" s="218"/>
      <c r="H198" s="221">
        <v>5.16</v>
      </c>
      <c r="I198" s="222"/>
      <c r="J198" s="218"/>
      <c r="K198" s="218"/>
      <c r="L198" s="223"/>
      <c r="M198" s="224"/>
      <c r="N198" s="225"/>
      <c r="O198" s="225"/>
      <c r="P198" s="225"/>
      <c r="Q198" s="225"/>
      <c r="R198" s="225"/>
      <c r="S198" s="225"/>
      <c r="T198" s="226"/>
      <c r="AT198" s="227" t="s">
        <v>141</v>
      </c>
      <c r="AU198" s="227" t="s">
        <v>92</v>
      </c>
      <c r="AV198" s="14" t="s">
        <v>92</v>
      </c>
      <c r="AW198" s="14" t="s">
        <v>36</v>
      </c>
      <c r="AX198" s="14" t="s">
        <v>82</v>
      </c>
      <c r="AY198" s="227" t="s">
        <v>128</v>
      </c>
    </row>
    <row r="199" spans="1:65" s="14" customFormat="1">
      <c r="B199" s="217"/>
      <c r="C199" s="218"/>
      <c r="D199" s="205" t="s">
        <v>141</v>
      </c>
      <c r="E199" s="219" t="s">
        <v>1</v>
      </c>
      <c r="F199" s="220" t="s">
        <v>220</v>
      </c>
      <c r="G199" s="218"/>
      <c r="H199" s="221">
        <v>2.15</v>
      </c>
      <c r="I199" s="222"/>
      <c r="J199" s="218"/>
      <c r="K199" s="218"/>
      <c r="L199" s="223"/>
      <c r="M199" s="224"/>
      <c r="N199" s="225"/>
      <c r="O199" s="225"/>
      <c r="P199" s="225"/>
      <c r="Q199" s="225"/>
      <c r="R199" s="225"/>
      <c r="S199" s="225"/>
      <c r="T199" s="226"/>
      <c r="AT199" s="227" t="s">
        <v>141</v>
      </c>
      <c r="AU199" s="227" t="s">
        <v>92</v>
      </c>
      <c r="AV199" s="14" t="s">
        <v>92</v>
      </c>
      <c r="AW199" s="14" t="s">
        <v>36</v>
      </c>
      <c r="AX199" s="14" t="s">
        <v>82</v>
      </c>
      <c r="AY199" s="227" t="s">
        <v>128</v>
      </c>
    </row>
    <row r="200" spans="1:65" s="16" customFormat="1">
      <c r="B200" s="239"/>
      <c r="C200" s="240"/>
      <c r="D200" s="205" t="s">
        <v>141</v>
      </c>
      <c r="E200" s="241" t="s">
        <v>1</v>
      </c>
      <c r="F200" s="242" t="s">
        <v>214</v>
      </c>
      <c r="G200" s="240"/>
      <c r="H200" s="243">
        <v>8.75</v>
      </c>
      <c r="I200" s="244"/>
      <c r="J200" s="240"/>
      <c r="K200" s="240"/>
      <c r="L200" s="245"/>
      <c r="M200" s="246"/>
      <c r="N200" s="247"/>
      <c r="O200" s="247"/>
      <c r="P200" s="247"/>
      <c r="Q200" s="247"/>
      <c r="R200" s="247"/>
      <c r="S200" s="247"/>
      <c r="T200" s="248"/>
      <c r="AT200" s="249" t="s">
        <v>141</v>
      </c>
      <c r="AU200" s="249" t="s">
        <v>92</v>
      </c>
      <c r="AV200" s="16" t="s">
        <v>153</v>
      </c>
      <c r="AW200" s="16" t="s">
        <v>36</v>
      </c>
      <c r="AX200" s="16" t="s">
        <v>82</v>
      </c>
      <c r="AY200" s="249" t="s">
        <v>128</v>
      </c>
    </row>
    <row r="201" spans="1:65" s="15" customFormat="1">
      <c r="B201" s="228"/>
      <c r="C201" s="229"/>
      <c r="D201" s="205" t="s">
        <v>141</v>
      </c>
      <c r="E201" s="230" t="s">
        <v>1</v>
      </c>
      <c r="F201" s="231" t="s">
        <v>145</v>
      </c>
      <c r="G201" s="229"/>
      <c r="H201" s="232">
        <v>116.06699999999999</v>
      </c>
      <c r="I201" s="233"/>
      <c r="J201" s="229"/>
      <c r="K201" s="229"/>
      <c r="L201" s="234"/>
      <c r="M201" s="235"/>
      <c r="N201" s="236"/>
      <c r="O201" s="236"/>
      <c r="P201" s="236"/>
      <c r="Q201" s="236"/>
      <c r="R201" s="236"/>
      <c r="S201" s="236"/>
      <c r="T201" s="237"/>
      <c r="AT201" s="238" t="s">
        <v>141</v>
      </c>
      <c r="AU201" s="238" t="s">
        <v>92</v>
      </c>
      <c r="AV201" s="15" t="s">
        <v>135</v>
      </c>
      <c r="AW201" s="15" t="s">
        <v>36</v>
      </c>
      <c r="AX201" s="15" t="s">
        <v>90</v>
      </c>
      <c r="AY201" s="238" t="s">
        <v>128</v>
      </c>
    </row>
    <row r="202" spans="1:65" s="14" customFormat="1">
      <c r="B202" s="217"/>
      <c r="C202" s="218"/>
      <c r="D202" s="205" t="s">
        <v>141</v>
      </c>
      <c r="E202" s="218"/>
      <c r="F202" s="220" t="s">
        <v>221</v>
      </c>
      <c r="G202" s="218"/>
      <c r="H202" s="221">
        <v>69.64</v>
      </c>
      <c r="I202" s="222"/>
      <c r="J202" s="218"/>
      <c r="K202" s="218"/>
      <c r="L202" s="223"/>
      <c r="M202" s="224"/>
      <c r="N202" s="225"/>
      <c r="O202" s="225"/>
      <c r="P202" s="225"/>
      <c r="Q202" s="225"/>
      <c r="R202" s="225"/>
      <c r="S202" s="225"/>
      <c r="T202" s="226"/>
      <c r="AT202" s="227" t="s">
        <v>141</v>
      </c>
      <c r="AU202" s="227" t="s">
        <v>92</v>
      </c>
      <c r="AV202" s="14" t="s">
        <v>92</v>
      </c>
      <c r="AW202" s="14" t="s">
        <v>4</v>
      </c>
      <c r="AX202" s="14" t="s">
        <v>90</v>
      </c>
      <c r="AY202" s="227" t="s">
        <v>128</v>
      </c>
    </row>
    <row r="203" spans="1:65" s="2" customFormat="1" ht="37.9" customHeight="1">
      <c r="A203" s="35"/>
      <c r="B203" s="36"/>
      <c r="C203" s="187" t="s">
        <v>222</v>
      </c>
      <c r="D203" s="187" t="s">
        <v>130</v>
      </c>
      <c r="E203" s="188" t="s">
        <v>223</v>
      </c>
      <c r="F203" s="189" t="s">
        <v>224</v>
      </c>
      <c r="G203" s="190" t="s">
        <v>160</v>
      </c>
      <c r="H203" s="191">
        <v>26.456</v>
      </c>
      <c r="I203" s="192"/>
      <c r="J203" s="193">
        <f>ROUND(I203*H203,2)</f>
        <v>0</v>
      </c>
      <c r="K203" s="189" t="s">
        <v>134</v>
      </c>
      <c r="L203" s="40"/>
      <c r="M203" s="194" t="s">
        <v>1</v>
      </c>
      <c r="N203" s="195" t="s">
        <v>47</v>
      </c>
      <c r="O203" s="72"/>
      <c r="P203" s="196">
        <f>O203*H203</f>
        <v>0</v>
      </c>
      <c r="Q203" s="196">
        <v>0</v>
      </c>
      <c r="R203" s="196">
        <f>Q203*H203</f>
        <v>0</v>
      </c>
      <c r="S203" s="196">
        <v>0</v>
      </c>
      <c r="T203" s="197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198" t="s">
        <v>135</v>
      </c>
      <c r="AT203" s="198" t="s">
        <v>130</v>
      </c>
      <c r="AU203" s="198" t="s">
        <v>92</v>
      </c>
      <c r="AY203" s="18" t="s">
        <v>128</v>
      </c>
      <c r="BE203" s="199">
        <f>IF(N203="základní",J203,0)</f>
        <v>0</v>
      </c>
      <c r="BF203" s="199">
        <f>IF(N203="snížená",J203,0)</f>
        <v>0</v>
      </c>
      <c r="BG203" s="199">
        <f>IF(N203="zákl. přenesená",J203,0)</f>
        <v>0</v>
      </c>
      <c r="BH203" s="199">
        <f>IF(N203="sníž. přenesená",J203,0)</f>
        <v>0</v>
      </c>
      <c r="BI203" s="199">
        <f>IF(N203="nulová",J203,0)</f>
        <v>0</v>
      </c>
      <c r="BJ203" s="18" t="s">
        <v>90</v>
      </c>
      <c r="BK203" s="199">
        <f>ROUND(I203*H203,2)</f>
        <v>0</v>
      </c>
      <c r="BL203" s="18" t="s">
        <v>135</v>
      </c>
      <c r="BM203" s="198" t="s">
        <v>225</v>
      </c>
    </row>
    <row r="204" spans="1:65" s="2" customFormat="1">
      <c r="A204" s="35"/>
      <c r="B204" s="36"/>
      <c r="C204" s="37"/>
      <c r="D204" s="200" t="s">
        <v>137</v>
      </c>
      <c r="E204" s="37"/>
      <c r="F204" s="201" t="s">
        <v>226</v>
      </c>
      <c r="G204" s="37"/>
      <c r="H204" s="37"/>
      <c r="I204" s="202"/>
      <c r="J204" s="37"/>
      <c r="K204" s="37"/>
      <c r="L204" s="40"/>
      <c r="M204" s="203"/>
      <c r="N204" s="204"/>
      <c r="O204" s="72"/>
      <c r="P204" s="72"/>
      <c r="Q204" s="72"/>
      <c r="R204" s="72"/>
      <c r="S204" s="72"/>
      <c r="T204" s="73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T204" s="18" t="s">
        <v>137</v>
      </c>
      <c r="AU204" s="18" t="s">
        <v>92</v>
      </c>
    </row>
    <row r="205" spans="1:65" s="2" customFormat="1" ht="48.75">
      <c r="A205" s="35"/>
      <c r="B205" s="36"/>
      <c r="C205" s="37"/>
      <c r="D205" s="205" t="s">
        <v>139</v>
      </c>
      <c r="E205" s="37"/>
      <c r="F205" s="206" t="s">
        <v>163</v>
      </c>
      <c r="G205" s="37"/>
      <c r="H205" s="37"/>
      <c r="I205" s="202"/>
      <c r="J205" s="37"/>
      <c r="K205" s="37"/>
      <c r="L205" s="40"/>
      <c r="M205" s="203"/>
      <c r="N205" s="204"/>
      <c r="O205" s="72"/>
      <c r="P205" s="72"/>
      <c r="Q205" s="72"/>
      <c r="R205" s="72"/>
      <c r="S205" s="72"/>
      <c r="T205" s="73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8" t="s">
        <v>139</v>
      </c>
      <c r="AU205" s="18" t="s">
        <v>92</v>
      </c>
    </row>
    <row r="206" spans="1:65" s="14" customFormat="1">
      <c r="B206" s="217"/>
      <c r="C206" s="218"/>
      <c r="D206" s="205" t="s">
        <v>141</v>
      </c>
      <c r="E206" s="219" t="s">
        <v>1</v>
      </c>
      <c r="F206" s="220" t="s">
        <v>164</v>
      </c>
      <c r="G206" s="218"/>
      <c r="H206" s="221">
        <v>5.5220000000000002</v>
      </c>
      <c r="I206" s="222"/>
      <c r="J206" s="218"/>
      <c r="K206" s="218"/>
      <c r="L206" s="223"/>
      <c r="M206" s="224"/>
      <c r="N206" s="225"/>
      <c r="O206" s="225"/>
      <c r="P206" s="225"/>
      <c r="Q206" s="225"/>
      <c r="R206" s="225"/>
      <c r="S206" s="225"/>
      <c r="T206" s="226"/>
      <c r="AT206" s="227" t="s">
        <v>141</v>
      </c>
      <c r="AU206" s="227" t="s">
        <v>92</v>
      </c>
      <c r="AV206" s="14" t="s">
        <v>92</v>
      </c>
      <c r="AW206" s="14" t="s">
        <v>36</v>
      </c>
      <c r="AX206" s="14" t="s">
        <v>82</v>
      </c>
      <c r="AY206" s="227" t="s">
        <v>128</v>
      </c>
    </row>
    <row r="207" spans="1:65" s="14" customFormat="1">
      <c r="B207" s="217"/>
      <c r="C207" s="218"/>
      <c r="D207" s="205" t="s">
        <v>141</v>
      </c>
      <c r="E207" s="219" t="s">
        <v>1</v>
      </c>
      <c r="F207" s="220" t="s">
        <v>165</v>
      </c>
      <c r="G207" s="218"/>
      <c r="H207" s="221">
        <v>9.83</v>
      </c>
      <c r="I207" s="222"/>
      <c r="J207" s="218"/>
      <c r="K207" s="218"/>
      <c r="L207" s="223"/>
      <c r="M207" s="224"/>
      <c r="N207" s="225"/>
      <c r="O207" s="225"/>
      <c r="P207" s="225"/>
      <c r="Q207" s="225"/>
      <c r="R207" s="225"/>
      <c r="S207" s="225"/>
      <c r="T207" s="226"/>
      <c r="AT207" s="227" t="s">
        <v>141</v>
      </c>
      <c r="AU207" s="227" t="s">
        <v>92</v>
      </c>
      <c r="AV207" s="14" t="s">
        <v>92</v>
      </c>
      <c r="AW207" s="14" t="s">
        <v>36</v>
      </c>
      <c r="AX207" s="14" t="s">
        <v>82</v>
      </c>
      <c r="AY207" s="227" t="s">
        <v>128</v>
      </c>
    </row>
    <row r="208" spans="1:65" s="14" customFormat="1">
      <c r="B208" s="217"/>
      <c r="C208" s="218"/>
      <c r="D208" s="205" t="s">
        <v>141</v>
      </c>
      <c r="E208" s="219" t="s">
        <v>1</v>
      </c>
      <c r="F208" s="220" t="s">
        <v>166</v>
      </c>
      <c r="G208" s="218"/>
      <c r="H208" s="221">
        <v>4.6779999999999999</v>
      </c>
      <c r="I208" s="222"/>
      <c r="J208" s="218"/>
      <c r="K208" s="218"/>
      <c r="L208" s="223"/>
      <c r="M208" s="224"/>
      <c r="N208" s="225"/>
      <c r="O208" s="225"/>
      <c r="P208" s="225"/>
      <c r="Q208" s="225"/>
      <c r="R208" s="225"/>
      <c r="S208" s="225"/>
      <c r="T208" s="226"/>
      <c r="AT208" s="227" t="s">
        <v>141</v>
      </c>
      <c r="AU208" s="227" t="s">
        <v>92</v>
      </c>
      <c r="AV208" s="14" t="s">
        <v>92</v>
      </c>
      <c r="AW208" s="14" t="s">
        <v>36</v>
      </c>
      <c r="AX208" s="14" t="s">
        <v>82</v>
      </c>
      <c r="AY208" s="227" t="s">
        <v>128</v>
      </c>
    </row>
    <row r="209" spans="1:65" s="14" customFormat="1">
      <c r="B209" s="217"/>
      <c r="C209" s="218"/>
      <c r="D209" s="205" t="s">
        <v>141</v>
      </c>
      <c r="E209" s="219" t="s">
        <v>1</v>
      </c>
      <c r="F209" s="220" t="s">
        <v>167</v>
      </c>
      <c r="G209" s="218"/>
      <c r="H209" s="221">
        <v>7.4889999999999999</v>
      </c>
      <c r="I209" s="222"/>
      <c r="J209" s="218"/>
      <c r="K209" s="218"/>
      <c r="L209" s="223"/>
      <c r="M209" s="224"/>
      <c r="N209" s="225"/>
      <c r="O209" s="225"/>
      <c r="P209" s="225"/>
      <c r="Q209" s="225"/>
      <c r="R209" s="225"/>
      <c r="S209" s="225"/>
      <c r="T209" s="226"/>
      <c r="AT209" s="227" t="s">
        <v>141</v>
      </c>
      <c r="AU209" s="227" t="s">
        <v>92</v>
      </c>
      <c r="AV209" s="14" t="s">
        <v>92</v>
      </c>
      <c r="AW209" s="14" t="s">
        <v>36</v>
      </c>
      <c r="AX209" s="14" t="s">
        <v>82</v>
      </c>
      <c r="AY209" s="227" t="s">
        <v>128</v>
      </c>
    </row>
    <row r="210" spans="1:65" s="14" customFormat="1">
      <c r="B210" s="217"/>
      <c r="C210" s="218"/>
      <c r="D210" s="205" t="s">
        <v>141</v>
      </c>
      <c r="E210" s="219" t="s">
        <v>1</v>
      </c>
      <c r="F210" s="220" t="s">
        <v>168</v>
      </c>
      <c r="G210" s="218"/>
      <c r="H210" s="221">
        <v>6.2309999999999999</v>
      </c>
      <c r="I210" s="222"/>
      <c r="J210" s="218"/>
      <c r="K210" s="218"/>
      <c r="L210" s="223"/>
      <c r="M210" s="224"/>
      <c r="N210" s="225"/>
      <c r="O210" s="225"/>
      <c r="P210" s="225"/>
      <c r="Q210" s="225"/>
      <c r="R210" s="225"/>
      <c r="S210" s="225"/>
      <c r="T210" s="226"/>
      <c r="AT210" s="227" t="s">
        <v>141</v>
      </c>
      <c r="AU210" s="227" t="s">
        <v>92</v>
      </c>
      <c r="AV210" s="14" t="s">
        <v>92</v>
      </c>
      <c r="AW210" s="14" t="s">
        <v>36</v>
      </c>
      <c r="AX210" s="14" t="s">
        <v>82</v>
      </c>
      <c r="AY210" s="227" t="s">
        <v>128</v>
      </c>
    </row>
    <row r="211" spans="1:65" s="14" customFormat="1">
      <c r="B211" s="217"/>
      <c r="C211" s="218"/>
      <c r="D211" s="205" t="s">
        <v>141</v>
      </c>
      <c r="E211" s="219" t="s">
        <v>1</v>
      </c>
      <c r="F211" s="220" t="s">
        <v>169</v>
      </c>
      <c r="G211" s="218"/>
      <c r="H211" s="221">
        <v>0.60299999999999998</v>
      </c>
      <c r="I211" s="222"/>
      <c r="J211" s="218"/>
      <c r="K211" s="218"/>
      <c r="L211" s="223"/>
      <c r="M211" s="224"/>
      <c r="N211" s="225"/>
      <c r="O211" s="225"/>
      <c r="P211" s="225"/>
      <c r="Q211" s="225"/>
      <c r="R211" s="225"/>
      <c r="S211" s="225"/>
      <c r="T211" s="226"/>
      <c r="AT211" s="227" t="s">
        <v>141</v>
      </c>
      <c r="AU211" s="227" t="s">
        <v>92</v>
      </c>
      <c r="AV211" s="14" t="s">
        <v>92</v>
      </c>
      <c r="AW211" s="14" t="s">
        <v>36</v>
      </c>
      <c r="AX211" s="14" t="s">
        <v>82</v>
      </c>
      <c r="AY211" s="227" t="s">
        <v>128</v>
      </c>
    </row>
    <row r="212" spans="1:65" s="14" customFormat="1">
      <c r="B212" s="217"/>
      <c r="C212" s="218"/>
      <c r="D212" s="205" t="s">
        <v>141</v>
      </c>
      <c r="E212" s="219" t="s">
        <v>1</v>
      </c>
      <c r="F212" s="220" t="s">
        <v>170</v>
      </c>
      <c r="G212" s="218"/>
      <c r="H212" s="221">
        <v>4.9950000000000001</v>
      </c>
      <c r="I212" s="222"/>
      <c r="J212" s="218"/>
      <c r="K212" s="218"/>
      <c r="L212" s="223"/>
      <c r="M212" s="224"/>
      <c r="N212" s="225"/>
      <c r="O212" s="225"/>
      <c r="P212" s="225"/>
      <c r="Q212" s="225"/>
      <c r="R212" s="225"/>
      <c r="S212" s="225"/>
      <c r="T212" s="226"/>
      <c r="AT212" s="227" t="s">
        <v>141</v>
      </c>
      <c r="AU212" s="227" t="s">
        <v>92</v>
      </c>
      <c r="AV212" s="14" t="s">
        <v>92</v>
      </c>
      <c r="AW212" s="14" t="s">
        <v>36</v>
      </c>
      <c r="AX212" s="14" t="s">
        <v>82</v>
      </c>
      <c r="AY212" s="227" t="s">
        <v>128</v>
      </c>
    </row>
    <row r="213" spans="1:65" s="14" customFormat="1">
      <c r="B213" s="217"/>
      <c r="C213" s="218"/>
      <c r="D213" s="205" t="s">
        <v>141</v>
      </c>
      <c r="E213" s="219" t="s">
        <v>1</v>
      </c>
      <c r="F213" s="220" t="s">
        <v>171</v>
      </c>
      <c r="G213" s="218"/>
      <c r="H213" s="221">
        <v>4.5449999999999999</v>
      </c>
      <c r="I213" s="222"/>
      <c r="J213" s="218"/>
      <c r="K213" s="218"/>
      <c r="L213" s="223"/>
      <c r="M213" s="224"/>
      <c r="N213" s="225"/>
      <c r="O213" s="225"/>
      <c r="P213" s="225"/>
      <c r="Q213" s="225"/>
      <c r="R213" s="225"/>
      <c r="S213" s="225"/>
      <c r="T213" s="226"/>
      <c r="AT213" s="227" t="s">
        <v>141</v>
      </c>
      <c r="AU213" s="227" t="s">
        <v>92</v>
      </c>
      <c r="AV213" s="14" t="s">
        <v>92</v>
      </c>
      <c r="AW213" s="14" t="s">
        <v>36</v>
      </c>
      <c r="AX213" s="14" t="s">
        <v>82</v>
      </c>
      <c r="AY213" s="227" t="s">
        <v>128</v>
      </c>
    </row>
    <row r="214" spans="1:65" s="14" customFormat="1">
      <c r="B214" s="217"/>
      <c r="C214" s="218"/>
      <c r="D214" s="205" t="s">
        <v>141</v>
      </c>
      <c r="E214" s="219" t="s">
        <v>1</v>
      </c>
      <c r="F214" s="220" t="s">
        <v>172</v>
      </c>
      <c r="G214" s="218"/>
      <c r="H214" s="221">
        <v>10.855</v>
      </c>
      <c r="I214" s="222"/>
      <c r="J214" s="218"/>
      <c r="K214" s="218"/>
      <c r="L214" s="223"/>
      <c r="M214" s="224"/>
      <c r="N214" s="225"/>
      <c r="O214" s="225"/>
      <c r="P214" s="225"/>
      <c r="Q214" s="225"/>
      <c r="R214" s="225"/>
      <c r="S214" s="225"/>
      <c r="T214" s="226"/>
      <c r="AT214" s="227" t="s">
        <v>141</v>
      </c>
      <c r="AU214" s="227" t="s">
        <v>92</v>
      </c>
      <c r="AV214" s="14" t="s">
        <v>92</v>
      </c>
      <c r="AW214" s="14" t="s">
        <v>36</v>
      </c>
      <c r="AX214" s="14" t="s">
        <v>82</v>
      </c>
      <c r="AY214" s="227" t="s">
        <v>128</v>
      </c>
    </row>
    <row r="215" spans="1:65" s="14" customFormat="1" ht="45">
      <c r="B215" s="217"/>
      <c r="C215" s="218"/>
      <c r="D215" s="205" t="s">
        <v>141</v>
      </c>
      <c r="E215" s="219" t="s">
        <v>1</v>
      </c>
      <c r="F215" s="220" t="s">
        <v>173</v>
      </c>
      <c r="G215" s="218"/>
      <c r="H215" s="221">
        <v>17.940999999999999</v>
      </c>
      <c r="I215" s="222"/>
      <c r="J215" s="218"/>
      <c r="K215" s="218"/>
      <c r="L215" s="223"/>
      <c r="M215" s="224"/>
      <c r="N215" s="225"/>
      <c r="O215" s="225"/>
      <c r="P215" s="225"/>
      <c r="Q215" s="225"/>
      <c r="R215" s="225"/>
      <c r="S215" s="225"/>
      <c r="T215" s="226"/>
      <c r="AT215" s="227" t="s">
        <v>141</v>
      </c>
      <c r="AU215" s="227" t="s">
        <v>92</v>
      </c>
      <c r="AV215" s="14" t="s">
        <v>92</v>
      </c>
      <c r="AW215" s="14" t="s">
        <v>36</v>
      </c>
      <c r="AX215" s="14" t="s">
        <v>82</v>
      </c>
      <c r="AY215" s="227" t="s">
        <v>128</v>
      </c>
    </row>
    <row r="216" spans="1:65" s="14" customFormat="1">
      <c r="B216" s="217"/>
      <c r="C216" s="218"/>
      <c r="D216" s="205" t="s">
        <v>141</v>
      </c>
      <c r="E216" s="219" t="s">
        <v>1</v>
      </c>
      <c r="F216" s="220" t="s">
        <v>174</v>
      </c>
      <c r="G216" s="218"/>
      <c r="H216" s="221">
        <v>9.5950000000000006</v>
      </c>
      <c r="I216" s="222"/>
      <c r="J216" s="218"/>
      <c r="K216" s="218"/>
      <c r="L216" s="223"/>
      <c r="M216" s="224"/>
      <c r="N216" s="225"/>
      <c r="O216" s="225"/>
      <c r="P216" s="225"/>
      <c r="Q216" s="225"/>
      <c r="R216" s="225"/>
      <c r="S216" s="225"/>
      <c r="T216" s="226"/>
      <c r="AT216" s="227" t="s">
        <v>141</v>
      </c>
      <c r="AU216" s="227" t="s">
        <v>92</v>
      </c>
      <c r="AV216" s="14" t="s">
        <v>92</v>
      </c>
      <c r="AW216" s="14" t="s">
        <v>36</v>
      </c>
      <c r="AX216" s="14" t="s">
        <v>82</v>
      </c>
      <c r="AY216" s="227" t="s">
        <v>128</v>
      </c>
    </row>
    <row r="217" spans="1:65" s="14" customFormat="1" ht="22.5">
      <c r="B217" s="217"/>
      <c r="C217" s="218"/>
      <c r="D217" s="205" t="s">
        <v>141</v>
      </c>
      <c r="E217" s="219" t="s">
        <v>1</v>
      </c>
      <c r="F217" s="220" t="s">
        <v>175</v>
      </c>
      <c r="G217" s="218"/>
      <c r="H217" s="221">
        <v>5.9020000000000001</v>
      </c>
      <c r="I217" s="222"/>
      <c r="J217" s="218"/>
      <c r="K217" s="218"/>
      <c r="L217" s="223"/>
      <c r="M217" s="224"/>
      <c r="N217" s="225"/>
      <c r="O217" s="225"/>
      <c r="P217" s="225"/>
      <c r="Q217" s="225"/>
      <c r="R217" s="225"/>
      <c r="S217" s="225"/>
      <c r="T217" s="226"/>
      <c r="AT217" s="227" t="s">
        <v>141</v>
      </c>
      <c r="AU217" s="227" t="s">
        <v>92</v>
      </c>
      <c r="AV217" s="14" t="s">
        <v>92</v>
      </c>
      <c r="AW217" s="14" t="s">
        <v>36</v>
      </c>
      <c r="AX217" s="14" t="s">
        <v>82</v>
      </c>
      <c r="AY217" s="227" t="s">
        <v>128</v>
      </c>
    </row>
    <row r="218" spans="1:65" s="15" customFormat="1">
      <c r="B218" s="228"/>
      <c r="C218" s="229"/>
      <c r="D218" s="205" t="s">
        <v>141</v>
      </c>
      <c r="E218" s="230" t="s">
        <v>1</v>
      </c>
      <c r="F218" s="231" t="s">
        <v>145</v>
      </c>
      <c r="G218" s="229"/>
      <c r="H218" s="232">
        <v>88.186000000000007</v>
      </c>
      <c r="I218" s="233"/>
      <c r="J218" s="229"/>
      <c r="K218" s="229"/>
      <c r="L218" s="234"/>
      <c r="M218" s="235"/>
      <c r="N218" s="236"/>
      <c r="O218" s="236"/>
      <c r="P218" s="236"/>
      <c r="Q218" s="236"/>
      <c r="R218" s="236"/>
      <c r="S218" s="236"/>
      <c r="T218" s="237"/>
      <c r="AT218" s="238" t="s">
        <v>141</v>
      </c>
      <c r="AU218" s="238" t="s">
        <v>92</v>
      </c>
      <c r="AV218" s="15" t="s">
        <v>135</v>
      </c>
      <c r="AW218" s="15" t="s">
        <v>36</v>
      </c>
      <c r="AX218" s="15" t="s">
        <v>90</v>
      </c>
      <c r="AY218" s="238" t="s">
        <v>128</v>
      </c>
    </row>
    <row r="219" spans="1:65" s="14" customFormat="1">
      <c r="B219" s="217"/>
      <c r="C219" s="218"/>
      <c r="D219" s="205" t="s">
        <v>141</v>
      </c>
      <c r="E219" s="218"/>
      <c r="F219" s="220" t="s">
        <v>227</v>
      </c>
      <c r="G219" s="218"/>
      <c r="H219" s="221">
        <v>26.456</v>
      </c>
      <c r="I219" s="222"/>
      <c r="J219" s="218"/>
      <c r="K219" s="218"/>
      <c r="L219" s="223"/>
      <c r="M219" s="224"/>
      <c r="N219" s="225"/>
      <c r="O219" s="225"/>
      <c r="P219" s="225"/>
      <c r="Q219" s="225"/>
      <c r="R219" s="225"/>
      <c r="S219" s="225"/>
      <c r="T219" s="226"/>
      <c r="AT219" s="227" t="s">
        <v>141</v>
      </c>
      <c r="AU219" s="227" t="s">
        <v>92</v>
      </c>
      <c r="AV219" s="14" t="s">
        <v>92</v>
      </c>
      <c r="AW219" s="14" t="s">
        <v>4</v>
      </c>
      <c r="AX219" s="14" t="s">
        <v>90</v>
      </c>
      <c r="AY219" s="227" t="s">
        <v>128</v>
      </c>
    </row>
    <row r="220" spans="1:65" s="2" customFormat="1" ht="33" customHeight="1">
      <c r="A220" s="35"/>
      <c r="B220" s="36"/>
      <c r="C220" s="187" t="s">
        <v>228</v>
      </c>
      <c r="D220" s="187" t="s">
        <v>130</v>
      </c>
      <c r="E220" s="188" t="s">
        <v>229</v>
      </c>
      <c r="F220" s="189" t="s">
        <v>230</v>
      </c>
      <c r="G220" s="190" t="s">
        <v>160</v>
      </c>
      <c r="H220" s="191">
        <v>34.82</v>
      </c>
      <c r="I220" s="192"/>
      <c r="J220" s="193">
        <f>ROUND(I220*H220,2)</f>
        <v>0</v>
      </c>
      <c r="K220" s="189" t="s">
        <v>134</v>
      </c>
      <c r="L220" s="40"/>
      <c r="M220" s="194" t="s">
        <v>1</v>
      </c>
      <c r="N220" s="195" t="s">
        <v>47</v>
      </c>
      <c r="O220" s="72"/>
      <c r="P220" s="196">
        <f>O220*H220</f>
        <v>0</v>
      </c>
      <c r="Q220" s="196">
        <v>0</v>
      </c>
      <c r="R220" s="196">
        <f>Q220*H220</f>
        <v>0</v>
      </c>
      <c r="S220" s="196">
        <v>0</v>
      </c>
      <c r="T220" s="197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198" t="s">
        <v>135</v>
      </c>
      <c r="AT220" s="198" t="s">
        <v>130</v>
      </c>
      <c r="AU220" s="198" t="s">
        <v>92</v>
      </c>
      <c r="AY220" s="18" t="s">
        <v>128</v>
      </c>
      <c r="BE220" s="199">
        <f>IF(N220="základní",J220,0)</f>
        <v>0</v>
      </c>
      <c r="BF220" s="199">
        <f>IF(N220="snížená",J220,0)</f>
        <v>0</v>
      </c>
      <c r="BG220" s="199">
        <f>IF(N220="zákl. přenesená",J220,0)</f>
        <v>0</v>
      </c>
      <c r="BH220" s="199">
        <f>IF(N220="sníž. přenesená",J220,0)</f>
        <v>0</v>
      </c>
      <c r="BI220" s="199">
        <f>IF(N220="nulová",J220,0)</f>
        <v>0</v>
      </c>
      <c r="BJ220" s="18" t="s">
        <v>90</v>
      </c>
      <c r="BK220" s="199">
        <f>ROUND(I220*H220,2)</f>
        <v>0</v>
      </c>
      <c r="BL220" s="18" t="s">
        <v>135</v>
      </c>
      <c r="BM220" s="198" t="s">
        <v>231</v>
      </c>
    </row>
    <row r="221" spans="1:65" s="2" customFormat="1">
      <c r="A221" s="35"/>
      <c r="B221" s="36"/>
      <c r="C221" s="37"/>
      <c r="D221" s="200" t="s">
        <v>137</v>
      </c>
      <c r="E221" s="37"/>
      <c r="F221" s="201" t="s">
        <v>232</v>
      </c>
      <c r="G221" s="37"/>
      <c r="H221" s="37"/>
      <c r="I221" s="202"/>
      <c r="J221" s="37"/>
      <c r="K221" s="37"/>
      <c r="L221" s="40"/>
      <c r="M221" s="203"/>
      <c r="N221" s="204"/>
      <c r="O221" s="72"/>
      <c r="P221" s="72"/>
      <c r="Q221" s="72"/>
      <c r="R221" s="72"/>
      <c r="S221" s="72"/>
      <c r="T221" s="73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8" t="s">
        <v>137</v>
      </c>
      <c r="AU221" s="18" t="s">
        <v>92</v>
      </c>
    </row>
    <row r="222" spans="1:65" s="2" customFormat="1" ht="48.75">
      <c r="A222" s="35"/>
      <c r="B222" s="36"/>
      <c r="C222" s="37"/>
      <c r="D222" s="205" t="s">
        <v>139</v>
      </c>
      <c r="E222" s="37"/>
      <c r="F222" s="206" t="s">
        <v>163</v>
      </c>
      <c r="G222" s="37"/>
      <c r="H222" s="37"/>
      <c r="I222" s="202"/>
      <c r="J222" s="37"/>
      <c r="K222" s="37"/>
      <c r="L222" s="40"/>
      <c r="M222" s="203"/>
      <c r="N222" s="204"/>
      <c r="O222" s="72"/>
      <c r="P222" s="72"/>
      <c r="Q222" s="72"/>
      <c r="R222" s="72"/>
      <c r="S222" s="72"/>
      <c r="T222" s="73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T222" s="18" t="s">
        <v>139</v>
      </c>
      <c r="AU222" s="18" t="s">
        <v>92</v>
      </c>
    </row>
    <row r="223" spans="1:65" s="13" customFormat="1">
      <c r="B223" s="207"/>
      <c r="C223" s="208"/>
      <c r="D223" s="205" t="s">
        <v>141</v>
      </c>
      <c r="E223" s="209" t="s">
        <v>1</v>
      </c>
      <c r="F223" s="210" t="s">
        <v>189</v>
      </c>
      <c r="G223" s="208"/>
      <c r="H223" s="209" t="s">
        <v>1</v>
      </c>
      <c r="I223" s="211"/>
      <c r="J223" s="208"/>
      <c r="K223" s="208"/>
      <c r="L223" s="212"/>
      <c r="M223" s="213"/>
      <c r="N223" s="214"/>
      <c r="O223" s="214"/>
      <c r="P223" s="214"/>
      <c r="Q223" s="214"/>
      <c r="R223" s="214"/>
      <c r="S223" s="214"/>
      <c r="T223" s="215"/>
      <c r="AT223" s="216" t="s">
        <v>141</v>
      </c>
      <c r="AU223" s="216" t="s">
        <v>92</v>
      </c>
      <c r="AV223" s="13" t="s">
        <v>90</v>
      </c>
      <c r="AW223" s="13" t="s">
        <v>36</v>
      </c>
      <c r="AX223" s="13" t="s">
        <v>82</v>
      </c>
      <c r="AY223" s="216" t="s">
        <v>128</v>
      </c>
    </row>
    <row r="224" spans="1:65" s="13" customFormat="1">
      <c r="B224" s="207"/>
      <c r="C224" s="208"/>
      <c r="D224" s="205" t="s">
        <v>141</v>
      </c>
      <c r="E224" s="209" t="s">
        <v>1</v>
      </c>
      <c r="F224" s="210" t="s">
        <v>190</v>
      </c>
      <c r="G224" s="208"/>
      <c r="H224" s="209" t="s">
        <v>1</v>
      </c>
      <c r="I224" s="211"/>
      <c r="J224" s="208"/>
      <c r="K224" s="208"/>
      <c r="L224" s="212"/>
      <c r="M224" s="213"/>
      <c r="N224" s="214"/>
      <c r="O224" s="214"/>
      <c r="P224" s="214"/>
      <c r="Q224" s="214"/>
      <c r="R224" s="214"/>
      <c r="S224" s="214"/>
      <c r="T224" s="215"/>
      <c r="AT224" s="216" t="s">
        <v>141</v>
      </c>
      <c r="AU224" s="216" t="s">
        <v>92</v>
      </c>
      <c r="AV224" s="13" t="s">
        <v>90</v>
      </c>
      <c r="AW224" s="13" t="s">
        <v>36</v>
      </c>
      <c r="AX224" s="13" t="s">
        <v>82</v>
      </c>
      <c r="AY224" s="216" t="s">
        <v>128</v>
      </c>
    </row>
    <row r="225" spans="2:51" s="14" customFormat="1">
      <c r="B225" s="217"/>
      <c r="C225" s="218"/>
      <c r="D225" s="205" t="s">
        <v>141</v>
      </c>
      <c r="E225" s="219" t="s">
        <v>1</v>
      </c>
      <c r="F225" s="220" t="s">
        <v>191</v>
      </c>
      <c r="G225" s="218"/>
      <c r="H225" s="221">
        <v>9.5150000000000006</v>
      </c>
      <c r="I225" s="222"/>
      <c r="J225" s="218"/>
      <c r="K225" s="218"/>
      <c r="L225" s="223"/>
      <c r="M225" s="224"/>
      <c r="N225" s="225"/>
      <c r="O225" s="225"/>
      <c r="P225" s="225"/>
      <c r="Q225" s="225"/>
      <c r="R225" s="225"/>
      <c r="S225" s="225"/>
      <c r="T225" s="226"/>
      <c r="AT225" s="227" t="s">
        <v>141</v>
      </c>
      <c r="AU225" s="227" t="s">
        <v>92</v>
      </c>
      <c r="AV225" s="14" t="s">
        <v>92</v>
      </c>
      <c r="AW225" s="14" t="s">
        <v>36</v>
      </c>
      <c r="AX225" s="14" t="s">
        <v>82</v>
      </c>
      <c r="AY225" s="227" t="s">
        <v>128</v>
      </c>
    </row>
    <row r="226" spans="2:51" s="14" customFormat="1">
      <c r="B226" s="217"/>
      <c r="C226" s="218"/>
      <c r="D226" s="205" t="s">
        <v>141</v>
      </c>
      <c r="E226" s="219" t="s">
        <v>1</v>
      </c>
      <c r="F226" s="220" t="s">
        <v>192</v>
      </c>
      <c r="G226" s="218"/>
      <c r="H226" s="221">
        <v>5.0540000000000003</v>
      </c>
      <c r="I226" s="222"/>
      <c r="J226" s="218"/>
      <c r="K226" s="218"/>
      <c r="L226" s="223"/>
      <c r="M226" s="224"/>
      <c r="N226" s="225"/>
      <c r="O226" s="225"/>
      <c r="P226" s="225"/>
      <c r="Q226" s="225"/>
      <c r="R226" s="225"/>
      <c r="S226" s="225"/>
      <c r="T226" s="226"/>
      <c r="AT226" s="227" t="s">
        <v>141</v>
      </c>
      <c r="AU226" s="227" t="s">
        <v>92</v>
      </c>
      <c r="AV226" s="14" t="s">
        <v>92</v>
      </c>
      <c r="AW226" s="14" t="s">
        <v>36</v>
      </c>
      <c r="AX226" s="14" t="s">
        <v>82</v>
      </c>
      <c r="AY226" s="227" t="s">
        <v>128</v>
      </c>
    </row>
    <row r="227" spans="2:51" s="14" customFormat="1">
      <c r="B227" s="217"/>
      <c r="C227" s="218"/>
      <c r="D227" s="205" t="s">
        <v>141</v>
      </c>
      <c r="E227" s="219" t="s">
        <v>1</v>
      </c>
      <c r="F227" s="220" t="s">
        <v>193</v>
      </c>
      <c r="G227" s="218"/>
      <c r="H227" s="221">
        <v>1.129</v>
      </c>
      <c r="I227" s="222"/>
      <c r="J227" s="218"/>
      <c r="K227" s="218"/>
      <c r="L227" s="223"/>
      <c r="M227" s="224"/>
      <c r="N227" s="225"/>
      <c r="O227" s="225"/>
      <c r="P227" s="225"/>
      <c r="Q227" s="225"/>
      <c r="R227" s="225"/>
      <c r="S227" s="225"/>
      <c r="T227" s="226"/>
      <c r="AT227" s="227" t="s">
        <v>141</v>
      </c>
      <c r="AU227" s="227" t="s">
        <v>92</v>
      </c>
      <c r="AV227" s="14" t="s">
        <v>92</v>
      </c>
      <c r="AW227" s="14" t="s">
        <v>36</v>
      </c>
      <c r="AX227" s="14" t="s">
        <v>82</v>
      </c>
      <c r="AY227" s="227" t="s">
        <v>128</v>
      </c>
    </row>
    <row r="228" spans="2:51" s="14" customFormat="1">
      <c r="B228" s="217"/>
      <c r="C228" s="218"/>
      <c r="D228" s="205" t="s">
        <v>141</v>
      </c>
      <c r="E228" s="219" t="s">
        <v>1</v>
      </c>
      <c r="F228" s="220" t="s">
        <v>194</v>
      </c>
      <c r="G228" s="218"/>
      <c r="H228" s="221">
        <v>7.7939999999999996</v>
      </c>
      <c r="I228" s="222"/>
      <c r="J228" s="218"/>
      <c r="K228" s="218"/>
      <c r="L228" s="223"/>
      <c r="M228" s="224"/>
      <c r="N228" s="225"/>
      <c r="O228" s="225"/>
      <c r="P228" s="225"/>
      <c r="Q228" s="225"/>
      <c r="R228" s="225"/>
      <c r="S228" s="225"/>
      <c r="T228" s="226"/>
      <c r="AT228" s="227" t="s">
        <v>141</v>
      </c>
      <c r="AU228" s="227" t="s">
        <v>92</v>
      </c>
      <c r="AV228" s="14" t="s">
        <v>92</v>
      </c>
      <c r="AW228" s="14" t="s">
        <v>36</v>
      </c>
      <c r="AX228" s="14" t="s">
        <v>82</v>
      </c>
      <c r="AY228" s="227" t="s">
        <v>128</v>
      </c>
    </row>
    <row r="229" spans="2:51" s="14" customFormat="1">
      <c r="B229" s="217"/>
      <c r="C229" s="218"/>
      <c r="D229" s="205" t="s">
        <v>141</v>
      </c>
      <c r="E229" s="219" t="s">
        <v>1</v>
      </c>
      <c r="F229" s="220" t="s">
        <v>195</v>
      </c>
      <c r="G229" s="218"/>
      <c r="H229" s="221">
        <v>0.997</v>
      </c>
      <c r="I229" s="222"/>
      <c r="J229" s="218"/>
      <c r="K229" s="218"/>
      <c r="L229" s="223"/>
      <c r="M229" s="224"/>
      <c r="N229" s="225"/>
      <c r="O229" s="225"/>
      <c r="P229" s="225"/>
      <c r="Q229" s="225"/>
      <c r="R229" s="225"/>
      <c r="S229" s="225"/>
      <c r="T229" s="226"/>
      <c r="AT229" s="227" t="s">
        <v>141</v>
      </c>
      <c r="AU229" s="227" t="s">
        <v>92</v>
      </c>
      <c r="AV229" s="14" t="s">
        <v>92</v>
      </c>
      <c r="AW229" s="14" t="s">
        <v>36</v>
      </c>
      <c r="AX229" s="14" t="s">
        <v>82</v>
      </c>
      <c r="AY229" s="227" t="s">
        <v>128</v>
      </c>
    </row>
    <row r="230" spans="2:51" s="13" customFormat="1">
      <c r="B230" s="207"/>
      <c r="C230" s="208"/>
      <c r="D230" s="205" t="s">
        <v>141</v>
      </c>
      <c r="E230" s="209" t="s">
        <v>1</v>
      </c>
      <c r="F230" s="210" t="s">
        <v>196</v>
      </c>
      <c r="G230" s="208"/>
      <c r="H230" s="209" t="s">
        <v>1</v>
      </c>
      <c r="I230" s="211"/>
      <c r="J230" s="208"/>
      <c r="K230" s="208"/>
      <c r="L230" s="212"/>
      <c r="M230" s="213"/>
      <c r="N230" s="214"/>
      <c r="O230" s="214"/>
      <c r="P230" s="214"/>
      <c r="Q230" s="214"/>
      <c r="R230" s="214"/>
      <c r="S230" s="214"/>
      <c r="T230" s="215"/>
      <c r="AT230" s="216" t="s">
        <v>141</v>
      </c>
      <c r="AU230" s="216" t="s">
        <v>92</v>
      </c>
      <c r="AV230" s="13" t="s">
        <v>90</v>
      </c>
      <c r="AW230" s="13" t="s">
        <v>36</v>
      </c>
      <c r="AX230" s="13" t="s">
        <v>82</v>
      </c>
      <c r="AY230" s="216" t="s">
        <v>128</v>
      </c>
    </row>
    <row r="231" spans="2:51" s="14" customFormat="1">
      <c r="B231" s="217"/>
      <c r="C231" s="218"/>
      <c r="D231" s="205" t="s">
        <v>141</v>
      </c>
      <c r="E231" s="219" t="s">
        <v>1</v>
      </c>
      <c r="F231" s="220" t="s">
        <v>197</v>
      </c>
      <c r="G231" s="218"/>
      <c r="H231" s="221">
        <v>4.3369999999999997</v>
      </c>
      <c r="I231" s="222"/>
      <c r="J231" s="218"/>
      <c r="K231" s="218"/>
      <c r="L231" s="223"/>
      <c r="M231" s="224"/>
      <c r="N231" s="225"/>
      <c r="O231" s="225"/>
      <c r="P231" s="225"/>
      <c r="Q231" s="225"/>
      <c r="R231" s="225"/>
      <c r="S231" s="225"/>
      <c r="T231" s="226"/>
      <c r="AT231" s="227" t="s">
        <v>141</v>
      </c>
      <c r="AU231" s="227" t="s">
        <v>92</v>
      </c>
      <c r="AV231" s="14" t="s">
        <v>92</v>
      </c>
      <c r="AW231" s="14" t="s">
        <v>36</v>
      </c>
      <c r="AX231" s="14" t="s">
        <v>82</v>
      </c>
      <c r="AY231" s="227" t="s">
        <v>128</v>
      </c>
    </row>
    <row r="232" spans="2:51" s="14" customFormat="1">
      <c r="B232" s="217"/>
      <c r="C232" s="218"/>
      <c r="D232" s="205" t="s">
        <v>141</v>
      </c>
      <c r="E232" s="219" t="s">
        <v>1</v>
      </c>
      <c r="F232" s="220" t="s">
        <v>198</v>
      </c>
      <c r="G232" s="218"/>
      <c r="H232" s="221">
        <v>18.899999999999999</v>
      </c>
      <c r="I232" s="222"/>
      <c r="J232" s="218"/>
      <c r="K232" s="218"/>
      <c r="L232" s="223"/>
      <c r="M232" s="224"/>
      <c r="N232" s="225"/>
      <c r="O232" s="225"/>
      <c r="P232" s="225"/>
      <c r="Q232" s="225"/>
      <c r="R232" s="225"/>
      <c r="S232" s="225"/>
      <c r="T232" s="226"/>
      <c r="AT232" s="227" t="s">
        <v>141</v>
      </c>
      <c r="AU232" s="227" t="s">
        <v>92</v>
      </c>
      <c r="AV232" s="14" t="s">
        <v>92</v>
      </c>
      <c r="AW232" s="14" t="s">
        <v>36</v>
      </c>
      <c r="AX232" s="14" t="s">
        <v>82</v>
      </c>
      <c r="AY232" s="227" t="s">
        <v>128</v>
      </c>
    </row>
    <row r="233" spans="2:51" s="13" customFormat="1">
      <c r="B233" s="207"/>
      <c r="C233" s="208"/>
      <c r="D233" s="205" t="s">
        <v>141</v>
      </c>
      <c r="E233" s="209" t="s">
        <v>1</v>
      </c>
      <c r="F233" s="210" t="s">
        <v>199</v>
      </c>
      <c r="G233" s="208"/>
      <c r="H233" s="209" t="s">
        <v>1</v>
      </c>
      <c r="I233" s="211"/>
      <c r="J233" s="208"/>
      <c r="K233" s="208"/>
      <c r="L233" s="212"/>
      <c r="M233" s="213"/>
      <c r="N233" s="214"/>
      <c r="O233" s="214"/>
      <c r="P233" s="214"/>
      <c r="Q233" s="214"/>
      <c r="R233" s="214"/>
      <c r="S233" s="214"/>
      <c r="T233" s="215"/>
      <c r="AT233" s="216" t="s">
        <v>141</v>
      </c>
      <c r="AU233" s="216" t="s">
        <v>92</v>
      </c>
      <c r="AV233" s="13" t="s">
        <v>90</v>
      </c>
      <c r="AW233" s="13" t="s">
        <v>36</v>
      </c>
      <c r="AX233" s="13" t="s">
        <v>82</v>
      </c>
      <c r="AY233" s="216" t="s">
        <v>128</v>
      </c>
    </row>
    <row r="234" spans="2:51" s="14" customFormat="1">
      <c r="B234" s="217"/>
      <c r="C234" s="218"/>
      <c r="D234" s="205" t="s">
        <v>141</v>
      </c>
      <c r="E234" s="219" t="s">
        <v>1</v>
      </c>
      <c r="F234" s="220" t="s">
        <v>200</v>
      </c>
      <c r="G234" s="218"/>
      <c r="H234" s="221">
        <v>2.6160000000000001</v>
      </c>
      <c r="I234" s="222"/>
      <c r="J234" s="218"/>
      <c r="K234" s="218"/>
      <c r="L234" s="223"/>
      <c r="M234" s="224"/>
      <c r="N234" s="225"/>
      <c r="O234" s="225"/>
      <c r="P234" s="225"/>
      <c r="Q234" s="225"/>
      <c r="R234" s="225"/>
      <c r="S234" s="225"/>
      <c r="T234" s="226"/>
      <c r="AT234" s="227" t="s">
        <v>141</v>
      </c>
      <c r="AU234" s="227" t="s">
        <v>92</v>
      </c>
      <c r="AV234" s="14" t="s">
        <v>92</v>
      </c>
      <c r="AW234" s="14" t="s">
        <v>36</v>
      </c>
      <c r="AX234" s="14" t="s">
        <v>82</v>
      </c>
      <c r="AY234" s="227" t="s">
        <v>128</v>
      </c>
    </row>
    <row r="235" spans="2:51" s="14" customFormat="1">
      <c r="B235" s="217"/>
      <c r="C235" s="218"/>
      <c r="D235" s="205" t="s">
        <v>141</v>
      </c>
      <c r="E235" s="219" t="s">
        <v>1</v>
      </c>
      <c r="F235" s="220" t="s">
        <v>201</v>
      </c>
      <c r="G235" s="218"/>
      <c r="H235" s="221">
        <v>1.2010000000000001</v>
      </c>
      <c r="I235" s="222"/>
      <c r="J235" s="218"/>
      <c r="K235" s="218"/>
      <c r="L235" s="223"/>
      <c r="M235" s="224"/>
      <c r="N235" s="225"/>
      <c r="O235" s="225"/>
      <c r="P235" s="225"/>
      <c r="Q235" s="225"/>
      <c r="R235" s="225"/>
      <c r="S235" s="225"/>
      <c r="T235" s="226"/>
      <c r="AT235" s="227" t="s">
        <v>141</v>
      </c>
      <c r="AU235" s="227" t="s">
        <v>92</v>
      </c>
      <c r="AV235" s="14" t="s">
        <v>92</v>
      </c>
      <c r="AW235" s="14" t="s">
        <v>36</v>
      </c>
      <c r="AX235" s="14" t="s">
        <v>82</v>
      </c>
      <c r="AY235" s="227" t="s">
        <v>128</v>
      </c>
    </row>
    <row r="236" spans="2:51" s="14" customFormat="1">
      <c r="B236" s="217"/>
      <c r="C236" s="218"/>
      <c r="D236" s="205" t="s">
        <v>141</v>
      </c>
      <c r="E236" s="219" t="s">
        <v>1</v>
      </c>
      <c r="F236" s="220" t="s">
        <v>202</v>
      </c>
      <c r="G236" s="218"/>
      <c r="H236" s="221">
        <v>1.04</v>
      </c>
      <c r="I236" s="222"/>
      <c r="J236" s="218"/>
      <c r="K236" s="218"/>
      <c r="L236" s="223"/>
      <c r="M236" s="224"/>
      <c r="N236" s="225"/>
      <c r="O236" s="225"/>
      <c r="P236" s="225"/>
      <c r="Q236" s="225"/>
      <c r="R236" s="225"/>
      <c r="S236" s="225"/>
      <c r="T236" s="226"/>
      <c r="AT236" s="227" t="s">
        <v>141</v>
      </c>
      <c r="AU236" s="227" t="s">
        <v>92</v>
      </c>
      <c r="AV236" s="14" t="s">
        <v>92</v>
      </c>
      <c r="AW236" s="14" t="s">
        <v>36</v>
      </c>
      <c r="AX236" s="14" t="s">
        <v>82</v>
      </c>
      <c r="AY236" s="227" t="s">
        <v>128</v>
      </c>
    </row>
    <row r="237" spans="2:51" s="14" customFormat="1">
      <c r="B237" s="217"/>
      <c r="C237" s="218"/>
      <c r="D237" s="205" t="s">
        <v>141</v>
      </c>
      <c r="E237" s="219" t="s">
        <v>1</v>
      </c>
      <c r="F237" s="220" t="s">
        <v>203</v>
      </c>
      <c r="G237" s="218"/>
      <c r="H237" s="221">
        <v>16.393999999999998</v>
      </c>
      <c r="I237" s="222"/>
      <c r="J237" s="218"/>
      <c r="K237" s="218"/>
      <c r="L237" s="223"/>
      <c r="M237" s="224"/>
      <c r="N237" s="225"/>
      <c r="O237" s="225"/>
      <c r="P237" s="225"/>
      <c r="Q237" s="225"/>
      <c r="R237" s="225"/>
      <c r="S237" s="225"/>
      <c r="T237" s="226"/>
      <c r="AT237" s="227" t="s">
        <v>141</v>
      </c>
      <c r="AU237" s="227" t="s">
        <v>92</v>
      </c>
      <c r="AV237" s="14" t="s">
        <v>92</v>
      </c>
      <c r="AW237" s="14" t="s">
        <v>36</v>
      </c>
      <c r="AX237" s="14" t="s">
        <v>82</v>
      </c>
      <c r="AY237" s="227" t="s">
        <v>128</v>
      </c>
    </row>
    <row r="238" spans="2:51" s="14" customFormat="1">
      <c r="B238" s="217"/>
      <c r="C238" s="218"/>
      <c r="D238" s="205" t="s">
        <v>141</v>
      </c>
      <c r="E238" s="219" t="s">
        <v>1</v>
      </c>
      <c r="F238" s="220" t="s">
        <v>204</v>
      </c>
      <c r="G238" s="218"/>
      <c r="H238" s="221">
        <v>3.8210000000000002</v>
      </c>
      <c r="I238" s="222"/>
      <c r="J238" s="218"/>
      <c r="K238" s="218"/>
      <c r="L238" s="223"/>
      <c r="M238" s="224"/>
      <c r="N238" s="225"/>
      <c r="O238" s="225"/>
      <c r="P238" s="225"/>
      <c r="Q238" s="225"/>
      <c r="R238" s="225"/>
      <c r="S238" s="225"/>
      <c r="T238" s="226"/>
      <c r="AT238" s="227" t="s">
        <v>141</v>
      </c>
      <c r="AU238" s="227" t="s">
        <v>92</v>
      </c>
      <c r="AV238" s="14" t="s">
        <v>92</v>
      </c>
      <c r="AW238" s="14" t="s">
        <v>36</v>
      </c>
      <c r="AX238" s="14" t="s">
        <v>82</v>
      </c>
      <c r="AY238" s="227" t="s">
        <v>128</v>
      </c>
    </row>
    <row r="239" spans="2:51" s="13" customFormat="1">
      <c r="B239" s="207"/>
      <c r="C239" s="208"/>
      <c r="D239" s="205" t="s">
        <v>141</v>
      </c>
      <c r="E239" s="209" t="s">
        <v>1</v>
      </c>
      <c r="F239" s="210" t="s">
        <v>205</v>
      </c>
      <c r="G239" s="208"/>
      <c r="H239" s="209" t="s">
        <v>1</v>
      </c>
      <c r="I239" s="211"/>
      <c r="J239" s="208"/>
      <c r="K239" s="208"/>
      <c r="L239" s="212"/>
      <c r="M239" s="213"/>
      <c r="N239" s="214"/>
      <c r="O239" s="214"/>
      <c r="P239" s="214"/>
      <c r="Q239" s="214"/>
      <c r="R239" s="214"/>
      <c r="S239" s="214"/>
      <c r="T239" s="215"/>
      <c r="AT239" s="216" t="s">
        <v>141</v>
      </c>
      <c r="AU239" s="216" t="s">
        <v>92</v>
      </c>
      <c r="AV239" s="13" t="s">
        <v>90</v>
      </c>
      <c r="AW239" s="13" t="s">
        <v>36</v>
      </c>
      <c r="AX239" s="13" t="s">
        <v>82</v>
      </c>
      <c r="AY239" s="216" t="s">
        <v>128</v>
      </c>
    </row>
    <row r="240" spans="2:51" s="14" customFormat="1">
      <c r="B240" s="217"/>
      <c r="C240" s="218"/>
      <c r="D240" s="205" t="s">
        <v>141</v>
      </c>
      <c r="E240" s="219" t="s">
        <v>1</v>
      </c>
      <c r="F240" s="220" t="s">
        <v>206</v>
      </c>
      <c r="G240" s="218"/>
      <c r="H240" s="221">
        <v>5.7130000000000001</v>
      </c>
      <c r="I240" s="222"/>
      <c r="J240" s="218"/>
      <c r="K240" s="218"/>
      <c r="L240" s="223"/>
      <c r="M240" s="224"/>
      <c r="N240" s="225"/>
      <c r="O240" s="225"/>
      <c r="P240" s="225"/>
      <c r="Q240" s="225"/>
      <c r="R240" s="225"/>
      <c r="S240" s="225"/>
      <c r="T240" s="226"/>
      <c r="AT240" s="227" t="s">
        <v>141</v>
      </c>
      <c r="AU240" s="227" t="s">
        <v>92</v>
      </c>
      <c r="AV240" s="14" t="s">
        <v>92</v>
      </c>
      <c r="AW240" s="14" t="s">
        <v>36</v>
      </c>
      <c r="AX240" s="14" t="s">
        <v>82</v>
      </c>
      <c r="AY240" s="227" t="s">
        <v>128</v>
      </c>
    </row>
    <row r="241" spans="2:51" s="14" customFormat="1">
      <c r="B241" s="217"/>
      <c r="C241" s="218"/>
      <c r="D241" s="205" t="s">
        <v>141</v>
      </c>
      <c r="E241" s="219" t="s">
        <v>1</v>
      </c>
      <c r="F241" s="220" t="s">
        <v>207</v>
      </c>
      <c r="G241" s="218"/>
      <c r="H241" s="221">
        <v>2.41</v>
      </c>
      <c r="I241" s="222"/>
      <c r="J241" s="218"/>
      <c r="K241" s="218"/>
      <c r="L241" s="223"/>
      <c r="M241" s="224"/>
      <c r="N241" s="225"/>
      <c r="O241" s="225"/>
      <c r="P241" s="225"/>
      <c r="Q241" s="225"/>
      <c r="R241" s="225"/>
      <c r="S241" s="225"/>
      <c r="T241" s="226"/>
      <c r="AT241" s="227" t="s">
        <v>141</v>
      </c>
      <c r="AU241" s="227" t="s">
        <v>92</v>
      </c>
      <c r="AV241" s="14" t="s">
        <v>92</v>
      </c>
      <c r="AW241" s="14" t="s">
        <v>36</v>
      </c>
      <c r="AX241" s="14" t="s">
        <v>82</v>
      </c>
      <c r="AY241" s="227" t="s">
        <v>128</v>
      </c>
    </row>
    <row r="242" spans="2:51" s="13" customFormat="1">
      <c r="B242" s="207"/>
      <c r="C242" s="208"/>
      <c r="D242" s="205" t="s">
        <v>141</v>
      </c>
      <c r="E242" s="209" t="s">
        <v>1</v>
      </c>
      <c r="F242" s="210" t="s">
        <v>208</v>
      </c>
      <c r="G242" s="208"/>
      <c r="H242" s="209" t="s">
        <v>1</v>
      </c>
      <c r="I242" s="211"/>
      <c r="J242" s="208"/>
      <c r="K242" s="208"/>
      <c r="L242" s="212"/>
      <c r="M242" s="213"/>
      <c r="N242" s="214"/>
      <c r="O242" s="214"/>
      <c r="P242" s="214"/>
      <c r="Q242" s="214"/>
      <c r="R242" s="214"/>
      <c r="S242" s="214"/>
      <c r="T242" s="215"/>
      <c r="AT242" s="216" t="s">
        <v>141</v>
      </c>
      <c r="AU242" s="216" t="s">
        <v>92</v>
      </c>
      <c r="AV242" s="13" t="s">
        <v>90</v>
      </c>
      <c r="AW242" s="13" t="s">
        <v>36</v>
      </c>
      <c r="AX242" s="13" t="s">
        <v>82</v>
      </c>
      <c r="AY242" s="216" t="s">
        <v>128</v>
      </c>
    </row>
    <row r="243" spans="2:51" s="14" customFormat="1">
      <c r="B243" s="217"/>
      <c r="C243" s="218"/>
      <c r="D243" s="205" t="s">
        <v>141</v>
      </c>
      <c r="E243" s="219" t="s">
        <v>1</v>
      </c>
      <c r="F243" s="220" t="s">
        <v>209</v>
      </c>
      <c r="G243" s="218"/>
      <c r="H243" s="221">
        <v>10.497</v>
      </c>
      <c r="I243" s="222"/>
      <c r="J243" s="218"/>
      <c r="K243" s="218"/>
      <c r="L243" s="223"/>
      <c r="M243" s="224"/>
      <c r="N243" s="225"/>
      <c r="O243" s="225"/>
      <c r="P243" s="225"/>
      <c r="Q243" s="225"/>
      <c r="R243" s="225"/>
      <c r="S243" s="225"/>
      <c r="T243" s="226"/>
      <c r="AT243" s="227" t="s">
        <v>141</v>
      </c>
      <c r="AU243" s="227" t="s">
        <v>92</v>
      </c>
      <c r="AV243" s="14" t="s">
        <v>92</v>
      </c>
      <c r="AW243" s="14" t="s">
        <v>36</v>
      </c>
      <c r="AX243" s="14" t="s">
        <v>82</v>
      </c>
      <c r="AY243" s="227" t="s">
        <v>128</v>
      </c>
    </row>
    <row r="244" spans="2:51" s="14" customFormat="1">
      <c r="B244" s="217"/>
      <c r="C244" s="218"/>
      <c r="D244" s="205" t="s">
        <v>141</v>
      </c>
      <c r="E244" s="219" t="s">
        <v>1</v>
      </c>
      <c r="F244" s="220" t="s">
        <v>210</v>
      </c>
      <c r="G244" s="218"/>
      <c r="H244" s="221">
        <v>9.0340000000000007</v>
      </c>
      <c r="I244" s="222"/>
      <c r="J244" s="218"/>
      <c r="K244" s="218"/>
      <c r="L244" s="223"/>
      <c r="M244" s="224"/>
      <c r="N244" s="225"/>
      <c r="O244" s="225"/>
      <c r="P244" s="225"/>
      <c r="Q244" s="225"/>
      <c r="R244" s="225"/>
      <c r="S244" s="225"/>
      <c r="T244" s="226"/>
      <c r="AT244" s="227" t="s">
        <v>141</v>
      </c>
      <c r="AU244" s="227" t="s">
        <v>92</v>
      </c>
      <c r="AV244" s="14" t="s">
        <v>92</v>
      </c>
      <c r="AW244" s="14" t="s">
        <v>36</v>
      </c>
      <c r="AX244" s="14" t="s">
        <v>82</v>
      </c>
      <c r="AY244" s="227" t="s">
        <v>128</v>
      </c>
    </row>
    <row r="245" spans="2:51" s="14" customFormat="1">
      <c r="B245" s="217"/>
      <c r="C245" s="218"/>
      <c r="D245" s="205" t="s">
        <v>141</v>
      </c>
      <c r="E245" s="219" t="s">
        <v>1</v>
      </c>
      <c r="F245" s="220" t="s">
        <v>211</v>
      </c>
      <c r="G245" s="218"/>
      <c r="H245" s="221">
        <v>0.78500000000000003</v>
      </c>
      <c r="I245" s="222"/>
      <c r="J245" s="218"/>
      <c r="K245" s="218"/>
      <c r="L245" s="223"/>
      <c r="M245" s="224"/>
      <c r="N245" s="225"/>
      <c r="O245" s="225"/>
      <c r="P245" s="225"/>
      <c r="Q245" s="225"/>
      <c r="R245" s="225"/>
      <c r="S245" s="225"/>
      <c r="T245" s="226"/>
      <c r="AT245" s="227" t="s">
        <v>141</v>
      </c>
      <c r="AU245" s="227" t="s">
        <v>92</v>
      </c>
      <c r="AV245" s="14" t="s">
        <v>92</v>
      </c>
      <c r="AW245" s="14" t="s">
        <v>36</v>
      </c>
      <c r="AX245" s="14" t="s">
        <v>82</v>
      </c>
      <c r="AY245" s="227" t="s">
        <v>128</v>
      </c>
    </row>
    <row r="246" spans="2:51" s="14" customFormat="1">
      <c r="B246" s="217"/>
      <c r="C246" s="218"/>
      <c r="D246" s="205" t="s">
        <v>141</v>
      </c>
      <c r="E246" s="219" t="s">
        <v>1</v>
      </c>
      <c r="F246" s="220" t="s">
        <v>212</v>
      </c>
      <c r="G246" s="218"/>
      <c r="H246" s="221">
        <v>5.3</v>
      </c>
      <c r="I246" s="222"/>
      <c r="J246" s="218"/>
      <c r="K246" s="218"/>
      <c r="L246" s="223"/>
      <c r="M246" s="224"/>
      <c r="N246" s="225"/>
      <c r="O246" s="225"/>
      <c r="P246" s="225"/>
      <c r="Q246" s="225"/>
      <c r="R246" s="225"/>
      <c r="S246" s="225"/>
      <c r="T246" s="226"/>
      <c r="AT246" s="227" t="s">
        <v>141</v>
      </c>
      <c r="AU246" s="227" t="s">
        <v>92</v>
      </c>
      <c r="AV246" s="14" t="s">
        <v>92</v>
      </c>
      <c r="AW246" s="14" t="s">
        <v>36</v>
      </c>
      <c r="AX246" s="14" t="s">
        <v>82</v>
      </c>
      <c r="AY246" s="227" t="s">
        <v>128</v>
      </c>
    </row>
    <row r="247" spans="2:51" s="13" customFormat="1">
      <c r="B247" s="207"/>
      <c r="C247" s="208"/>
      <c r="D247" s="205" t="s">
        <v>141</v>
      </c>
      <c r="E247" s="209" t="s">
        <v>1</v>
      </c>
      <c r="F247" s="210" t="s">
        <v>213</v>
      </c>
      <c r="G247" s="208"/>
      <c r="H247" s="209" t="s">
        <v>1</v>
      </c>
      <c r="I247" s="211"/>
      <c r="J247" s="208"/>
      <c r="K247" s="208"/>
      <c r="L247" s="212"/>
      <c r="M247" s="213"/>
      <c r="N247" s="214"/>
      <c r="O247" s="214"/>
      <c r="P247" s="214"/>
      <c r="Q247" s="214"/>
      <c r="R247" s="214"/>
      <c r="S247" s="214"/>
      <c r="T247" s="215"/>
      <c r="AT247" s="216" t="s">
        <v>141</v>
      </c>
      <c r="AU247" s="216" t="s">
        <v>92</v>
      </c>
      <c r="AV247" s="13" t="s">
        <v>90</v>
      </c>
      <c r="AW247" s="13" t="s">
        <v>36</v>
      </c>
      <c r="AX247" s="13" t="s">
        <v>82</v>
      </c>
      <c r="AY247" s="216" t="s">
        <v>128</v>
      </c>
    </row>
    <row r="248" spans="2:51" s="16" customFormat="1">
      <c r="B248" s="239"/>
      <c r="C248" s="240"/>
      <c r="D248" s="205" t="s">
        <v>141</v>
      </c>
      <c r="E248" s="241" t="s">
        <v>1</v>
      </c>
      <c r="F248" s="242" t="s">
        <v>214</v>
      </c>
      <c r="G248" s="240"/>
      <c r="H248" s="243">
        <v>106.53700000000001</v>
      </c>
      <c r="I248" s="244"/>
      <c r="J248" s="240"/>
      <c r="K248" s="240"/>
      <c r="L248" s="245"/>
      <c r="M248" s="246"/>
      <c r="N248" s="247"/>
      <c r="O248" s="247"/>
      <c r="P248" s="247"/>
      <c r="Q248" s="247"/>
      <c r="R248" s="247"/>
      <c r="S248" s="247"/>
      <c r="T248" s="248"/>
      <c r="AT248" s="249" t="s">
        <v>141</v>
      </c>
      <c r="AU248" s="249" t="s">
        <v>92</v>
      </c>
      <c r="AV248" s="16" t="s">
        <v>153</v>
      </c>
      <c r="AW248" s="16" t="s">
        <v>36</v>
      </c>
      <c r="AX248" s="16" t="s">
        <v>82</v>
      </c>
      <c r="AY248" s="249" t="s">
        <v>128</v>
      </c>
    </row>
    <row r="249" spans="2:51" s="13" customFormat="1">
      <c r="B249" s="207"/>
      <c r="C249" s="208"/>
      <c r="D249" s="205" t="s">
        <v>141</v>
      </c>
      <c r="E249" s="209" t="s">
        <v>1</v>
      </c>
      <c r="F249" s="210" t="s">
        <v>215</v>
      </c>
      <c r="G249" s="208"/>
      <c r="H249" s="209" t="s">
        <v>1</v>
      </c>
      <c r="I249" s="211"/>
      <c r="J249" s="208"/>
      <c r="K249" s="208"/>
      <c r="L249" s="212"/>
      <c r="M249" s="213"/>
      <c r="N249" s="214"/>
      <c r="O249" s="214"/>
      <c r="P249" s="214"/>
      <c r="Q249" s="214"/>
      <c r="R249" s="214"/>
      <c r="S249" s="214"/>
      <c r="T249" s="215"/>
      <c r="AT249" s="216" t="s">
        <v>141</v>
      </c>
      <c r="AU249" s="216" t="s">
        <v>92</v>
      </c>
      <c r="AV249" s="13" t="s">
        <v>90</v>
      </c>
      <c r="AW249" s="13" t="s">
        <v>36</v>
      </c>
      <c r="AX249" s="13" t="s">
        <v>82</v>
      </c>
      <c r="AY249" s="216" t="s">
        <v>128</v>
      </c>
    </row>
    <row r="250" spans="2:51" s="14" customFormat="1">
      <c r="B250" s="217"/>
      <c r="C250" s="218"/>
      <c r="D250" s="205" t="s">
        <v>141</v>
      </c>
      <c r="E250" s="219" t="s">
        <v>1</v>
      </c>
      <c r="F250" s="220" t="s">
        <v>216</v>
      </c>
      <c r="G250" s="218"/>
      <c r="H250" s="221">
        <v>0.78</v>
      </c>
      <c r="I250" s="222"/>
      <c r="J250" s="218"/>
      <c r="K250" s="218"/>
      <c r="L250" s="223"/>
      <c r="M250" s="224"/>
      <c r="N250" s="225"/>
      <c r="O250" s="225"/>
      <c r="P250" s="225"/>
      <c r="Q250" s="225"/>
      <c r="R250" s="225"/>
      <c r="S250" s="225"/>
      <c r="T250" s="226"/>
      <c r="AT250" s="227" t="s">
        <v>141</v>
      </c>
      <c r="AU250" s="227" t="s">
        <v>92</v>
      </c>
      <c r="AV250" s="14" t="s">
        <v>92</v>
      </c>
      <c r="AW250" s="14" t="s">
        <v>36</v>
      </c>
      <c r="AX250" s="14" t="s">
        <v>82</v>
      </c>
      <c r="AY250" s="227" t="s">
        <v>128</v>
      </c>
    </row>
    <row r="251" spans="2:51" s="16" customFormat="1">
      <c r="B251" s="239"/>
      <c r="C251" s="240"/>
      <c r="D251" s="205" t="s">
        <v>141</v>
      </c>
      <c r="E251" s="241" t="s">
        <v>1</v>
      </c>
      <c r="F251" s="242" t="s">
        <v>214</v>
      </c>
      <c r="G251" s="240"/>
      <c r="H251" s="243">
        <v>0.78</v>
      </c>
      <c r="I251" s="244"/>
      <c r="J251" s="240"/>
      <c r="K251" s="240"/>
      <c r="L251" s="245"/>
      <c r="M251" s="246"/>
      <c r="N251" s="247"/>
      <c r="O251" s="247"/>
      <c r="P251" s="247"/>
      <c r="Q251" s="247"/>
      <c r="R251" s="247"/>
      <c r="S251" s="247"/>
      <c r="T251" s="248"/>
      <c r="AT251" s="249" t="s">
        <v>141</v>
      </c>
      <c r="AU251" s="249" t="s">
        <v>92</v>
      </c>
      <c r="AV251" s="16" t="s">
        <v>153</v>
      </c>
      <c r="AW251" s="16" t="s">
        <v>36</v>
      </c>
      <c r="AX251" s="16" t="s">
        <v>82</v>
      </c>
      <c r="AY251" s="249" t="s">
        <v>128</v>
      </c>
    </row>
    <row r="252" spans="2:51" s="13" customFormat="1" ht="22.5">
      <c r="B252" s="207"/>
      <c r="C252" s="208"/>
      <c r="D252" s="205" t="s">
        <v>141</v>
      </c>
      <c r="E252" s="209" t="s">
        <v>1</v>
      </c>
      <c r="F252" s="210" t="s">
        <v>217</v>
      </c>
      <c r="G252" s="208"/>
      <c r="H252" s="209" t="s">
        <v>1</v>
      </c>
      <c r="I252" s="211"/>
      <c r="J252" s="208"/>
      <c r="K252" s="208"/>
      <c r="L252" s="212"/>
      <c r="M252" s="213"/>
      <c r="N252" s="214"/>
      <c r="O252" s="214"/>
      <c r="P252" s="214"/>
      <c r="Q252" s="214"/>
      <c r="R252" s="214"/>
      <c r="S252" s="214"/>
      <c r="T252" s="215"/>
      <c r="AT252" s="216" t="s">
        <v>141</v>
      </c>
      <c r="AU252" s="216" t="s">
        <v>92</v>
      </c>
      <c r="AV252" s="13" t="s">
        <v>90</v>
      </c>
      <c r="AW252" s="13" t="s">
        <v>36</v>
      </c>
      <c r="AX252" s="13" t="s">
        <v>82</v>
      </c>
      <c r="AY252" s="216" t="s">
        <v>128</v>
      </c>
    </row>
    <row r="253" spans="2:51" s="14" customFormat="1">
      <c r="B253" s="217"/>
      <c r="C253" s="218"/>
      <c r="D253" s="205" t="s">
        <v>141</v>
      </c>
      <c r="E253" s="219" t="s">
        <v>1</v>
      </c>
      <c r="F253" s="220" t="s">
        <v>218</v>
      </c>
      <c r="G253" s="218"/>
      <c r="H253" s="221">
        <v>1.44</v>
      </c>
      <c r="I253" s="222"/>
      <c r="J253" s="218"/>
      <c r="K253" s="218"/>
      <c r="L253" s="223"/>
      <c r="M253" s="224"/>
      <c r="N253" s="225"/>
      <c r="O253" s="225"/>
      <c r="P253" s="225"/>
      <c r="Q253" s="225"/>
      <c r="R253" s="225"/>
      <c r="S253" s="225"/>
      <c r="T253" s="226"/>
      <c r="AT253" s="227" t="s">
        <v>141</v>
      </c>
      <c r="AU253" s="227" t="s">
        <v>92</v>
      </c>
      <c r="AV253" s="14" t="s">
        <v>92</v>
      </c>
      <c r="AW253" s="14" t="s">
        <v>36</v>
      </c>
      <c r="AX253" s="14" t="s">
        <v>82</v>
      </c>
      <c r="AY253" s="227" t="s">
        <v>128</v>
      </c>
    </row>
    <row r="254" spans="2:51" s="14" customFormat="1">
      <c r="B254" s="217"/>
      <c r="C254" s="218"/>
      <c r="D254" s="205" t="s">
        <v>141</v>
      </c>
      <c r="E254" s="219" t="s">
        <v>1</v>
      </c>
      <c r="F254" s="220" t="s">
        <v>219</v>
      </c>
      <c r="G254" s="218"/>
      <c r="H254" s="221">
        <v>5.16</v>
      </c>
      <c r="I254" s="222"/>
      <c r="J254" s="218"/>
      <c r="K254" s="218"/>
      <c r="L254" s="223"/>
      <c r="M254" s="224"/>
      <c r="N254" s="225"/>
      <c r="O254" s="225"/>
      <c r="P254" s="225"/>
      <c r="Q254" s="225"/>
      <c r="R254" s="225"/>
      <c r="S254" s="225"/>
      <c r="T254" s="226"/>
      <c r="AT254" s="227" t="s">
        <v>141</v>
      </c>
      <c r="AU254" s="227" t="s">
        <v>92</v>
      </c>
      <c r="AV254" s="14" t="s">
        <v>92</v>
      </c>
      <c r="AW254" s="14" t="s">
        <v>36</v>
      </c>
      <c r="AX254" s="14" t="s">
        <v>82</v>
      </c>
      <c r="AY254" s="227" t="s">
        <v>128</v>
      </c>
    </row>
    <row r="255" spans="2:51" s="14" customFormat="1">
      <c r="B255" s="217"/>
      <c r="C255" s="218"/>
      <c r="D255" s="205" t="s">
        <v>141</v>
      </c>
      <c r="E255" s="219" t="s">
        <v>1</v>
      </c>
      <c r="F255" s="220" t="s">
        <v>220</v>
      </c>
      <c r="G255" s="218"/>
      <c r="H255" s="221">
        <v>2.15</v>
      </c>
      <c r="I255" s="222"/>
      <c r="J255" s="218"/>
      <c r="K255" s="218"/>
      <c r="L255" s="223"/>
      <c r="M255" s="224"/>
      <c r="N255" s="225"/>
      <c r="O255" s="225"/>
      <c r="P255" s="225"/>
      <c r="Q255" s="225"/>
      <c r="R255" s="225"/>
      <c r="S255" s="225"/>
      <c r="T255" s="226"/>
      <c r="AT255" s="227" t="s">
        <v>141</v>
      </c>
      <c r="AU255" s="227" t="s">
        <v>92</v>
      </c>
      <c r="AV255" s="14" t="s">
        <v>92</v>
      </c>
      <c r="AW255" s="14" t="s">
        <v>36</v>
      </c>
      <c r="AX255" s="14" t="s">
        <v>82</v>
      </c>
      <c r="AY255" s="227" t="s">
        <v>128</v>
      </c>
    </row>
    <row r="256" spans="2:51" s="16" customFormat="1">
      <c r="B256" s="239"/>
      <c r="C256" s="240"/>
      <c r="D256" s="205" t="s">
        <v>141</v>
      </c>
      <c r="E256" s="241" t="s">
        <v>1</v>
      </c>
      <c r="F256" s="242" t="s">
        <v>214</v>
      </c>
      <c r="G256" s="240"/>
      <c r="H256" s="243">
        <v>8.75</v>
      </c>
      <c r="I256" s="244"/>
      <c r="J256" s="240"/>
      <c r="K256" s="240"/>
      <c r="L256" s="245"/>
      <c r="M256" s="246"/>
      <c r="N256" s="247"/>
      <c r="O256" s="247"/>
      <c r="P256" s="247"/>
      <c r="Q256" s="247"/>
      <c r="R256" s="247"/>
      <c r="S256" s="247"/>
      <c r="T256" s="248"/>
      <c r="AT256" s="249" t="s">
        <v>141</v>
      </c>
      <c r="AU256" s="249" t="s">
        <v>92</v>
      </c>
      <c r="AV256" s="16" t="s">
        <v>153</v>
      </c>
      <c r="AW256" s="16" t="s">
        <v>36</v>
      </c>
      <c r="AX256" s="16" t="s">
        <v>82</v>
      </c>
      <c r="AY256" s="249" t="s">
        <v>128</v>
      </c>
    </row>
    <row r="257" spans="1:65" s="15" customFormat="1">
      <c r="B257" s="228"/>
      <c r="C257" s="229"/>
      <c r="D257" s="205" t="s">
        <v>141</v>
      </c>
      <c r="E257" s="230" t="s">
        <v>1</v>
      </c>
      <c r="F257" s="231" t="s">
        <v>145</v>
      </c>
      <c r="G257" s="229"/>
      <c r="H257" s="232">
        <v>116.06699999999999</v>
      </c>
      <c r="I257" s="233"/>
      <c r="J257" s="229"/>
      <c r="K257" s="229"/>
      <c r="L257" s="234"/>
      <c r="M257" s="235"/>
      <c r="N257" s="236"/>
      <c r="O257" s="236"/>
      <c r="P257" s="236"/>
      <c r="Q257" s="236"/>
      <c r="R257" s="236"/>
      <c r="S257" s="236"/>
      <c r="T257" s="237"/>
      <c r="AT257" s="238" t="s">
        <v>141</v>
      </c>
      <c r="AU257" s="238" t="s">
        <v>92</v>
      </c>
      <c r="AV257" s="15" t="s">
        <v>135</v>
      </c>
      <c r="AW257" s="15" t="s">
        <v>36</v>
      </c>
      <c r="AX257" s="15" t="s">
        <v>90</v>
      </c>
      <c r="AY257" s="238" t="s">
        <v>128</v>
      </c>
    </row>
    <row r="258" spans="1:65" s="14" customFormat="1">
      <c r="B258" s="217"/>
      <c r="C258" s="218"/>
      <c r="D258" s="205" t="s">
        <v>141</v>
      </c>
      <c r="E258" s="218"/>
      <c r="F258" s="220" t="s">
        <v>233</v>
      </c>
      <c r="G258" s="218"/>
      <c r="H258" s="221">
        <v>34.82</v>
      </c>
      <c r="I258" s="222"/>
      <c r="J258" s="218"/>
      <c r="K258" s="218"/>
      <c r="L258" s="223"/>
      <c r="M258" s="224"/>
      <c r="N258" s="225"/>
      <c r="O258" s="225"/>
      <c r="P258" s="225"/>
      <c r="Q258" s="225"/>
      <c r="R258" s="225"/>
      <c r="S258" s="225"/>
      <c r="T258" s="226"/>
      <c r="AT258" s="227" t="s">
        <v>141</v>
      </c>
      <c r="AU258" s="227" t="s">
        <v>92</v>
      </c>
      <c r="AV258" s="14" t="s">
        <v>92</v>
      </c>
      <c r="AW258" s="14" t="s">
        <v>4</v>
      </c>
      <c r="AX258" s="14" t="s">
        <v>90</v>
      </c>
      <c r="AY258" s="227" t="s">
        <v>128</v>
      </c>
    </row>
    <row r="259" spans="1:65" s="2" customFormat="1" ht="37.9" customHeight="1">
      <c r="A259" s="35"/>
      <c r="B259" s="36"/>
      <c r="C259" s="187" t="s">
        <v>234</v>
      </c>
      <c r="D259" s="187" t="s">
        <v>130</v>
      </c>
      <c r="E259" s="188" t="s">
        <v>235</v>
      </c>
      <c r="F259" s="189" t="s">
        <v>236</v>
      </c>
      <c r="G259" s="190" t="s">
        <v>160</v>
      </c>
      <c r="H259" s="191">
        <v>8.8190000000000008</v>
      </c>
      <c r="I259" s="192"/>
      <c r="J259" s="193">
        <f>ROUND(I259*H259,2)</f>
        <v>0</v>
      </c>
      <c r="K259" s="189" t="s">
        <v>134</v>
      </c>
      <c r="L259" s="40"/>
      <c r="M259" s="194" t="s">
        <v>1</v>
      </c>
      <c r="N259" s="195" t="s">
        <v>47</v>
      </c>
      <c r="O259" s="72"/>
      <c r="P259" s="196">
        <f>O259*H259</f>
        <v>0</v>
      </c>
      <c r="Q259" s="196">
        <v>0</v>
      </c>
      <c r="R259" s="196">
        <f>Q259*H259</f>
        <v>0</v>
      </c>
      <c r="S259" s="196">
        <v>0</v>
      </c>
      <c r="T259" s="197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198" t="s">
        <v>135</v>
      </c>
      <c r="AT259" s="198" t="s">
        <v>130</v>
      </c>
      <c r="AU259" s="198" t="s">
        <v>92</v>
      </c>
      <c r="AY259" s="18" t="s">
        <v>128</v>
      </c>
      <c r="BE259" s="199">
        <f>IF(N259="základní",J259,0)</f>
        <v>0</v>
      </c>
      <c r="BF259" s="199">
        <f>IF(N259="snížená",J259,0)</f>
        <v>0</v>
      </c>
      <c r="BG259" s="199">
        <f>IF(N259="zákl. přenesená",J259,0)</f>
        <v>0</v>
      </c>
      <c r="BH259" s="199">
        <f>IF(N259="sníž. přenesená",J259,0)</f>
        <v>0</v>
      </c>
      <c r="BI259" s="199">
        <f>IF(N259="nulová",J259,0)</f>
        <v>0</v>
      </c>
      <c r="BJ259" s="18" t="s">
        <v>90</v>
      </c>
      <c r="BK259" s="199">
        <f>ROUND(I259*H259,2)</f>
        <v>0</v>
      </c>
      <c r="BL259" s="18" t="s">
        <v>135</v>
      </c>
      <c r="BM259" s="198" t="s">
        <v>237</v>
      </c>
    </row>
    <row r="260" spans="1:65" s="2" customFormat="1">
      <c r="A260" s="35"/>
      <c r="B260" s="36"/>
      <c r="C260" s="37"/>
      <c r="D260" s="200" t="s">
        <v>137</v>
      </c>
      <c r="E260" s="37"/>
      <c r="F260" s="201" t="s">
        <v>238</v>
      </c>
      <c r="G260" s="37"/>
      <c r="H260" s="37"/>
      <c r="I260" s="202"/>
      <c r="J260" s="37"/>
      <c r="K260" s="37"/>
      <c r="L260" s="40"/>
      <c r="M260" s="203"/>
      <c r="N260" s="204"/>
      <c r="O260" s="72"/>
      <c r="P260" s="72"/>
      <c r="Q260" s="72"/>
      <c r="R260" s="72"/>
      <c r="S260" s="72"/>
      <c r="T260" s="73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T260" s="18" t="s">
        <v>137</v>
      </c>
      <c r="AU260" s="18" t="s">
        <v>92</v>
      </c>
    </row>
    <row r="261" spans="1:65" s="2" customFormat="1" ht="48.75">
      <c r="A261" s="35"/>
      <c r="B261" s="36"/>
      <c r="C261" s="37"/>
      <c r="D261" s="205" t="s">
        <v>139</v>
      </c>
      <c r="E261" s="37"/>
      <c r="F261" s="206" t="s">
        <v>163</v>
      </c>
      <c r="G261" s="37"/>
      <c r="H261" s="37"/>
      <c r="I261" s="202"/>
      <c r="J261" s="37"/>
      <c r="K261" s="37"/>
      <c r="L261" s="40"/>
      <c r="M261" s="203"/>
      <c r="N261" s="204"/>
      <c r="O261" s="72"/>
      <c r="P261" s="72"/>
      <c r="Q261" s="72"/>
      <c r="R261" s="72"/>
      <c r="S261" s="72"/>
      <c r="T261" s="73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T261" s="18" t="s">
        <v>139</v>
      </c>
      <c r="AU261" s="18" t="s">
        <v>92</v>
      </c>
    </row>
    <row r="262" spans="1:65" s="14" customFormat="1">
      <c r="B262" s="217"/>
      <c r="C262" s="218"/>
      <c r="D262" s="205" t="s">
        <v>141</v>
      </c>
      <c r="E262" s="219" t="s">
        <v>1</v>
      </c>
      <c r="F262" s="220" t="s">
        <v>164</v>
      </c>
      <c r="G262" s="218"/>
      <c r="H262" s="221">
        <v>5.5220000000000002</v>
      </c>
      <c r="I262" s="222"/>
      <c r="J262" s="218"/>
      <c r="K262" s="218"/>
      <c r="L262" s="223"/>
      <c r="M262" s="224"/>
      <c r="N262" s="225"/>
      <c r="O262" s="225"/>
      <c r="P262" s="225"/>
      <c r="Q262" s="225"/>
      <c r="R262" s="225"/>
      <c r="S262" s="225"/>
      <c r="T262" s="226"/>
      <c r="AT262" s="227" t="s">
        <v>141</v>
      </c>
      <c r="AU262" s="227" t="s">
        <v>92</v>
      </c>
      <c r="AV262" s="14" t="s">
        <v>92</v>
      </c>
      <c r="AW262" s="14" t="s">
        <v>36</v>
      </c>
      <c r="AX262" s="14" t="s">
        <v>82</v>
      </c>
      <c r="AY262" s="227" t="s">
        <v>128</v>
      </c>
    </row>
    <row r="263" spans="1:65" s="14" customFormat="1">
      <c r="B263" s="217"/>
      <c r="C263" s="218"/>
      <c r="D263" s="205" t="s">
        <v>141</v>
      </c>
      <c r="E263" s="219" t="s">
        <v>1</v>
      </c>
      <c r="F263" s="220" t="s">
        <v>165</v>
      </c>
      <c r="G263" s="218"/>
      <c r="H263" s="221">
        <v>9.83</v>
      </c>
      <c r="I263" s="222"/>
      <c r="J263" s="218"/>
      <c r="K263" s="218"/>
      <c r="L263" s="223"/>
      <c r="M263" s="224"/>
      <c r="N263" s="225"/>
      <c r="O263" s="225"/>
      <c r="P263" s="225"/>
      <c r="Q263" s="225"/>
      <c r="R263" s="225"/>
      <c r="S263" s="225"/>
      <c r="T263" s="226"/>
      <c r="AT263" s="227" t="s">
        <v>141</v>
      </c>
      <c r="AU263" s="227" t="s">
        <v>92</v>
      </c>
      <c r="AV263" s="14" t="s">
        <v>92</v>
      </c>
      <c r="AW263" s="14" t="s">
        <v>36</v>
      </c>
      <c r="AX263" s="14" t="s">
        <v>82</v>
      </c>
      <c r="AY263" s="227" t="s">
        <v>128</v>
      </c>
    </row>
    <row r="264" spans="1:65" s="14" customFormat="1">
      <c r="B264" s="217"/>
      <c r="C264" s="218"/>
      <c r="D264" s="205" t="s">
        <v>141</v>
      </c>
      <c r="E264" s="219" t="s">
        <v>1</v>
      </c>
      <c r="F264" s="220" t="s">
        <v>166</v>
      </c>
      <c r="G264" s="218"/>
      <c r="H264" s="221">
        <v>4.6779999999999999</v>
      </c>
      <c r="I264" s="222"/>
      <c r="J264" s="218"/>
      <c r="K264" s="218"/>
      <c r="L264" s="223"/>
      <c r="M264" s="224"/>
      <c r="N264" s="225"/>
      <c r="O264" s="225"/>
      <c r="P264" s="225"/>
      <c r="Q264" s="225"/>
      <c r="R264" s="225"/>
      <c r="S264" s="225"/>
      <c r="T264" s="226"/>
      <c r="AT264" s="227" t="s">
        <v>141</v>
      </c>
      <c r="AU264" s="227" t="s">
        <v>92</v>
      </c>
      <c r="AV264" s="14" t="s">
        <v>92</v>
      </c>
      <c r="AW264" s="14" t="s">
        <v>36</v>
      </c>
      <c r="AX264" s="14" t="s">
        <v>82</v>
      </c>
      <c r="AY264" s="227" t="s">
        <v>128</v>
      </c>
    </row>
    <row r="265" spans="1:65" s="14" customFormat="1">
      <c r="B265" s="217"/>
      <c r="C265" s="218"/>
      <c r="D265" s="205" t="s">
        <v>141</v>
      </c>
      <c r="E265" s="219" t="s">
        <v>1</v>
      </c>
      <c r="F265" s="220" t="s">
        <v>167</v>
      </c>
      <c r="G265" s="218"/>
      <c r="H265" s="221">
        <v>7.4889999999999999</v>
      </c>
      <c r="I265" s="222"/>
      <c r="J265" s="218"/>
      <c r="K265" s="218"/>
      <c r="L265" s="223"/>
      <c r="M265" s="224"/>
      <c r="N265" s="225"/>
      <c r="O265" s="225"/>
      <c r="P265" s="225"/>
      <c r="Q265" s="225"/>
      <c r="R265" s="225"/>
      <c r="S265" s="225"/>
      <c r="T265" s="226"/>
      <c r="AT265" s="227" t="s">
        <v>141</v>
      </c>
      <c r="AU265" s="227" t="s">
        <v>92</v>
      </c>
      <c r="AV265" s="14" t="s">
        <v>92</v>
      </c>
      <c r="AW265" s="14" t="s">
        <v>36</v>
      </c>
      <c r="AX265" s="14" t="s">
        <v>82</v>
      </c>
      <c r="AY265" s="227" t="s">
        <v>128</v>
      </c>
    </row>
    <row r="266" spans="1:65" s="14" customFormat="1">
      <c r="B266" s="217"/>
      <c r="C266" s="218"/>
      <c r="D266" s="205" t="s">
        <v>141</v>
      </c>
      <c r="E266" s="219" t="s">
        <v>1</v>
      </c>
      <c r="F266" s="220" t="s">
        <v>168</v>
      </c>
      <c r="G266" s="218"/>
      <c r="H266" s="221">
        <v>6.2309999999999999</v>
      </c>
      <c r="I266" s="222"/>
      <c r="J266" s="218"/>
      <c r="K266" s="218"/>
      <c r="L266" s="223"/>
      <c r="M266" s="224"/>
      <c r="N266" s="225"/>
      <c r="O266" s="225"/>
      <c r="P266" s="225"/>
      <c r="Q266" s="225"/>
      <c r="R266" s="225"/>
      <c r="S266" s="225"/>
      <c r="T266" s="226"/>
      <c r="AT266" s="227" t="s">
        <v>141</v>
      </c>
      <c r="AU266" s="227" t="s">
        <v>92</v>
      </c>
      <c r="AV266" s="14" t="s">
        <v>92</v>
      </c>
      <c r="AW266" s="14" t="s">
        <v>36</v>
      </c>
      <c r="AX266" s="14" t="s">
        <v>82</v>
      </c>
      <c r="AY266" s="227" t="s">
        <v>128</v>
      </c>
    </row>
    <row r="267" spans="1:65" s="14" customFormat="1">
      <c r="B267" s="217"/>
      <c r="C267" s="218"/>
      <c r="D267" s="205" t="s">
        <v>141</v>
      </c>
      <c r="E267" s="219" t="s">
        <v>1</v>
      </c>
      <c r="F267" s="220" t="s">
        <v>169</v>
      </c>
      <c r="G267" s="218"/>
      <c r="H267" s="221">
        <v>0.60299999999999998</v>
      </c>
      <c r="I267" s="222"/>
      <c r="J267" s="218"/>
      <c r="K267" s="218"/>
      <c r="L267" s="223"/>
      <c r="M267" s="224"/>
      <c r="N267" s="225"/>
      <c r="O267" s="225"/>
      <c r="P267" s="225"/>
      <c r="Q267" s="225"/>
      <c r="R267" s="225"/>
      <c r="S267" s="225"/>
      <c r="T267" s="226"/>
      <c r="AT267" s="227" t="s">
        <v>141</v>
      </c>
      <c r="AU267" s="227" t="s">
        <v>92</v>
      </c>
      <c r="AV267" s="14" t="s">
        <v>92</v>
      </c>
      <c r="AW267" s="14" t="s">
        <v>36</v>
      </c>
      <c r="AX267" s="14" t="s">
        <v>82</v>
      </c>
      <c r="AY267" s="227" t="s">
        <v>128</v>
      </c>
    </row>
    <row r="268" spans="1:65" s="14" customFormat="1">
      <c r="B268" s="217"/>
      <c r="C268" s="218"/>
      <c r="D268" s="205" t="s">
        <v>141</v>
      </c>
      <c r="E268" s="219" t="s">
        <v>1</v>
      </c>
      <c r="F268" s="220" t="s">
        <v>170</v>
      </c>
      <c r="G268" s="218"/>
      <c r="H268" s="221">
        <v>4.9950000000000001</v>
      </c>
      <c r="I268" s="222"/>
      <c r="J268" s="218"/>
      <c r="K268" s="218"/>
      <c r="L268" s="223"/>
      <c r="M268" s="224"/>
      <c r="N268" s="225"/>
      <c r="O268" s="225"/>
      <c r="P268" s="225"/>
      <c r="Q268" s="225"/>
      <c r="R268" s="225"/>
      <c r="S268" s="225"/>
      <c r="T268" s="226"/>
      <c r="AT268" s="227" t="s">
        <v>141</v>
      </c>
      <c r="AU268" s="227" t="s">
        <v>92</v>
      </c>
      <c r="AV268" s="14" t="s">
        <v>92</v>
      </c>
      <c r="AW268" s="14" t="s">
        <v>36</v>
      </c>
      <c r="AX268" s="14" t="s">
        <v>82</v>
      </c>
      <c r="AY268" s="227" t="s">
        <v>128</v>
      </c>
    </row>
    <row r="269" spans="1:65" s="14" customFormat="1">
      <c r="B269" s="217"/>
      <c r="C269" s="218"/>
      <c r="D269" s="205" t="s">
        <v>141</v>
      </c>
      <c r="E269" s="219" t="s">
        <v>1</v>
      </c>
      <c r="F269" s="220" t="s">
        <v>171</v>
      </c>
      <c r="G269" s="218"/>
      <c r="H269" s="221">
        <v>4.5449999999999999</v>
      </c>
      <c r="I269" s="222"/>
      <c r="J269" s="218"/>
      <c r="K269" s="218"/>
      <c r="L269" s="223"/>
      <c r="M269" s="224"/>
      <c r="N269" s="225"/>
      <c r="O269" s="225"/>
      <c r="P269" s="225"/>
      <c r="Q269" s="225"/>
      <c r="R269" s="225"/>
      <c r="S269" s="225"/>
      <c r="T269" s="226"/>
      <c r="AT269" s="227" t="s">
        <v>141</v>
      </c>
      <c r="AU269" s="227" t="s">
        <v>92</v>
      </c>
      <c r="AV269" s="14" t="s">
        <v>92</v>
      </c>
      <c r="AW269" s="14" t="s">
        <v>36</v>
      </c>
      <c r="AX269" s="14" t="s">
        <v>82</v>
      </c>
      <c r="AY269" s="227" t="s">
        <v>128</v>
      </c>
    </row>
    <row r="270" spans="1:65" s="14" customFormat="1">
      <c r="B270" s="217"/>
      <c r="C270" s="218"/>
      <c r="D270" s="205" t="s">
        <v>141</v>
      </c>
      <c r="E270" s="219" t="s">
        <v>1</v>
      </c>
      <c r="F270" s="220" t="s">
        <v>172</v>
      </c>
      <c r="G270" s="218"/>
      <c r="H270" s="221">
        <v>10.855</v>
      </c>
      <c r="I270" s="222"/>
      <c r="J270" s="218"/>
      <c r="K270" s="218"/>
      <c r="L270" s="223"/>
      <c r="M270" s="224"/>
      <c r="N270" s="225"/>
      <c r="O270" s="225"/>
      <c r="P270" s="225"/>
      <c r="Q270" s="225"/>
      <c r="R270" s="225"/>
      <c r="S270" s="225"/>
      <c r="T270" s="226"/>
      <c r="AT270" s="227" t="s">
        <v>141</v>
      </c>
      <c r="AU270" s="227" t="s">
        <v>92</v>
      </c>
      <c r="AV270" s="14" t="s">
        <v>92</v>
      </c>
      <c r="AW270" s="14" t="s">
        <v>36</v>
      </c>
      <c r="AX270" s="14" t="s">
        <v>82</v>
      </c>
      <c r="AY270" s="227" t="s">
        <v>128</v>
      </c>
    </row>
    <row r="271" spans="1:65" s="14" customFormat="1" ht="45">
      <c r="B271" s="217"/>
      <c r="C271" s="218"/>
      <c r="D271" s="205" t="s">
        <v>141</v>
      </c>
      <c r="E271" s="219" t="s">
        <v>1</v>
      </c>
      <c r="F271" s="220" t="s">
        <v>173</v>
      </c>
      <c r="G271" s="218"/>
      <c r="H271" s="221">
        <v>17.940999999999999</v>
      </c>
      <c r="I271" s="222"/>
      <c r="J271" s="218"/>
      <c r="K271" s="218"/>
      <c r="L271" s="223"/>
      <c r="M271" s="224"/>
      <c r="N271" s="225"/>
      <c r="O271" s="225"/>
      <c r="P271" s="225"/>
      <c r="Q271" s="225"/>
      <c r="R271" s="225"/>
      <c r="S271" s="225"/>
      <c r="T271" s="226"/>
      <c r="AT271" s="227" t="s">
        <v>141</v>
      </c>
      <c r="AU271" s="227" t="s">
        <v>92</v>
      </c>
      <c r="AV271" s="14" t="s">
        <v>92</v>
      </c>
      <c r="AW271" s="14" t="s">
        <v>36</v>
      </c>
      <c r="AX271" s="14" t="s">
        <v>82</v>
      </c>
      <c r="AY271" s="227" t="s">
        <v>128</v>
      </c>
    </row>
    <row r="272" spans="1:65" s="14" customFormat="1">
      <c r="B272" s="217"/>
      <c r="C272" s="218"/>
      <c r="D272" s="205" t="s">
        <v>141</v>
      </c>
      <c r="E272" s="219" t="s">
        <v>1</v>
      </c>
      <c r="F272" s="220" t="s">
        <v>174</v>
      </c>
      <c r="G272" s="218"/>
      <c r="H272" s="221">
        <v>9.5950000000000006</v>
      </c>
      <c r="I272" s="222"/>
      <c r="J272" s="218"/>
      <c r="K272" s="218"/>
      <c r="L272" s="223"/>
      <c r="M272" s="224"/>
      <c r="N272" s="225"/>
      <c r="O272" s="225"/>
      <c r="P272" s="225"/>
      <c r="Q272" s="225"/>
      <c r="R272" s="225"/>
      <c r="S272" s="225"/>
      <c r="T272" s="226"/>
      <c r="AT272" s="227" t="s">
        <v>141</v>
      </c>
      <c r="AU272" s="227" t="s">
        <v>92</v>
      </c>
      <c r="AV272" s="14" t="s">
        <v>92</v>
      </c>
      <c r="AW272" s="14" t="s">
        <v>36</v>
      </c>
      <c r="AX272" s="14" t="s">
        <v>82</v>
      </c>
      <c r="AY272" s="227" t="s">
        <v>128</v>
      </c>
    </row>
    <row r="273" spans="1:65" s="14" customFormat="1" ht="22.5">
      <c r="B273" s="217"/>
      <c r="C273" s="218"/>
      <c r="D273" s="205" t="s">
        <v>141</v>
      </c>
      <c r="E273" s="219" t="s">
        <v>1</v>
      </c>
      <c r="F273" s="220" t="s">
        <v>175</v>
      </c>
      <c r="G273" s="218"/>
      <c r="H273" s="221">
        <v>5.9020000000000001</v>
      </c>
      <c r="I273" s="222"/>
      <c r="J273" s="218"/>
      <c r="K273" s="218"/>
      <c r="L273" s="223"/>
      <c r="M273" s="224"/>
      <c r="N273" s="225"/>
      <c r="O273" s="225"/>
      <c r="P273" s="225"/>
      <c r="Q273" s="225"/>
      <c r="R273" s="225"/>
      <c r="S273" s="225"/>
      <c r="T273" s="226"/>
      <c r="AT273" s="227" t="s">
        <v>141</v>
      </c>
      <c r="AU273" s="227" t="s">
        <v>92</v>
      </c>
      <c r="AV273" s="14" t="s">
        <v>92</v>
      </c>
      <c r="AW273" s="14" t="s">
        <v>36</v>
      </c>
      <c r="AX273" s="14" t="s">
        <v>82</v>
      </c>
      <c r="AY273" s="227" t="s">
        <v>128</v>
      </c>
    </row>
    <row r="274" spans="1:65" s="15" customFormat="1">
      <c r="B274" s="228"/>
      <c r="C274" s="229"/>
      <c r="D274" s="205" t="s">
        <v>141</v>
      </c>
      <c r="E274" s="230" t="s">
        <v>1</v>
      </c>
      <c r="F274" s="231" t="s">
        <v>145</v>
      </c>
      <c r="G274" s="229"/>
      <c r="H274" s="232">
        <v>88.186000000000007</v>
      </c>
      <c r="I274" s="233"/>
      <c r="J274" s="229"/>
      <c r="K274" s="229"/>
      <c r="L274" s="234"/>
      <c r="M274" s="235"/>
      <c r="N274" s="236"/>
      <c r="O274" s="236"/>
      <c r="P274" s="236"/>
      <c r="Q274" s="236"/>
      <c r="R274" s="236"/>
      <c r="S274" s="236"/>
      <c r="T274" s="237"/>
      <c r="AT274" s="238" t="s">
        <v>141</v>
      </c>
      <c r="AU274" s="238" t="s">
        <v>92</v>
      </c>
      <c r="AV274" s="15" t="s">
        <v>135</v>
      </c>
      <c r="AW274" s="15" t="s">
        <v>36</v>
      </c>
      <c r="AX274" s="15" t="s">
        <v>90</v>
      </c>
      <c r="AY274" s="238" t="s">
        <v>128</v>
      </c>
    </row>
    <row r="275" spans="1:65" s="14" customFormat="1">
      <c r="B275" s="217"/>
      <c r="C275" s="218"/>
      <c r="D275" s="205" t="s">
        <v>141</v>
      </c>
      <c r="E275" s="218"/>
      <c r="F275" s="220" t="s">
        <v>239</v>
      </c>
      <c r="G275" s="218"/>
      <c r="H275" s="221">
        <v>8.8190000000000008</v>
      </c>
      <c r="I275" s="222"/>
      <c r="J275" s="218"/>
      <c r="K275" s="218"/>
      <c r="L275" s="223"/>
      <c r="M275" s="224"/>
      <c r="N275" s="225"/>
      <c r="O275" s="225"/>
      <c r="P275" s="225"/>
      <c r="Q275" s="225"/>
      <c r="R275" s="225"/>
      <c r="S275" s="225"/>
      <c r="T275" s="226"/>
      <c r="AT275" s="227" t="s">
        <v>141</v>
      </c>
      <c r="AU275" s="227" t="s">
        <v>92</v>
      </c>
      <c r="AV275" s="14" t="s">
        <v>92</v>
      </c>
      <c r="AW275" s="14" t="s">
        <v>4</v>
      </c>
      <c r="AX275" s="14" t="s">
        <v>90</v>
      </c>
      <c r="AY275" s="227" t="s">
        <v>128</v>
      </c>
    </row>
    <row r="276" spans="1:65" s="2" customFormat="1" ht="33" customHeight="1">
      <c r="A276" s="35"/>
      <c r="B276" s="36"/>
      <c r="C276" s="187" t="s">
        <v>240</v>
      </c>
      <c r="D276" s="187" t="s">
        <v>130</v>
      </c>
      <c r="E276" s="188" t="s">
        <v>241</v>
      </c>
      <c r="F276" s="189" t="s">
        <v>242</v>
      </c>
      <c r="G276" s="190" t="s">
        <v>160</v>
      </c>
      <c r="H276" s="191">
        <v>11.606999999999999</v>
      </c>
      <c r="I276" s="192"/>
      <c r="J276" s="193">
        <f>ROUND(I276*H276,2)</f>
        <v>0</v>
      </c>
      <c r="K276" s="189" t="s">
        <v>134</v>
      </c>
      <c r="L276" s="40"/>
      <c r="M276" s="194" t="s">
        <v>1</v>
      </c>
      <c r="N276" s="195" t="s">
        <v>47</v>
      </c>
      <c r="O276" s="72"/>
      <c r="P276" s="196">
        <f>O276*H276</f>
        <v>0</v>
      </c>
      <c r="Q276" s="196">
        <v>0</v>
      </c>
      <c r="R276" s="196">
        <f>Q276*H276</f>
        <v>0</v>
      </c>
      <c r="S276" s="196">
        <v>0</v>
      </c>
      <c r="T276" s="197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198" t="s">
        <v>135</v>
      </c>
      <c r="AT276" s="198" t="s">
        <v>130</v>
      </c>
      <c r="AU276" s="198" t="s">
        <v>92</v>
      </c>
      <c r="AY276" s="18" t="s">
        <v>128</v>
      </c>
      <c r="BE276" s="199">
        <f>IF(N276="základní",J276,0)</f>
        <v>0</v>
      </c>
      <c r="BF276" s="199">
        <f>IF(N276="snížená",J276,0)</f>
        <v>0</v>
      </c>
      <c r="BG276" s="199">
        <f>IF(N276="zákl. přenesená",J276,0)</f>
        <v>0</v>
      </c>
      <c r="BH276" s="199">
        <f>IF(N276="sníž. přenesená",J276,0)</f>
        <v>0</v>
      </c>
      <c r="BI276" s="199">
        <f>IF(N276="nulová",J276,0)</f>
        <v>0</v>
      </c>
      <c r="BJ276" s="18" t="s">
        <v>90</v>
      </c>
      <c r="BK276" s="199">
        <f>ROUND(I276*H276,2)</f>
        <v>0</v>
      </c>
      <c r="BL276" s="18" t="s">
        <v>135</v>
      </c>
      <c r="BM276" s="198" t="s">
        <v>243</v>
      </c>
    </row>
    <row r="277" spans="1:65" s="2" customFormat="1">
      <c r="A277" s="35"/>
      <c r="B277" s="36"/>
      <c r="C277" s="37"/>
      <c r="D277" s="200" t="s">
        <v>137</v>
      </c>
      <c r="E277" s="37"/>
      <c r="F277" s="201" t="s">
        <v>244</v>
      </c>
      <c r="G277" s="37"/>
      <c r="H277" s="37"/>
      <c r="I277" s="202"/>
      <c r="J277" s="37"/>
      <c r="K277" s="37"/>
      <c r="L277" s="40"/>
      <c r="M277" s="203"/>
      <c r="N277" s="204"/>
      <c r="O277" s="72"/>
      <c r="P277" s="72"/>
      <c r="Q277" s="72"/>
      <c r="R277" s="72"/>
      <c r="S277" s="72"/>
      <c r="T277" s="73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T277" s="18" t="s">
        <v>137</v>
      </c>
      <c r="AU277" s="18" t="s">
        <v>92</v>
      </c>
    </row>
    <row r="278" spans="1:65" s="2" customFormat="1" ht="48.75">
      <c r="A278" s="35"/>
      <c r="B278" s="36"/>
      <c r="C278" s="37"/>
      <c r="D278" s="205" t="s">
        <v>139</v>
      </c>
      <c r="E278" s="37"/>
      <c r="F278" s="206" t="s">
        <v>163</v>
      </c>
      <c r="G278" s="37"/>
      <c r="H278" s="37"/>
      <c r="I278" s="202"/>
      <c r="J278" s="37"/>
      <c r="K278" s="37"/>
      <c r="L278" s="40"/>
      <c r="M278" s="203"/>
      <c r="N278" s="204"/>
      <c r="O278" s="72"/>
      <c r="P278" s="72"/>
      <c r="Q278" s="72"/>
      <c r="R278" s="72"/>
      <c r="S278" s="72"/>
      <c r="T278" s="73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T278" s="18" t="s">
        <v>139</v>
      </c>
      <c r="AU278" s="18" t="s">
        <v>92</v>
      </c>
    </row>
    <row r="279" spans="1:65" s="13" customFormat="1">
      <c r="B279" s="207"/>
      <c r="C279" s="208"/>
      <c r="D279" s="205" t="s">
        <v>141</v>
      </c>
      <c r="E279" s="209" t="s">
        <v>1</v>
      </c>
      <c r="F279" s="210" t="s">
        <v>189</v>
      </c>
      <c r="G279" s="208"/>
      <c r="H279" s="209" t="s">
        <v>1</v>
      </c>
      <c r="I279" s="211"/>
      <c r="J279" s="208"/>
      <c r="K279" s="208"/>
      <c r="L279" s="212"/>
      <c r="M279" s="213"/>
      <c r="N279" s="214"/>
      <c r="O279" s="214"/>
      <c r="P279" s="214"/>
      <c r="Q279" s="214"/>
      <c r="R279" s="214"/>
      <c r="S279" s="214"/>
      <c r="T279" s="215"/>
      <c r="AT279" s="216" t="s">
        <v>141</v>
      </c>
      <c r="AU279" s="216" t="s">
        <v>92</v>
      </c>
      <c r="AV279" s="13" t="s">
        <v>90</v>
      </c>
      <c r="AW279" s="13" t="s">
        <v>36</v>
      </c>
      <c r="AX279" s="13" t="s">
        <v>82</v>
      </c>
      <c r="AY279" s="216" t="s">
        <v>128</v>
      </c>
    </row>
    <row r="280" spans="1:65" s="13" customFormat="1">
      <c r="B280" s="207"/>
      <c r="C280" s="208"/>
      <c r="D280" s="205" t="s">
        <v>141</v>
      </c>
      <c r="E280" s="209" t="s">
        <v>1</v>
      </c>
      <c r="F280" s="210" t="s">
        <v>190</v>
      </c>
      <c r="G280" s="208"/>
      <c r="H280" s="209" t="s">
        <v>1</v>
      </c>
      <c r="I280" s="211"/>
      <c r="J280" s="208"/>
      <c r="K280" s="208"/>
      <c r="L280" s="212"/>
      <c r="M280" s="213"/>
      <c r="N280" s="214"/>
      <c r="O280" s="214"/>
      <c r="P280" s="214"/>
      <c r="Q280" s="214"/>
      <c r="R280" s="214"/>
      <c r="S280" s="214"/>
      <c r="T280" s="215"/>
      <c r="AT280" s="216" t="s">
        <v>141</v>
      </c>
      <c r="AU280" s="216" t="s">
        <v>92</v>
      </c>
      <c r="AV280" s="13" t="s">
        <v>90</v>
      </c>
      <c r="AW280" s="13" t="s">
        <v>36</v>
      </c>
      <c r="AX280" s="13" t="s">
        <v>82</v>
      </c>
      <c r="AY280" s="216" t="s">
        <v>128</v>
      </c>
    </row>
    <row r="281" spans="1:65" s="14" customFormat="1">
      <c r="B281" s="217"/>
      <c r="C281" s="218"/>
      <c r="D281" s="205" t="s">
        <v>141</v>
      </c>
      <c r="E281" s="219" t="s">
        <v>1</v>
      </c>
      <c r="F281" s="220" t="s">
        <v>191</v>
      </c>
      <c r="G281" s="218"/>
      <c r="H281" s="221">
        <v>9.5150000000000006</v>
      </c>
      <c r="I281" s="222"/>
      <c r="J281" s="218"/>
      <c r="K281" s="218"/>
      <c r="L281" s="223"/>
      <c r="M281" s="224"/>
      <c r="N281" s="225"/>
      <c r="O281" s="225"/>
      <c r="P281" s="225"/>
      <c r="Q281" s="225"/>
      <c r="R281" s="225"/>
      <c r="S281" s="225"/>
      <c r="T281" s="226"/>
      <c r="AT281" s="227" t="s">
        <v>141</v>
      </c>
      <c r="AU281" s="227" t="s">
        <v>92</v>
      </c>
      <c r="AV281" s="14" t="s">
        <v>92</v>
      </c>
      <c r="AW281" s="14" t="s">
        <v>36</v>
      </c>
      <c r="AX281" s="14" t="s">
        <v>82</v>
      </c>
      <c r="AY281" s="227" t="s">
        <v>128</v>
      </c>
    </row>
    <row r="282" spans="1:65" s="14" customFormat="1">
      <c r="B282" s="217"/>
      <c r="C282" s="218"/>
      <c r="D282" s="205" t="s">
        <v>141</v>
      </c>
      <c r="E282" s="219" t="s">
        <v>1</v>
      </c>
      <c r="F282" s="220" t="s">
        <v>192</v>
      </c>
      <c r="G282" s="218"/>
      <c r="H282" s="221">
        <v>5.0540000000000003</v>
      </c>
      <c r="I282" s="222"/>
      <c r="J282" s="218"/>
      <c r="K282" s="218"/>
      <c r="L282" s="223"/>
      <c r="M282" s="224"/>
      <c r="N282" s="225"/>
      <c r="O282" s="225"/>
      <c r="P282" s="225"/>
      <c r="Q282" s="225"/>
      <c r="R282" s="225"/>
      <c r="S282" s="225"/>
      <c r="T282" s="226"/>
      <c r="AT282" s="227" t="s">
        <v>141</v>
      </c>
      <c r="AU282" s="227" t="s">
        <v>92</v>
      </c>
      <c r="AV282" s="14" t="s">
        <v>92</v>
      </c>
      <c r="AW282" s="14" t="s">
        <v>36</v>
      </c>
      <c r="AX282" s="14" t="s">
        <v>82</v>
      </c>
      <c r="AY282" s="227" t="s">
        <v>128</v>
      </c>
    </row>
    <row r="283" spans="1:65" s="14" customFormat="1">
      <c r="B283" s="217"/>
      <c r="C283" s="218"/>
      <c r="D283" s="205" t="s">
        <v>141</v>
      </c>
      <c r="E283" s="219" t="s">
        <v>1</v>
      </c>
      <c r="F283" s="220" t="s">
        <v>193</v>
      </c>
      <c r="G283" s="218"/>
      <c r="H283" s="221">
        <v>1.129</v>
      </c>
      <c r="I283" s="222"/>
      <c r="J283" s="218"/>
      <c r="K283" s="218"/>
      <c r="L283" s="223"/>
      <c r="M283" s="224"/>
      <c r="N283" s="225"/>
      <c r="O283" s="225"/>
      <c r="P283" s="225"/>
      <c r="Q283" s="225"/>
      <c r="R283" s="225"/>
      <c r="S283" s="225"/>
      <c r="T283" s="226"/>
      <c r="AT283" s="227" t="s">
        <v>141</v>
      </c>
      <c r="AU283" s="227" t="s">
        <v>92</v>
      </c>
      <c r="AV283" s="14" t="s">
        <v>92</v>
      </c>
      <c r="AW283" s="14" t="s">
        <v>36</v>
      </c>
      <c r="AX283" s="14" t="s">
        <v>82</v>
      </c>
      <c r="AY283" s="227" t="s">
        <v>128</v>
      </c>
    </row>
    <row r="284" spans="1:65" s="14" customFormat="1">
      <c r="B284" s="217"/>
      <c r="C284" s="218"/>
      <c r="D284" s="205" t="s">
        <v>141</v>
      </c>
      <c r="E284" s="219" t="s">
        <v>1</v>
      </c>
      <c r="F284" s="220" t="s">
        <v>194</v>
      </c>
      <c r="G284" s="218"/>
      <c r="H284" s="221">
        <v>7.7939999999999996</v>
      </c>
      <c r="I284" s="222"/>
      <c r="J284" s="218"/>
      <c r="K284" s="218"/>
      <c r="L284" s="223"/>
      <c r="M284" s="224"/>
      <c r="N284" s="225"/>
      <c r="O284" s="225"/>
      <c r="P284" s="225"/>
      <c r="Q284" s="225"/>
      <c r="R284" s="225"/>
      <c r="S284" s="225"/>
      <c r="T284" s="226"/>
      <c r="AT284" s="227" t="s">
        <v>141</v>
      </c>
      <c r="AU284" s="227" t="s">
        <v>92</v>
      </c>
      <c r="AV284" s="14" t="s">
        <v>92</v>
      </c>
      <c r="AW284" s="14" t="s">
        <v>36</v>
      </c>
      <c r="AX284" s="14" t="s">
        <v>82</v>
      </c>
      <c r="AY284" s="227" t="s">
        <v>128</v>
      </c>
    </row>
    <row r="285" spans="1:65" s="14" customFormat="1">
      <c r="B285" s="217"/>
      <c r="C285" s="218"/>
      <c r="D285" s="205" t="s">
        <v>141</v>
      </c>
      <c r="E285" s="219" t="s">
        <v>1</v>
      </c>
      <c r="F285" s="220" t="s">
        <v>195</v>
      </c>
      <c r="G285" s="218"/>
      <c r="H285" s="221">
        <v>0.997</v>
      </c>
      <c r="I285" s="222"/>
      <c r="J285" s="218"/>
      <c r="K285" s="218"/>
      <c r="L285" s="223"/>
      <c r="M285" s="224"/>
      <c r="N285" s="225"/>
      <c r="O285" s="225"/>
      <c r="P285" s="225"/>
      <c r="Q285" s="225"/>
      <c r="R285" s="225"/>
      <c r="S285" s="225"/>
      <c r="T285" s="226"/>
      <c r="AT285" s="227" t="s">
        <v>141</v>
      </c>
      <c r="AU285" s="227" t="s">
        <v>92</v>
      </c>
      <c r="AV285" s="14" t="s">
        <v>92</v>
      </c>
      <c r="AW285" s="14" t="s">
        <v>36</v>
      </c>
      <c r="AX285" s="14" t="s">
        <v>82</v>
      </c>
      <c r="AY285" s="227" t="s">
        <v>128</v>
      </c>
    </row>
    <row r="286" spans="1:65" s="13" customFormat="1">
      <c r="B286" s="207"/>
      <c r="C286" s="208"/>
      <c r="D286" s="205" t="s">
        <v>141</v>
      </c>
      <c r="E286" s="209" t="s">
        <v>1</v>
      </c>
      <c r="F286" s="210" t="s">
        <v>196</v>
      </c>
      <c r="G286" s="208"/>
      <c r="H286" s="209" t="s">
        <v>1</v>
      </c>
      <c r="I286" s="211"/>
      <c r="J286" s="208"/>
      <c r="K286" s="208"/>
      <c r="L286" s="212"/>
      <c r="M286" s="213"/>
      <c r="N286" s="214"/>
      <c r="O286" s="214"/>
      <c r="P286" s="214"/>
      <c r="Q286" s="214"/>
      <c r="R286" s="214"/>
      <c r="S286" s="214"/>
      <c r="T286" s="215"/>
      <c r="AT286" s="216" t="s">
        <v>141</v>
      </c>
      <c r="AU286" s="216" t="s">
        <v>92</v>
      </c>
      <c r="AV286" s="13" t="s">
        <v>90</v>
      </c>
      <c r="AW286" s="13" t="s">
        <v>36</v>
      </c>
      <c r="AX286" s="13" t="s">
        <v>82</v>
      </c>
      <c r="AY286" s="216" t="s">
        <v>128</v>
      </c>
    </row>
    <row r="287" spans="1:65" s="14" customFormat="1">
      <c r="B287" s="217"/>
      <c r="C287" s="218"/>
      <c r="D287" s="205" t="s">
        <v>141</v>
      </c>
      <c r="E287" s="219" t="s">
        <v>1</v>
      </c>
      <c r="F287" s="220" t="s">
        <v>197</v>
      </c>
      <c r="G287" s="218"/>
      <c r="H287" s="221">
        <v>4.3369999999999997</v>
      </c>
      <c r="I287" s="222"/>
      <c r="J287" s="218"/>
      <c r="K287" s="218"/>
      <c r="L287" s="223"/>
      <c r="M287" s="224"/>
      <c r="N287" s="225"/>
      <c r="O287" s="225"/>
      <c r="P287" s="225"/>
      <c r="Q287" s="225"/>
      <c r="R287" s="225"/>
      <c r="S287" s="225"/>
      <c r="T287" s="226"/>
      <c r="AT287" s="227" t="s">
        <v>141</v>
      </c>
      <c r="AU287" s="227" t="s">
        <v>92</v>
      </c>
      <c r="AV287" s="14" t="s">
        <v>92</v>
      </c>
      <c r="AW287" s="14" t="s">
        <v>36</v>
      </c>
      <c r="AX287" s="14" t="s">
        <v>82</v>
      </c>
      <c r="AY287" s="227" t="s">
        <v>128</v>
      </c>
    </row>
    <row r="288" spans="1:65" s="14" customFormat="1">
      <c r="B288" s="217"/>
      <c r="C288" s="218"/>
      <c r="D288" s="205" t="s">
        <v>141</v>
      </c>
      <c r="E288" s="219" t="s">
        <v>1</v>
      </c>
      <c r="F288" s="220" t="s">
        <v>198</v>
      </c>
      <c r="G288" s="218"/>
      <c r="H288" s="221">
        <v>18.899999999999999</v>
      </c>
      <c r="I288" s="222"/>
      <c r="J288" s="218"/>
      <c r="K288" s="218"/>
      <c r="L288" s="223"/>
      <c r="M288" s="224"/>
      <c r="N288" s="225"/>
      <c r="O288" s="225"/>
      <c r="P288" s="225"/>
      <c r="Q288" s="225"/>
      <c r="R288" s="225"/>
      <c r="S288" s="225"/>
      <c r="T288" s="226"/>
      <c r="AT288" s="227" t="s">
        <v>141</v>
      </c>
      <c r="AU288" s="227" t="s">
        <v>92</v>
      </c>
      <c r="AV288" s="14" t="s">
        <v>92</v>
      </c>
      <c r="AW288" s="14" t="s">
        <v>36</v>
      </c>
      <c r="AX288" s="14" t="s">
        <v>82</v>
      </c>
      <c r="AY288" s="227" t="s">
        <v>128</v>
      </c>
    </row>
    <row r="289" spans="2:51" s="13" customFormat="1">
      <c r="B289" s="207"/>
      <c r="C289" s="208"/>
      <c r="D289" s="205" t="s">
        <v>141</v>
      </c>
      <c r="E289" s="209" t="s">
        <v>1</v>
      </c>
      <c r="F289" s="210" t="s">
        <v>199</v>
      </c>
      <c r="G289" s="208"/>
      <c r="H289" s="209" t="s">
        <v>1</v>
      </c>
      <c r="I289" s="211"/>
      <c r="J289" s="208"/>
      <c r="K289" s="208"/>
      <c r="L289" s="212"/>
      <c r="M289" s="213"/>
      <c r="N289" s="214"/>
      <c r="O289" s="214"/>
      <c r="P289" s="214"/>
      <c r="Q289" s="214"/>
      <c r="R289" s="214"/>
      <c r="S289" s="214"/>
      <c r="T289" s="215"/>
      <c r="AT289" s="216" t="s">
        <v>141</v>
      </c>
      <c r="AU289" s="216" t="s">
        <v>92</v>
      </c>
      <c r="AV289" s="13" t="s">
        <v>90</v>
      </c>
      <c r="AW289" s="13" t="s">
        <v>36</v>
      </c>
      <c r="AX289" s="13" t="s">
        <v>82</v>
      </c>
      <c r="AY289" s="216" t="s">
        <v>128</v>
      </c>
    </row>
    <row r="290" spans="2:51" s="14" customFormat="1">
      <c r="B290" s="217"/>
      <c r="C290" s="218"/>
      <c r="D290" s="205" t="s">
        <v>141</v>
      </c>
      <c r="E290" s="219" t="s">
        <v>1</v>
      </c>
      <c r="F290" s="220" t="s">
        <v>200</v>
      </c>
      <c r="G290" s="218"/>
      <c r="H290" s="221">
        <v>2.6160000000000001</v>
      </c>
      <c r="I290" s="222"/>
      <c r="J290" s="218"/>
      <c r="K290" s="218"/>
      <c r="L290" s="223"/>
      <c r="M290" s="224"/>
      <c r="N290" s="225"/>
      <c r="O290" s="225"/>
      <c r="P290" s="225"/>
      <c r="Q290" s="225"/>
      <c r="R290" s="225"/>
      <c r="S290" s="225"/>
      <c r="T290" s="226"/>
      <c r="AT290" s="227" t="s">
        <v>141</v>
      </c>
      <c r="AU290" s="227" t="s">
        <v>92</v>
      </c>
      <c r="AV290" s="14" t="s">
        <v>92</v>
      </c>
      <c r="AW290" s="14" t="s">
        <v>36</v>
      </c>
      <c r="AX290" s="14" t="s">
        <v>82</v>
      </c>
      <c r="AY290" s="227" t="s">
        <v>128</v>
      </c>
    </row>
    <row r="291" spans="2:51" s="14" customFormat="1">
      <c r="B291" s="217"/>
      <c r="C291" s="218"/>
      <c r="D291" s="205" t="s">
        <v>141</v>
      </c>
      <c r="E291" s="219" t="s">
        <v>1</v>
      </c>
      <c r="F291" s="220" t="s">
        <v>201</v>
      </c>
      <c r="G291" s="218"/>
      <c r="H291" s="221">
        <v>1.2010000000000001</v>
      </c>
      <c r="I291" s="222"/>
      <c r="J291" s="218"/>
      <c r="K291" s="218"/>
      <c r="L291" s="223"/>
      <c r="M291" s="224"/>
      <c r="N291" s="225"/>
      <c r="O291" s="225"/>
      <c r="P291" s="225"/>
      <c r="Q291" s="225"/>
      <c r="R291" s="225"/>
      <c r="S291" s="225"/>
      <c r="T291" s="226"/>
      <c r="AT291" s="227" t="s">
        <v>141</v>
      </c>
      <c r="AU291" s="227" t="s">
        <v>92</v>
      </c>
      <c r="AV291" s="14" t="s">
        <v>92</v>
      </c>
      <c r="AW291" s="14" t="s">
        <v>36</v>
      </c>
      <c r="AX291" s="14" t="s">
        <v>82</v>
      </c>
      <c r="AY291" s="227" t="s">
        <v>128</v>
      </c>
    </row>
    <row r="292" spans="2:51" s="14" customFormat="1">
      <c r="B292" s="217"/>
      <c r="C292" s="218"/>
      <c r="D292" s="205" t="s">
        <v>141</v>
      </c>
      <c r="E292" s="219" t="s">
        <v>1</v>
      </c>
      <c r="F292" s="220" t="s">
        <v>202</v>
      </c>
      <c r="G292" s="218"/>
      <c r="H292" s="221">
        <v>1.04</v>
      </c>
      <c r="I292" s="222"/>
      <c r="J292" s="218"/>
      <c r="K292" s="218"/>
      <c r="L292" s="223"/>
      <c r="M292" s="224"/>
      <c r="N292" s="225"/>
      <c r="O292" s="225"/>
      <c r="P292" s="225"/>
      <c r="Q292" s="225"/>
      <c r="R292" s="225"/>
      <c r="S292" s="225"/>
      <c r="T292" s="226"/>
      <c r="AT292" s="227" t="s">
        <v>141</v>
      </c>
      <c r="AU292" s="227" t="s">
        <v>92</v>
      </c>
      <c r="AV292" s="14" t="s">
        <v>92</v>
      </c>
      <c r="AW292" s="14" t="s">
        <v>36</v>
      </c>
      <c r="AX292" s="14" t="s">
        <v>82</v>
      </c>
      <c r="AY292" s="227" t="s">
        <v>128</v>
      </c>
    </row>
    <row r="293" spans="2:51" s="14" customFormat="1">
      <c r="B293" s="217"/>
      <c r="C293" s="218"/>
      <c r="D293" s="205" t="s">
        <v>141</v>
      </c>
      <c r="E293" s="219" t="s">
        <v>1</v>
      </c>
      <c r="F293" s="220" t="s">
        <v>203</v>
      </c>
      <c r="G293" s="218"/>
      <c r="H293" s="221">
        <v>16.393999999999998</v>
      </c>
      <c r="I293" s="222"/>
      <c r="J293" s="218"/>
      <c r="K293" s="218"/>
      <c r="L293" s="223"/>
      <c r="M293" s="224"/>
      <c r="N293" s="225"/>
      <c r="O293" s="225"/>
      <c r="P293" s="225"/>
      <c r="Q293" s="225"/>
      <c r="R293" s="225"/>
      <c r="S293" s="225"/>
      <c r="T293" s="226"/>
      <c r="AT293" s="227" t="s">
        <v>141</v>
      </c>
      <c r="AU293" s="227" t="s">
        <v>92</v>
      </c>
      <c r="AV293" s="14" t="s">
        <v>92</v>
      </c>
      <c r="AW293" s="14" t="s">
        <v>36</v>
      </c>
      <c r="AX293" s="14" t="s">
        <v>82</v>
      </c>
      <c r="AY293" s="227" t="s">
        <v>128</v>
      </c>
    </row>
    <row r="294" spans="2:51" s="14" customFormat="1">
      <c r="B294" s="217"/>
      <c r="C294" s="218"/>
      <c r="D294" s="205" t="s">
        <v>141</v>
      </c>
      <c r="E294" s="219" t="s">
        <v>1</v>
      </c>
      <c r="F294" s="220" t="s">
        <v>204</v>
      </c>
      <c r="G294" s="218"/>
      <c r="H294" s="221">
        <v>3.8210000000000002</v>
      </c>
      <c r="I294" s="222"/>
      <c r="J294" s="218"/>
      <c r="K294" s="218"/>
      <c r="L294" s="223"/>
      <c r="M294" s="224"/>
      <c r="N294" s="225"/>
      <c r="O294" s="225"/>
      <c r="P294" s="225"/>
      <c r="Q294" s="225"/>
      <c r="R294" s="225"/>
      <c r="S294" s="225"/>
      <c r="T294" s="226"/>
      <c r="AT294" s="227" t="s">
        <v>141</v>
      </c>
      <c r="AU294" s="227" t="s">
        <v>92</v>
      </c>
      <c r="AV294" s="14" t="s">
        <v>92</v>
      </c>
      <c r="AW294" s="14" t="s">
        <v>36</v>
      </c>
      <c r="AX294" s="14" t="s">
        <v>82</v>
      </c>
      <c r="AY294" s="227" t="s">
        <v>128</v>
      </c>
    </row>
    <row r="295" spans="2:51" s="13" customFormat="1">
      <c r="B295" s="207"/>
      <c r="C295" s="208"/>
      <c r="D295" s="205" t="s">
        <v>141</v>
      </c>
      <c r="E295" s="209" t="s">
        <v>1</v>
      </c>
      <c r="F295" s="210" t="s">
        <v>205</v>
      </c>
      <c r="G295" s="208"/>
      <c r="H295" s="209" t="s">
        <v>1</v>
      </c>
      <c r="I295" s="211"/>
      <c r="J295" s="208"/>
      <c r="K295" s="208"/>
      <c r="L295" s="212"/>
      <c r="M295" s="213"/>
      <c r="N295" s="214"/>
      <c r="O295" s="214"/>
      <c r="P295" s="214"/>
      <c r="Q295" s="214"/>
      <c r="R295" s="214"/>
      <c r="S295" s="214"/>
      <c r="T295" s="215"/>
      <c r="AT295" s="216" t="s">
        <v>141</v>
      </c>
      <c r="AU295" s="216" t="s">
        <v>92</v>
      </c>
      <c r="AV295" s="13" t="s">
        <v>90</v>
      </c>
      <c r="AW295" s="13" t="s">
        <v>36</v>
      </c>
      <c r="AX295" s="13" t="s">
        <v>82</v>
      </c>
      <c r="AY295" s="216" t="s">
        <v>128</v>
      </c>
    </row>
    <row r="296" spans="2:51" s="14" customFormat="1">
      <c r="B296" s="217"/>
      <c r="C296" s="218"/>
      <c r="D296" s="205" t="s">
        <v>141</v>
      </c>
      <c r="E296" s="219" t="s">
        <v>1</v>
      </c>
      <c r="F296" s="220" t="s">
        <v>206</v>
      </c>
      <c r="G296" s="218"/>
      <c r="H296" s="221">
        <v>5.7130000000000001</v>
      </c>
      <c r="I296" s="222"/>
      <c r="J296" s="218"/>
      <c r="K296" s="218"/>
      <c r="L296" s="223"/>
      <c r="M296" s="224"/>
      <c r="N296" s="225"/>
      <c r="O296" s="225"/>
      <c r="P296" s="225"/>
      <c r="Q296" s="225"/>
      <c r="R296" s="225"/>
      <c r="S296" s="225"/>
      <c r="T296" s="226"/>
      <c r="AT296" s="227" t="s">
        <v>141</v>
      </c>
      <c r="AU296" s="227" t="s">
        <v>92</v>
      </c>
      <c r="AV296" s="14" t="s">
        <v>92</v>
      </c>
      <c r="AW296" s="14" t="s">
        <v>36</v>
      </c>
      <c r="AX296" s="14" t="s">
        <v>82</v>
      </c>
      <c r="AY296" s="227" t="s">
        <v>128</v>
      </c>
    </row>
    <row r="297" spans="2:51" s="14" customFormat="1">
      <c r="B297" s="217"/>
      <c r="C297" s="218"/>
      <c r="D297" s="205" t="s">
        <v>141</v>
      </c>
      <c r="E297" s="219" t="s">
        <v>1</v>
      </c>
      <c r="F297" s="220" t="s">
        <v>207</v>
      </c>
      <c r="G297" s="218"/>
      <c r="H297" s="221">
        <v>2.41</v>
      </c>
      <c r="I297" s="222"/>
      <c r="J297" s="218"/>
      <c r="K297" s="218"/>
      <c r="L297" s="223"/>
      <c r="M297" s="224"/>
      <c r="N297" s="225"/>
      <c r="O297" s="225"/>
      <c r="P297" s="225"/>
      <c r="Q297" s="225"/>
      <c r="R297" s="225"/>
      <c r="S297" s="225"/>
      <c r="T297" s="226"/>
      <c r="AT297" s="227" t="s">
        <v>141</v>
      </c>
      <c r="AU297" s="227" t="s">
        <v>92</v>
      </c>
      <c r="AV297" s="14" t="s">
        <v>92</v>
      </c>
      <c r="AW297" s="14" t="s">
        <v>36</v>
      </c>
      <c r="AX297" s="14" t="s">
        <v>82</v>
      </c>
      <c r="AY297" s="227" t="s">
        <v>128</v>
      </c>
    </row>
    <row r="298" spans="2:51" s="13" customFormat="1">
      <c r="B298" s="207"/>
      <c r="C298" s="208"/>
      <c r="D298" s="205" t="s">
        <v>141</v>
      </c>
      <c r="E298" s="209" t="s">
        <v>1</v>
      </c>
      <c r="F298" s="210" t="s">
        <v>208</v>
      </c>
      <c r="G298" s="208"/>
      <c r="H298" s="209" t="s">
        <v>1</v>
      </c>
      <c r="I298" s="211"/>
      <c r="J298" s="208"/>
      <c r="K298" s="208"/>
      <c r="L298" s="212"/>
      <c r="M298" s="213"/>
      <c r="N298" s="214"/>
      <c r="O298" s="214"/>
      <c r="P298" s="214"/>
      <c r="Q298" s="214"/>
      <c r="R298" s="214"/>
      <c r="S298" s="214"/>
      <c r="T298" s="215"/>
      <c r="AT298" s="216" t="s">
        <v>141</v>
      </c>
      <c r="AU298" s="216" t="s">
        <v>92</v>
      </c>
      <c r="AV298" s="13" t="s">
        <v>90</v>
      </c>
      <c r="AW298" s="13" t="s">
        <v>36</v>
      </c>
      <c r="AX298" s="13" t="s">
        <v>82</v>
      </c>
      <c r="AY298" s="216" t="s">
        <v>128</v>
      </c>
    </row>
    <row r="299" spans="2:51" s="14" customFormat="1">
      <c r="B299" s="217"/>
      <c r="C299" s="218"/>
      <c r="D299" s="205" t="s">
        <v>141</v>
      </c>
      <c r="E299" s="219" t="s">
        <v>1</v>
      </c>
      <c r="F299" s="220" t="s">
        <v>209</v>
      </c>
      <c r="G299" s="218"/>
      <c r="H299" s="221">
        <v>10.497</v>
      </c>
      <c r="I299" s="222"/>
      <c r="J299" s="218"/>
      <c r="K299" s="218"/>
      <c r="L299" s="223"/>
      <c r="M299" s="224"/>
      <c r="N299" s="225"/>
      <c r="O299" s="225"/>
      <c r="P299" s="225"/>
      <c r="Q299" s="225"/>
      <c r="R299" s="225"/>
      <c r="S299" s="225"/>
      <c r="T299" s="226"/>
      <c r="AT299" s="227" t="s">
        <v>141</v>
      </c>
      <c r="AU299" s="227" t="s">
        <v>92</v>
      </c>
      <c r="AV299" s="14" t="s">
        <v>92</v>
      </c>
      <c r="AW299" s="14" t="s">
        <v>36</v>
      </c>
      <c r="AX299" s="14" t="s">
        <v>82</v>
      </c>
      <c r="AY299" s="227" t="s">
        <v>128</v>
      </c>
    </row>
    <row r="300" spans="2:51" s="14" customFormat="1">
      <c r="B300" s="217"/>
      <c r="C300" s="218"/>
      <c r="D300" s="205" t="s">
        <v>141</v>
      </c>
      <c r="E300" s="219" t="s">
        <v>1</v>
      </c>
      <c r="F300" s="220" t="s">
        <v>210</v>
      </c>
      <c r="G300" s="218"/>
      <c r="H300" s="221">
        <v>9.0340000000000007</v>
      </c>
      <c r="I300" s="222"/>
      <c r="J300" s="218"/>
      <c r="K300" s="218"/>
      <c r="L300" s="223"/>
      <c r="M300" s="224"/>
      <c r="N300" s="225"/>
      <c r="O300" s="225"/>
      <c r="P300" s="225"/>
      <c r="Q300" s="225"/>
      <c r="R300" s="225"/>
      <c r="S300" s="225"/>
      <c r="T300" s="226"/>
      <c r="AT300" s="227" t="s">
        <v>141</v>
      </c>
      <c r="AU300" s="227" t="s">
        <v>92</v>
      </c>
      <c r="AV300" s="14" t="s">
        <v>92</v>
      </c>
      <c r="AW300" s="14" t="s">
        <v>36</v>
      </c>
      <c r="AX300" s="14" t="s">
        <v>82</v>
      </c>
      <c r="AY300" s="227" t="s">
        <v>128</v>
      </c>
    </row>
    <row r="301" spans="2:51" s="14" customFormat="1">
      <c r="B301" s="217"/>
      <c r="C301" s="218"/>
      <c r="D301" s="205" t="s">
        <v>141</v>
      </c>
      <c r="E301" s="219" t="s">
        <v>1</v>
      </c>
      <c r="F301" s="220" t="s">
        <v>211</v>
      </c>
      <c r="G301" s="218"/>
      <c r="H301" s="221">
        <v>0.78500000000000003</v>
      </c>
      <c r="I301" s="222"/>
      <c r="J301" s="218"/>
      <c r="K301" s="218"/>
      <c r="L301" s="223"/>
      <c r="M301" s="224"/>
      <c r="N301" s="225"/>
      <c r="O301" s="225"/>
      <c r="P301" s="225"/>
      <c r="Q301" s="225"/>
      <c r="R301" s="225"/>
      <c r="S301" s="225"/>
      <c r="T301" s="226"/>
      <c r="AT301" s="227" t="s">
        <v>141</v>
      </c>
      <c r="AU301" s="227" t="s">
        <v>92</v>
      </c>
      <c r="AV301" s="14" t="s">
        <v>92</v>
      </c>
      <c r="AW301" s="14" t="s">
        <v>36</v>
      </c>
      <c r="AX301" s="14" t="s">
        <v>82</v>
      </c>
      <c r="AY301" s="227" t="s">
        <v>128</v>
      </c>
    </row>
    <row r="302" spans="2:51" s="14" customFormat="1">
      <c r="B302" s="217"/>
      <c r="C302" s="218"/>
      <c r="D302" s="205" t="s">
        <v>141</v>
      </c>
      <c r="E302" s="219" t="s">
        <v>1</v>
      </c>
      <c r="F302" s="220" t="s">
        <v>212</v>
      </c>
      <c r="G302" s="218"/>
      <c r="H302" s="221">
        <v>5.3</v>
      </c>
      <c r="I302" s="222"/>
      <c r="J302" s="218"/>
      <c r="K302" s="218"/>
      <c r="L302" s="223"/>
      <c r="M302" s="224"/>
      <c r="N302" s="225"/>
      <c r="O302" s="225"/>
      <c r="P302" s="225"/>
      <c r="Q302" s="225"/>
      <c r="R302" s="225"/>
      <c r="S302" s="225"/>
      <c r="T302" s="226"/>
      <c r="AT302" s="227" t="s">
        <v>141</v>
      </c>
      <c r="AU302" s="227" t="s">
        <v>92</v>
      </c>
      <c r="AV302" s="14" t="s">
        <v>92</v>
      </c>
      <c r="AW302" s="14" t="s">
        <v>36</v>
      </c>
      <c r="AX302" s="14" t="s">
        <v>82</v>
      </c>
      <c r="AY302" s="227" t="s">
        <v>128</v>
      </c>
    </row>
    <row r="303" spans="2:51" s="13" customFormat="1">
      <c r="B303" s="207"/>
      <c r="C303" s="208"/>
      <c r="D303" s="205" t="s">
        <v>141</v>
      </c>
      <c r="E303" s="209" t="s">
        <v>1</v>
      </c>
      <c r="F303" s="210" t="s">
        <v>213</v>
      </c>
      <c r="G303" s="208"/>
      <c r="H303" s="209" t="s">
        <v>1</v>
      </c>
      <c r="I303" s="211"/>
      <c r="J303" s="208"/>
      <c r="K303" s="208"/>
      <c r="L303" s="212"/>
      <c r="M303" s="213"/>
      <c r="N303" s="214"/>
      <c r="O303" s="214"/>
      <c r="P303" s="214"/>
      <c r="Q303" s="214"/>
      <c r="R303" s="214"/>
      <c r="S303" s="214"/>
      <c r="T303" s="215"/>
      <c r="AT303" s="216" t="s">
        <v>141</v>
      </c>
      <c r="AU303" s="216" t="s">
        <v>92</v>
      </c>
      <c r="AV303" s="13" t="s">
        <v>90</v>
      </c>
      <c r="AW303" s="13" t="s">
        <v>36</v>
      </c>
      <c r="AX303" s="13" t="s">
        <v>82</v>
      </c>
      <c r="AY303" s="216" t="s">
        <v>128</v>
      </c>
    </row>
    <row r="304" spans="2:51" s="16" customFormat="1">
      <c r="B304" s="239"/>
      <c r="C304" s="240"/>
      <c r="D304" s="205" t="s">
        <v>141</v>
      </c>
      <c r="E304" s="241" t="s">
        <v>1</v>
      </c>
      <c r="F304" s="242" t="s">
        <v>214</v>
      </c>
      <c r="G304" s="240"/>
      <c r="H304" s="243">
        <v>106.53700000000001</v>
      </c>
      <c r="I304" s="244"/>
      <c r="J304" s="240"/>
      <c r="K304" s="240"/>
      <c r="L304" s="245"/>
      <c r="M304" s="246"/>
      <c r="N304" s="247"/>
      <c r="O304" s="247"/>
      <c r="P304" s="247"/>
      <c r="Q304" s="247"/>
      <c r="R304" s="247"/>
      <c r="S304" s="247"/>
      <c r="T304" s="248"/>
      <c r="AT304" s="249" t="s">
        <v>141</v>
      </c>
      <c r="AU304" s="249" t="s">
        <v>92</v>
      </c>
      <c r="AV304" s="16" t="s">
        <v>153</v>
      </c>
      <c r="AW304" s="16" t="s">
        <v>36</v>
      </c>
      <c r="AX304" s="16" t="s">
        <v>82</v>
      </c>
      <c r="AY304" s="249" t="s">
        <v>128</v>
      </c>
    </row>
    <row r="305" spans="1:65" s="13" customFormat="1">
      <c r="B305" s="207"/>
      <c r="C305" s="208"/>
      <c r="D305" s="205" t="s">
        <v>141</v>
      </c>
      <c r="E305" s="209" t="s">
        <v>1</v>
      </c>
      <c r="F305" s="210" t="s">
        <v>215</v>
      </c>
      <c r="G305" s="208"/>
      <c r="H305" s="209" t="s">
        <v>1</v>
      </c>
      <c r="I305" s="211"/>
      <c r="J305" s="208"/>
      <c r="K305" s="208"/>
      <c r="L305" s="212"/>
      <c r="M305" s="213"/>
      <c r="N305" s="214"/>
      <c r="O305" s="214"/>
      <c r="P305" s="214"/>
      <c r="Q305" s="214"/>
      <c r="R305" s="214"/>
      <c r="S305" s="214"/>
      <c r="T305" s="215"/>
      <c r="AT305" s="216" t="s">
        <v>141</v>
      </c>
      <c r="AU305" s="216" t="s">
        <v>92</v>
      </c>
      <c r="AV305" s="13" t="s">
        <v>90</v>
      </c>
      <c r="AW305" s="13" t="s">
        <v>36</v>
      </c>
      <c r="AX305" s="13" t="s">
        <v>82</v>
      </c>
      <c r="AY305" s="216" t="s">
        <v>128</v>
      </c>
    </row>
    <row r="306" spans="1:65" s="14" customFormat="1">
      <c r="B306" s="217"/>
      <c r="C306" s="218"/>
      <c r="D306" s="205" t="s">
        <v>141</v>
      </c>
      <c r="E306" s="219" t="s">
        <v>1</v>
      </c>
      <c r="F306" s="220" t="s">
        <v>216</v>
      </c>
      <c r="G306" s="218"/>
      <c r="H306" s="221">
        <v>0.78</v>
      </c>
      <c r="I306" s="222"/>
      <c r="J306" s="218"/>
      <c r="K306" s="218"/>
      <c r="L306" s="223"/>
      <c r="M306" s="224"/>
      <c r="N306" s="225"/>
      <c r="O306" s="225"/>
      <c r="P306" s="225"/>
      <c r="Q306" s="225"/>
      <c r="R306" s="225"/>
      <c r="S306" s="225"/>
      <c r="T306" s="226"/>
      <c r="AT306" s="227" t="s">
        <v>141</v>
      </c>
      <c r="AU306" s="227" t="s">
        <v>92</v>
      </c>
      <c r="AV306" s="14" t="s">
        <v>92</v>
      </c>
      <c r="AW306" s="14" t="s">
        <v>36</v>
      </c>
      <c r="AX306" s="14" t="s">
        <v>82</v>
      </c>
      <c r="AY306" s="227" t="s">
        <v>128</v>
      </c>
    </row>
    <row r="307" spans="1:65" s="16" customFormat="1">
      <c r="B307" s="239"/>
      <c r="C307" s="240"/>
      <c r="D307" s="205" t="s">
        <v>141</v>
      </c>
      <c r="E307" s="241" t="s">
        <v>1</v>
      </c>
      <c r="F307" s="242" t="s">
        <v>214</v>
      </c>
      <c r="G307" s="240"/>
      <c r="H307" s="243">
        <v>0.78</v>
      </c>
      <c r="I307" s="244"/>
      <c r="J307" s="240"/>
      <c r="K307" s="240"/>
      <c r="L307" s="245"/>
      <c r="M307" s="246"/>
      <c r="N307" s="247"/>
      <c r="O307" s="247"/>
      <c r="P307" s="247"/>
      <c r="Q307" s="247"/>
      <c r="R307" s="247"/>
      <c r="S307" s="247"/>
      <c r="T307" s="248"/>
      <c r="AT307" s="249" t="s">
        <v>141</v>
      </c>
      <c r="AU307" s="249" t="s">
        <v>92</v>
      </c>
      <c r="AV307" s="16" t="s">
        <v>153</v>
      </c>
      <c r="AW307" s="16" t="s">
        <v>36</v>
      </c>
      <c r="AX307" s="16" t="s">
        <v>82</v>
      </c>
      <c r="AY307" s="249" t="s">
        <v>128</v>
      </c>
    </row>
    <row r="308" spans="1:65" s="13" customFormat="1" ht="22.5">
      <c r="B308" s="207"/>
      <c r="C308" s="208"/>
      <c r="D308" s="205" t="s">
        <v>141</v>
      </c>
      <c r="E308" s="209" t="s">
        <v>1</v>
      </c>
      <c r="F308" s="210" t="s">
        <v>217</v>
      </c>
      <c r="G308" s="208"/>
      <c r="H308" s="209" t="s">
        <v>1</v>
      </c>
      <c r="I308" s="211"/>
      <c r="J308" s="208"/>
      <c r="K308" s="208"/>
      <c r="L308" s="212"/>
      <c r="M308" s="213"/>
      <c r="N308" s="214"/>
      <c r="O308" s="214"/>
      <c r="P308" s="214"/>
      <c r="Q308" s="214"/>
      <c r="R308" s="214"/>
      <c r="S308" s="214"/>
      <c r="T308" s="215"/>
      <c r="AT308" s="216" t="s">
        <v>141</v>
      </c>
      <c r="AU308" s="216" t="s">
        <v>92</v>
      </c>
      <c r="AV308" s="13" t="s">
        <v>90</v>
      </c>
      <c r="AW308" s="13" t="s">
        <v>36</v>
      </c>
      <c r="AX308" s="13" t="s">
        <v>82</v>
      </c>
      <c r="AY308" s="216" t="s">
        <v>128</v>
      </c>
    </row>
    <row r="309" spans="1:65" s="14" customFormat="1">
      <c r="B309" s="217"/>
      <c r="C309" s="218"/>
      <c r="D309" s="205" t="s">
        <v>141</v>
      </c>
      <c r="E309" s="219" t="s">
        <v>1</v>
      </c>
      <c r="F309" s="220" t="s">
        <v>218</v>
      </c>
      <c r="G309" s="218"/>
      <c r="H309" s="221">
        <v>1.44</v>
      </c>
      <c r="I309" s="222"/>
      <c r="J309" s="218"/>
      <c r="K309" s="218"/>
      <c r="L309" s="223"/>
      <c r="M309" s="224"/>
      <c r="N309" s="225"/>
      <c r="O309" s="225"/>
      <c r="P309" s="225"/>
      <c r="Q309" s="225"/>
      <c r="R309" s="225"/>
      <c r="S309" s="225"/>
      <c r="T309" s="226"/>
      <c r="AT309" s="227" t="s">
        <v>141</v>
      </c>
      <c r="AU309" s="227" t="s">
        <v>92</v>
      </c>
      <c r="AV309" s="14" t="s">
        <v>92</v>
      </c>
      <c r="AW309" s="14" t="s">
        <v>36</v>
      </c>
      <c r="AX309" s="14" t="s">
        <v>82</v>
      </c>
      <c r="AY309" s="227" t="s">
        <v>128</v>
      </c>
    </row>
    <row r="310" spans="1:65" s="14" customFormat="1">
      <c r="B310" s="217"/>
      <c r="C310" s="218"/>
      <c r="D310" s="205" t="s">
        <v>141</v>
      </c>
      <c r="E310" s="219" t="s">
        <v>1</v>
      </c>
      <c r="F310" s="220" t="s">
        <v>219</v>
      </c>
      <c r="G310" s="218"/>
      <c r="H310" s="221">
        <v>5.16</v>
      </c>
      <c r="I310" s="222"/>
      <c r="J310" s="218"/>
      <c r="K310" s="218"/>
      <c r="L310" s="223"/>
      <c r="M310" s="224"/>
      <c r="N310" s="225"/>
      <c r="O310" s="225"/>
      <c r="P310" s="225"/>
      <c r="Q310" s="225"/>
      <c r="R310" s="225"/>
      <c r="S310" s="225"/>
      <c r="T310" s="226"/>
      <c r="AT310" s="227" t="s">
        <v>141</v>
      </c>
      <c r="AU310" s="227" t="s">
        <v>92</v>
      </c>
      <c r="AV310" s="14" t="s">
        <v>92</v>
      </c>
      <c r="AW310" s="14" t="s">
        <v>36</v>
      </c>
      <c r="AX310" s="14" t="s">
        <v>82</v>
      </c>
      <c r="AY310" s="227" t="s">
        <v>128</v>
      </c>
    </row>
    <row r="311" spans="1:65" s="14" customFormat="1">
      <c r="B311" s="217"/>
      <c r="C311" s="218"/>
      <c r="D311" s="205" t="s">
        <v>141</v>
      </c>
      <c r="E311" s="219" t="s">
        <v>1</v>
      </c>
      <c r="F311" s="220" t="s">
        <v>220</v>
      </c>
      <c r="G311" s="218"/>
      <c r="H311" s="221">
        <v>2.15</v>
      </c>
      <c r="I311" s="222"/>
      <c r="J311" s="218"/>
      <c r="K311" s="218"/>
      <c r="L311" s="223"/>
      <c r="M311" s="224"/>
      <c r="N311" s="225"/>
      <c r="O311" s="225"/>
      <c r="P311" s="225"/>
      <c r="Q311" s="225"/>
      <c r="R311" s="225"/>
      <c r="S311" s="225"/>
      <c r="T311" s="226"/>
      <c r="AT311" s="227" t="s">
        <v>141</v>
      </c>
      <c r="AU311" s="227" t="s">
        <v>92</v>
      </c>
      <c r="AV311" s="14" t="s">
        <v>92</v>
      </c>
      <c r="AW311" s="14" t="s">
        <v>36</v>
      </c>
      <c r="AX311" s="14" t="s">
        <v>82</v>
      </c>
      <c r="AY311" s="227" t="s">
        <v>128</v>
      </c>
    </row>
    <row r="312" spans="1:65" s="16" customFormat="1">
      <c r="B312" s="239"/>
      <c r="C312" s="240"/>
      <c r="D312" s="205" t="s">
        <v>141</v>
      </c>
      <c r="E312" s="241" t="s">
        <v>1</v>
      </c>
      <c r="F312" s="242" t="s">
        <v>214</v>
      </c>
      <c r="G312" s="240"/>
      <c r="H312" s="243">
        <v>8.75</v>
      </c>
      <c r="I312" s="244"/>
      <c r="J312" s="240"/>
      <c r="K312" s="240"/>
      <c r="L312" s="245"/>
      <c r="M312" s="246"/>
      <c r="N312" s="247"/>
      <c r="O312" s="247"/>
      <c r="P312" s="247"/>
      <c r="Q312" s="247"/>
      <c r="R312" s="247"/>
      <c r="S312" s="247"/>
      <c r="T312" s="248"/>
      <c r="AT312" s="249" t="s">
        <v>141</v>
      </c>
      <c r="AU312" s="249" t="s">
        <v>92</v>
      </c>
      <c r="AV312" s="16" t="s">
        <v>153</v>
      </c>
      <c r="AW312" s="16" t="s">
        <v>36</v>
      </c>
      <c r="AX312" s="16" t="s">
        <v>82</v>
      </c>
      <c r="AY312" s="249" t="s">
        <v>128</v>
      </c>
    </row>
    <row r="313" spans="1:65" s="15" customFormat="1">
      <c r="B313" s="228"/>
      <c r="C313" s="229"/>
      <c r="D313" s="205" t="s">
        <v>141</v>
      </c>
      <c r="E313" s="230" t="s">
        <v>1</v>
      </c>
      <c r="F313" s="231" t="s">
        <v>145</v>
      </c>
      <c r="G313" s="229"/>
      <c r="H313" s="232">
        <v>116.06699999999999</v>
      </c>
      <c r="I313" s="233"/>
      <c r="J313" s="229"/>
      <c r="K313" s="229"/>
      <c r="L313" s="234"/>
      <c r="M313" s="235"/>
      <c r="N313" s="236"/>
      <c r="O313" s="236"/>
      <c r="P313" s="236"/>
      <c r="Q313" s="236"/>
      <c r="R313" s="236"/>
      <c r="S313" s="236"/>
      <c r="T313" s="237"/>
      <c r="AT313" s="238" t="s">
        <v>141</v>
      </c>
      <c r="AU313" s="238" t="s">
        <v>92</v>
      </c>
      <c r="AV313" s="15" t="s">
        <v>135</v>
      </c>
      <c r="AW313" s="15" t="s">
        <v>36</v>
      </c>
      <c r="AX313" s="15" t="s">
        <v>90</v>
      </c>
      <c r="AY313" s="238" t="s">
        <v>128</v>
      </c>
    </row>
    <row r="314" spans="1:65" s="14" customFormat="1">
      <c r="B314" s="217"/>
      <c r="C314" s="218"/>
      <c r="D314" s="205" t="s">
        <v>141</v>
      </c>
      <c r="E314" s="218"/>
      <c r="F314" s="220" t="s">
        <v>245</v>
      </c>
      <c r="G314" s="218"/>
      <c r="H314" s="221">
        <v>11.606999999999999</v>
      </c>
      <c r="I314" s="222"/>
      <c r="J314" s="218"/>
      <c r="K314" s="218"/>
      <c r="L314" s="223"/>
      <c r="M314" s="224"/>
      <c r="N314" s="225"/>
      <c r="O314" s="225"/>
      <c r="P314" s="225"/>
      <c r="Q314" s="225"/>
      <c r="R314" s="225"/>
      <c r="S314" s="225"/>
      <c r="T314" s="226"/>
      <c r="AT314" s="227" t="s">
        <v>141</v>
      </c>
      <c r="AU314" s="227" t="s">
        <v>92</v>
      </c>
      <c r="AV314" s="14" t="s">
        <v>92</v>
      </c>
      <c r="AW314" s="14" t="s">
        <v>4</v>
      </c>
      <c r="AX314" s="14" t="s">
        <v>90</v>
      </c>
      <c r="AY314" s="227" t="s">
        <v>128</v>
      </c>
    </row>
    <row r="315" spans="1:65" s="2" customFormat="1" ht="24.2" customHeight="1">
      <c r="A315" s="35"/>
      <c r="B315" s="36"/>
      <c r="C315" s="187" t="s">
        <v>246</v>
      </c>
      <c r="D315" s="187" t="s">
        <v>130</v>
      </c>
      <c r="E315" s="188" t="s">
        <v>247</v>
      </c>
      <c r="F315" s="189" t="s">
        <v>248</v>
      </c>
      <c r="G315" s="190" t="s">
        <v>249</v>
      </c>
      <c r="H315" s="191">
        <v>24</v>
      </c>
      <c r="I315" s="192"/>
      <c r="J315" s="193">
        <f>ROUND(I315*H315,2)</f>
        <v>0</v>
      </c>
      <c r="K315" s="189" t="s">
        <v>1</v>
      </c>
      <c r="L315" s="40"/>
      <c r="M315" s="194" t="s">
        <v>1</v>
      </c>
      <c r="N315" s="195" t="s">
        <v>47</v>
      </c>
      <c r="O315" s="72"/>
      <c r="P315" s="196">
        <f>O315*H315</f>
        <v>0</v>
      </c>
      <c r="Q315" s="196">
        <v>0</v>
      </c>
      <c r="R315" s="196">
        <f>Q315*H315</f>
        <v>0</v>
      </c>
      <c r="S315" s="196">
        <v>0</v>
      </c>
      <c r="T315" s="197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198" t="s">
        <v>135</v>
      </c>
      <c r="AT315" s="198" t="s">
        <v>130</v>
      </c>
      <c r="AU315" s="198" t="s">
        <v>92</v>
      </c>
      <c r="AY315" s="18" t="s">
        <v>128</v>
      </c>
      <c r="BE315" s="199">
        <f>IF(N315="základní",J315,0)</f>
        <v>0</v>
      </c>
      <c r="BF315" s="199">
        <f>IF(N315="snížená",J315,0)</f>
        <v>0</v>
      </c>
      <c r="BG315" s="199">
        <f>IF(N315="zákl. přenesená",J315,0)</f>
        <v>0</v>
      </c>
      <c r="BH315" s="199">
        <f>IF(N315="sníž. přenesená",J315,0)</f>
        <v>0</v>
      </c>
      <c r="BI315" s="199">
        <f>IF(N315="nulová",J315,0)</f>
        <v>0</v>
      </c>
      <c r="BJ315" s="18" t="s">
        <v>90</v>
      </c>
      <c r="BK315" s="199">
        <f>ROUND(I315*H315,2)</f>
        <v>0</v>
      </c>
      <c r="BL315" s="18" t="s">
        <v>135</v>
      </c>
      <c r="BM315" s="198" t="s">
        <v>250</v>
      </c>
    </row>
    <row r="316" spans="1:65" s="14" customFormat="1">
      <c r="B316" s="217"/>
      <c r="C316" s="218"/>
      <c r="D316" s="205" t="s">
        <v>141</v>
      </c>
      <c r="E316" s="219" t="s">
        <v>1</v>
      </c>
      <c r="F316" s="220" t="s">
        <v>251</v>
      </c>
      <c r="G316" s="218"/>
      <c r="H316" s="221">
        <v>8</v>
      </c>
      <c r="I316" s="222"/>
      <c r="J316" s="218"/>
      <c r="K316" s="218"/>
      <c r="L316" s="223"/>
      <c r="M316" s="224"/>
      <c r="N316" s="225"/>
      <c r="O316" s="225"/>
      <c r="P316" s="225"/>
      <c r="Q316" s="225"/>
      <c r="R316" s="225"/>
      <c r="S316" s="225"/>
      <c r="T316" s="226"/>
      <c r="AT316" s="227" t="s">
        <v>141</v>
      </c>
      <c r="AU316" s="227" t="s">
        <v>92</v>
      </c>
      <c r="AV316" s="14" t="s">
        <v>92</v>
      </c>
      <c r="AW316" s="14" t="s">
        <v>36</v>
      </c>
      <c r="AX316" s="14" t="s">
        <v>82</v>
      </c>
      <c r="AY316" s="227" t="s">
        <v>128</v>
      </c>
    </row>
    <row r="317" spans="1:65" s="14" customFormat="1">
      <c r="B317" s="217"/>
      <c r="C317" s="218"/>
      <c r="D317" s="205" t="s">
        <v>141</v>
      </c>
      <c r="E317" s="219" t="s">
        <v>1</v>
      </c>
      <c r="F317" s="220" t="s">
        <v>252</v>
      </c>
      <c r="G317" s="218"/>
      <c r="H317" s="221">
        <v>16</v>
      </c>
      <c r="I317" s="222"/>
      <c r="J317" s="218"/>
      <c r="K317" s="218"/>
      <c r="L317" s="223"/>
      <c r="M317" s="224"/>
      <c r="N317" s="225"/>
      <c r="O317" s="225"/>
      <c r="P317" s="225"/>
      <c r="Q317" s="225"/>
      <c r="R317" s="225"/>
      <c r="S317" s="225"/>
      <c r="T317" s="226"/>
      <c r="AT317" s="227" t="s">
        <v>141</v>
      </c>
      <c r="AU317" s="227" t="s">
        <v>92</v>
      </c>
      <c r="AV317" s="14" t="s">
        <v>92</v>
      </c>
      <c r="AW317" s="14" t="s">
        <v>36</v>
      </c>
      <c r="AX317" s="14" t="s">
        <v>82</v>
      </c>
      <c r="AY317" s="227" t="s">
        <v>128</v>
      </c>
    </row>
    <row r="318" spans="1:65" s="15" customFormat="1">
      <c r="B318" s="228"/>
      <c r="C318" s="229"/>
      <c r="D318" s="205" t="s">
        <v>141</v>
      </c>
      <c r="E318" s="230" t="s">
        <v>1</v>
      </c>
      <c r="F318" s="231" t="s">
        <v>145</v>
      </c>
      <c r="G318" s="229"/>
      <c r="H318" s="232">
        <v>24</v>
      </c>
      <c r="I318" s="233"/>
      <c r="J318" s="229"/>
      <c r="K318" s="229"/>
      <c r="L318" s="234"/>
      <c r="M318" s="235"/>
      <c r="N318" s="236"/>
      <c r="O318" s="236"/>
      <c r="P318" s="236"/>
      <c r="Q318" s="236"/>
      <c r="R318" s="236"/>
      <c r="S318" s="236"/>
      <c r="T318" s="237"/>
      <c r="AT318" s="238" t="s">
        <v>141</v>
      </c>
      <c r="AU318" s="238" t="s">
        <v>92</v>
      </c>
      <c r="AV318" s="15" t="s">
        <v>135</v>
      </c>
      <c r="AW318" s="15" t="s">
        <v>36</v>
      </c>
      <c r="AX318" s="15" t="s">
        <v>90</v>
      </c>
      <c r="AY318" s="238" t="s">
        <v>128</v>
      </c>
    </row>
    <row r="319" spans="1:65" s="2" customFormat="1" ht="24.2" customHeight="1">
      <c r="A319" s="35"/>
      <c r="B319" s="36"/>
      <c r="C319" s="187" t="s">
        <v>8</v>
      </c>
      <c r="D319" s="187" t="s">
        <v>130</v>
      </c>
      <c r="E319" s="188" t="s">
        <v>253</v>
      </c>
      <c r="F319" s="189" t="s">
        <v>254</v>
      </c>
      <c r="G319" s="190" t="s">
        <v>133</v>
      </c>
      <c r="H319" s="191">
        <v>87</v>
      </c>
      <c r="I319" s="192"/>
      <c r="J319" s="193">
        <f>ROUND(I319*H319,2)</f>
        <v>0</v>
      </c>
      <c r="K319" s="189" t="s">
        <v>134</v>
      </c>
      <c r="L319" s="40"/>
      <c r="M319" s="194" t="s">
        <v>1</v>
      </c>
      <c r="N319" s="195" t="s">
        <v>47</v>
      </c>
      <c r="O319" s="72"/>
      <c r="P319" s="196">
        <f>O319*H319</f>
        <v>0</v>
      </c>
      <c r="Q319" s="196">
        <v>5.9000000000000003E-4</v>
      </c>
      <c r="R319" s="196">
        <f>Q319*H319</f>
        <v>5.1330000000000001E-2</v>
      </c>
      <c r="S319" s="196">
        <v>0</v>
      </c>
      <c r="T319" s="197">
        <f>S319*H319</f>
        <v>0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198" t="s">
        <v>135</v>
      </c>
      <c r="AT319" s="198" t="s">
        <v>130</v>
      </c>
      <c r="AU319" s="198" t="s">
        <v>92</v>
      </c>
      <c r="AY319" s="18" t="s">
        <v>128</v>
      </c>
      <c r="BE319" s="199">
        <f>IF(N319="základní",J319,0)</f>
        <v>0</v>
      </c>
      <c r="BF319" s="199">
        <f>IF(N319="snížená",J319,0)</f>
        <v>0</v>
      </c>
      <c r="BG319" s="199">
        <f>IF(N319="zákl. přenesená",J319,0)</f>
        <v>0</v>
      </c>
      <c r="BH319" s="199">
        <f>IF(N319="sníž. přenesená",J319,0)</f>
        <v>0</v>
      </c>
      <c r="BI319" s="199">
        <f>IF(N319="nulová",J319,0)</f>
        <v>0</v>
      </c>
      <c r="BJ319" s="18" t="s">
        <v>90</v>
      </c>
      <c r="BK319" s="199">
        <f>ROUND(I319*H319,2)</f>
        <v>0</v>
      </c>
      <c r="BL319" s="18" t="s">
        <v>135</v>
      </c>
      <c r="BM319" s="198" t="s">
        <v>255</v>
      </c>
    </row>
    <row r="320" spans="1:65" s="2" customFormat="1">
      <c r="A320" s="35"/>
      <c r="B320" s="36"/>
      <c r="C320" s="37"/>
      <c r="D320" s="200" t="s">
        <v>137</v>
      </c>
      <c r="E320" s="37"/>
      <c r="F320" s="201" t="s">
        <v>256</v>
      </c>
      <c r="G320" s="37"/>
      <c r="H320" s="37"/>
      <c r="I320" s="202"/>
      <c r="J320" s="37"/>
      <c r="K320" s="37"/>
      <c r="L320" s="40"/>
      <c r="M320" s="203"/>
      <c r="N320" s="204"/>
      <c r="O320" s="72"/>
      <c r="P320" s="72"/>
      <c r="Q320" s="72"/>
      <c r="R320" s="72"/>
      <c r="S320" s="72"/>
      <c r="T320" s="73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T320" s="18" t="s">
        <v>137</v>
      </c>
      <c r="AU320" s="18" t="s">
        <v>92</v>
      </c>
    </row>
    <row r="321" spans="1:65" s="14" customFormat="1">
      <c r="B321" s="217"/>
      <c r="C321" s="218"/>
      <c r="D321" s="205" t="s">
        <v>141</v>
      </c>
      <c r="E321" s="219" t="s">
        <v>1</v>
      </c>
      <c r="F321" s="220" t="s">
        <v>257</v>
      </c>
      <c r="G321" s="218"/>
      <c r="H321" s="221">
        <v>51</v>
      </c>
      <c r="I321" s="222"/>
      <c r="J321" s="218"/>
      <c r="K321" s="218"/>
      <c r="L321" s="223"/>
      <c r="M321" s="224"/>
      <c r="N321" s="225"/>
      <c r="O321" s="225"/>
      <c r="P321" s="225"/>
      <c r="Q321" s="225"/>
      <c r="R321" s="225"/>
      <c r="S321" s="225"/>
      <c r="T321" s="226"/>
      <c r="AT321" s="227" t="s">
        <v>141</v>
      </c>
      <c r="AU321" s="227" t="s">
        <v>92</v>
      </c>
      <c r="AV321" s="14" t="s">
        <v>92</v>
      </c>
      <c r="AW321" s="14" t="s">
        <v>36</v>
      </c>
      <c r="AX321" s="14" t="s">
        <v>82</v>
      </c>
      <c r="AY321" s="227" t="s">
        <v>128</v>
      </c>
    </row>
    <row r="322" spans="1:65" s="14" customFormat="1">
      <c r="B322" s="217"/>
      <c r="C322" s="218"/>
      <c r="D322" s="205" t="s">
        <v>141</v>
      </c>
      <c r="E322" s="219" t="s">
        <v>1</v>
      </c>
      <c r="F322" s="220" t="s">
        <v>258</v>
      </c>
      <c r="G322" s="218"/>
      <c r="H322" s="221">
        <v>36</v>
      </c>
      <c r="I322" s="222"/>
      <c r="J322" s="218"/>
      <c r="K322" s="218"/>
      <c r="L322" s="223"/>
      <c r="M322" s="224"/>
      <c r="N322" s="225"/>
      <c r="O322" s="225"/>
      <c r="P322" s="225"/>
      <c r="Q322" s="225"/>
      <c r="R322" s="225"/>
      <c r="S322" s="225"/>
      <c r="T322" s="226"/>
      <c r="AT322" s="227" t="s">
        <v>141</v>
      </c>
      <c r="AU322" s="227" t="s">
        <v>92</v>
      </c>
      <c r="AV322" s="14" t="s">
        <v>92</v>
      </c>
      <c r="AW322" s="14" t="s">
        <v>36</v>
      </c>
      <c r="AX322" s="14" t="s">
        <v>82</v>
      </c>
      <c r="AY322" s="227" t="s">
        <v>128</v>
      </c>
    </row>
    <row r="323" spans="1:65" s="15" customFormat="1">
      <c r="B323" s="228"/>
      <c r="C323" s="229"/>
      <c r="D323" s="205" t="s">
        <v>141</v>
      </c>
      <c r="E323" s="230" t="s">
        <v>1</v>
      </c>
      <c r="F323" s="231" t="s">
        <v>145</v>
      </c>
      <c r="G323" s="229"/>
      <c r="H323" s="232">
        <v>87</v>
      </c>
      <c r="I323" s="233"/>
      <c r="J323" s="229"/>
      <c r="K323" s="229"/>
      <c r="L323" s="234"/>
      <c r="M323" s="235"/>
      <c r="N323" s="236"/>
      <c r="O323" s="236"/>
      <c r="P323" s="236"/>
      <c r="Q323" s="236"/>
      <c r="R323" s="236"/>
      <c r="S323" s="236"/>
      <c r="T323" s="237"/>
      <c r="AT323" s="238" t="s">
        <v>141</v>
      </c>
      <c r="AU323" s="238" t="s">
        <v>92</v>
      </c>
      <c r="AV323" s="15" t="s">
        <v>135</v>
      </c>
      <c r="AW323" s="15" t="s">
        <v>36</v>
      </c>
      <c r="AX323" s="15" t="s">
        <v>90</v>
      </c>
      <c r="AY323" s="238" t="s">
        <v>128</v>
      </c>
    </row>
    <row r="324" spans="1:65" s="2" customFormat="1" ht="24.2" customHeight="1">
      <c r="A324" s="35"/>
      <c r="B324" s="36"/>
      <c r="C324" s="187" t="s">
        <v>259</v>
      </c>
      <c r="D324" s="187" t="s">
        <v>130</v>
      </c>
      <c r="E324" s="188" t="s">
        <v>260</v>
      </c>
      <c r="F324" s="189" t="s">
        <v>261</v>
      </c>
      <c r="G324" s="190" t="s">
        <v>133</v>
      </c>
      <c r="H324" s="191">
        <v>87</v>
      </c>
      <c r="I324" s="192"/>
      <c r="J324" s="193">
        <f>ROUND(I324*H324,2)</f>
        <v>0</v>
      </c>
      <c r="K324" s="189" t="s">
        <v>134</v>
      </c>
      <c r="L324" s="40"/>
      <c r="M324" s="194" t="s">
        <v>1</v>
      </c>
      <c r="N324" s="195" t="s">
        <v>47</v>
      </c>
      <c r="O324" s="72"/>
      <c r="P324" s="196">
        <f>O324*H324</f>
        <v>0</v>
      </c>
      <c r="Q324" s="196">
        <v>0</v>
      </c>
      <c r="R324" s="196">
        <f>Q324*H324</f>
        <v>0</v>
      </c>
      <c r="S324" s="196">
        <v>0</v>
      </c>
      <c r="T324" s="197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198" t="s">
        <v>135</v>
      </c>
      <c r="AT324" s="198" t="s">
        <v>130</v>
      </c>
      <c r="AU324" s="198" t="s">
        <v>92</v>
      </c>
      <c r="AY324" s="18" t="s">
        <v>128</v>
      </c>
      <c r="BE324" s="199">
        <f>IF(N324="základní",J324,0)</f>
        <v>0</v>
      </c>
      <c r="BF324" s="199">
        <f>IF(N324="snížená",J324,0)</f>
        <v>0</v>
      </c>
      <c r="BG324" s="199">
        <f>IF(N324="zákl. přenesená",J324,0)</f>
        <v>0</v>
      </c>
      <c r="BH324" s="199">
        <f>IF(N324="sníž. přenesená",J324,0)</f>
        <v>0</v>
      </c>
      <c r="BI324" s="199">
        <f>IF(N324="nulová",J324,0)</f>
        <v>0</v>
      </c>
      <c r="BJ324" s="18" t="s">
        <v>90</v>
      </c>
      <c r="BK324" s="199">
        <f>ROUND(I324*H324,2)</f>
        <v>0</v>
      </c>
      <c r="BL324" s="18" t="s">
        <v>135</v>
      </c>
      <c r="BM324" s="198" t="s">
        <v>262</v>
      </c>
    </row>
    <row r="325" spans="1:65" s="2" customFormat="1">
      <c r="A325" s="35"/>
      <c r="B325" s="36"/>
      <c r="C325" s="37"/>
      <c r="D325" s="200" t="s">
        <v>137</v>
      </c>
      <c r="E325" s="37"/>
      <c r="F325" s="201" t="s">
        <v>263</v>
      </c>
      <c r="G325" s="37"/>
      <c r="H325" s="37"/>
      <c r="I325" s="202"/>
      <c r="J325" s="37"/>
      <c r="K325" s="37"/>
      <c r="L325" s="40"/>
      <c r="M325" s="203"/>
      <c r="N325" s="204"/>
      <c r="O325" s="72"/>
      <c r="P325" s="72"/>
      <c r="Q325" s="72"/>
      <c r="R325" s="72"/>
      <c r="S325" s="72"/>
      <c r="T325" s="73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T325" s="18" t="s">
        <v>137</v>
      </c>
      <c r="AU325" s="18" t="s">
        <v>92</v>
      </c>
    </row>
    <row r="326" spans="1:65" s="2" customFormat="1" ht="37.9" customHeight="1">
      <c r="A326" s="35"/>
      <c r="B326" s="36"/>
      <c r="C326" s="187" t="s">
        <v>264</v>
      </c>
      <c r="D326" s="187" t="s">
        <v>130</v>
      </c>
      <c r="E326" s="188" t="s">
        <v>265</v>
      </c>
      <c r="F326" s="189" t="s">
        <v>266</v>
      </c>
      <c r="G326" s="190" t="s">
        <v>160</v>
      </c>
      <c r="H326" s="191">
        <v>182.541</v>
      </c>
      <c r="I326" s="192"/>
      <c r="J326" s="193">
        <f>ROUND(I326*H326,2)</f>
        <v>0</v>
      </c>
      <c r="K326" s="189" t="s">
        <v>134</v>
      </c>
      <c r="L326" s="40"/>
      <c r="M326" s="194" t="s">
        <v>1</v>
      </c>
      <c r="N326" s="195" t="s">
        <v>47</v>
      </c>
      <c r="O326" s="72"/>
      <c r="P326" s="196">
        <f>O326*H326</f>
        <v>0</v>
      </c>
      <c r="Q326" s="196">
        <v>0</v>
      </c>
      <c r="R326" s="196">
        <f>Q326*H326</f>
        <v>0</v>
      </c>
      <c r="S326" s="196">
        <v>0</v>
      </c>
      <c r="T326" s="197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198" t="s">
        <v>135</v>
      </c>
      <c r="AT326" s="198" t="s">
        <v>130</v>
      </c>
      <c r="AU326" s="198" t="s">
        <v>92</v>
      </c>
      <c r="AY326" s="18" t="s">
        <v>128</v>
      </c>
      <c r="BE326" s="199">
        <f>IF(N326="základní",J326,0)</f>
        <v>0</v>
      </c>
      <c r="BF326" s="199">
        <f>IF(N326="snížená",J326,0)</f>
        <v>0</v>
      </c>
      <c r="BG326" s="199">
        <f>IF(N326="zákl. přenesená",J326,0)</f>
        <v>0</v>
      </c>
      <c r="BH326" s="199">
        <f>IF(N326="sníž. přenesená",J326,0)</f>
        <v>0</v>
      </c>
      <c r="BI326" s="199">
        <f>IF(N326="nulová",J326,0)</f>
        <v>0</v>
      </c>
      <c r="BJ326" s="18" t="s">
        <v>90</v>
      </c>
      <c r="BK326" s="199">
        <f>ROUND(I326*H326,2)</f>
        <v>0</v>
      </c>
      <c r="BL326" s="18" t="s">
        <v>135</v>
      </c>
      <c r="BM326" s="198" t="s">
        <v>267</v>
      </c>
    </row>
    <row r="327" spans="1:65" s="2" customFormat="1">
      <c r="A327" s="35"/>
      <c r="B327" s="36"/>
      <c r="C327" s="37"/>
      <c r="D327" s="200" t="s">
        <v>137</v>
      </c>
      <c r="E327" s="37"/>
      <c r="F327" s="201" t="s">
        <v>268</v>
      </c>
      <c r="G327" s="37"/>
      <c r="H327" s="37"/>
      <c r="I327" s="202"/>
      <c r="J327" s="37"/>
      <c r="K327" s="37"/>
      <c r="L327" s="40"/>
      <c r="M327" s="203"/>
      <c r="N327" s="204"/>
      <c r="O327" s="72"/>
      <c r="P327" s="72"/>
      <c r="Q327" s="72"/>
      <c r="R327" s="72"/>
      <c r="S327" s="72"/>
      <c r="T327" s="73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T327" s="18" t="s">
        <v>137</v>
      </c>
      <c r="AU327" s="18" t="s">
        <v>92</v>
      </c>
    </row>
    <row r="328" spans="1:65" s="2" customFormat="1" ht="19.5">
      <c r="A328" s="35"/>
      <c r="B328" s="36"/>
      <c r="C328" s="37"/>
      <c r="D328" s="205" t="s">
        <v>139</v>
      </c>
      <c r="E328" s="37"/>
      <c r="F328" s="206" t="s">
        <v>269</v>
      </c>
      <c r="G328" s="37"/>
      <c r="H328" s="37"/>
      <c r="I328" s="202"/>
      <c r="J328" s="37"/>
      <c r="K328" s="37"/>
      <c r="L328" s="40"/>
      <c r="M328" s="203"/>
      <c r="N328" s="204"/>
      <c r="O328" s="72"/>
      <c r="P328" s="72"/>
      <c r="Q328" s="72"/>
      <c r="R328" s="72"/>
      <c r="S328" s="72"/>
      <c r="T328" s="73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T328" s="18" t="s">
        <v>139</v>
      </c>
      <c r="AU328" s="18" t="s">
        <v>92</v>
      </c>
    </row>
    <row r="329" spans="1:65" s="13" customFormat="1">
      <c r="B329" s="207"/>
      <c r="C329" s="208"/>
      <c r="D329" s="205" t="s">
        <v>141</v>
      </c>
      <c r="E329" s="209" t="s">
        <v>1</v>
      </c>
      <c r="F329" s="210" t="s">
        <v>270</v>
      </c>
      <c r="G329" s="208"/>
      <c r="H329" s="209" t="s">
        <v>1</v>
      </c>
      <c r="I329" s="211"/>
      <c r="J329" s="208"/>
      <c r="K329" s="208"/>
      <c r="L329" s="212"/>
      <c r="M329" s="213"/>
      <c r="N329" s="214"/>
      <c r="O329" s="214"/>
      <c r="P329" s="214"/>
      <c r="Q329" s="214"/>
      <c r="R329" s="214"/>
      <c r="S329" s="214"/>
      <c r="T329" s="215"/>
      <c r="AT329" s="216" t="s">
        <v>141</v>
      </c>
      <c r="AU329" s="216" t="s">
        <v>92</v>
      </c>
      <c r="AV329" s="13" t="s">
        <v>90</v>
      </c>
      <c r="AW329" s="13" t="s">
        <v>36</v>
      </c>
      <c r="AX329" s="13" t="s">
        <v>82</v>
      </c>
      <c r="AY329" s="216" t="s">
        <v>128</v>
      </c>
    </row>
    <row r="330" spans="1:65" s="14" customFormat="1">
      <c r="B330" s="217"/>
      <c r="C330" s="218"/>
      <c r="D330" s="205" t="s">
        <v>141</v>
      </c>
      <c r="E330" s="219" t="s">
        <v>1</v>
      </c>
      <c r="F330" s="220" t="s">
        <v>271</v>
      </c>
      <c r="G330" s="218"/>
      <c r="H330" s="221">
        <v>206.654</v>
      </c>
      <c r="I330" s="222"/>
      <c r="J330" s="218"/>
      <c r="K330" s="218"/>
      <c r="L330" s="223"/>
      <c r="M330" s="224"/>
      <c r="N330" s="225"/>
      <c r="O330" s="225"/>
      <c r="P330" s="225"/>
      <c r="Q330" s="225"/>
      <c r="R330" s="225"/>
      <c r="S330" s="225"/>
      <c r="T330" s="226"/>
      <c r="AT330" s="227" t="s">
        <v>141</v>
      </c>
      <c r="AU330" s="227" t="s">
        <v>92</v>
      </c>
      <c r="AV330" s="14" t="s">
        <v>92</v>
      </c>
      <c r="AW330" s="14" t="s">
        <v>36</v>
      </c>
      <c r="AX330" s="14" t="s">
        <v>82</v>
      </c>
      <c r="AY330" s="227" t="s">
        <v>128</v>
      </c>
    </row>
    <row r="331" spans="1:65" s="13" customFormat="1">
      <c r="B331" s="207"/>
      <c r="C331" s="208"/>
      <c r="D331" s="205" t="s">
        <v>141</v>
      </c>
      <c r="E331" s="209" t="s">
        <v>1</v>
      </c>
      <c r="F331" s="210" t="s">
        <v>272</v>
      </c>
      <c r="G331" s="208"/>
      <c r="H331" s="209" t="s">
        <v>1</v>
      </c>
      <c r="I331" s="211"/>
      <c r="J331" s="208"/>
      <c r="K331" s="208"/>
      <c r="L331" s="212"/>
      <c r="M331" s="213"/>
      <c r="N331" s="214"/>
      <c r="O331" s="214"/>
      <c r="P331" s="214"/>
      <c r="Q331" s="214"/>
      <c r="R331" s="214"/>
      <c r="S331" s="214"/>
      <c r="T331" s="215"/>
      <c r="AT331" s="216" t="s">
        <v>141</v>
      </c>
      <c r="AU331" s="216" t="s">
        <v>92</v>
      </c>
      <c r="AV331" s="13" t="s">
        <v>90</v>
      </c>
      <c r="AW331" s="13" t="s">
        <v>36</v>
      </c>
      <c r="AX331" s="13" t="s">
        <v>82</v>
      </c>
      <c r="AY331" s="216" t="s">
        <v>128</v>
      </c>
    </row>
    <row r="332" spans="1:65" s="14" customFormat="1">
      <c r="B332" s="217"/>
      <c r="C332" s="218"/>
      <c r="D332" s="205" t="s">
        <v>141</v>
      </c>
      <c r="E332" s="219" t="s">
        <v>1</v>
      </c>
      <c r="F332" s="220" t="s">
        <v>273</v>
      </c>
      <c r="G332" s="218"/>
      <c r="H332" s="221">
        <v>-24.113</v>
      </c>
      <c r="I332" s="222"/>
      <c r="J332" s="218"/>
      <c r="K332" s="218"/>
      <c r="L332" s="223"/>
      <c r="M332" s="224"/>
      <c r="N332" s="225"/>
      <c r="O332" s="225"/>
      <c r="P332" s="225"/>
      <c r="Q332" s="225"/>
      <c r="R332" s="225"/>
      <c r="S332" s="225"/>
      <c r="T332" s="226"/>
      <c r="AT332" s="227" t="s">
        <v>141</v>
      </c>
      <c r="AU332" s="227" t="s">
        <v>92</v>
      </c>
      <c r="AV332" s="14" t="s">
        <v>92</v>
      </c>
      <c r="AW332" s="14" t="s">
        <v>36</v>
      </c>
      <c r="AX332" s="14" t="s">
        <v>82</v>
      </c>
      <c r="AY332" s="227" t="s">
        <v>128</v>
      </c>
    </row>
    <row r="333" spans="1:65" s="15" customFormat="1">
      <c r="B333" s="228"/>
      <c r="C333" s="229"/>
      <c r="D333" s="205" t="s">
        <v>141</v>
      </c>
      <c r="E333" s="230" t="s">
        <v>1</v>
      </c>
      <c r="F333" s="231" t="s">
        <v>145</v>
      </c>
      <c r="G333" s="229"/>
      <c r="H333" s="232">
        <v>182.541</v>
      </c>
      <c r="I333" s="233"/>
      <c r="J333" s="229"/>
      <c r="K333" s="229"/>
      <c r="L333" s="234"/>
      <c r="M333" s="235"/>
      <c r="N333" s="236"/>
      <c r="O333" s="236"/>
      <c r="P333" s="236"/>
      <c r="Q333" s="236"/>
      <c r="R333" s="236"/>
      <c r="S333" s="236"/>
      <c r="T333" s="237"/>
      <c r="AT333" s="238" t="s">
        <v>141</v>
      </c>
      <c r="AU333" s="238" t="s">
        <v>92</v>
      </c>
      <c r="AV333" s="15" t="s">
        <v>135</v>
      </c>
      <c r="AW333" s="15" t="s">
        <v>36</v>
      </c>
      <c r="AX333" s="15" t="s">
        <v>90</v>
      </c>
      <c r="AY333" s="238" t="s">
        <v>128</v>
      </c>
    </row>
    <row r="334" spans="1:65" s="2" customFormat="1" ht="37.9" customHeight="1">
      <c r="A334" s="35"/>
      <c r="B334" s="36"/>
      <c r="C334" s="187" t="s">
        <v>274</v>
      </c>
      <c r="D334" s="187" t="s">
        <v>130</v>
      </c>
      <c r="E334" s="188" t="s">
        <v>275</v>
      </c>
      <c r="F334" s="189" t="s">
        <v>276</v>
      </c>
      <c r="G334" s="190" t="s">
        <v>160</v>
      </c>
      <c r="H334" s="191">
        <v>365.08199999999999</v>
      </c>
      <c r="I334" s="192"/>
      <c r="J334" s="193">
        <f>ROUND(I334*H334,2)</f>
        <v>0</v>
      </c>
      <c r="K334" s="189" t="s">
        <v>134</v>
      </c>
      <c r="L334" s="40"/>
      <c r="M334" s="194" t="s">
        <v>1</v>
      </c>
      <c r="N334" s="195" t="s">
        <v>47</v>
      </c>
      <c r="O334" s="72"/>
      <c r="P334" s="196">
        <f>O334*H334</f>
        <v>0</v>
      </c>
      <c r="Q334" s="196">
        <v>0</v>
      </c>
      <c r="R334" s="196">
        <f>Q334*H334</f>
        <v>0</v>
      </c>
      <c r="S334" s="196">
        <v>0</v>
      </c>
      <c r="T334" s="197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198" t="s">
        <v>135</v>
      </c>
      <c r="AT334" s="198" t="s">
        <v>130</v>
      </c>
      <c r="AU334" s="198" t="s">
        <v>92</v>
      </c>
      <c r="AY334" s="18" t="s">
        <v>128</v>
      </c>
      <c r="BE334" s="199">
        <f>IF(N334="základní",J334,0)</f>
        <v>0</v>
      </c>
      <c r="BF334" s="199">
        <f>IF(N334="snížená",J334,0)</f>
        <v>0</v>
      </c>
      <c r="BG334" s="199">
        <f>IF(N334="zákl. přenesená",J334,0)</f>
        <v>0</v>
      </c>
      <c r="BH334" s="199">
        <f>IF(N334="sníž. přenesená",J334,0)</f>
        <v>0</v>
      </c>
      <c r="BI334" s="199">
        <f>IF(N334="nulová",J334,0)</f>
        <v>0</v>
      </c>
      <c r="BJ334" s="18" t="s">
        <v>90</v>
      </c>
      <c r="BK334" s="199">
        <f>ROUND(I334*H334,2)</f>
        <v>0</v>
      </c>
      <c r="BL334" s="18" t="s">
        <v>135</v>
      </c>
      <c r="BM334" s="198" t="s">
        <v>277</v>
      </c>
    </row>
    <row r="335" spans="1:65" s="2" customFormat="1">
      <c r="A335" s="35"/>
      <c r="B335" s="36"/>
      <c r="C335" s="37"/>
      <c r="D335" s="200" t="s">
        <v>137</v>
      </c>
      <c r="E335" s="37"/>
      <c r="F335" s="201" t="s">
        <v>278</v>
      </c>
      <c r="G335" s="37"/>
      <c r="H335" s="37"/>
      <c r="I335" s="202"/>
      <c r="J335" s="37"/>
      <c r="K335" s="37"/>
      <c r="L335" s="40"/>
      <c r="M335" s="203"/>
      <c r="N335" s="204"/>
      <c r="O335" s="72"/>
      <c r="P335" s="72"/>
      <c r="Q335" s="72"/>
      <c r="R335" s="72"/>
      <c r="S335" s="72"/>
      <c r="T335" s="73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T335" s="18" t="s">
        <v>137</v>
      </c>
      <c r="AU335" s="18" t="s">
        <v>92</v>
      </c>
    </row>
    <row r="336" spans="1:65" s="14" customFormat="1">
      <c r="B336" s="217"/>
      <c r="C336" s="218"/>
      <c r="D336" s="205" t="s">
        <v>141</v>
      </c>
      <c r="E336" s="219" t="s">
        <v>1</v>
      </c>
      <c r="F336" s="220" t="s">
        <v>279</v>
      </c>
      <c r="G336" s="218"/>
      <c r="H336" s="221">
        <v>365.08199999999999</v>
      </c>
      <c r="I336" s="222"/>
      <c r="J336" s="218"/>
      <c r="K336" s="218"/>
      <c r="L336" s="223"/>
      <c r="M336" s="224"/>
      <c r="N336" s="225"/>
      <c r="O336" s="225"/>
      <c r="P336" s="225"/>
      <c r="Q336" s="225"/>
      <c r="R336" s="225"/>
      <c r="S336" s="225"/>
      <c r="T336" s="226"/>
      <c r="AT336" s="227" t="s">
        <v>141</v>
      </c>
      <c r="AU336" s="227" t="s">
        <v>92</v>
      </c>
      <c r="AV336" s="14" t="s">
        <v>92</v>
      </c>
      <c r="AW336" s="14" t="s">
        <v>36</v>
      </c>
      <c r="AX336" s="14" t="s">
        <v>82</v>
      </c>
      <c r="AY336" s="227" t="s">
        <v>128</v>
      </c>
    </row>
    <row r="337" spans="1:65" s="15" customFormat="1">
      <c r="B337" s="228"/>
      <c r="C337" s="229"/>
      <c r="D337" s="205" t="s">
        <v>141</v>
      </c>
      <c r="E337" s="230" t="s">
        <v>1</v>
      </c>
      <c r="F337" s="231" t="s">
        <v>145</v>
      </c>
      <c r="G337" s="229"/>
      <c r="H337" s="232">
        <v>365.08199999999999</v>
      </c>
      <c r="I337" s="233"/>
      <c r="J337" s="229"/>
      <c r="K337" s="229"/>
      <c r="L337" s="234"/>
      <c r="M337" s="235"/>
      <c r="N337" s="236"/>
      <c r="O337" s="236"/>
      <c r="P337" s="236"/>
      <c r="Q337" s="236"/>
      <c r="R337" s="236"/>
      <c r="S337" s="236"/>
      <c r="T337" s="237"/>
      <c r="AT337" s="238" t="s">
        <v>141</v>
      </c>
      <c r="AU337" s="238" t="s">
        <v>92</v>
      </c>
      <c r="AV337" s="15" t="s">
        <v>135</v>
      </c>
      <c r="AW337" s="15" t="s">
        <v>36</v>
      </c>
      <c r="AX337" s="15" t="s">
        <v>90</v>
      </c>
      <c r="AY337" s="238" t="s">
        <v>128</v>
      </c>
    </row>
    <row r="338" spans="1:65" s="2" customFormat="1" ht="33" customHeight="1">
      <c r="A338" s="35"/>
      <c r="B338" s="36"/>
      <c r="C338" s="187" t="s">
        <v>280</v>
      </c>
      <c r="D338" s="187" t="s">
        <v>130</v>
      </c>
      <c r="E338" s="188" t="s">
        <v>281</v>
      </c>
      <c r="F338" s="189" t="s">
        <v>282</v>
      </c>
      <c r="G338" s="190" t="s">
        <v>283</v>
      </c>
      <c r="H338" s="191">
        <v>182.541</v>
      </c>
      <c r="I338" s="192"/>
      <c r="J338" s="193">
        <f>ROUND(I338*H338,2)</f>
        <v>0</v>
      </c>
      <c r="K338" s="189" t="s">
        <v>134</v>
      </c>
      <c r="L338" s="40"/>
      <c r="M338" s="194" t="s">
        <v>1</v>
      </c>
      <c r="N338" s="195" t="s">
        <v>47</v>
      </c>
      <c r="O338" s="72"/>
      <c r="P338" s="196">
        <f>O338*H338</f>
        <v>0</v>
      </c>
      <c r="Q338" s="196">
        <v>0</v>
      </c>
      <c r="R338" s="196">
        <f>Q338*H338</f>
        <v>0</v>
      </c>
      <c r="S338" s="196">
        <v>0</v>
      </c>
      <c r="T338" s="197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198" t="s">
        <v>135</v>
      </c>
      <c r="AT338" s="198" t="s">
        <v>130</v>
      </c>
      <c r="AU338" s="198" t="s">
        <v>92</v>
      </c>
      <c r="AY338" s="18" t="s">
        <v>128</v>
      </c>
      <c r="BE338" s="199">
        <f>IF(N338="základní",J338,0)</f>
        <v>0</v>
      </c>
      <c r="BF338" s="199">
        <f>IF(N338="snížená",J338,0)</f>
        <v>0</v>
      </c>
      <c r="BG338" s="199">
        <f>IF(N338="zákl. přenesená",J338,0)</f>
        <v>0</v>
      </c>
      <c r="BH338" s="199">
        <f>IF(N338="sníž. přenesená",J338,0)</f>
        <v>0</v>
      </c>
      <c r="BI338" s="199">
        <f>IF(N338="nulová",J338,0)</f>
        <v>0</v>
      </c>
      <c r="BJ338" s="18" t="s">
        <v>90</v>
      </c>
      <c r="BK338" s="199">
        <f>ROUND(I338*H338,2)</f>
        <v>0</v>
      </c>
      <c r="BL338" s="18" t="s">
        <v>135</v>
      </c>
      <c r="BM338" s="198" t="s">
        <v>284</v>
      </c>
    </row>
    <row r="339" spans="1:65" s="2" customFormat="1">
      <c r="A339" s="35"/>
      <c r="B339" s="36"/>
      <c r="C339" s="37"/>
      <c r="D339" s="200" t="s">
        <v>137</v>
      </c>
      <c r="E339" s="37"/>
      <c r="F339" s="201" t="s">
        <v>285</v>
      </c>
      <c r="G339" s="37"/>
      <c r="H339" s="37"/>
      <c r="I339" s="202"/>
      <c r="J339" s="37"/>
      <c r="K339" s="37"/>
      <c r="L339" s="40"/>
      <c r="M339" s="203"/>
      <c r="N339" s="204"/>
      <c r="O339" s="72"/>
      <c r="P339" s="72"/>
      <c r="Q339" s="72"/>
      <c r="R339" s="72"/>
      <c r="S339" s="72"/>
      <c r="T339" s="73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T339" s="18" t="s">
        <v>137</v>
      </c>
      <c r="AU339" s="18" t="s">
        <v>92</v>
      </c>
    </row>
    <row r="340" spans="1:65" s="2" customFormat="1" ht="24.2" customHeight="1">
      <c r="A340" s="35"/>
      <c r="B340" s="36"/>
      <c r="C340" s="187" t="s">
        <v>286</v>
      </c>
      <c r="D340" s="187" t="s">
        <v>130</v>
      </c>
      <c r="E340" s="188" t="s">
        <v>287</v>
      </c>
      <c r="F340" s="189" t="s">
        <v>288</v>
      </c>
      <c r="G340" s="190" t="s">
        <v>160</v>
      </c>
      <c r="H340" s="191">
        <v>24.113</v>
      </c>
      <c r="I340" s="192"/>
      <c r="J340" s="193">
        <f>ROUND(I340*H340,2)</f>
        <v>0</v>
      </c>
      <c r="K340" s="189" t="s">
        <v>134</v>
      </c>
      <c r="L340" s="40"/>
      <c r="M340" s="194" t="s">
        <v>1</v>
      </c>
      <c r="N340" s="195" t="s">
        <v>47</v>
      </c>
      <c r="O340" s="72"/>
      <c r="P340" s="196">
        <f>O340*H340</f>
        <v>0</v>
      </c>
      <c r="Q340" s="196">
        <v>0</v>
      </c>
      <c r="R340" s="196">
        <f>Q340*H340</f>
        <v>0</v>
      </c>
      <c r="S340" s="196">
        <v>0</v>
      </c>
      <c r="T340" s="197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198" t="s">
        <v>135</v>
      </c>
      <c r="AT340" s="198" t="s">
        <v>130</v>
      </c>
      <c r="AU340" s="198" t="s">
        <v>92</v>
      </c>
      <c r="AY340" s="18" t="s">
        <v>128</v>
      </c>
      <c r="BE340" s="199">
        <f>IF(N340="základní",J340,0)</f>
        <v>0</v>
      </c>
      <c r="BF340" s="199">
        <f>IF(N340="snížená",J340,0)</f>
        <v>0</v>
      </c>
      <c r="BG340" s="199">
        <f>IF(N340="zákl. přenesená",J340,0)</f>
        <v>0</v>
      </c>
      <c r="BH340" s="199">
        <f>IF(N340="sníž. přenesená",J340,0)</f>
        <v>0</v>
      </c>
      <c r="BI340" s="199">
        <f>IF(N340="nulová",J340,0)</f>
        <v>0</v>
      </c>
      <c r="BJ340" s="18" t="s">
        <v>90</v>
      </c>
      <c r="BK340" s="199">
        <f>ROUND(I340*H340,2)</f>
        <v>0</v>
      </c>
      <c r="BL340" s="18" t="s">
        <v>135</v>
      </c>
      <c r="BM340" s="198" t="s">
        <v>289</v>
      </c>
    </row>
    <row r="341" spans="1:65" s="2" customFormat="1">
      <c r="A341" s="35"/>
      <c r="B341" s="36"/>
      <c r="C341" s="37"/>
      <c r="D341" s="200" t="s">
        <v>137</v>
      </c>
      <c r="E341" s="37"/>
      <c r="F341" s="201" t="s">
        <v>290</v>
      </c>
      <c r="G341" s="37"/>
      <c r="H341" s="37"/>
      <c r="I341" s="202"/>
      <c r="J341" s="37"/>
      <c r="K341" s="37"/>
      <c r="L341" s="40"/>
      <c r="M341" s="203"/>
      <c r="N341" s="204"/>
      <c r="O341" s="72"/>
      <c r="P341" s="72"/>
      <c r="Q341" s="72"/>
      <c r="R341" s="72"/>
      <c r="S341" s="72"/>
      <c r="T341" s="73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T341" s="18" t="s">
        <v>137</v>
      </c>
      <c r="AU341" s="18" t="s">
        <v>92</v>
      </c>
    </row>
    <row r="342" spans="1:65" s="13" customFormat="1">
      <c r="B342" s="207"/>
      <c r="C342" s="208"/>
      <c r="D342" s="205" t="s">
        <v>141</v>
      </c>
      <c r="E342" s="209" t="s">
        <v>1</v>
      </c>
      <c r="F342" s="210" t="s">
        <v>270</v>
      </c>
      <c r="G342" s="208"/>
      <c r="H342" s="209" t="s">
        <v>1</v>
      </c>
      <c r="I342" s="211"/>
      <c r="J342" s="208"/>
      <c r="K342" s="208"/>
      <c r="L342" s="212"/>
      <c r="M342" s="213"/>
      <c r="N342" s="214"/>
      <c r="O342" s="214"/>
      <c r="P342" s="214"/>
      <c r="Q342" s="214"/>
      <c r="R342" s="214"/>
      <c r="S342" s="214"/>
      <c r="T342" s="215"/>
      <c r="AT342" s="216" t="s">
        <v>141</v>
      </c>
      <c r="AU342" s="216" t="s">
        <v>92</v>
      </c>
      <c r="AV342" s="13" t="s">
        <v>90</v>
      </c>
      <c r="AW342" s="13" t="s">
        <v>36</v>
      </c>
      <c r="AX342" s="13" t="s">
        <v>82</v>
      </c>
      <c r="AY342" s="216" t="s">
        <v>128</v>
      </c>
    </row>
    <row r="343" spans="1:65" s="14" customFormat="1">
      <c r="B343" s="217"/>
      <c r="C343" s="218"/>
      <c r="D343" s="205" t="s">
        <v>141</v>
      </c>
      <c r="E343" s="219" t="s">
        <v>1</v>
      </c>
      <c r="F343" s="220" t="s">
        <v>271</v>
      </c>
      <c r="G343" s="218"/>
      <c r="H343" s="221">
        <v>206.654</v>
      </c>
      <c r="I343" s="222"/>
      <c r="J343" s="218"/>
      <c r="K343" s="218"/>
      <c r="L343" s="223"/>
      <c r="M343" s="224"/>
      <c r="N343" s="225"/>
      <c r="O343" s="225"/>
      <c r="P343" s="225"/>
      <c r="Q343" s="225"/>
      <c r="R343" s="225"/>
      <c r="S343" s="225"/>
      <c r="T343" s="226"/>
      <c r="AT343" s="227" t="s">
        <v>141</v>
      </c>
      <c r="AU343" s="227" t="s">
        <v>92</v>
      </c>
      <c r="AV343" s="14" t="s">
        <v>92</v>
      </c>
      <c r="AW343" s="14" t="s">
        <v>36</v>
      </c>
      <c r="AX343" s="14" t="s">
        <v>82</v>
      </c>
      <c r="AY343" s="227" t="s">
        <v>128</v>
      </c>
    </row>
    <row r="344" spans="1:65" s="16" customFormat="1">
      <c r="B344" s="239"/>
      <c r="C344" s="240"/>
      <c r="D344" s="205" t="s">
        <v>141</v>
      </c>
      <c r="E344" s="241" t="s">
        <v>1</v>
      </c>
      <c r="F344" s="242" t="s">
        <v>214</v>
      </c>
      <c r="G344" s="240"/>
      <c r="H344" s="243">
        <v>206.654</v>
      </c>
      <c r="I344" s="244"/>
      <c r="J344" s="240"/>
      <c r="K344" s="240"/>
      <c r="L344" s="245"/>
      <c r="M344" s="246"/>
      <c r="N344" s="247"/>
      <c r="O344" s="247"/>
      <c r="P344" s="247"/>
      <c r="Q344" s="247"/>
      <c r="R344" s="247"/>
      <c r="S344" s="247"/>
      <c r="T344" s="248"/>
      <c r="AT344" s="249" t="s">
        <v>141</v>
      </c>
      <c r="AU344" s="249" t="s">
        <v>92</v>
      </c>
      <c r="AV344" s="16" t="s">
        <v>153</v>
      </c>
      <c r="AW344" s="16" t="s">
        <v>36</v>
      </c>
      <c r="AX344" s="16" t="s">
        <v>82</v>
      </c>
      <c r="AY344" s="249" t="s">
        <v>128</v>
      </c>
    </row>
    <row r="345" spans="1:65" s="13" customFormat="1">
      <c r="B345" s="207"/>
      <c r="C345" s="208"/>
      <c r="D345" s="205" t="s">
        <v>141</v>
      </c>
      <c r="E345" s="209" t="s">
        <v>1</v>
      </c>
      <c r="F345" s="210" t="s">
        <v>291</v>
      </c>
      <c r="G345" s="208"/>
      <c r="H345" s="209" t="s">
        <v>1</v>
      </c>
      <c r="I345" s="211"/>
      <c r="J345" s="208"/>
      <c r="K345" s="208"/>
      <c r="L345" s="212"/>
      <c r="M345" s="213"/>
      <c r="N345" s="214"/>
      <c r="O345" s="214"/>
      <c r="P345" s="214"/>
      <c r="Q345" s="214"/>
      <c r="R345" s="214"/>
      <c r="S345" s="214"/>
      <c r="T345" s="215"/>
      <c r="AT345" s="216" t="s">
        <v>141</v>
      </c>
      <c r="AU345" s="216" t="s">
        <v>92</v>
      </c>
      <c r="AV345" s="13" t="s">
        <v>90</v>
      </c>
      <c r="AW345" s="13" t="s">
        <v>36</v>
      </c>
      <c r="AX345" s="13" t="s">
        <v>82</v>
      </c>
      <c r="AY345" s="216" t="s">
        <v>128</v>
      </c>
    </row>
    <row r="346" spans="1:65" s="14" customFormat="1">
      <c r="B346" s="217"/>
      <c r="C346" s="218"/>
      <c r="D346" s="205" t="s">
        <v>141</v>
      </c>
      <c r="E346" s="219" t="s">
        <v>1</v>
      </c>
      <c r="F346" s="220" t="s">
        <v>292</v>
      </c>
      <c r="G346" s="218"/>
      <c r="H346" s="221">
        <v>-1.92</v>
      </c>
      <c r="I346" s="222"/>
      <c r="J346" s="218"/>
      <c r="K346" s="218"/>
      <c r="L346" s="223"/>
      <c r="M346" s="224"/>
      <c r="N346" s="225"/>
      <c r="O346" s="225"/>
      <c r="P346" s="225"/>
      <c r="Q346" s="225"/>
      <c r="R346" s="225"/>
      <c r="S346" s="225"/>
      <c r="T346" s="226"/>
      <c r="AT346" s="227" t="s">
        <v>141</v>
      </c>
      <c r="AU346" s="227" t="s">
        <v>92</v>
      </c>
      <c r="AV346" s="14" t="s">
        <v>92</v>
      </c>
      <c r="AW346" s="14" t="s">
        <v>36</v>
      </c>
      <c r="AX346" s="14" t="s">
        <v>82</v>
      </c>
      <c r="AY346" s="227" t="s">
        <v>128</v>
      </c>
    </row>
    <row r="347" spans="1:65" s="14" customFormat="1">
      <c r="B347" s="217"/>
      <c r="C347" s="218"/>
      <c r="D347" s="205" t="s">
        <v>141</v>
      </c>
      <c r="E347" s="219" t="s">
        <v>1</v>
      </c>
      <c r="F347" s="220" t="s">
        <v>293</v>
      </c>
      <c r="G347" s="218"/>
      <c r="H347" s="221">
        <v>-150.566</v>
      </c>
      <c r="I347" s="222"/>
      <c r="J347" s="218"/>
      <c r="K347" s="218"/>
      <c r="L347" s="223"/>
      <c r="M347" s="224"/>
      <c r="N347" s="225"/>
      <c r="O347" s="225"/>
      <c r="P347" s="225"/>
      <c r="Q347" s="225"/>
      <c r="R347" s="225"/>
      <c r="S347" s="225"/>
      <c r="T347" s="226"/>
      <c r="AT347" s="227" t="s">
        <v>141</v>
      </c>
      <c r="AU347" s="227" t="s">
        <v>92</v>
      </c>
      <c r="AV347" s="14" t="s">
        <v>92</v>
      </c>
      <c r="AW347" s="14" t="s">
        <v>36</v>
      </c>
      <c r="AX347" s="14" t="s">
        <v>82</v>
      </c>
      <c r="AY347" s="227" t="s">
        <v>128</v>
      </c>
    </row>
    <row r="348" spans="1:65" s="14" customFormat="1">
      <c r="B348" s="217"/>
      <c r="C348" s="218"/>
      <c r="D348" s="205" t="s">
        <v>141</v>
      </c>
      <c r="E348" s="219" t="s">
        <v>1</v>
      </c>
      <c r="F348" s="220" t="s">
        <v>294</v>
      </c>
      <c r="G348" s="218"/>
      <c r="H348" s="221">
        <v>-24.948</v>
      </c>
      <c r="I348" s="222"/>
      <c r="J348" s="218"/>
      <c r="K348" s="218"/>
      <c r="L348" s="223"/>
      <c r="M348" s="224"/>
      <c r="N348" s="225"/>
      <c r="O348" s="225"/>
      <c r="P348" s="225"/>
      <c r="Q348" s="225"/>
      <c r="R348" s="225"/>
      <c r="S348" s="225"/>
      <c r="T348" s="226"/>
      <c r="AT348" s="227" t="s">
        <v>141</v>
      </c>
      <c r="AU348" s="227" t="s">
        <v>92</v>
      </c>
      <c r="AV348" s="14" t="s">
        <v>92</v>
      </c>
      <c r="AW348" s="14" t="s">
        <v>36</v>
      </c>
      <c r="AX348" s="14" t="s">
        <v>82</v>
      </c>
      <c r="AY348" s="227" t="s">
        <v>128</v>
      </c>
    </row>
    <row r="349" spans="1:65" s="13" customFormat="1">
      <c r="B349" s="207"/>
      <c r="C349" s="208"/>
      <c r="D349" s="205" t="s">
        <v>141</v>
      </c>
      <c r="E349" s="209" t="s">
        <v>1</v>
      </c>
      <c r="F349" s="210" t="s">
        <v>295</v>
      </c>
      <c r="G349" s="208"/>
      <c r="H349" s="209" t="s">
        <v>1</v>
      </c>
      <c r="I349" s="211"/>
      <c r="J349" s="208"/>
      <c r="K349" s="208"/>
      <c r="L349" s="212"/>
      <c r="M349" s="213"/>
      <c r="N349" s="214"/>
      <c r="O349" s="214"/>
      <c r="P349" s="214"/>
      <c r="Q349" s="214"/>
      <c r="R349" s="214"/>
      <c r="S349" s="214"/>
      <c r="T349" s="215"/>
      <c r="AT349" s="216" t="s">
        <v>141</v>
      </c>
      <c r="AU349" s="216" t="s">
        <v>92</v>
      </c>
      <c r="AV349" s="13" t="s">
        <v>90</v>
      </c>
      <c r="AW349" s="13" t="s">
        <v>36</v>
      </c>
      <c r="AX349" s="13" t="s">
        <v>82</v>
      </c>
      <c r="AY349" s="216" t="s">
        <v>128</v>
      </c>
    </row>
    <row r="350" spans="1:65" s="14" customFormat="1">
      <c r="B350" s="217"/>
      <c r="C350" s="218"/>
      <c r="D350" s="205" t="s">
        <v>141</v>
      </c>
      <c r="E350" s="219" t="s">
        <v>1</v>
      </c>
      <c r="F350" s="220" t="s">
        <v>296</v>
      </c>
      <c r="G350" s="218"/>
      <c r="H350" s="221">
        <v>-3.379</v>
      </c>
      <c r="I350" s="222"/>
      <c r="J350" s="218"/>
      <c r="K350" s="218"/>
      <c r="L350" s="223"/>
      <c r="M350" s="224"/>
      <c r="N350" s="225"/>
      <c r="O350" s="225"/>
      <c r="P350" s="225"/>
      <c r="Q350" s="225"/>
      <c r="R350" s="225"/>
      <c r="S350" s="225"/>
      <c r="T350" s="226"/>
      <c r="AT350" s="227" t="s">
        <v>141</v>
      </c>
      <c r="AU350" s="227" t="s">
        <v>92</v>
      </c>
      <c r="AV350" s="14" t="s">
        <v>92</v>
      </c>
      <c r="AW350" s="14" t="s">
        <v>36</v>
      </c>
      <c r="AX350" s="14" t="s">
        <v>82</v>
      </c>
      <c r="AY350" s="227" t="s">
        <v>128</v>
      </c>
    </row>
    <row r="351" spans="1:65" s="13" customFormat="1">
      <c r="B351" s="207"/>
      <c r="C351" s="208"/>
      <c r="D351" s="205" t="s">
        <v>141</v>
      </c>
      <c r="E351" s="209" t="s">
        <v>1</v>
      </c>
      <c r="F351" s="210" t="s">
        <v>297</v>
      </c>
      <c r="G351" s="208"/>
      <c r="H351" s="209" t="s">
        <v>1</v>
      </c>
      <c r="I351" s="211"/>
      <c r="J351" s="208"/>
      <c r="K351" s="208"/>
      <c r="L351" s="212"/>
      <c r="M351" s="213"/>
      <c r="N351" s="214"/>
      <c r="O351" s="214"/>
      <c r="P351" s="214"/>
      <c r="Q351" s="214"/>
      <c r="R351" s="214"/>
      <c r="S351" s="214"/>
      <c r="T351" s="215"/>
      <c r="AT351" s="216" t="s">
        <v>141</v>
      </c>
      <c r="AU351" s="216" t="s">
        <v>92</v>
      </c>
      <c r="AV351" s="13" t="s">
        <v>90</v>
      </c>
      <c r="AW351" s="13" t="s">
        <v>36</v>
      </c>
      <c r="AX351" s="13" t="s">
        <v>82</v>
      </c>
      <c r="AY351" s="216" t="s">
        <v>128</v>
      </c>
    </row>
    <row r="352" spans="1:65" s="14" customFormat="1">
      <c r="B352" s="217"/>
      <c r="C352" s="218"/>
      <c r="D352" s="205" t="s">
        <v>141</v>
      </c>
      <c r="E352" s="219" t="s">
        <v>1</v>
      </c>
      <c r="F352" s="220" t="s">
        <v>298</v>
      </c>
      <c r="G352" s="218"/>
      <c r="H352" s="221">
        <v>-0.16600000000000001</v>
      </c>
      <c r="I352" s="222"/>
      <c r="J352" s="218"/>
      <c r="K352" s="218"/>
      <c r="L352" s="223"/>
      <c r="M352" s="224"/>
      <c r="N352" s="225"/>
      <c r="O352" s="225"/>
      <c r="P352" s="225"/>
      <c r="Q352" s="225"/>
      <c r="R352" s="225"/>
      <c r="S352" s="225"/>
      <c r="T352" s="226"/>
      <c r="AT352" s="227" t="s">
        <v>141</v>
      </c>
      <c r="AU352" s="227" t="s">
        <v>92</v>
      </c>
      <c r="AV352" s="14" t="s">
        <v>92</v>
      </c>
      <c r="AW352" s="14" t="s">
        <v>36</v>
      </c>
      <c r="AX352" s="14" t="s">
        <v>82</v>
      </c>
      <c r="AY352" s="227" t="s">
        <v>128</v>
      </c>
    </row>
    <row r="353" spans="1:65" s="14" customFormat="1">
      <c r="B353" s="217"/>
      <c r="C353" s="218"/>
      <c r="D353" s="205" t="s">
        <v>141</v>
      </c>
      <c r="E353" s="219" t="s">
        <v>1</v>
      </c>
      <c r="F353" s="220" t="s">
        <v>299</v>
      </c>
      <c r="G353" s="218"/>
      <c r="H353" s="221">
        <v>-0.56599999999999995</v>
      </c>
      <c r="I353" s="222"/>
      <c r="J353" s="218"/>
      <c r="K353" s="218"/>
      <c r="L353" s="223"/>
      <c r="M353" s="224"/>
      <c r="N353" s="225"/>
      <c r="O353" s="225"/>
      <c r="P353" s="225"/>
      <c r="Q353" s="225"/>
      <c r="R353" s="225"/>
      <c r="S353" s="225"/>
      <c r="T353" s="226"/>
      <c r="AT353" s="227" t="s">
        <v>141</v>
      </c>
      <c r="AU353" s="227" t="s">
        <v>92</v>
      </c>
      <c r="AV353" s="14" t="s">
        <v>92</v>
      </c>
      <c r="AW353" s="14" t="s">
        <v>36</v>
      </c>
      <c r="AX353" s="14" t="s">
        <v>82</v>
      </c>
      <c r="AY353" s="227" t="s">
        <v>128</v>
      </c>
    </row>
    <row r="354" spans="1:65" s="14" customFormat="1">
      <c r="B354" s="217"/>
      <c r="C354" s="218"/>
      <c r="D354" s="205" t="s">
        <v>141</v>
      </c>
      <c r="E354" s="219" t="s">
        <v>1</v>
      </c>
      <c r="F354" s="220" t="s">
        <v>300</v>
      </c>
      <c r="G354" s="218"/>
      <c r="H354" s="221">
        <v>-0.996</v>
      </c>
      <c r="I354" s="222"/>
      <c r="J354" s="218"/>
      <c r="K354" s="218"/>
      <c r="L354" s="223"/>
      <c r="M354" s="224"/>
      <c r="N354" s="225"/>
      <c r="O354" s="225"/>
      <c r="P354" s="225"/>
      <c r="Q354" s="225"/>
      <c r="R354" s="225"/>
      <c r="S354" s="225"/>
      <c r="T354" s="226"/>
      <c r="AT354" s="227" t="s">
        <v>141</v>
      </c>
      <c r="AU354" s="227" t="s">
        <v>92</v>
      </c>
      <c r="AV354" s="14" t="s">
        <v>92</v>
      </c>
      <c r="AW354" s="14" t="s">
        <v>36</v>
      </c>
      <c r="AX354" s="14" t="s">
        <v>82</v>
      </c>
      <c r="AY354" s="227" t="s">
        <v>128</v>
      </c>
    </row>
    <row r="355" spans="1:65" s="16" customFormat="1">
      <c r="B355" s="239"/>
      <c r="C355" s="240"/>
      <c r="D355" s="205" t="s">
        <v>141</v>
      </c>
      <c r="E355" s="241" t="s">
        <v>1</v>
      </c>
      <c r="F355" s="242" t="s">
        <v>214</v>
      </c>
      <c r="G355" s="240"/>
      <c r="H355" s="243">
        <v>-182.541</v>
      </c>
      <c r="I355" s="244"/>
      <c r="J355" s="240"/>
      <c r="K355" s="240"/>
      <c r="L355" s="245"/>
      <c r="M355" s="246"/>
      <c r="N355" s="247"/>
      <c r="O355" s="247"/>
      <c r="P355" s="247"/>
      <c r="Q355" s="247"/>
      <c r="R355" s="247"/>
      <c r="S355" s="247"/>
      <c r="T355" s="248"/>
      <c r="AT355" s="249" t="s">
        <v>141</v>
      </c>
      <c r="AU355" s="249" t="s">
        <v>92</v>
      </c>
      <c r="AV355" s="16" t="s">
        <v>153</v>
      </c>
      <c r="AW355" s="16" t="s">
        <v>36</v>
      </c>
      <c r="AX355" s="16" t="s">
        <v>82</v>
      </c>
      <c r="AY355" s="249" t="s">
        <v>128</v>
      </c>
    </row>
    <row r="356" spans="1:65" s="15" customFormat="1">
      <c r="B356" s="228"/>
      <c r="C356" s="229"/>
      <c r="D356" s="205" t="s">
        <v>141</v>
      </c>
      <c r="E356" s="230" t="s">
        <v>1</v>
      </c>
      <c r="F356" s="231" t="s">
        <v>145</v>
      </c>
      <c r="G356" s="229"/>
      <c r="H356" s="232">
        <v>24.113</v>
      </c>
      <c r="I356" s="233"/>
      <c r="J356" s="229"/>
      <c r="K356" s="229"/>
      <c r="L356" s="234"/>
      <c r="M356" s="235"/>
      <c r="N356" s="236"/>
      <c r="O356" s="236"/>
      <c r="P356" s="236"/>
      <c r="Q356" s="236"/>
      <c r="R356" s="236"/>
      <c r="S356" s="236"/>
      <c r="T356" s="237"/>
      <c r="AT356" s="238" t="s">
        <v>141</v>
      </c>
      <c r="AU356" s="238" t="s">
        <v>92</v>
      </c>
      <c r="AV356" s="15" t="s">
        <v>135</v>
      </c>
      <c r="AW356" s="15" t="s">
        <v>36</v>
      </c>
      <c r="AX356" s="15" t="s">
        <v>90</v>
      </c>
      <c r="AY356" s="238" t="s">
        <v>128</v>
      </c>
    </row>
    <row r="357" spans="1:65" s="2" customFormat="1" ht="24.2" customHeight="1">
      <c r="A357" s="35"/>
      <c r="B357" s="36"/>
      <c r="C357" s="187" t="s">
        <v>301</v>
      </c>
      <c r="D357" s="187" t="s">
        <v>130</v>
      </c>
      <c r="E357" s="188" t="s">
        <v>302</v>
      </c>
      <c r="F357" s="189" t="s">
        <v>303</v>
      </c>
      <c r="G357" s="190" t="s">
        <v>160</v>
      </c>
      <c r="H357" s="191">
        <v>122.41800000000001</v>
      </c>
      <c r="I357" s="192"/>
      <c r="J357" s="193">
        <f>ROUND(I357*H357,2)</f>
        <v>0</v>
      </c>
      <c r="K357" s="189" t="s">
        <v>134</v>
      </c>
      <c r="L357" s="40"/>
      <c r="M357" s="194" t="s">
        <v>1</v>
      </c>
      <c r="N357" s="195" t="s">
        <v>47</v>
      </c>
      <c r="O357" s="72"/>
      <c r="P357" s="196">
        <f>O357*H357</f>
        <v>0</v>
      </c>
      <c r="Q357" s="196">
        <v>0</v>
      </c>
      <c r="R357" s="196">
        <f>Q357*H357</f>
        <v>0</v>
      </c>
      <c r="S357" s="196">
        <v>0</v>
      </c>
      <c r="T357" s="197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198" t="s">
        <v>135</v>
      </c>
      <c r="AT357" s="198" t="s">
        <v>130</v>
      </c>
      <c r="AU357" s="198" t="s">
        <v>92</v>
      </c>
      <c r="AY357" s="18" t="s">
        <v>128</v>
      </c>
      <c r="BE357" s="199">
        <f>IF(N357="základní",J357,0)</f>
        <v>0</v>
      </c>
      <c r="BF357" s="199">
        <f>IF(N357="snížená",J357,0)</f>
        <v>0</v>
      </c>
      <c r="BG357" s="199">
        <f>IF(N357="zákl. přenesená",J357,0)</f>
        <v>0</v>
      </c>
      <c r="BH357" s="199">
        <f>IF(N357="sníž. přenesená",J357,0)</f>
        <v>0</v>
      </c>
      <c r="BI357" s="199">
        <f>IF(N357="nulová",J357,0)</f>
        <v>0</v>
      </c>
      <c r="BJ357" s="18" t="s">
        <v>90</v>
      </c>
      <c r="BK357" s="199">
        <f>ROUND(I357*H357,2)</f>
        <v>0</v>
      </c>
      <c r="BL357" s="18" t="s">
        <v>135</v>
      </c>
      <c r="BM357" s="198" t="s">
        <v>304</v>
      </c>
    </row>
    <row r="358" spans="1:65" s="2" customFormat="1">
      <c r="A358" s="35"/>
      <c r="B358" s="36"/>
      <c r="C358" s="37"/>
      <c r="D358" s="200" t="s">
        <v>137</v>
      </c>
      <c r="E358" s="37"/>
      <c r="F358" s="201" t="s">
        <v>305</v>
      </c>
      <c r="G358" s="37"/>
      <c r="H358" s="37"/>
      <c r="I358" s="202"/>
      <c r="J358" s="37"/>
      <c r="K358" s="37"/>
      <c r="L358" s="40"/>
      <c r="M358" s="203"/>
      <c r="N358" s="204"/>
      <c r="O358" s="72"/>
      <c r="P358" s="72"/>
      <c r="Q358" s="72"/>
      <c r="R358" s="72"/>
      <c r="S358" s="72"/>
      <c r="T358" s="73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T358" s="18" t="s">
        <v>137</v>
      </c>
      <c r="AU358" s="18" t="s">
        <v>92</v>
      </c>
    </row>
    <row r="359" spans="1:65" s="13" customFormat="1">
      <c r="B359" s="207"/>
      <c r="C359" s="208"/>
      <c r="D359" s="205" t="s">
        <v>141</v>
      </c>
      <c r="E359" s="209" t="s">
        <v>1</v>
      </c>
      <c r="F359" s="210" t="s">
        <v>306</v>
      </c>
      <c r="G359" s="208"/>
      <c r="H359" s="209" t="s">
        <v>1</v>
      </c>
      <c r="I359" s="211"/>
      <c r="J359" s="208"/>
      <c r="K359" s="208"/>
      <c r="L359" s="212"/>
      <c r="M359" s="213"/>
      <c r="N359" s="214"/>
      <c r="O359" s="214"/>
      <c r="P359" s="214"/>
      <c r="Q359" s="214"/>
      <c r="R359" s="214"/>
      <c r="S359" s="214"/>
      <c r="T359" s="215"/>
      <c r="AT359" s="216" t="s">
        <v>141</v>
      </c>
      <c r="AU359" s="216" t="s">
        <v>92</v>
      </c>
      <c r="AV359" s="13" t="s">
        <v>90</v>
      </c>
      <c r="AW359" s="13" t="s">
        <v>36</v>
      </c>
      <c r="AX359" s="13" t="s">
        <v>82</v>
      </c>
      <c r="AY359" s="216" t="s">
        <v>128</v>
      </c>
    </row>
    <row r="360" spans="1:65" s="14" customFormat="1">
      <c r="B360" s="217"/>
      <c r="C360" s="218"/>
      <c r="D360" s="205" t="s">
        <v>141</v>
      </c>
      <c r="E360" s="219" t="s">
        <v>1</v>
      </c>
      <c r="F360" s="220" t="s">
        <v>307</v>
      </c>
      <c r="G360" s="218"/>
      <c r="H360" s="221">
        <v>144.31</v>
      </c>
      <c r="I360" s="222"/>
      <c r="J360" s="218"/>
      <c r="K360" s="218"/>
      <c r="L360" s="223"/>
      <c r="M360" s="224"/>
      <c r="N360" s="225"/>
      <c r="O360" s="225"/>
      <c r="P360" s="225"/>
      <c r="Q360" s="225"/>
      <c r="R360" s="225"/>
      <c r="S360" s="225"/>
      <c r="T360" s="226"/>
      <c r="AT360" s="227" t="s">
        <v>141</v>
      </c>
      <c r="AU360" s="227" t="s">
        <v>92</v>
      </c>
      <c r="AV360" s="14" t="s">
        <v>92</v>
      </c>
      <c r="AW360" s="14" t="s">
        <v>36</v>
      </c>
      <c r="AX360" s="14" t="s">
        <v>82</v>
      </c>
      <c r="AY360" s="227" t="s">
        <v>128</v>
      </c>
    </row>
    <row r="361" spans="1:65" s="16" customFormat="1">
      <c r="B361" s="239"/>
      <c r="C361" s="240"/>
      <c r="D361" s="205" t="s">
        <v>141</v>
      </c>
      <c r="E361" s="241" t="s">
        <v>1</v>
      </c>
      <c r="F361" s="242" t="s">
        <v>214</v>
      </c>
      <c r="G361" s="240"/>
      <c r="H361" s="243">
        <v>144.31</v>
      </c>
      <c r="I361" s="244"/>
      <c r="J361" s="240"/>
      <c r="K361" s="240"/>
      <c r="L361" s="245"/>
      <c r="M361" s="246"/>
      <c r="N361" s="247"/>
      <c r="O361" s="247"/>
      <c r="P361" s="247"/>
      <c r="Q361" s="247"/>
      <c r="R361" s="247"/>
      <c r="S361" s="247"/>
      <c r="T361" s="248"/>
      <c r="AT361" s="249" t="s">
        <v>141</v>
      </c>
      <c r="AU361" s="249" t="s">
        <v>92</v>
      </c>
      <c r="AV361" s="16" t="s">
        <v>153</v>
      </c>
      <c r="AW361" s="16" t="s">
        <v>36</v>
      </c>
      <c r="AX361" s="16" t="s">
        <v>82</v>
      </c>
      <c r="AY361" s="249" t="s">
        <v>128</v>
      </c>
    </row>
    <row r="362" spans="1:65" s="13" customFormat="1">
      <c r="B362" s="207"/>
      <c r="C362" s="208"/>
      <c r="D362" s="205" t="s">
        <v>141</v>
      </c>
      <c r="E362" s="209" t="s">
        <v>1</v>
      </c>
      <c r="F362" s="210" t="s">
        <v>308</v>
      </c>
      <c r="G362" s="208"/>
      <c r="H362" s="209" t="s">
        <v>1</v>
      </c>
      <c r="I362" s="211"/>
      <c r="J362" s="208"/>
      <c r="K362" s="208"/>
      <c r="L362" s="212"/>
      <c r="M362" s="213"/>
      <c r="N362" s="214"/>
      <c r="O362" s="214"/>
      <c r="P362" s="214"/>
      <c r="Q362" s="214"/>
      <c r="R362" s="214"/>
      <c r="S362" s="214"/>
      <c r="T362" s="215"/>
      <c r="AT362" s="216" t="s">
        <v>141</v>
      </c>
      <c r="AU362" s="216" t="s">
        <v>92</v>
      </c>
      <c r="AV362" s="13" t="s">
        <v>90</v>
      </c>
      <c r="AW362" s="13" t="s">
        <v>36</v>
      </c>
      <c r="AX362" s="13" t="s">
        <v>82</v>
      </c>
      <c r="AY362" s="216" t="s">
        <v>128</v>
      </c>
    </row>
    <row r="363" spans="1:65" s="14" customFormat="1">
      <c r="B363" s="217"/>
      <c r="C363" s="218"/>
      <c r="D363" s="205" t="s">
        <v>141</v>
      </c>
      <c r="E363" s="219" t="s">
        <v>1</v>
      </c>
      <c r="F363" s="220" t="s">
        <v>309</v>
      </c>
      <c r="G363" s="218"/>
      <c r="H363" s="221">
        <v>-27.745000000000001</v>
      </c>
      <c r="I363" s="222"/>
      <c r="J363" s="218"/>
      <c r="K363" s="218"/>
      <c r="L363" s="223"/>
      <c r="M363" s="224"/>
      <c r="N363" s="225"/>
      <c r="O363" s="225"/>
      <c r="P363" s="225"/>
      <c r="Q363" s="225"/>
      <c r="R363" s="225"/>
      <c r="S363" s="225"/>
      <c r="T363" s="226"/>
      <c r="AT363" s="227" t="s">
        <v>141</v>
      </c>
      <c r="AU363" s="227" t="s">
        <v>92</v>
      </c>
      <c r="AV363" s="14" t="s">
        <v>92</v>
      </c>
      <c r="AW363" s="14" t="s">
        <v>36</v>
      </c>
      <c r="AX363" s="14" t="s">
        <v>82</v>
      </c>
      <c r="AY363" s="227" t="s">
        <v>128</v>
      </c>
    </row>
    <row r="364" spans="1:65" s="16" customFormat="1">
      <c r="B364" s="239"/>
      <c r="C364" s="240"/>
      <c r="D364" s="205" t="s">
        <v>141</v>
      </c>
      <c r="E364" s="241" t="s">
        <v>1</v>
      </c>
      <c r="F364" s="242" t="s">
        <v>214</v>
      </c>
      <c r="G364" s="240"/>
      <c r="H364" s="243">
        <v>-27.745000000000001</v>
      </c>
      <c r="I364" s="244"/>
      <c r="J364" s="240"/>
      <c r="K364" s="240"/>
      <c r="L364" s="245"/>
      <c r="M364" s="246"/>
      <c r="N364" s="247"/>
      <c r="O364" s="247"/>
      <c r="P364" s="247"/>
      <c r="Q364" s="247"/>
      <c r="R364" s="247"/>
      <c r="S364" s="247"/>
      <c r="T364" s="248"/>
      <c r="AT364" s="249" t="s">
        <v>141</v>
      </c>
      <c r="AU364" s="249" t="s">
        <v>92</v>
      </c>
      <c r="AV364" s="16" t="s">
        <v>153</v>
      </c>
      <c r="AW364" s="16" t="s">
        <v>36</v>
      </c>
      <c r="AX364" s="16" t="s">
        <v>82</v>
      </c>
      <c r="AY364" s="249" t="s">
        <v>128</v>
      </c>
    </row>
    <row r="365" spans="1:65" s="13" customFormat="1">
      <c r="B365" s="207"/>
      <c r="C365" s="208"/>
      <c r="D365" s="205" t="s">
        <v>141</v>
      </c>
      <c r="E365" s="209" t="s">
        <v>1</v>
      </c>
      <c r="F365" s="210" t="s">
        <v>310</v>
      </c>
      <c r="G365" s="208"/>
      <c r="H365" s="209" t="s">
        <v>1</v>
      </c>
      <c r="I365" s="211"/>
      <c r="J365" s="208"/>
      <c r="K365" s="208"/>
      <c r="L365" s="212"/>
      <c r="M365" s="213"/>
      <c r="N365" s="214"/>
      <c r="O365" s="214"/>
      <c r="P365" s="214"/>
      <c r="Q365" s="214"/>
      <c r="R365" s="214"/>
      <c r="S365" s="214"/>
      <c r="T365" s="215"/>
      <c r="AT365" s="216" t="s">
        <v>141</v>
      </c>
      <c r="AU365" s="216" t="s">
        <v>92</v>
      </c>
      <c r="AV365" s="13" t="s">
        <v>90</v>
      </c>
      <c r="AW365" s="13" t="s">
        <v>36</v>
      </c>
      <c r="AX365" s="13" t="s">
        <v>82</v>
      </c>
      <c r="AY365" s="216" t="s">
        <v>128</v>
      </c>
    </row>
    <row r="366" spans="1:65" s="13" customFormat="1" ht="22.5">
      <c r="B366" s="207"/>
      <c r="C366" s="208"/>
      <c r="D366" s="205" t="s">
        <v>141</v>
      </c>
      <c r="E366" s="209" t="s">
        <v>1</v>
      </c>
      <c r="F366" s="210" t="s">
        <v>217</v>
      </c>
      <c r="G366" s="208"/>
      <c r="H366" s="209" t="s">
        <v>1</v>
      </c>
      <c r="I366" s="211"/>
      <c r="J366" s="208"/>
      <c r="K366" s="208"/>
      <c r="L366" s="212"/>
      <c r="M366" s="213"/>
      <c r="N366" s="214"/>
      <c r="O366" s="214"/>
      <c r="P366" s="214"/>
      <c r="Q366" s="214"/>
      <c r="R366" s="214"/>
      <c r="S366" s="214"/>
      <c r="T366" s="215"/>
      <c r="AT366" s="216" t="s">
        <v>141</v>
      </c>
      <c r="AU366" s="216" t="s">
        <v>92</v>
      </c>
      <c r="AV366" s="13" t="s">
        <v>90</v>
      </c>
      <c r="AW366" s="13" t="s">
        <v>36</v>
      </c>
      <c r="AX366" s="13" t="s">
        <v>82</v>
      </c>
      <c r="AY366" s="216" t="s">
        <v>128</v>
      </c>
    </row>
    <row r="367" spans="1:65" s="14" customFormat="1">
      <c r="B367" s="217"/>
      <c r="C367" s="218"/>
      <c r="D367" s="205" t="s">
        <v>141</v>
      </c>
      <c r="E367" s="219" t="s">
        <v>1</v>
      </c>
      <c r="F367" s="220" t="s">
        <v>311</v>
      </c>
      <c r="G367" s="218"/>
      <c r="H367" s="221">
        <v>0.82499999999999996</v>
      </c>
      <c r="I367" s="222"/>
      <c r="J367" s="218"/>
      <c r="K367" s="218"/>
      <c r="L367" s="223"/>
      <c r="M367" s="224"/>
      <c r="N367" s="225"/>
      <c r="O367" s="225"/>
      <c r="P367" s="225"/>
      <c r="Q367" s="225"/>
      <c r="R367" s="225"/>
      <c r="S367" s="225"/>
      <c r="T367" s="226"/>
      <c r="AT367" s="227" t="s">
        <v>141</v>
      </c>
      <c r="AU367" s="227" t="s">
        <v>92</v>
      </c>
      <c r="AV367" s="14" t="s">
        <v>92</v>
      </c>
      <c r="AW367" s="14" t="s">
        <v>36</v>
      </c>
      <c r="AX367" s="14" t="s">
        <v>82</v>
      </c>
      <c r="AY367" s="227" t="s">
        <v>128</v>
      </c>
    </row>
    <row r="368" spans="1:65" s="14" customFormat="1">
      <c r="B368" s="217"/>
      <c r="C368" s="218"/>
      <c r="D368" s="205" t="s">
        <v>141</v>
      </c>
      <c r="E368" s="219" t="s">
        <v>1</v>
      </c>
      <c r="F368" s="220" t="s">
        <v>312</v>
      </c>
      <c r="G368" s="218"/>
      <c r="H368" s="221">
        <v>3.3</v>
      </c>
      <c r="I368" s="222"/>
      <c r="J368" s="218"/>
      <c r="K368" s="218"/>
      <c r="L368" s="223"/>
      <c r="M368" s="224"/>
      <c r="N368" s="225"/>
      <c r="O368" s="225"/>
      <c r="P368" s="225"/>
      <c r="Q368" s="225"/>
      <c r="R368" s="225"/>
      <c r="S368" s="225"/>
      <c r="T368" s="226"/>
      <c r="AT368" s="227" t="s">
        <v>141</v>
      </c>
      <c r="AU368" s="227" t="s">
        <v>92</v>
      </c>
      <c r="AV368" s="14" t="s">
        <v>92</v>
      </c>
      <c r="AW368" s="14" t="s">
        <v>36</v>
      </c>
      <c r="AX368" s="14" t="s">
        <v>82</v>
      </c>
      <c r="AY368" s="227" t="s">
        <v>128</v>
      </c>
    </row>
    <row r="369" spans="1:65" s="14" customFormat="1">
      <c r="B369" s="217"/>
      <c r="C369" s="218"/>
      <c r="D369" s="205" t="s">
        <v>141</v>
      </c>
      <c r="E369" s="219" t="s">
        <v>1</v>
      </c>
      <c r="F369" s="220" t="s">
        <v>313</v>
      </c>
      <c r="G369" s="218"/>
      <c r="H369" s="221">
        <v>1.375</v>
      </c>
      <c r="I369" s="222"/>
      <c r="J369" s="218"/>
      <c r="K369" s="218"/>
      <c r="L369" s="223"/>
      <c r="M369" s="224"/>
      <c r="N369" s="225"/>
      <c r="O369" s="225"/>
      <c r="P369" s="225"/>
      <c r="Q369" s="225"/>
      <c r="R369" s="225"/>
      <c r="S369" s="225"/>
      <c r="T369" s="226"/>
      <c r="AT369" s="227" t="s">
        <v>141</v>
      </c>
      <c r="AU369" s="227" t="s">
        <v>92</v>
      </c>
      <c r="AV369" s="14" t="s">
        <v>92</v>
      </c>
      <c r="AW369" s="14" t="s">
        <v>36</v>
      </c>
      <c r="AX369" s="14" t="s">
        <v>82</v>
      </c>
      <c r="AY369" s="227" t="s">
        <v>128</v>
      </c>
    </row>
    <row r="370" spans="1:65" s="16" customFormat="1">
      <c r="B370" s="239"/>
      <c r="C370" s="240"/>
      <c r="D370" s="205" t="s">
        <v>141</v>
      </c>
      <c r="E370" s="241" t="s">
        <v>1</v>
      </c>
      <c r="F370" s="242" t="s">
        <v>214</v>
      </c>
      <c r="G370" s="240"/>
      <c r="H370" s="243">
        <v>5.5</v>
      </c>
      <c r="I370" s="244"/>
      <c r="J370" s="240"/>
      <c r="K370" s="240"/>
      <c r="L370" s="245"/>
      <c r="M370" s="246"/>
      <c r="N370" s="247"/>
      <c r="O370" s="247"/>
      <c r="P370" s="247"/>
      <c r="Q370" s="247"/>
      <c r="R370" s="247"/>
      <c r="S370" s="247"/>
      <c r="T370" s="248"/>
      <c r="AT370" s="249" t="s">
        <v>141</v>
      </c>
      <c r="AU370" s="249" t="s">
        <v>92</v>
      </c>
      <c r="AV370" s="16" t="s">
        <v>153</v>
      </c>
      <c r="AW370" s="16" t="s">
        <v>36</v>
      </c>
      <c r="AX370" s="16" t="s">
        <v>82</v>
      </c>
      <c r="AY370" s="249" t="s">
        <v>128</v>
      </c>
    </row>
    <row r="371" spans="1:65" s="13" customFormat="1">
      <c r="B371" s="207"/>
      <c r="C371" s="208"/>
      <c r="D371" s="205" t="s">
        <v>141</v>
      </c>
      <c r="E371" s="209" t="s">
        <v>1</v>
      </c>
      <c r="F371" s="210" t="s">
        <v>308</v>
      </c>
      <c r="G371" s="208"/>
      <c r="H371" s="209" t="s">
        <v>1</v>
      </c>
      <c r="I371" s="211"/>
      <c r="J371" s="208"/>
      <c r="K371" s="208"/>
      <c r="L371" s="212"/>
      <c r="M371" s="213"/>
      <c r="N371" s="214"/>
      <c r="O371" s="214"/>
      <c r="P371" s="214"/>
      <c r="Q371" s="214"/>
      <c r="R371" s="214"/>
      <c r="S371" s="214"/>
      <c r="T371" s="215"/>
      <c r="AT371" s="216" t="s">
        <v>141</v>
      </c>
      <c r="AU371" s="216" t="s">
        <v>92</v>
      </c>
      <c r="AV371" s="13" t="s">
        <v>90</v>
      </c>
      <c r="AW371" s="13" t="s">
        <v>36</v>
      </c>
      <c r="AX371" s="13" t="s">
        <v>82</v>
      </c>
      <c r="AY371" s="216" t="s">
        <v>128</v>
      </c>
    </row>
    <row r="372" spans="1:65" s="14" customFormat="1">
      <c r="B372" s="217"/>
      <c r="C372" s="218"/>
      <c r="D372" s="205" t="s">
        <v>141</v>
      </c>
      <c r="E372" s="219" t="s">
        <v>1</v>
      </c>
      <c r="F372" s="220" t="s">
        <v>314</v>
      </c>
      <c r="G372" s="218"/>
      <c r="H372" s="221">
        <v>-0.34599999999999997</v>
      </c>
      <c r="I372" s="222"/>
      <c r="J372" s="218"/>
      <c r="K372" s="218"/>
      <c r="L372" s="223"/>
      <c r="M372" s="224"/>
      <c r="N372" s="225"/>
      <c r="O372" s="225"/>
      <c r="P372" s="225"/>
      <c r="Q372" s="225"/>
      <c r="R372" s="225"/>
      <c r="S372" s="225"/>
      <c r="T372" s="226"/>
      <c r="AT372" s="227" t="s">
        <v>141</v>
      </c>
      <c r="AU372" s="227" t="s">
        <v>92</v>
      </c>
      <c r="AV372" s="14" t="s">
        <v>92</v>
      </c>
      <c r="AW372" s="14" t="s">
        <v>36</v>
      </c>
      <c r="AX372" s="14" t="s">
        <v>82</v>
      </c>
      <c r="AY372" s="227" t="s">
        <v>128</v>
      </c>
    </row>
    <row r="373" spans="1:65" s="16" customFormat="1">
      <c r="B373" s="239"/>
      <c r="C373" s="240"/>
      <c r="D373" s="205" t="s">
        <v>141</v>
      </c>
      <c r="E373" s="241" t="s">
        <v>1</v>
      </c>
      <c r="F373" s="242" t="s">
        <v>214</v>
      </c>
      <c r="G373" s="240"/>
      <c r="H373" s="243">
        <v>-0.34599999999999997</v>
      </c>
      <c r="I373" s="244"/>
      <c r="J373" s="240"/>
      <c r="K373" s="240"/>
      <c r="L373" s="245"/>
      <c r="M373" s="246"/>
      <c r="N373" s="247"/>
      <c r="O373" s="247"/>
      <c r="P373" s="247"/>
      <c r="Q373" s="247"/>
      <c r="R373" s="247"/>
      <c r="S373" s="247"/>
      <c r="T373" s="248"/>
      <c r="AT373" s="249" t="s">
        <v>141</v>
      </c>
      <c r="AU373" s="249" t="s">
        <v>92</v>
      </c>
      <c r="AV373" s="16" t="s">
        <v>153</v>
      </c>
      <c r="AW373" s="16" t="s">
        <v>36</v>
      </c>
      <c r="AX373" s="16" t="s">
        <v>82</v>
      </c>
      <c r="AY373" s="249" t="s">
        <v>128</v>
      </c>
    </row>
    <row r="374" spans="1:65" s="13" customFormat="1">
      <c r="B374" s="207"/>
      <c r="C374" s="208"/>
      <c r="D374" s="205" t="s">
        <v>141</v>
      </c>
      <c r="E374" s="209" t="s">
        <v>1</v>
      </c>
      <c r="F374" s="210" t="s">
        <v>315</v>
      </c>
      <c r="G374" s="208"/>
      <c r="H374" s="209" t="s">
        <v>1</v>
      </c>
      <c r="I374" s="211"/>
      <c r="J374" s="208"/>
      <c r="K374" s="208"/>
      <c r="L374" s="212"/>
      <c r="M374" s="213"/>
      <c r="N374" s="214"/>
      <c r="O374" s="214"/>
      <c r="P374" s="214"/>
      <c r="Q374" s="214"/>
      <c r="R374" s="214"/>
      <c r="S374" s="214"/>
      <c r="T374" s="215"/>
      <c r="AT374" s="216" t="s">
        <v>141</v>
      </c>
      <c r="AU374" s="216" t="s">
        <v>92</v>
      </c>
      <c r="AV374" s="13" t="s">
        <v>90</v>
      </c>
      <c r="AW374" s="13" t="s">
        <v>36</v>
      </c>
      <c r="AX374" s="13" t="s">
        <v>82</v>
      </c>
      <c r="AY374" s="216" t="s">
        <v>128</v>
      </c>
    </row>
    <row r="375" spans="1:65" s="14" customFormat="1">
      <c r="B375" s="217"/>
      <c r="C375" s="218"/>
      <c r="D375" s="205" t="s">
        <v>141</v>
      </c>
      <c r="E375" s="219" t="s">
        <v>1</v>
      </c>
      <c r="F375" s="220" t="s">
        <v>316</v>
      </c>
      <c r="G375" s="218"/>
      <c r="H375" s="221">
        <v>0.75600000000000001</v>
      </c>
      <c r="I375" s="222"/>
      <c r="J375" s="218"/>
      <c r="K375" s="218"/>
      <c r="L375" s="223"/>
      <c r="M375" s="224"/>
      <c r="N375" s="225"/>
      <c r="O375" s="225"/>
      <c r="P375" s="225"/>
      <c r="Q375" s="225"/>
      <c r="R375" s="225"/>
      <c r="S375" s="225"/>
      <c r="T375" s="226"/>
      <c r="AT375" s="227" t="s">
        <v>141</v>
      </c>
      <c r="AU375" s="227" t="s">
        <v>92</v>
      </c>
      <c r="AV375" s="14" t="s">
        <v>92</v>
      </c>
      <c r="AW375" s="14" t="s">
        <v>36</v>
      </c>
      <c r="AX375" s="14" t="s">
        <v>82</v>
      </c>
      <c r="AY375" s="227" t="s">
        <v>128</v>
      </c>
    </row>
    <row r="376" spans="1:65" s="16" customFormat="1">
      <c r="B376" s="239"/>
      <c r="C376" s="240"/>
      <c r="D376" s="205" t="s">
        <v>141</v>
      </c>
      <c r="E376" s="241" t="s">
        <v>1</v>
      </c>
      <c r="F376" s="242" t="s">
        <v>214</v>
      </c>
      <c r="G376" s="240"/>
      <c r="H376" s="243">
        <v>0.75600000000000001</v>
      </c>
      <c r="I376" s="244"/>
      <c r="J376" s="240"/>
      <c r="K376" s="240"/>
      <c r="L376" s="245"/>
      <c r="M376" s="246"/>
      <c r="N376" s="247"/>
      <c r="O376" s="247"/>
      <c r="P376" s="247"/>
      <c r="Q376" s="247"/>
      <c r="R376" s="247"/>
      <c r="S376" s="247"/>
      <c r="T376" s="248"/>
      <c r="AT376" s="249" t="s">
        <v>141</v>
      </c>
      <c r="AU376" s="249" t="s">
        <v>92</v>
      </c>
      <c r="AV376" s="16" t="s">
        <v>153</v>
      </c>
      <c r="AW376" s="16" t="s">
        <v>36</v>
      </c>
      <c r="AX376" s="16" t="s">
        <v>82</v>
      </c>
      <c r="AY376" s="249" t="s">
        <v>128</v>
      </c>
    </row>
    <row r="377" spans="1:65" s="13" customFormat="1">
      <c r="B377" s="207"/>
      <c r="C377" s="208"/>
      <c r="D377" s="205" t="s">
        <v>141</v>
      </c>
      <c r="E377" s="209" t="s">
        <v>1</v>
      </c>
      <c r="F377" s="210" t="s">
        <v>308</v>
      </c>
      <c r="G377" s="208"/>
      <c r="H377" s="209" t="s">
        <v>1</v>
      </c>
      <c r="I377" s="211"/>
      <c r="J377" s="208"/>
      <c r="K377" s="208"/>
      <c r="L377" s="212"/>
      <c r="M377" s="213"/>
      <c r="N377" s="214"/>
      <c r="O377" s="214"/>
      <c r="P377" s="214"/>
      <c r="Q377" s="214"/>
      <c r="R377" s="214"/>
      <c r="S377" s="214"/>
      <c r="T377" s="215"/>
      <c r="AT377" s="216" t="s">
        <v>141</v>
      </c>
      <c r="AU377" s="216" t="s">
        <v>92</v>
      </c>
      <c r="AV377" s="13" t="s">
        <v>90</v>
      </c>
      <c r="AW377" s="13" t="s">
        <v>36</v>
      </c>
      <c r="AX377" s="13" t="s">
        <v>82</v>
      </c>
      <c r="AY377" s="216" t="s">
        <v>128</v>
      </c>
    </row>
    <row r="378" spans="1:65" s="14" customFormat="1">
      <c r="B378" s="217"/>
      <c r="C378" s="218"/>
      <c r="D378" s="205" t="s">
        <v>141</v>
      </c>
      <c r="E378" s="219" t="s">
        <v>1</v>
      </c>
      <c r="F378" s="220" t="s">
        <v>317</v>
      </c>
      <c r="G378" s="218"/>
      <c r="H378" s="221">
        <v>-5.7000000000000002E-2</v>
      </c>
      <c r="I378" s="222"/>
      <c r="J378" s="218"/>
      <c r="K378" s="218"/>
      <c r="L378" s="223"/>
      <c r="M378" s="224"/>
      <c r="N378" s="225"/>
      <c r="O378" s="225"/>
      <c r="P378" s="225"/>
      <c r="Q378" s="225"/>
      <c r="R378" s="225"/>
      <c r="S378" s="225"/>
      <c r="T378" s="226"/>
      <c r="AT378" s="227" t="s">
        <v>141</v>
      </c>
      <c r="AU378" s="227" t="s">
        <v>92</v>
      </c>
      <c r="AV378" s="14" t="s">
        <v>92</v>
      </c>
      <c r="AW378" s="14" t="s">
        <v>36</v>
      </c>
      <c r="AX378" s="14" t="s">
        <v>82</v>
      </c>
      <c r="AY378" s="227" t="s">
        <v>128</v>
      </c>
    </row>
    <row r="379" spans="1:65" s="16" customFormat="1">
      <c r="B379" s="239"/>
      <c r="C379" s="240"/>
      <c r="D379" s="205" t="s">
        <v>141</v>
      </c>
      <c r="E379" s="241" t="s">
        <v>1</v>
      </c>
      <c r="F379" s="242" t="s">
        <v>214</v>
      </c>
      <c r="G379" s="240"/>
      <c r="H379" s="243">
        <v>-5.7000000000000002E-2</v>
      </c>
      <c r="I379" s="244"/>
      <c r="J379" s="240"/>
      <c r="K379" s="240"/>
      <c r="L379" s="245"/>
      <c r="M379" s="246"/>
      <c r="N379" s="247"/>
      <c r="O379" s="247"/>
      <c r="P379" s="247"/>
      <c r="Q379" s="247"/>
      <c r="R379" s="247"/>
      <c r="S379" s="247"/>
      <c r="T379" s="248"/>
      <c r="AT379" s="249" t="s">
        <v>141</v>
      </c>
      <c r="AU379" s="249" t="s">
        <v>92</v>
      </c>
      <c r="AV379" s="16" t="s">
        <v>153</v>
      </c>
      <c r="AW379" s="16" t="s">
        <v>36</v>
      </c>
      <c r="AX379" s="16" t="s">
        <v>82</v>
      </c>
      <c r="AY379" s="249" t="s">
        <v>128</v>
      </c>
    </row>
    <row r="380" spans="1:65" s="15" customFormat="1">
      <c r="B380" s="228"/>
      <c r="C380" s="229"/>
      <c r="D380" s="205" t="s">
        <v>141</v>
      </c>
      <c r="E380" s="230" t="s">
        <v>1</v>
      </c>
      <c r="F380" s="231" t="s">
        <v>145</v>
      </c>
      <c r="G380" s="229"/>
      <c r="H380" s="232">
        <v>122.41800000000001</v>
      </c>
      <c r="I380" s="233"/>
      <c r="J380" s="229"/>
      <c r="K380" s="229"/>
      <c r="L380" s="234"/>
      <c r="M380" s="235"/>
      <c r="N380" s="236"/>
      <c r="O380" s="236"/>
      <c r="P380" s="236"/>
      <c r="Q380" s="236"/>
      <c r="R380" s="236"/>
      <c r="S380" s="236"/>
      <c r="T380" s="237"/>
      <c r="AT380" s="238" t="s">
        <v>141</v>
      </c>
      <c r="AU380" s="238" t="s">
        <v>92</v>
      </c>
      <c r="AV380" s="15" t="s">
        <v>135</v>
      </c>
      <c r="AW380" s="15" t="s">
        <v>36</v>
      </c>
      <c r="AX380" s="15" t="s">
        <v>90</v>
      </c>
      <c r="AY380" s="238" t="s">
        <v>128</v>
      </c>
    </row>
    <row r="381" spans="1:65" s="2" customFormat="1" ht="16.5" customHeight="1">
      <c r="A381" s="35"/>
      <c r="B381" s="36"/>
      <c r="C381" s="250" t="s">
        <v>318</v>
      </c>
      <c r="D381" s="250" t="s">
        <v>319</v>
      </c>
      <c r="E381" s="251" t="s">
        <v>320</v>
      </c>
      <c r="F381" s="252" t="s">
        <v>321</v>
      </c>
      <c r="G381" s="253" t="s">
        <v>283</v>
      </c>
      <c r="H381" s="254">
        <v>244.83600000000001</v>
      </c>
      <c r="I381" s="255"/>
      <c r="J381" s="256">
        <f>ROUND(I381*H381,2)</f>
        <v>0</v>
      </c>
      <c r="K381" s="252" t="s">
        <v>134</v>
      </c>
      <c r="L381" s="257"/>
      <c r="M381" s="258" t="s">
        <v>1</v>
      </c>
      <c r="N381" s="259" t="s">
        <v>47</v>
      </c>
      <c r="O381" s="72"/>
      <c r="P381" s="196">
        <f>O381*H381</f>
        <v>0</v>
      </c>
      <c r="Q381" s="196">
        <v>1</v>
      </c>
      <c r="R381" s="196">
        <f>Q381*H381</f>
        <v>244.83600000000001</v>
      </c>
      <c r="S381" s="196">
        <v>0</v>
      </c>
      <c r="T381" s="197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198" t="s">
        <v>228</v>
      </c>
      <c r="AT381" s="198" t="s">
        <v>319</v>
      </c>
      <c r="AU381" s="198" t="s">
        <v>92</v>
      </c>
      <c r="AY381" s="18" t="s">
        <v>128</v>
      </c>
      <c r="BE381" s="199">
        <f>IF(N381="základní",J381,0)</f>
        <v>0</v>
      </c>
      <c r="BF381" s="199">
        <f>IF(N381="snížená",J381,0)</f>
        <v>0</v>
      </c>
      <c r="BG381" s="199">
        <f>IF(N381="zákl. přenesená",J381,0)</f>
        <v>0</v>
      </c>
      <c r="BH381" s="199">
        <f>IF(N381="sníž. přenesená",J381,0)</f>
        <v>0</v>
      </c>
      <c r="BI381" s="199">
        <f>IF(N381="nulová",J381,0)</f>
        <v>0</v>
      </c>
      <c r="BJ381" s="18" t="s">
        <v>90</v>
      </c>
      <c r="BK381" s="199">
        <f>ROUND(I381*H381,2)</f>
        <v>0</v>
      </c>
      <c r="BL381" s="18" t="s">
        <v>135</v>
      </c>
      <c r="BM381" s="198" t="s">
        <v>322</v>
      </c>
    </row>
    <row r="382" spans="1:65" s="14" customFormat="1">
      <c r="B382" s="217"/>
      <c r="C382" s="218"/>
      <c r="D382" s="205" t="s">
        <v>141</v>
      </c>
      <c r="E382" s="218"/>
      <c r="F382" s="220" t="s">
        <v>323</v>
      </c>
      <c r="G382" s="218"/>
      <c r="H382" s="221">
        <v>244.83600000000001</v>
      </c>
      <c r="I382" s="222"/>
      <c r="J382" s="218"/>
      <c r="K382" s="218"/>
      <c r="L382" s="223"/>
      <c r="M382" s="224"/>
      <c r="N382" s="225"/>
      <c r="O382" s="225"/>
      <c r="P382" s="225"/>
      <c r="Q382" s="225"/>
      <c r="R382" s="225"/>
      <c r="S382" s="225"/>
      <c r="T382" s="226"/>
      <c r="AT382" s="227" t="s">
        <v>141</v>
      </c>
      <c r="AU382" s="227" t="s">
        <v>92</v>
      </c>
      <c r="AV382" s="14" t="s">
        <v>92</v>
      </c>
      <c r="AW382" s="14" t="s">
        <v>4</v>
      </c>
      <c r="AX382" s="14" t="s">
        <v>90</v>
      </c>
      <c r="AY382" s="227" t="s">
        <v>128</v>
      </c>
    </row>
    <row r="383" spans="1:65" s="12" customFormat="1" ht="22.9" customHeight="1">
      <c r="B383" s="171"/>
      <c r="C383" s="172"/>
      <c r="D383" s="173" t="s">
        <v>81</v>
      </c>
      <c r="E383" s="185" t="s">
        <v>135</v>
      </c>
      <c r="F383" s="185" t="s">
        <v>324</v>
      </c>
      <c r="G383" s="172"/>
      <c r="H383" s="172"/>
      <c r="I383" s="175"/>
      <c r="J383" s="186">
        <f>BK383</f>
        <v>0</v>
      </c>
      <c r="K383" s="172"/>
      <c r="L383" s="177"/>
      <c r="M383" s="178"/>
      <c r="N383" s="179"/>
      <c r="O383" s="179"/>
      <c r="P383" s="180">
        <f>SUM(P384:P412)</f>
        <v>0</v>
      </c>
      <c r="Q383" s="179"/>
      <c r="R383" s="180">
        <f>SUM(R384:R412)</f>
        <v>2.1691199999999999</v>
      </c>
      <c r="S383" s="179"/>
      <c r="T383" s="181">
        <f>SUM(T384:T412)</f>
        <v>0</v>
      </c>
      <c r="AR383" s="182" t="s">
        <v>90</v>
      </c>
      <c r="AT383" s="183" t="s">
        <v>81</v>
      </c>
      <c r="AU383" s="183" t="s">
        <v>90</v>
      </c>
      <c r="AY383" s="182" t="s">
        <v>128</v>
      </c>
      <c r="BK383" s="184">
        <f>SUM(BK384:BK412)</f>
        <v>0</v>
      </c>
    </row>
    <row r="384" spans="1:65" s="2" customFormat="1" ht="24.2" customHeight="1">
      <c r="A384" s="35"/>
      <c r="B384" s="36"/>
      <c r="C384" s="187" t="s">
        <v>325</v>
      </c>
      <c r="D384" s="187" t="s">
        <v>130</v>
      </c>
      <c r="E384" s="188" t="s">
        <v>326</v>
      </c>
      <c r="F384" s="189" t="s">
        <v>327</v>
      </c>
      <c r="G384" s="190" t="s">
        <v>160</v>
      </c>
      <c r="H384" s="191">
        <v>1.92</v>
      </c>
      <c r="I384" s="192"/>
      <c r="J384" s="193">
        <f>ROUND(I384*H384,2)</f>
        <v>0</v>
      </c>
      <c r="K384" s="189" t="s">
        <v>134</v>
      </c>
      <c r="L384" s="40"/>
      <c r="M384" s="194" t="s">
        <v>1</v>
      </c>
      <c r="N384" s="195" t="s">
        <v>47</v>
      </c>
      <c r="O384" s="72"/>
      <c r="P384" s="196">
        <f>O384*H384</f>
        <v>0</v>
      </c>
      <c r="Q384" s="196">
        <v>0</v>
      </c>
      <c r="R384" s="196">
        <f>Q384*H384</f>
        <v>0</v>
      </c>
      <c r="S384" s="196">
        <v>0</v>
      </c>
      <c r="T384" s="197">
        <f>S384*H384</f>
        <v>0</v>
      </c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R384" s="198" t="s">
        <v>135</v>
      </c>
      <c r="AT384" s="198" t="s">
        <v>130</v>
      </c>
      <c r="AU384" s="198" t="s">
        <v>92</v>
      </c>
      <c r="AY384" s="18" t="s">
        <v>128</v>
      </c>
      <c r="BE384" s="199">
        <f>IF(N384="základní",J384,0)</f>
        <v>0</v>
      </c>
      <c r="BF384" s="199">
        <f>IF(N384="snížená",J384,0)</f>
        <v>0</v>
      </c>
      <c r="BG384" s="199">
        <f>IF(N384="zákl. přenesená",J384,0)</f>
        <v>0</v>
      </c>
      <c r="BH384" s="199">
        <f>IF(N384="sníž. přenesená",J384,0)</f>
        <v>0</v>
      </c>
      <c r="BI384" s="199">
        <f>IF(N384="nulová",J384,0)</f>
        <v>0</v>
      </c>
      <c r="BJ384" s="18" t="s">
        <v>90</v>
      </c>
      <c r="BK384" s="199">
        <f>ROUND(I384*H384,2)</f>
        <v>0</v>
      </c>
      <c r="BL384" s="18" t="s">
        <v>135</v>
      </c>
      <c r="BM384" s="198" t="s">
        <v>328</v>
      </c>
    </row>
    <row r="385" spans="1:65" s="2" customFormat="1">
      <c r="A385" s="35"/>
      <c r="B385" s="36"/>
      <c r="C385" s="37"/>
      <c r="D385" s="200" t="s">
        <v>137</v>
      </c>
      <c r="E385" s="37"/>
      <c r="F385" s="201" t="s">
        <v>329</v>
      </c>
      <c r="G385" s="37"/>
      <c r="H385" s="37"/>
      <c r="I385" s="202"/>
      <c r="J385" s="37"/>
      <c r="K385" s="37"/>
      <c r="L385" s="40"/>
      <c r="M385" s="203"/>
      <c r="N385" s="204"/>
      <c r="O385" s="72"/>
      <c r="P385" s="72"/>
      <c r="Q385" s="72"/>
      <c r="R385" s="72"/>
      <c r="S385" s="72"/>
      <c r="T385" s="73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T385" s="18" t="s">
        <v>137</v>
      </c>
      <c r="AU385" s="18" t="s">
        <v>92</v>
      </c>
    </row>
    <row r="386" spans="1:65" s="13" customFormat="1">
      <c r="B386" s="207"/>
      <c r="C386" s="208"/>
      <c r="D386" s="205" t="s">
        <v>141</v>
      </c>
      <c r="E386" s="209" t="s">
        <v>1</v>
      </c>
      <c r="F386" s="210" t="s">
        <v>182</v>
      </c>
      <c r="G386" s="208"/>
      <c r="H386" s="209" t="s">
        <v>1</v>
      </c>
      <c r="I386" s="211"/>
      <c r="J386" s="208"/>
      <c r="K386" s="208"/>
      <c r="L386" s="212"/>
      <c r="M386" s="213"/>
      <c r="N386" s="214"/>
      <c r="O386" s="214"/>
      <c r="P386" s="214"/>
      <c r="Q386" s="214"/>
      <c r="R386" s="214"/>
      <c r="S386" s="214"/>
      <c r="T386" s="215"/>
      <c r="AT386" s="216" t="s">
        <v>141</v>
      </c>
      <c r="AU386" s="216" t="s">
        <v>92</v>
      </c>
      <c r="AV386" s="13" t="s">
        <v>90</v>
      </c>
      <c r="AW386" s="13" t="s">
        <v>36</v>
      </c>
      <c r="AX386" s="13" t="s">
        <v>82</v>
      </c>
      <c r="AY386" s="216" t="s">
        <v>128</v>
      </c>
    </row>
    <row r="387" spans="1:65" s="14" customFormat="1">
      <c r="B387" s="217"/>
      <c r="C387" s="218"/>
      <c r="D387" s="205" t="s">
        <v>141</v>
      </c>
      <c r="E387" s="219" t="s">
        <v>1</v>
      </c>
      <c r="F387" s="220" t="s">
        <v>330</v>
      </c>
      <c r="G387" s="218"/>
      <c r="H387" s="221">
        <v>0.6</v>
      </c>
      <c r="I387" s="222"/>
      <c r="J387" s="218"/>
      <c r="K387" s="218"/>
      <c r="L387" s="223"/>
      <c r="M387" s="224"/>
      <c r="N387" s="225"/>
      <c r="O387" s="225"/>
      <c r="P387" s="225"/>
      <c r="Q387" s="225"/>
      <c r="R387" s="225"/>
      <c r="S387" s="225"/>
      <c r="T387" s="226"/>
      <c r="AT387" s="227" t="s">
        <v>141</v>
      </c>
      <c r="AU387" s="227" t="s">
        <v>92</v>
      </c>
      <c r="AV387" s="14" t="s">
        <v>92</v>
      </c>
      <c r="AW387" s="14" t="s">
        <v>36</v>
      </c>
      <c r="AX387" s="14" t="s">
        <v>82</v>
      </c>
      <c r="AY387" s="227" t="s">
        <v>128</v>
      </c>
    </row>
    <row r="388" spans="1:65" s="13" customFormat="1">
      <c r="B388" s="207"/>
      <c r="C388" s="208"/>
      <c r="D388" s="205" t="s">
        <v>141</v>
      </c>
      <c r="E388" s="209" t="s">
        <v>1</v>
      </c>
      <c r="F388" s="210" t="s">
        <v>215</v>
      </c>
      <c r="G388" s="208"/>
      <c r="H388" s="209" t="s">
        <v>1</v>
      </c>
      <c r="I388" s="211"/>
      <c r="J388" s="208"/>
      <c r="K388" s="208"/>
      <c r="L388" s="212"/>
      <c r="M388" s="213"/>
      <c r="N388" s="214"/>
      <c r="O388" s="214"/>
      <c r="P388" s="214"/>
      <c r="Q388" s="214"/>
      <c r="R388" s="214"/>
      <c r="S388" s="214"/>
      <c r="T388" s="215"/>
      <c r="AT388" s="216" t="s">
        <v>141</v>
      </c>
      <c r="AU388" s="216" t="s">
        <v>92</v>
      </c>
      <c r="AV388" s="13" t="s">
        <v>90</v>
      </c>
      <c r="AW388" s="13" t="s">
        <v>36</v>
      </c>
      <c r="AX388" s="13" t="s">
        <v>82</v>
      </c>
      <c r="AY388" s="216" t="s">
        <v>128</v>
      </c>
    </row>
    <row r="389" spans="1:65" s="14" customFormat="1">
      <c r="B389" s="217"/>
      <c r="C389" s="218"/>
      <c r="D389" s="205" t="s">
        <v>141</v>
      </c>
      <c r="E389" s="219" t="s">
        <v>1</v>
      </c>
      <c r="F389" s="220" t="s">
        <v>331</v>
      </c>
      <c r="G389" s="218"/>
      <c r="H389" s="221">
        <v>0.26</v>
      </c>
      <c r="I389" s="222"/>
      <c r="J389" s="218"/>
      <c r="K389" s="218"/>
      <c r="L389" s="223"/>
      <c r="M389" s="224"/>
      <c r="N389" s="225"/>
      <c r="O389" s="225"/>
      <c r="P389" s="225"/>
      <c r="Q389" s="225"/>
      <c r="R389" s="225"/>
      <c r="S389" s="225"/>
      <c r="T389" s="226"/>
      <c r="AT389" s="227" t="s">
        <v>141</v>
      </c>
      <c r="AU389" s="227" t="s">
        <v>92</v>
      </c>
      <c r="AV389" s="14" t="s">
        <v>92</v>
      </c>
      <c r="AW389" s="14" t="s">
        <v>36</v>
      </c>
      <c r="AX389" s="14" t="s">
        <v>82</v>
      </c>
      <c r="AY389" s="227" t="s">
        <v>128</v>
      </c>
    </row>
    <row r="390" spans="1:65" s="13" customFormat="1" ht="22.5">
      <c r="B390" s="207"/>
      <c r="C390" s="208"/>
      <c r="D390" s="205" t="s">
        <v>141</v>
      </c>
      <c r="E390" s="209" t="s">
        <v>1</v>
      </c>
      <c r="F390" s="210" t="s">
        <v>332</v>
      </c>
      <c r="G390" s="208"/>
      <c r="H390" s="209" t="s">
        <v>1</v>
      </c>
      <c r="I390" s="211"/>
      <c r="J390" s="208"/>
      <c r="K390" s="208"/>
      <c r="L390" s="212"/>
      <c r="M390" s="213"/>
      <c r="N390" s="214"/>
      <c r="O390" s="214"/>
      <c r="P390" s="214"/>
      <c r="Q390" s="214"/>
      <c r="R390" s="214"/>
      <c r="S390" s="214"/>
      <c r="T390" s="215"/>
      <c r="AT390" s="216" t="s">
        <v>141</v>
      </c>
      <c r="AU390" s="216" t="s">
        <v>92</v>
      </c>
      <c r="AV390" s="13" t="s">
        <v>90</v>
      </c>
      <c r="AW390" s="13" t="s">
        <v>36</v>
      </c>
      <c r="AX390" s="13" t="s">
        <v>82</v>
      </c>
      <c r="AY390" s="216" t="s">
        <v>128</v>
      </c>
    </row>
    <row r="391" spans="1:65" s="14" customFormat="1">
      <c r="B391" s="217"/>
      <c r="C391" s="218"/>
      <c r="D391" s="205" t="s">
        <v>141</v>
      </c>
      <c r="E391" s="219" t="s">
        <v>1</v>
      </c>
      <c r="F391" s="220" t="s">
        <v>333</v>
      </c>
      <c r="G391" s="218"/>
      <c r="H391" s="221">
        <v>0.15</v>
      </c>
      <c r="I391" s="222"/>
      <c r="J391" s="218"/>
      <c r="K391" s="218"/>
      <c r="L391" s="223"/>
      <c r="M391" s="224"/>
      <c r="N391" s="225"/>
      <c r="O391" s="225"/>
      <c r="P391" s="225"/>
      <c r="Q391" s="225"/>
      <c r="R391" s="225"/>
      <c r="S391" s="225"/>
      <c r="T391" s="226"/>
      <c r="AT391" s="227" t="s">
        <v>141</v>
      </c>
      <c r="AU391" s="227" t="s">
        <v>92</v>
      </c>
      <c r="AV391" s="14" t="s">
        <v>92</v>
      </c>
      <c r="AW391" s="14" t="s">
        <v>36</v>
      </c>
      <c r="AX391" s="14" t="s">
        <v>82</v>
      </c>
      <c r="AY391" s="227" t="s">
        <v>128</v>
      </c>
    </row>
    <row r="392" spans="1:65" s="14" customFormat="1">
      <c r="B392" s="217"/>
      <c r="C392" s="218"/>
      <c r="D392" s="205" t="s">
        <v>141</v>
      </c>
      <c r="E392" s="219" t="s">
        <v>1</v>
      </c>
      <c r="F392" s="220" t="s">
        <v>334</v>
      </c>
      <c r="G392" s="218"/>
      <c r="H392" s="221">
        <v>0.6</v>
      </c>
      <c r="I392" s="222"/>
      <c r="J392" s="218"/>
      <c r="K392" s="218"/>
      <c r="L392" s="223"/>
      <c r="M392" s="224"/>
      <c r="N392" s="225"/>
      <c r="O392" s="225"/>
      <c r="P392" s="225"/>
      <c r="Q392" s="225"/>
      <c r="R392" s="225"/>
      <c r="S392" s="225"/>
      <c r="T392" s="226"/>
      <c r="AT392" s="227" t="s">
        <v>141</v>
      </c>
      <c r="AU392" s="227" t="s">
        <v>92</v>
      </c>
      <c r="AV392" s="14" t="s">
        <v>92</v>
      </c>
      <c r="AW392" s="14" t="s">
        <v>36</v>
      </c>
      <c r="AX392" s="14" t="s">
        <v>82</v>
      </c>
      <c r="AY392" s="227" t="s">
        <v>128</v>
      </c>
    </row>
    <row r="393" spans="1:65" s="14" customFormat="1">
      <c r="B393" s="217"/>
      <c r="C393" s="218"/>
      <c r="D393" s="205" t="s">
        <v>141</v>
      </c>
      <c r="E393" s="219" t="s">
        <v>1</v>
      </c>
      <c r="F393" s="220" t="s">
        <v>335</v>
      </c>
      <c r="G393" s="218"/>
      <c r="H393" s="221">
        <v>0.25</v>
      </c>
      <c r="I393" s="222"/>
      <c r="J393" s="218"/>
      <c r="K393" s="218"/>
      <c r="L393" s="223"/>
      <c r="M393" s="224"/>
      <c r="N393" s="225"/>
      <c r="O393" s="225"/>
      <c r="P393" s="225"/>
      <c r="Q393" s="225"/>
      <c r="R393" s="225"/>
      <c r="S393" s="225"/>
      <c r="T393" s="226"/>
      <c r="AT393" s="227" t="s">
        <v>141</v>
      </c>
      <c r="AU393" s="227" t="s">
        <v>92</v>
      </c>
      <c r="AV393" s="14" t="s">
        <v>92</v>
      </c>
      <c r="AW393" s="14" t="s">
        <v>36</v>
      </c>
      <c r="AX393" s="14" t="s">
        <v>82</v>
      </c>
      <c r="AY393" s="227" t="s">
        <v>128</v>
      </c>
    </row>
    <row r="394" spans="1:65" s="14" customFormat="1">
      <c r="B394" s="217"/>
      <c r="C394" s="218"/>
      <c r="D394" s="205" t="s">
        <v>141</v>
      </c>
      <c r="E394" s="219" t="s">
        <v>1</v>
      </c>
      <c r="F394" s="220" t="s">
        <v>336</v>
      </c>
      <c r="G394" s="218"/>
      <c r="H394" s="221">
        <v>0.06</v>
      </c>
      <c r="I394" s="222"/>
      <c r="J394" s="218"/>
      <c r="K394" s="218"/>
      <c r="L394" s="223"/>
      <c r="M394" s="224"/>
      <c r="N394" s="225"/>
      <c r="O394" s="225"/>
      <c r="P394" s="225"/>
      <c r="Q394" s="225"/>
      <c r="R394" s="225"/>
      <c r="S394" s="225"/>
      <c r="T394" s="226"/>
      <c r="AT394" s="227" t="s">
        <v>141</v>
      </c>
      <c r="AU394" s="227" t="s">
        <v>92</v>
      </c>
      <c r="AV394" s="14" t="s">
        <v>92</v>
      </c>
      <c r="AW394" s="14" t="s">
        <v>36</v>
      </c>
      <c r="AX394" s="14" t="s">
        <v>82</v>
      </c>
      <c r="AY394" s="227" t="s">
        <v>128</v>
      </c>
    </row>
    <row r="395" spans="1:65" s="15" customFormat="1">
      <c r="B395" s="228"/>
      <c r="C395" s="229"/>
      <c r="D395" s="205" t="s">
        <v>141</v>
      </c>
      <c r="E395" s="230" t="s">
        <v>1</v>
      </c>
      <c r="F395" s="231" t="s">
        <v>145</v>
      </c>
      <c r="G395" s="229"/>
      <c r="H395" s="232">
        <v>1.92</v>
      </c>
      <c r="I395" s="233"/>
      <c r="J395" s="229"/>
      <c r="K395" s="229"/>
      <c r="L395" s="234"/>
      <c r="M395" s="235"/>
      <c r="N395" s="236"/>
      <c r="O395" s="236"/>
      <c r="P395" s="236"/>
      <c r="Q395" s="236"/>
      <c r="R395" s="236"/>
      <c r="S395" s="236"/>
      <c r="T395" s="237"/>
      <c r="AT395" s="238" t="s">
        <v>141</v>
      </c>
      <c r="AU395" s="238" t="s">
        <v>92</v>
      </c>
      <c r="AV395" s="15" t="s">
        <v>135</v>
      </c>
      <c r="AW395" s="15" t="s">
        <v>36</v>
      </c>
      <c r="AX395" s="15" t="s">
        <v>90</v>
      </c>
      <c r="AY395" s="238" t="s">
        <v>128</v>
      </c>
    </row>
    <row r="396" spans="1:65" s="2" customFormat="1" ht="33" customHeight="1">
      <c r="A396" s="35"/>
      <c r="B396" s="36"/>
      <c r="C396" s="187" t="s">
        <v>7</v>
      </c>
      <c r="D396" s="187" t="s">
        <v>130</v>
      </c>
      <c r="E396" s="188" t="s">
        <v>337</v>
      </c>
      <c r="F396" s="189" t="s">
        <v>338</v>
      </c>
      <c r="G396" s="190" t="s">
        <v>339</v>
      </c>
      <c r="H396" s="191">
        <v>84</v>
      </c>
      <c r="I396" s="192"/>
      <c r="J396" s="193">
        <f>ROUND(I396*H396,2)</f>
        <v>0</v>
      </c>
      <c r="K396" s="189" t="s">
        <v>134</v>
      </c>
      <c r="L396" s="40"/>
      <c r="M396" s="194" t="s">
        <v>1</v>
      </c>
      <c r="N396" s="195" t="s">
        <v>47</v>
      </c>
      <c r="O396" s="72"/>
      <c r="P396" s="196">
        <f>O396*H396</f>
        <v>0</v>
      </c>
      <c r="Q396" s="196">
        <v>1.65E-3</v>
      </c>
      <c r="R396" s="196">
        <f>Q396*H396</f>
        <v>0.1386</v>
      </c>
      <c r="S396" s="196">
        <v>0</v>
      </c>
      <c r="T396" s="197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198" t="s">
        <v>135</v>
      </c>
      <c r="AT396" s="198" t="s">
        <v>130</v>
      </c>
      <c r="AU396" s="198" t="s">
        <v>92</v>
      </c>
      <c r="AY396" s="18" t="s">
        <v>128</v>
      </c>
      <c r="BE396" s="199">
        <f>IF(N396="základní",J396,0)</f>
        <v>0</v>
      </c>
      <c r="BF396" s="199">
        <f>IF(N396="snížená",J396,0)</f>
        <v>0</v>
      </c>
      <c r="BG396" s="199">
        <f>IF(N396="zákl. přenesená",J396,0)</f>
        <v>0</v>
      </c>
      <c r="BH396" s="199">
        <f>IF(N396="sníž. přenesená",J396,0)</f>
        <v>0</v>
      </c>
      <c r="BI396" s="199">
        <f>IF(N396="nulová",J396,0)</f>
        <v>0</v>
      </c>
      <c r="BJ396" s="18" t="s">
        <v>90</v>
      </c>
      <c r="BK396" s="199">
        <f>ROUND(I396*H396,2)</f>
        <v>0</v>
      </c>
      <c r="BL396" s="18" t="s">
        <v>135</v>
      </c>
      <c r="BM396" s="198" t="s">
        <v>340</v>
      </c>
    </row>
    <row r="397" spans="1:65" s="2" customFormat="1">
      <c r="A397" s="35"/>
      <c r="B397" s="36"/>
      <c r="C397" s="37"/>
      <c r="D397" s="200" t="s">
        <v>137</v>
      </c>
      <c r="E397" s="37"/>
      <c r="F397" s="201" t="s">
        <v>341</v>
      </c>
      <c r="G397" s="37"/>
      <c r="H397" s="37"/>
      <c r="I397" s="202"/>
      <c r="J397" s="37"/>
      <c r="K397" s="37"/>
      <c r="L397" s="40"/>
      <c r="M397" s="203"/>
      <c r="N397" s="204"/>
      <c r="O397" s="72"/>
      <c r="P397" s="72"/>
      <c r="Q397" s="72"/>
      <c r="R397" s="72"/>
      <c r="S397" s="72"/>
      <c r="T397" s="73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T397" s="18" t="s">
        <v>137</v>
      </c>
      <c r="AU397" s="18" t="s">
        <v>92</v>
      </c>
    </row>
    <row r="398" spans="1:65" s="2" customFormat="1" ht="16.5" customHeight="1">
      <c r="A398" s="35"/>
      <c r="B398" s="36"/>
      <c r="C398" s="250" t="s">
        <v>342</v>
      </c>
      <c r="D398" s="250" t="s">
        <v>319</v>
      </c>
      <c r="E398" s="251" t="s">
        <v>343</v>
      </c>
      <c r="F398" s="252" t="s">
        <v>344</v>
      </c>
      <c r="G398" s="253" t="s">
        <v>339</v>
      </c>
      <c r="H398" s="254">
        <v>84</v>
      </c>
      <c r="I398" s="255"/>
      <c r="J398" s="256">
        <f>ROUND(I398*H398,2)</f>
        <v>0</v>
      </c>
      <c r="K398" s="252" t="s">
        <v>134</v>
      </c>
      <c r="L398" s="257"/>
      <c r="M398" s="258" t="s">
        <v>1</v>
      </c>
      <c r="N398" s="259" t="s">
        <v>47</v>
      </c>
      <c r="O398" s="72"/>
      <c r="P398" s="196">
        <f>O398*H398</f>
        <v>0</v>
      </c>
      <c r="Q398" s="196">
        <v>1.6E-2</v>
      </c>
      <c r="R398" s="196">
        <f>Q398*H398</f>
        <v>1.3440000000000001</v>
      </c>
      <c r="S398" s="196">
        <v>0</v>
      </c>
      <c r="T398" s="197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198" t="s">
        <v>228</v>
      </c>
      <c r="AT398" s="198" t="s">
        <v>319</v>
      </c>
      <c r="AU398" s="198" t="s">
        <v>92</v>
      </c>
      <c r="AY398" s="18" t="s">
        <v>128</v>
      </c>
      <c r="BE398" s="199">
        <f>IF(N398="základní",J398,0)</f>
        <v>0</v>
      </c>
      <c r="BF398" s="199">
        <f>IF(N398="snížená",J398,0)</f>
        <v>0</v>
      </c>
      <c r="BG398" s="199">
        <f>IF(N398="zákl. přenesená",J398,0)</f>
        <v>0</v>
      </c>
      <c r="BH398" s="199">
        <f>IF(N398="sníž. přenesená",J398,0)</f>
        <v>0</v>
      </c>
      <c r="BI398" s="199">
        <f>IF(N398="nulová",J398,0)</f>
        <v>0</v>
      </c>
      <c r="BJ398" s="18" t="s">
        <v>90</v>
      </c>
      <c r="BK398" s="199">
        <f>ROUND(I398*H398,2)</f>
        <v>0</v>
      </c>
      <c r="BL398" s="18" t="s">
        <v>135</v>
      </c>
      <c r="BM398" s="198" t="s">
        <v>345</v>
      </c>
    </row>
    <row r="399" spans="1:65" s="2" customFormat="1" ht="24.2" customHeight="1">
      <c r="A399" s="35"/>
      <c r="B399" s="36"/>
      <c r="C399" s="187" t="s">
        <v>346</v>
      </c>
      <c r="D399" s="187" t="s">
        <v>130</v>
      </c>
      <c r="E399" s="188" t="s">
        <v>347</v>
      </c>
      <c r="F399" s="189" t="s">
        <v>348</v>
      </c>
      <c r="G399" s="190" t="s">
        <v>339</v>
      </c>
      <c r="H399" s="191">
        <v>6</v>
      </c>
      <c r="I399" s="192"/>
      <c r="J399" s="193">
        <f>ROUND(I399*H399,2)</f>
        <v>0</v>
      </c>
      <c r="K399" s="189" t="s">
        <v>134</v>
      </c>
      <c r="L399" s="40"/>
      <c r="M399" s="194" t="s">
        <v>1</v>
      </c>
      <c r="N399" s="195" t="s">
        <v>47</v>
      </c>
      <c r="O399" s="72"/>
      <c r="P399" s="196">
        <f>O399*H399</f>
        <v>0</v>
      </c>
      <c r="Q399" s="196">
        <v>8.7419999999999998E-2</v>
      </c>
      <c r="R399" s="196">
        <f>Q399*H399</f>
        <v>0.52451999999999999</v>
      </c>
      <c r="S399" s="196">
        <v>0</v>
      </c>
      <c r="T399" s="197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198" t="s">
        <v>135</v>
      </c>
      <c r="AT399" s="198" t="s">
        <v>130</v>
      </c>
      <c r="AU399" s="198" t="s">
        <v>92</v>
      </c>
      <c r="AY399" s="18" t="s">
        <v>128</v>
      </c>
      <c r="BE399" s="199">
        <f>IF(N399="základní",J399,0)</f>
        <v>0</v>
      </c>
      <c r="BF399" s="199">
        <f>IF(N399="snížená",J399,0)</f>
        <v>0</v>
      </c>
      <c r="BG399" s="199">
        <f>IF(N399="zákl. přenesená",J399,0)</f>
        <v>0</v>
      </c>
      <c r="BH399" s="199">
        <f>IF(N399="sníž. přenesená",J399,0)</f>
        <v>0</v>
      </c>
      <c r="BI399" s="199">
        <f>IF(N399="nulová",J399,0)</f>
        <v>0</v>
      </c>
      <c r="BJ399" s="18" t="s">
        <v>90</v>
      </c>
      <c r="BK399" s="199">
        <f>ROUND(I399*H399,2)</f>
        <v>0</v>
      </c>
      <c r="BL399" s="18" t="s">
        <v>135</v>
      </c>
      <c r="BM399" s="198" t="s">
        <v>349</v>
      </c>
    </row>
    <row r="400" spans="1:65" s="2" customFormat="1">
      <c r="A400" s="35"/>
      <c r="B400" s="36"/>
      <c r="C400" s="37"/>
      <c r="D400" s="200" t="s">
        <v>137</v>
      </c>
      <c r="E400" s="37"/>
      <c r="F400" s="201" t="s">
        <v>350</v>
      </c>
      <c r="G400" s="37"/>
      <c r="H400" s="37"/>
      <c r="I400" s="202"/>
      <c r="J400" s="37"/>
      <c r="K400" s="37"/>
      <c r="L400" s="40"/>
      <c r="M400" s="203"/>
      <c r="N400" s="204"/>
      <c r="O400" s="72"/>
      <c r="P400" s="72"/>
      <c r="Q400" s="72"/>
      <c r="R400" s="72"/>
      <c r="S400" s="72"/>
      <c r="T400" s="73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T400" s="18" t="s">
        <v>137</v>
      </c>
      <c r="AU400" s="18" t="s">
        <v>92</v>
      </c>
    </row>
    <row r="401" spans="1:65" s="13" customFormat="1">
      <c r="B401" s="207"/>
      <c r="C401" s="208"/>
      <c r="D401" s="205" t="s">
        <v>141</v>
      </c>
      <c r="E401" s="209" t="s">
        <v>1</v>
      </c>
      <c r="F401" s="210" t="s">
        <v>351</v>
      </c>
      <c r="G401" s="208"/>
      <c r="H401" s="209" t="s">
        <v>1</v>
      </c>
      <c r="I401" s="211"/>
      <c r="J401" s="208"/>
      <c r="K401" s="208"/>
      <c r="L401" s="212"/>
      <c r="M401" s="213"/>
      <c r="N401" s="214"/>
      <c r="O401" s="214"/>
      <c r="P401" s="214"/>
      <c r="Q401" s="214"/>
      <c r="R401" s="214"/>
      <c r="S401" s="214"/>
      <c r="T401" s="215"/>
      <c r="AT401" s="216" t="s">
        <v>141</v>
      </c>
      <c r="AU401" s="216" t="s">
        <v>92</v>
      </c>
      <c r="AV401" s="13" t="s">
        <v>90</v>
      </c>
      <c r="AW401" s="13" t="s">
        <v>36</v>
      </c>
      <c r="AX401" s="13" t="s">
        <v>82</v>
      </c>
      <c r="AY401" s="216" t="s">
        <v>128</v>
      </c>
    </row>
    <row r="402" spans="1:65" s="14" customFormat="1">
      <c r="B402" s="217"/>
      <c r="C402" s="218"/>
      <c r="D402" s="205" t="s">
        <v>141</v>
      </c>
      <c r="E402" s="219" t="s">
        <v>1</v>
      </c>
      <c r="F402" s="220" t="s">
        <v>177</v>
      </c>
      <c r="G402" s="218"/>
      <c r="H402" s="221">
        <v>5</v>
      </c>
      <c r="I402" s="222"/>
      <c r="J402" s="218"/>
      <c r="K402" s="218"/>
      <c r="L402" s="223"/>
      <c r="M402" s="224"/>
      <c r="N402" s="225"/>
      <c r="O402" s="225"/>
      <c r="P402" s="225"/>
      <c r="Q402" s="225"/>
      <c r="R402" s="225"/>
      <c r="S402" s="225"/>
      <c r="T402" s="226"/>
      <c r="AT402" s="227" t="s">
        <v>141</v>
      </c>
      <c r="AU402" s="227" t="s">
        <v>92</v>
      </c>
      <c r="AV402" s="14" t="s">
        <v>92</v>
      </c>
      <c r="AW402" s="14" t="s">
        <v>36</v>
      </c>
      <c r="AX402" s="14" t="s">
        <v>82</v>
      </c>
      <c r="AY402" s="227" t="s">
        <v>128</v>
      </c>
    </row>
    <row r="403" spans="1:65" s="13" customFormat="1">
      <c r="B403" s="207"/>
      <c r="C403" s="208"/>
      <c r="D403" s="205" t="s">
        <v>141</v>
      </c>
      <c r="E403" s="209" t="s">
        <v>1</v>
      </c>
      <c r="F403" s="210" t="s">
        <v>182</v>
      </c>
      <c r="G403" s="208"/>
      <c r="H403" s="209" t="s">
        <v>1</v>
      </c>
      <c r="I403" s="211"/>
      <c r="J403" s="208"/>
      <c r="K403" s="208"/>
      <c r="L403" s="212"/>
      <c r="M403" s="213"/>
      <c r="N403" s="214"/>
      <c r="O403" s="214"/>
      <c r="P403" s="214"/>
      <c r="Q403" s="214"/>
      <c r="R403" s="214"/>
      <c r="S403" s="214"/>
      <c r="T403" s="215"/>
      <c r="AT403" s="216" t="s">
        <v>141</v>
      </c>
      <c r="AU403" s="216" t="s">
        <v>92</v>
      </c>
      <c r="AV403" s="13" t="s">
        <v>90</v>
      </c>
      <c r="AW403" s="13" t="s">
        <v>36</v>
      </c>
      <c r="AX403" s="13" t="s">
        <v>82</v>
      </c>
      <c r="AY403" s="216" t="s">
        <v>128</v>
      </c>
    </row>
    <row r="404" spans="1:65" s="14" customFormat="1">
      <c r="B404" s="217"/>
      <c r="C404" s="218"/>
      <c r="D404" s="205" t="s">
        <v>141</v>
      </c>
      <c r="E404" s="219" t="s">
        <v>1</v>
      </c>
      <c r="F404" s="220" t="s">
        <v>90</v>
      </c>
      <c r="G404" s="218"/>
      <c r="H404" s="221">
        <v>1</v>
      </c>
      <c r="I404" s="222"/>
      <c r="J404" s="218"/>
      <c r="K404" s="218"/>
      <c r="L404" s="223"/>
      <c r="M404" s="224"/>
      <c r="N404" s="225"/>
      <c r="O404" s="225"/>
      <c r="P404" s="225"/>
      <c r="Q404" s="225"/>
      <c r="R404" s="225"/>
      <c r="S404" s="225"/>
      <c r="T404" s="226"/>
      <c r="AT404" s="227" t="s">
        <v>141</v>
      </c>
      <c r="AU404" s="227" t="s">
        <v>92</v>
      </c>
      <c r="AV404" s="14" t="s">
        <v>92</v>
      </c>
      <c r="AW404" s="14" t="s">
        <v>36</v>
      </c>
      <c r="AX404" s="14" t="s">
        <v>82</v>
      </c>
      <c r="AY404" s="227" t="s">
        <v>128</v>
      </c>
    </row>
    <row r="405" spans="1:65" s="15" customFormat="1">
      <c r="B405" s="228"/>
      <c r="C405" s="229"/>
      <c r="D405" s="205" t="s">
        <v>141</v>
      </c>
      <c r="E405" s="230" t="s">
        <v>1</v>
      </c>
      <c r="F405" s="231" t="s">
        <v>145</v>
      </c>
      <c r="G405" s="229"/>
      <c r="H405" s="232">
        <v>6</v>
      </c>
      <c r="I405" s="233"/>
      <c r="J405" s="229"/>
      <c r="K405" s="229"/>
      <c r="L405" s="234"/>
      <c r="M405" s="235"/>
      <c r="N405" s="236"/>
      <c r="O405" s="236"/>
      <c r="P405" s="236"/>
      <c r="Q405" s="236"/>
      <c r="R405" s="236"/>
      <c r="S405" s="236"/>
      <c r="T405" s="237"/>
      <c r="AT405" s="238" t="s">
        <v>141</v>
      </c>
      <c r="AU405" s="238" t="s">
        <v>92</v>
      </c>
      <c r="AV405" s="15" t="s">
        <v>135</v>
      </c>
      <c r="AW405" s="15" t="s">
        <v>36</v>
      </c>
      <c r="AX405" s="15" t="s">
        <v>90</v>
      </c>
      <c r="AY405" s="238" t="s">
        <v>128</v>
      </c>
    </row>
    <row r="406" spans="1:65" s="2" customFormat="1" ht="24.2" customHeight="1">
      <c r="A406" s="35"/>
      <c r="B406" s="36"/>
      <c r="C406" s="250" t="s">
        <v>352</v>
      </c>
      <c r="D406" s="250" t="s">
        <v>319</v>
      </c>
      <c r="E406" s="251" t="s">
        <v>353</v>
      </c>
      <c r="F406" s="252" t="s">
        <v>354</v>
      </c>
      <c r="G406" s="253" t="s">
        <v>339</v>
      </c>
      <c r="H406" s="254">
        <v>6</v>
      </c>
      <c r="I406" s="255"/>
      <c r="J406" s="256">
        <f>ROUND(I406*H406,2)</f>
        <v>0</v>
      </c>
      <c r="K406" s="252" t="s">
        <v>134</v>
      </c>
      <c r="L406" s="257"/>
      <c r="M406" s="258" t="s">
        <v>1</v>
      </c>
      <c r="N406" s="259" t="s">
        <v>47</v>
      </c>
      <c r="O406" s="72"/>
      <c r="P406" s="196">
        <f>O406*H406</f>
        <v>0</v>
      </c>
      <c r="Q406" s="196">
        <v>2.7E-2</v>
      </c>
      <c r="R406" s="196">
        <f>Q406*H406</f>
        <v>0.16200000000000001</v>
      </c>
      <c r="S406" s="196">
        <v>0</v>
      </c>
      <c r="T406" s="197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198" t="s">
        <v>228</v>
      </c>
      <c r="AT406" s="198" t="s">
        <v>319</v>
      </c>
      <c r="AU406" s="198" t="s">
        <v>92</v>
      </c>
      <c r="AY406" s="18" t="s">
        <v>128</v>
      </c>
      <c r="BE406" s="199">
        <f>IF(N406="základní",J406,0)</f>
        <v>0</v>
      </c>
      <c r="BF406" s="199">
        <f>IF(N406="snížená",J406,0)</f>
        <v>0</v>
      </c>
      <c r="BG406" s="199">
        <f>IF(N406="zákl. přenesená",J406,0)</f>
        <v>0</v>
      </c>
      <c r="BH406" s="199">
        <f>IF(N406="sníž. přenesená",J406,0)</f>
        <v>0</v>
      </c>
      <c r="BI406" s="199">
        <f>IF(N406="nulová",J406,0)</f>
        <v>0</v>
      </c>
      <c r="BJ406" s="18" t="s">
        <v>90</v>
      </c>
      <c r="BK406" s="199">
        <f>ROUND(I406*H406,2)</f>
        <v>0</v>
      </c>
      <c r="BL406" s="18" t="s">
        <v>135</v>
      </c>
      <c r="BM406" s="198" t="s">
        <v>355</v>
      </c>
    </row>
    <row r="407" spans="1:65" s="2" customFormat="1" ht="33" customHeight="1">
      <c r="A407" s="35"/>
      <c r="B407" s="36"/>
      <c r="C407" s="187" t="s">
        <v>356</v>
      </c>
      <c r="D407" s="187" t="s">
        <v>130</v>
      </c>
      <c r="E407" s="188" t="s">
        <v>357</v>
      </c>
      <c r="F407" s="189" t="s">
        <v>358</v>
      </c>
      <c r="G407" s="190" t="s">
        <v>160</v>
      </c>
      <c r="H407" s="191">
        <v>24.449000000000002</v>
      </c>
      <c r="I407" s="192"/>
      <c r="J407" s="193">
        <f>ROUND(I407*H407,2)</f>
        <v>0</v>
      </c>
      <c r="K407" s="189" t="s">
        <v>134</v>
      </c>
      <c r="L407" s="40"/>
      <c r="M407" s="194" t="s">
        <v>1</v>
      </c>
      <c r="N407" s="195" t="s">
        <v>47</v>
      </c>
      <c r="O407" s="72"/>
      <c r="P407" s="196">
        <f>O407*H407</f>
        <v>0</v>
      </c>
      <c r="Q407" s="196">
        <v>0</v>
      </c>
      <c r="R407" s="196">
        <f>Q407*H407</f>
        <v>0</v>
      </c>
      <c r="S407" s="196">
        <v>0</v>
      </c>
      <c r="T407" s="197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198" t="s">
        <v>135</v>
      </c>
      <c r="AT407" s="198" t="s">
        <v>130</v>
      </c>
      <c r="AU407" s="198" t="s">
        <v>92</v>
      </c>
      <c r="AY407" s="18" t="s">
        <v>128</v>
      </c>
      <c r="BE407" s="199">
        <f>IF(N407="základní",J407,0)</f>
        <v>0</v>
      </c>
      <c r="BF407" s="199">
        <f>IF(N407="snížená",J407,0)</f>
        <v>0</v>
      </c>
      <c r="BG407" s="199">
        <f>IF(N407="zákl. přenesená",J407,0)</f>
        <v>0</v>
      </c>
      <c r="BH407" s="199">
        <f>IF(N407="sníž. přenesená",J407,0)</f>
        <v>0</v>
      </c>
      <c r="BI407" s="199">
        <f>IF(N407="nulová",J407,0)</f>
        <v>0</v>
      </c>
      <c r="BJ407" s="18" t="s">
        <v>90</v>
      </c>
      <c r="BK407" s="199">
        <f>ROUND(I407*H407,2)</f>
        <v>0</v>
      </c>
      <c r="BL407" s="18" t="s">
        <v>135</v>
      </c>
      <c r="BM407" s="198" t="s">
        <v>359</v>
      </c>
    </row>
    <row r="408" spans="1:65" s="2" customFormat="1">
      <c r="A408" s="35"/>
      <c r="B408" s="36"/>
      <c r="C408" s="37"/>
      <c r="D408" s="200" t="s">
        <v>137</v>
      </c>
      <c r="E408" s="37"/>
      <c r="F408" s="201" t="s">
        <v>360</v>
      </c>
      <c r="G408" s="37"/>
      <c r="H408" s="37"/>
      <c r="I408" s="202"/>
      <c r="J408" s="37"/>
      <c r="K408" s="37"/>
      <c r="L408" s="40"/>
      <c r="M408" s="203"/>
      <c r="N408" s="204"/>
      <c r="O408" s="72"/>
      <c r="P408" s="72"/>
      <c r="Q408" s="72"/>
      <c r="R408" s="72"/>
      <c r="S408" s="72"/>
      <c r="T408" s="73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T408" s="18" t="s">
        <v>137</v>
      </c>
      <c r="AU408" s="18" t="s">
        <v>92</v>
      </c>
    </row>
    <row r="409" spans="1:65" s="14" customFormat="1">
      <c r="B409" s="217"/>
      <c r="C409" s="218"/>
      <c r="D409" s="205" t="s">
        <v>141</v>
      </c>
      <c r="E409" s="219" t="s">
        <v>1</v>
      </c>
      <c r="F409" s="220" t="s">
        <v>361</v>
      </c>
      <c r="G409" s="218"/>
      <c r="H409" s="221">
        <v>24.948</v>
      </c>
      <c r="I409" s="222"/>
      <c r="J409" s="218"/>
      <c r="K409" s="218"/>
      <c r="L409" s="223"/>
      <c r="M409" s="224"/>
      <c r="N409" s="225"/>
      <c r="O409" s="225"/>
      <c r="P409" s="225"/>
      <c r="Q409" s="225"/>
      <c r="R409" s="225"/>
      <c r="S409" s="225"/>
      <c r="T409" s="226"/>
      <c r="AT409" s="227" t="s">
        <v>141</v>
      </c>
      <c r="AU409" s="227" t="s">
        <v>92</v>
      </c>
      <c r="AV409" s="14" t="s">
        <v>92</v>
      </c>
      <c r="AW409" s="14" t="s">
        <v>36</v>
      </c>
      <c r="AX409" s="14" t="s">
        <v>82</v>
      </c>
      <c r="AY409" s="227" t="s">
        <v>128</v>
      </c>
    </row>
    <row r="410" spans="1:65" s="13" customFormat="1">
      <c r="B410" s="207"/>
      <c r="C410" s="208"/>
      <c r="D410" s="205" t="s">
        <v>141</v>
      </c>
      <c r="E410" s="209" t="s">
        <v>1</v>
      </c>
      <c r="F410" s="210" t="s">
        <v>362</v>
      </c>
      <c r="G410" s="208"/>
      <c r="H410" s="209" t="s">
        <v>1</v>
      </c>
      <c r="I410" s="211"/>
      <c r="J410" s="208"/>
      <c r="K410" s="208"/>
      <c r="L410" s="212"/>
      <c r="M410" s="213"/>
      <c r="N410" s="214"/>
      <c r="O410" s="214"/>
      <c r="P410" s="214"/>
      <c r="Q410" s="214"/>
      <c r="R410" s="214"/>
      <c r="S410" s="214"/>
      <c r="T410" s="215"/>
      <c r="AT410" s="216" t="s">
        <v>141</v>
      </c>
      <c r="AU410" s="216" t="s">
        <v>92</v>
      </c>
      <c r="AV410" s="13" t="s">
        <v>90</v>
      </c>
      <c r="AW410" s="13" t="s">
        <v>36</v>
      </c>
      <c r="AX410" s="13" t="s">
        <v>82</v>
      </c>
      <c r="AY410" s="216" t="s">
        <v>128</v>
      </c>
    </row>
    <row r="411" spans="1:65" s="14" customFormat="1">
      <c r="B411" s="217"/>
      <c r="C411" s="218"/>
      <c r="D411" s="205" t="s">
        <v>141</v>
      </c>
      <c r="E411" s="219" t="s">
        <v>1</v>
      </c>
      <c r="F411" s="220" t="s">
        <v>363</v>
      </c>
      <c r="G411" s="218"/>
      <c r="H411" s="221">
        <v>-0.499</v>
      </c>
      <c r="I411" s="222"/>
      <c r="J411" s="218"/>
      <c r="K411" s="218"/>
      <c r="L411" s="223"/>
      <c r="M411" s="224"/>
      <c r="N411" s="225"/>
      <c r="O411" s="225"/>
      <c r="P411" s="225"/>
      <c r="Q411" s="225"/>
      <c r="R411" s="225"/>
      <c r="S411" s="225"/>
      <c r="T411" s="226"/>
      <c r="AT411" s="227" t="s">
        <v>141</v>
      </c>
      <c r="AU411" s="227" t="s">
        <v>92</v>
      </c>
      <c r="AV411" s="14" t="s">
        <v>92</v>
      </c>
      <c r="AW411" s="14" t="s">
        <v>36</v>
      </c>
      <c r="AX411" s="14" t="s">
        <v>82</v>
      </c>
      <c r="AY411" s="227" t="s">
        <v>128</v>
      </c>
    </row>
    <row r="412" spans="1:65" s="15" customFormat="1">
      <c r="B412" s="228"/>
      <c r="C412" s="229"/>
      <c r="D412" s="205" t="s">
        <v>141</v>
      </c>
      <c r="E412" s="230" t="s">
        <v>1</v>
      </c>
      <c r="F412" s="231" t="s">
        <v>145</v>
      </c>
      <c r="G412" s="229"/>
      <c r="H412" s="232">
        <v>24.449000000000002</v>
      </c>
      <c r="I412" s="233"/>
      <c r="J412" s="229"/>
      <c r="K412" s="229"/>
      <c r="L412" s="234"/>
      <c r="M412" s="235"/>
      <c r="N412" s="236"/>
      <c r="O412" s="236"/>
      <c r="P412" s="236"/>
      <c r="Q412" s="236"/>
      <c r="R412" s="236"/>
      <c r="S412" s="236"/>
      <c r="T412" s="237"/>
      <c r="AT412" s="238" t="s">
        <v>141</v>
      </c>
      <c r="AU412" s="238" t="s">
        <v>92</v>
      </c>
      <c r="AV412" s="15" t="s">
        <v>135</v>
      </c>
      <c r="AW412" s="15" t="s">
        <v>36</v>
      </c>
      <c r="AX412" s="15" t="s">
        <v>90</v>
      </c>
      <c r="AY412" s="238" t="s">
        <v>128</v>
      </c>
    </row>
    <row r="413" spans="1:65" s="12" customFormat="1" ht="22.9" customHeight="1">
      <c r="B413" s="171"/>
      <c r="C413" s="172"/>
      <c r="D413" s="173" t="s">
        <v>81</v>
      </c>
      <c r="E413" s="185" t="s">
        <v>177</v>
      </c>
      <c r="F413" s="185" t="s">
        <v>364</v>
      </c>
      <c r="G413" s="172"/>
      <c r="H413" s="172"/>
      <c r="I413" s="175"/>
      <c r="J413" s="186">
        <f>BK413</f>
        <v>0</v>
      </c>
      <c r="K413" s="172"/>
      <c r="L413" s="177"/>
      <c r="M413" s="178"/>
      <c r="N413" s="179"/>
      <c r="O413" s="179"/>
      <c r="P413" s="180">
        <f>SUM(P414:P437)</f>
        <v>0</v>
      </c>
      <c r="Q413" s="179"/>
      <c r="R413" s="180">
        <f>SUM(R414:R437)</f>
        <v>1.4046100000000001</v>
      </c>
      <c r="S413" s="179"/>
      <c r="T413" s="181">
        <f>SUM(T414:T437)</f>
        <v>0</v>
      </c>
      <c r="AR413" s="182" t="s">
        <v>90</v>
      </c>
      <c r="AT413" s="183" t="s">
        <v>81</v>
      </c>
      <c r="AU413" s="183" t="s">
        <v>90</v>
      </c>
      <c r="AY413" s="182" t="s">
        <v>128</v>
      </c>
      <c r="BK413" s="184">
        <f>SUM(BK414:BK437)</f>
        <v>0</v>
      </c>
    </row>
    <row r="414" spans="1:65" s="2" customFormat="1" ht="16.5" customHeight="1">
      <c r="A414" s="35"/>
      <c r="B414" s="36"/>
      <c r="C414" s="187" t="s">
        <v>365</v>
      </c>
      <c r="D414" s="187" t="s">
        <v>130</v>
      </c>
      <c r="E414" s="188" t="s">
        <v>366</v>
      </c>
      <c r="F414" s="189" t="s">
        <v>367</v>
      </c>
      <c r="G414" s="190" t="s">
        <v>133</v>
      </c>
      <c r="H414" s="191">
        <v>200.7</v>
      </c>
      <c r="I414" s="192"/>
      <c r="J414" s="193">
        <f>ROUND(I414*H414,2)</f>
        <v>0</v>
      </c>
      <c r="K414" s="189" t="s">
        <v>134</v>
      </c>
      <c r="L414" s="40"/>
      <c r="M414" s="194" t="s">
        <v>1</v>
      </c>
      <c r="N414" s="195" t="s">
        <v>47</v>
      </c>
      <c r="O414" s="72"/>
      <c r="P414" s="196">
        <f>O414*H414</f>
        <v>0</v>
      </c>
      <c r="Q414" s="196">
        <v>0</v>
      </c>
      <c r="R414" s="196">
        <f>Q414*H414</f>
        <v>0</v>
      </c>
      <c r="S414" s="196">
        <v>0</v>
      </c>
      <c r="T414" s="197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198" t="s">
        <v>135</v>
      </c>
      <c r="AT414" s="198" t="s">
        <v>130</v>
      </c>
      <c r="AU414" s="198" t="s">
        <v>92</v>
      </c>
      <c r="AY414" s="18" t="s">
        <v>128</v>
      </c>
      <c r="BE414" s="199">
        <f>IF(N414="základní",J414,0)</f>
        <v>0</v>
      </c>
      <c r="BF414" s="199">
        <f>IF(N414="snížená",J414,0)</f>
        <v>0</v>
      </c>
      <c r="BG414" s="199">
        <f>IF(N414="zákl. přenesená",J414,0)</f>
        <v>0</v>
      </c>
      <c r="BH414" s="199">
        <f>IF(N414="sníž. přenesená",J414,0)</f>
        <v>0</v>
      </c>
      <c r="BI414" s="199">
        <f>IF(N414="nulová",J414,0)</f>
        <v>0</v>
      </c>
      <c r="BJ414" s="18" t="s">
        <v>90</v>
      </c>
      <c r="BK414" s="199">
        <f>ROUND(I414*H414,2)</f>
        <v>0</v>
      </c>
      <c r="BL414" s="18" t="s">
        <v>135</v>
      </c>
      <c r="BM414" s="198" t="s">
        <v>368</v>
      </c>
    </row>
    <row r="415" spans="1:65" s="2" customFormat="1">
      <c r="A415" s="35"/>
      <c r="B415" s="36"/>
      <c r="C415" s="37"/>
      <c r="D415" s="200" t="s">
        <v>137</v>
      </c>
      <c r="E415" s="37"/>
      <c r="F415" s="201" t="s">
        <v>369</v>
      </c>
      <c r="G415" s="37"/>
      <c r="H415" s="37"/>
      <c r="I415" s="202"/>
      <c r="J415" s="37"/>
      <c r="K415" s="37"/>
      <c r="L415" s="40"/>
      <c r="M415" s="203"/>
      <c r="N415" s="204"/>
      <c r="O415" s="72"/>
      <c r="P415" s="72"/>
      <c r="Q415" s="72"/>
      <c r="R415" s="72"/>
      <c r="S415" s="72"/>
      <c r="T415" s="73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T415" s="18" t="s">
        <v>137</v>
      </c>
      <c r="AU415" s="18" t="s">
        <v>92</v>
      </c>
    </row>
    <row r="416" spans="1:65" s="2" customFormat="1" ht="19.5">
      <c r="A416" s="35"/>
      <c r="B416" s="36"/>
      <c r="C416" s="37"/>
      <c r="D416" s="205" t="s">
        <v>139</v>
      </c>
      <c r="E416" s="37"/>
      <c r="F416" s="206" t="s">
        <v>370</v>
      </c>
      <c r="G416" s="37"/>
      <c r="H416" s="37"/>
      <c r="I416" s="202"/>
      <c r="J416" s="37"/>
      <c r="K416" s="37"/>
      <c r="L416" s="40"/>
      <c r="M416" s="203"/>
      <c r="N416" s="204"/>
      <c r="O416" s="72"/>
      <c r="P416" s="72"/>
      <c r="Q416" s="72"/>
      <c r="R416" s="72"/>
      <c r="S416" s="72"/>
      <c r="T416" s="73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T416" s="18" t="s">
        <v>139</v>
      </c>
      <c r="AU416" s="18" t="s">
        <v>92</v>
      </c>
    </row>
    <row r="417" spans="1:65" s="14" customFormat="1">
      <c r="B417" s="217"/>
      <c r="C417" s="218"/>
      <c r="D417" s="205" t="s">
        <v>141</v>
      </c>
      <c r="E417" s="219" t="s">
        <v>1</v>
      </c>
      <c r="F417" s="220" t="s">
        <v>150</v>
      </c>
      <c r="G417" s="218"/>
      <c r="H417" s="221">
        <v>165</v>
      </c>
      <c r="I417" s="222"/>
      <c r="J417" s="218"/>
      <c r="K417" s="218"/>
      <c r="L417" s="223"/>
      <c r="M417" s="224"/>
      <c r="N417" s="225"/>
      <c r="O417" s="225"/>
      <c r="P417" s="225"/>
      <c r="Q417" s="225"/>
      <c r="R417" s="225"/>
      <c r="S417" s="225"/>
      <c r="T417" s="226"/>
      <c r="AT417" s="227" t="s">
        <v>141</v>
      </c>
      <c r="AU417" s="227" t="s">
        <v>92</v>
      </c>
      <c r="AV417" s="14" t="s">
        <v>92</v>
      </c>
      <c r="AW417" s="14" t="s">
        <v>36</v>
      </c>
      <c r="AX417" s="14" t="s">
        <v>82</v>
      </c>
      <c r="AY417" s="227" t="s">
        <v>128</v>
      </c>
    </row>
    <row r="418" spans="1:65" s="14" customFormat="1">
      <c r="B418" s="217"/>
      <c r="C418" s="218"/>
      <c r="D418" s="205" t="s">
        <v>141</v>
      </c>
      <c r="E418" s="219" t="s">
        <v>1</v>
      </c>
      <c r="F418" s="220" t="s">
        <v>151</v>
      </c>
      <c r="G418" s="218"/>
      <c r="H418" s="221">
        <v>35.700000000000003</v>
      </c>
      <c r="I418" s="222"/>
      <c r="J418" s="218"/>
      <c r="K418" s="218"/>
      <c r="L418" s="223"/>
      <c r="M418" s="224"/>
      <c r="N418" s="225"/>
      <c r="O418" s="225"/>
      <c r="P418" s="225"/>
      <c r="Q418" s="225"/>
      <c r="R418" s="225"/>
      <c r="S418" s="225"/>
      <c r="T418" s="226"/>
      <c r="AT418" s="227" t="s">
        <v>141</v>
      </c>
      <c r="AU418" s="227" t="s">
        <v>92</v>
      </c>
      <c r="AV418" s="14" t="s">
        <v>92</v>
      </c>
      <c r="AW418" s="14" t="s">
        <v>36</v>
      </c>
      <c r="AX418" s="14" t="s">
        <v>82</v>
      </c>
      <c r="AY418" s="227" t="s">
        <v>128</v>
      </c>
    </row>
    <row r="419" spans="1:65" s="15" customFormat="1">
      <c r="B419" s="228"/>
      <c r="C419" s="229"/>
      <c r="D419" s="205" t="s">
        <v>141</v>
      </c>
      <c r="E419" s="230" t="s">
        <v>1</v>
      </c>
      <c r="F419" s="231" t="s">
        <v>145</v>
      </c>
      <c r="G419" s="229"/>
      <c r="H419" s="232">
        <v>200.7</v>
      </c>
      <c r="I419" s="233"/>
      <c r="J419" s="229"/>
      <c r="K419" s="229"/>
      <c r="L419" s="234"/>
      <c r="M419" s="235"/>
      <c r="N419" s="236"/>
      <c r="O419" s="236"/>
      <c r="P419" s="236"/>
      <c r="Q419" s="236"/>
      <c r="R419" s="236"/>
      <c r="S419" s="236"/>
      <c r="T419" s="237"/>
      <c r="AT419" s="238" t="s">
        <v>141</v>
      </c>
      <c r="AU419" s="238" t="s">
        <v>92</v>
      </c>
      <c r="AV419" s="15" t="s">
        <v>135</v>
      </c>
      <c r="AW419" s="15" t="s">
        <v>36</v>
      </c>
      <c r="AX419" s="15" t="s">
        <v>90</v>
      </c>
      <c r="AY419" s="238" t="s">
        <v>128</v>
      </c>
    </row>
    <row r="420" spans="1:65" s="2" customFormat="1" ht="21.75" customHeight="1">
      <c r="A420" s="35"/>
      <c r="B420" s="36"/>
      <c r="C420" s="187" t="s">
        <v>371</v>
      </c>
      <c r="D420" s="187" t="s">
        <v>130</v>
      </c>
      <c r="E420" s="188" t="s">
        <v>372</v>
      </c>
      <c r="F420" s="189" t="s">
        <v>373</v>
      </c>
      <c r="G420" s="190" t="s">
        <v>133</v>
      </c>
      <c r="H420" s="191">
        <v>39.5</v>
      </c>
      <c r="I420" s="192"/>
      <c r="J420" s="193">
        <f>ROUND(I420*H420,2)</f>
        <v>0</v>
      </c>
      <c r="K420" s="189" t="s">
        <v>134</v>
      </c>
      <c r="L420" s="40"/>
      <c r="M420" s="194" t="s">
        <v>1</v>
      </c>
      <c r="N420" s="195" t="s">
        <v>47</v>
      </c>
      <c r="O420" s="72"/>
      <c r="P420" s="196">
        <f>O420*H420</f>
        <v>0</v>
      </c>
      <c r="Q420" s="196">
        <v>0</v>
      </c>
      <c r="R420" s="196">
        <f>Q420*H420</f>
        <v>0</v>
      </c>
      <c r="S420" s="196">
        <v>0</v>
      </c>
      <c r="T420" s="197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198" t="s">
        <v>135</v>
      </c>
      <c r="AT420" s="198" t="s">
        <v>130</v>
      </c>
      <c r="AU420" s="198" t="s">
        <v>92</v>
      </c>
      <c r="AY420" s="18" t="s">
        <v>128</v>
      </c>
      <c r="BE420" s="199">
        <f>IF(N420="základní",J420,0)</f>
        <v>0</v>
      </c>
      <c r="BF420" s="199">
        <f>IF(N420="snížená",J420,0)</f>
        <v>0</v>
      </c>
      <c r="BG420" s="199">
        <f>IF(N420="zákl. přenesená",J420,0)</f>
        <v>0</v>
      </c>
      <c r="BH420" s="199">
        <f>IF(N420="sníž. přenesená",J420,0)</f>
        <v>0</v>
      </c>
      <c r="BI420" s="199">
        <f>IF(N420="nulová",J420,0)</f>
        <v>0</v>
      </c>
      <c r="BJ420" s="18" t="s">
        <v>90</v>
      </c>
      <c r="BK420" s="199">
        <f>ROUND(I420*H420,2)</f>
        <v>0</v>
      </c>
      <c r="BL420" s="18" t="s">
        <v>135</v>
      </c>
      <c r="BM420" s="198" t="s">
        <v>374</v>
      </c>
    </row>
    <row r="421" spans="1:65" s="2" customFormat="1">
      <c r="A421" s="35"/>
      <c r="B421" s="36"/>
      <c r="C421" s="37"/>
      <c r="D421" s="200" t="s">
        <v>137</v>
      </c>
      <c r="E421" s="37"/>
      <c r="F421" s="201" t="s">
        <v>375</v>
      </c>
      <c r="G421" s="37"/>
      <c r="H421" s="37"/>
      <c r="I421" s="202"/>
      <c r="J421" s="37"/>
      <c r="K421" s="37"/>
      <c r="L421" s="40"/>
      <c r="M421" s="203"/>
      <c r="N421" s="204"/>
      <c r="O421" s="72"/>
      <c r="P421" s="72"/>
      <c r="Q421" s="72"/>
      <c r="R421" s="72"/>
      <c r="S421" s="72"/>
      <c r="T421" s="73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T421" s="18" t="s">
        <v>137</v>
      </c>
      <c r="AU421" s="18" t="s">
        <v>92</v>
      </c>
    </row>
    <row r="422" spans="1:65" s="14" customFormat="1">
      <c r="B422" s="217"/>
      <c r="C422" s="218"/>
      <c r="D422" s="205" t="s">
        <v>141</v>
      </c>
      <c r="E422" s="219" t="s">
        <v>1</v>
      </c>
      <c r="F422" s="220" t="s">
        <v>152</v>
      </c>
      <c r="G422" s="218"/>
      <c r="H422" s="221">
        <v>24</v>
      </c>
      <c r="I422" s="222"/>
      <c r="J422" s="218"/>
      <c r="K422" s="218"/>
      <c r="L422" s="223"/>
      <c r="M422" s="224"/>
      <c r="N422" s="225"/>
      <c r="O422" s="225"/>
      <c r="P422" s="225"/>
      <c r="Q422" s="225"/>
      <c r="R422" s="225"/>
      <c r="S422" s="225"/>
      <c r="T422" s="226"/>
      <c r="AT422" s="227" t="s">
        <v>141</v>
      </c>
      <c r="AU422" s="227" t="s">
        <v>92</v>
      </c>
      <c r="AV422" s="14" t="s">
        <v>92</v>
      </c>
      <c r="AW422" s="14" t="s">
        <v>36</v>
      </c>
      <c r="AX422" s="14" t="s">
        <v>82</v>
      </c>
      <c r="AY422" s="227" t="s">
        <v>128</v>
      </c>
    </row>
    <row r="423" spans="1:65" s="14" customFormat="1">
      <c r="B423" s="217"/>
      <c r="C423" s="218"/>
      <c r="D423" s="205" t="s">
        <v>141</v>
      </c>
      <c r="E423" s="219" t="s">
        <v>1</v>
      </c>
      <c r="F423" s="220" t="s">
        <v>143</v>
      </c>
      <c r="G423" s="218"/>
      <c r="H423" s="221">
        <v>9.5</v>
      </c>
      <c r="I423" s="222"/>
      <c r="J423" s="218"/>
      <c r="K423" s="218"/>
      <c r="L423" s="223"/>
      <c r="M423" s="224"/>
      <c r="N423" s="225"/>
      <c r="O423" s="225"/>
      <c r="P423" s="225"/>
      <c r="Q423" s="225"/>
      <c r="R423" s="225"/>
      <c r="S423" s="225"/>
      <c r="T423" s="226"/>
      <c r="AT423" s="227" t="s">
        <v>141</v>
      </c>
      <c r="AU423" s="227" t="s">
        <v>92</v>
      </c>
      <c r="AV423" s="14" t="s">
        <v>92</v>
      </c>
      <c r="AW423" s="14" t="s">
        <v>36</v>
      </c>
      <c r="AX423" s="14" t="s">
        <v>82</v>
      </c>
      <c r="AY423" s="227" t="s">
        <v>128</v>
      </c>
    </row>
    <row r="424" spans="1:65" s="14" customFormat="1">
      <c r="B424" s="217"/>
      <c r="C424" s="218"/>
      <c r="D424" s="205" t="s">
        <v>141</v>
      </c>
      <c r="E424" s="219" t="s">
        <v>1</v>
      </c>
      <c r="F424" s="220" t="s">
        <v>144</v>
      </c>
      <c r="G424" s="218"/>
      <c r="H424" s="221">
        <v>6</v>
      </c>
      <c r="I424" s="222"/>
      <c r="J424" s="218"/>
      <c r="K424" s="218"/>
      <c r="L424" s="223"/>
      <c r="M424" s="224"/>
      <c r="N424" s="225"/>
      <c r="O424" s="225"/>
      <c r="P424" s="225"/>
      <c r="Q424" s="225"/>
      <c r="R424" s="225"/>
      <c r="S424" s="225"/>
      <c r="T424" s="226"/>
      <c r="AT424" s="227" t="s">
        <v>141</v>
      </c>
      <c r="AU424" s="227" t="s">
        <v>92</v>
      </c>
      <c r="AV424" s="14" t="s">
        <v>92</v>
      </c>
      <c r="AW424" s="14" t="s">
        <v>36</v>
      </c>
      <c r="AX424" s="14" t="s">
        <v>82</v>
      </c>
      <c r="AY424" s="227" t="s">
        <v>128</v>
      </c>
    </row>
    <row r="425" spans="1:65" s="15" customFormat="1">
      <c r="B425" s="228"/>
      <c r="C425" s="229"/>
      <c r="D425" s="205" t="s">
        <v>141</v>
      </c>
      <c r="E425" s="230" t="s">
        <v>1</v>
      </c>
      <c r="F425" s="231" t="s">
        <v>145</v>
      </c>
      <c r="G425" s="229"/>
      <c r="H425" s="232">
        <v>39.5</v>
      </c>
      <c r="I425" s="233"/>
      <c r="J425" s="229"/>
      <c r="K425" s="229"/>
      <c r="L425" s="234"/>
      <c r="M425" s="235"/>
      <c r="N425" s="236"/>
      <c r="O425" s="236"/>
      <c r="P425" s="236"/>
      <c r="Q425" s="236"/>
      <c r="R425" s="236"/>
      <c r="S425" s="236"/>
      <c r="T425" s="237"/>
      <c r="AT425" s="238" t="s">
        <v>141</v>
      </c>
      <c r="AU425" s="238" t="s">
        <v>92</v>
      </c>
      <c r="AV425" s="15" t="s">
        <v>135</v>
      </c>
      <c r="AW425" s="15" t="s">
        <v>36</v>
      </c>
      <c r="AX425" s="15" t="s">
        <v>90</v>
      </c>
      <c r="AY425" s="238" t="s">
        <v>128</v>
      </c>
    </row>
    <row r="426" spans="1:65" s="2" customFormat="1" ht="21.75" customHeight="1">
      <c r="A426" s="35"/>
      <c r="B426" s="36"/>
      <c r="C426" s="187" t="s">
        <v>376</v>
      </c>
      <c r="D426" s="187" t="s">
        <v>130</v>
      </c>
      <c r="E426" s="188" t="s">
        <v>377</v>
      </c>
      <c r="F426" s="189" t="s">
        <v>378</v>
      </c>
      <c r="G426" s="190" t="s">
        <v>133</v>
      </c>
      <c r="H426" s="191">
        <v>24</v>
      </c>
      <c r="I426" s="192"/>
      <c r="J426" s="193">
        <f>ROUND(I426*H426,2)</f>
        <v>0</v>
      </c>
      <c r="K426" s="189" t="s">
        <v>134</v>
      </c>
      <c r="L426" s="40"/>
      <c r="M426" s="194" t="s">
        <v>1</v>
      </c>
      <c r="N426" s="195" t="s">
        <v>47</v>
      </c>
      <c r="O426" s="72"/>
      <c r="P426" s="196">
        <f>O426*H426</f>
        <v>0</v>
      </c>
      <c r="Q426" s="196">
        <v>0</v>
      </c>
      <c r="R426" s="196">
        <f>Q426*H426</f>
        <v>0</v>
      </c>
      <c r="S426" s="196">
        <v>0</v>
      </c>
      <c r="T426" s="197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198" t="s">
        <v>135</v>
      </c>
      <c r="AT426" s="198" t="s">
        <v>130</v>
      </c>
      <c r="AU426" s="198" t="s">
        <v>92</v>
      </c>
      <c r="AY426" s="18" t="s">
        <v>128</v>
      </c>
      <c r="BE426" s="199">
        <f>IF(N426="základní",J426,0)</f>
        <v>0</v>
      </c>
      <c r="BF426" s="199">
        <f>IF(N426="snížená",J426,0)</f>
        <v>0</v>
      </c>
      <c r="BG426" s="199">
        <f>IF(N426="zákl. přenesená",J426,0)</f>
        <v>0</v>
      </c>
      <c r="BH426" s="199">
        <f>IF(N426="sníž. přenesená",J426,0)</f>
        <v>0</v>
      </c>
      <c r="BI426" s="199">
        <f>IF(N426="nulová",J426,0)</f>
        <v>0</v>
      </c>
      <c r="BJ426" s="18" t="s">
        <v>90</v>
      </c>
      <c r="BK426" s="199">
        <f>ROUND(I426*H426,2)</f>
        <v>0</v>
      </c>
      <c r="BL426" s="18" t="s">
        <v>135</v>
      </c>
      <c r="BM426" s="198" t="s">
        <v>379</v>
      </c>
    </row>
    <row r="427" spans="1:65" s="2" customFormat="1">
      <c r="A427" s="35"/>
      <c r="B427" s="36"/>
      <c r="C427" s="37"/>
      <c r="D427" s="200" t="s">
        <v>137</v>
      </c>
      <c r="E427" s="37"/>
      <c r="F427" s="201" t="s">
        <v>380</v>
      </c>
      <c r="G427" s="37"/>
      <c r="H427" s="37"/>
      <c r="I427" s="202"/>
      <c r="J427" s="37"/>
      <c r="K427" s="37"/>
      <c r="L427" s="40"/>
      <c r="M427" s="203"/>
      <c r="N427" s="204"/>
      <c r="O427" s="72"/>
      <c r="P427" s="72"/>
      <c r="Q427" s="72"/>
      <c r="R427" s="72"/>
      <c r="S427" s="72"/>
      <c r="T427" s="73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T427" s="18" t="s">
        <v>137</v>
      </c>
      <c r="AU427" s="18" t="s">
        <v>92</v>
      </c>
    </row>
    <row r="428" spans="1:65" s="13" customFormat="1">
      <c r="B428" s="207"/>
      <c r="C428" s="208"/>
      <c r="D428" s="205" t="s">
        <v>141</v>
      </c>
      <c r="E428" s="209" t="s">
        <v>1</v>
      </c>
      <c r="F428" s="210" t="s">
        <v>381</v>
      </c>
      <c r="G428" s="208"/>
      <c r="H428" s="209" t="s">
        <v>1</v>
      </c>
      <c r="I428" s="211"/>
      <c r="J428" s="208"/>
      <c r="K428" s="208"/>
      <c r="L428" s="212"/>
      <c r="M428" s="213"/>
      <c r="N428" s="214"/>
      <c r="O428" s="214"/>
      <c r="P428" s="214"/>
      <c r="Q428" s="214"/>
      <c r="R428" s="214"/>
      <c r="S428" s="214"/>
      <c r="T428" s="215"/>
      <c r="AT428" s="216" t="s">
        <v>141</v>
      </c>
      <c r="AU428" s="216" t="s">
        <v>92</v>
      </c>
      <c r="AV428" s="13" t="s">
        <v>90</v>
      </c>
      <c r="AW428" s="13" t="s">
        <v>36</v>
      </c>
      <c r="AX428" s="13" t="s">
        <v>82</v>
      </c>
      <c r="AY428" s="216" t="s">
        <v>128</v>
      </c>
    </row>
    <row r="429" spans="1:65" s="14" customFormat="1">
      <c r="B429" s="217"/>
      <c r="C429" s="218"/>
      <c r="D429" s="205" t="s">
        <v>141</v>
      </c>
      <c r="E429" s="219" t="s">
        <v>1</v>
      </c>
      <c r="F429" s="220" t="s">
        <v>152</v>
      </c>
      <c r="G429" s="218"/>
      <c r="H429" s="221">
        <v>24</v>
      </c>
      <c r="I429" s="222"/>
      <c r="J429" s="218"/>
      <c r="K429" s="218"/>
      <c r="L429" s="223"/>
      <c r="M429" s="224"/>
      <c r="N429" s="225"/>
      <c r="O429" s="225"/>
      <c r="P429" s="225"/>
      <c r="Q429" s="225"/>
      <c r="R429" s="225"/>
      <c r="S429" s="225"/>
      <c r="T429" s="226"/>
      <c r="AT429" s="227" t="s">
        <v>141</v>
      </c>
      <c r="AU429" s="227" t="s">
        <v>92</v>
      </c>
      <c r="AV429" s="14" t="s">
        <v>92</v>
      </c>
      <c r="AW429" s="14" t="s">
        <v>36</v>
      </c>
      <c r="AX429" s="14" t="s">
        <v>82</v>
      </c>
      <c r="AY429" s="227" t="s">
        <v>128</v>
      </c>
    </row>
    <row r="430" spans="1:65" s="15" customFormat="1">
      <c r="B430" s="228"/>
      <c r="C430" s="229"/>
      <c r="D430" s="205" t="s">
        <v>141</v>
      </c>
      <c r="E430" s="230" t="s">
        <v>1</v>
      </c>
      <c r="F430" s="231" t="s">
        <v>145</v>
      </c>
      <c r="G430" s="229"/>
      <c r="H430" s="232">
        <v>24</v>
      </c>
      <c r="I430" s="233"/>
      <c r="J430" s="229"/>
      <c r="K430" s="229"/>
      <c r="L430" s="234"/>
      <c r="M430" s="235"/>
      <c r="N430" s="236"/>
      <c r="O430" s="236"/>
      <c r="P430" s="236"/>
      <c r="Q430" s="236"/>
      <c r="R430" s="236"/>
      <c r="S430" s="236"/>
      <c r="T430" s="237"/>
      <c r="AT430" s="238" t="s">
        <v>141</v>
      </c>
      <c r="AU430" s="238" t="s">
        <v>92</v>
      </c>
      <c r="AV430" s="15" t="s">
        <v>135</v>
      </c>
      <c r="AW430" s="15" t="s">
        <v>36</v>
      </c>
      <c r="AX430" s="15" t="s">
        <v>90</v>
      </c>
      <c r="AY430" s="238" t="s">
        <v>128</v>
      </c>
    </row>
    <row r="431" spans="1:65" s="2" customFormat="1" ht="24.2" customHeight="1">
      <c r="A431" s="35"/>
      <c r="B431" s="36"/>
      <c r="C431" s="187" t="s">
        <v>382</v>
      </c>
      <c r="D431" s="187" t="s">
        <v>130</v>
      </c>
      <c r="E431" s="188" t="s">
        <v>383</v>
      </c>
      <c r="F431" s="189" t="s">
        <v>384</v>
      </c>
      <c r="G431" s="190" t="s">
        <v>133</v>
      </c>
      <c r="H431" s="191">
        <v>15.5</v>
      </c>
      <c r="I431" s="192"/>
      <c r="J431" s="193">
        <f>ROUND(I431*H431,2)</f>
        <v>0</v>
      </c>
      <c r="K431" s="189" t="s">
        <v>134</v>
      </c>
      <c r="L431" s="40"/>
      <c r="M431" s="194" t="s">
        <v>1</v>
      </c>
      <c r="N431" s="195" t="s">
        <v>47</v>
      </c>
      <c r="O431" s="72"/>
      <c r="P431" s="196">
        <f>O431*H431</f>
        <v>0</v>
      </c>
      <c r="Q431" s="196">
        <v>9.0620000000000006E-2</v>
      </c>
      <c r="R431" s="196">
        <f>Q431*H431</f>
        <v>1.4046100000000001</v>
      </c>
      <c r="S431" s="196">
        <v>0</v>
      </c>
      <c r="T431" s="197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198" t="s">
        <v>135</v>
      </c>
      <c r="AT431" s="198" t="s">
        <v>130</v>
      </c>
      <c r="AU431" s="198" t="s">
        <v>92</v>
      </c>
      <c r="AY431" s="18" t="s">
        <v>128</v>
      </c>
      <c r="BE431" s="199">
        <f>IF(N431="základní",J431,0)</f>
        <v>0</v>
      </c>
      <c r="BF431" s="199">
        <f>IF(N431="snížená",J431,0)</f>
        <v>0</v>
      </c>
      <c r="BG431" s="199">
        <f>IF(N431="zákl. přenesená",J431,0)</f>
        <v>0</v>
      </c>
      <c r="BH431" s="199">
        <f>IF(N431="sníž. přenesená",J431,0)</f>
        <v>0</v>
      </c>
      <c r="BI431" s="199">
        <f>IF(N431="nulová",J431,0)</f>
        <v>0</v>
      </c>
      <c r="BJ431" s="18" t="s">
        <v>90</v>
      </c>
      <c r="BK431" s="199">
        <f>ROUND(I431*H431,2)</f>
        <v>0</v>
      </c>
      <c r="BL431" s="18" t="s">
        <v>135</v>
      </c>
      <c r="BM431" s="198" t="s">
        <v>385</v>
      </c>
    </row>
    <row r="432" spans="1:65" s="2" customFormat="1">
      <c r="A432" s="35"/>
      <c r="B432" s="36"/>
      <c r="C432" s="37"/>
      <c r="D432" s="200" t="s">
        <v>137</v>
      </c>
      <c r="E432" s="37"/>
      <c r="F432" s="201" t="s">
        <v>386</v>
      </c>
      <c r="G432" s="37"/>
      <c r="H432" s="37"/>
      <c r="I432" s="202"/>
      <c r="J432" s="37"/>
      <c r="K432" s="37"/>
      <c r="L432" s="40"/>
      <c r="M432" s="203"/>
      <c r="N432" s="204"/>
      <c r="O432" s="72"/>
      <c r="P432" s="72"/>
      <c r="Q432" s="72"/>
      <c r="R432" s="72"/>
      <c r="S432" s="72"/>
      <c r="T432" s="73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T432" s="18" t="s">
        <v>137</v>
      </c>
      <c r="AU432" s="18" t="s">
        <v>92</v>
      </c>
    </row>
    <row r="433" spans="1:65" s="2" customFormat="1" ht="19.5">
      <c r="A433" s="35"/>
      <c r="B433" s="36"/>
      <c r="C433" s="37"/>
      <c r="D433" s="205" t="s">
        <v>139</v>
      </c>
      <c r="E433" s="37"/>
      <c r="F433" s="206" t="s">
        <v>140</v>
      </c>
      <c r="G433" s="37"/>
      <c r="H433" s="37"/>
      <c r="I433" s="202"/>
      <c r="J433" s="37"/>
      <c r="K433" s="37"/>
      <c r="L433" s="40"/>
      <c r="M433" s="203"/>
      <c r="N433" s="204"/>
      <c r="O433" s="72"/>
      <c r="P433" s="72"/>
      <c r="Q433" s="72"/>
      <c r="R433" s="72"/>
      <c r="S433" s="72"/>
      <c r="T433" s="73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T433" s="18" t="s">
        <v>139</v>
      </c>
      <c r="AU433" s="18" t="s">
        <v>92</v>
      </c>
    </row>
    <row r="434" spans="1:65" s="13" customFormat="1">
      <c r="B434" s="207"/>
      <c r="C434" s="208"/>
      <c r="D434" s="205" t="s">
        <v>141</v>
      </c>
      <c r="E434" s="209" t="s">
        <v>1</v>
      </c>
      <c r="F434" s="210" t="s">
        <v>142</v>
      </c>
      <c r="G434" s="208"/>
      <c r="H434" s="209" t="s">
        <v>1</v>
      </c>
      <c r="I434" s="211"/>
      <c r="J434" s="208"/>
      <c r="K434" s="208"/>
      <c r="L434" s="212"/>
      <c r="M434" s="213"/>
      <c r="N434" s="214"/>
      <c r="O434" s="214"/>
      <c r="P434" s="214"/>
      <c r="Q434" s="214"/>
      <c r="R434" s="214"/>
      <c r="S434" s="214"/>
      <c r="T434" s="215"/>
      <c r="AT434" s="216" t="s">
        <v>141</v>
      </c>
      <c r="AU434" s="216" t="s">
        <v>92</v>
      </c>
      <c r="AV434" s="13" t="s">
        <v>90</v>
      </c>
      <c r="AW434" s="13" t="s">
        <v>36</v>
      </c>
      <c r="AX434" s="13" t="s">
        <v>82</v>
      </c>
      <c r="AY434" s="216" t="s">
        <v>128</v>
      </c>
    </row>
    <row r="435" spans="1:65" s="14" customFormat="1">
      <c r="B435" s="217"/>
      <c r="C435" s="218"/>
      <c r="D435" s="205" t="s">
        <v>141</v>
      </c>
      <c r="E435" s="219" t="s">
        <v>1</v>
      </c>
      <c r="F435" s="220" t="s">
        <v>143</v>
      </c>
      <c r="G435" s="218"/>
      <c r="H435" s="221">
        <v>9.5</v>
      </c>
      <c r="I435" s="222"/>
      <c r="J435" s="218"/>
      <c r="K435" s="218"/>
      <c r="L435" s="223"/>
      <c r="M435" s="224"/>
      <c r="N435" s="225"/>
      <c r="O435" s="225"/>
      <c r="P435" s="225"/>
      <c r="Q435" s="225"/>
      <c r="R435" s="225"/>
      <c r="S435" s="225"/>
      <c r="T435" s="226"/>
      <c r="AT435" s="227" t="s">
        <v>141</v>
      </c>
      <c r="AU435" s="227" t="s">
        <v>92</v>
      </c>
      <c r="AV435" s="14" t="s">
        <v>92</v>
      </c>
      <c r="AW435" s="14" t="s">
        <v>36</v>
      </c>
      <c r="AX435" s="14" t="s">
        <v>82</v>
      </c>
      <c r="AY435" s="227" t="s">
        <v>128</v>
      </c>
    </row>
    <row r="436" spans="1:65" s="14" customFormat="1">
      <c r="B436" s="217"/>
      <c r="C436" s="218"/>
      <c r="D436" s="205" t="s">
        <v>141</v>
      </c>
      <c r="E436" s="219" t="s">
        <v>1</v>
      </c>
      <c r="F436" s="220" t="s">
        <v>144</v>
      </c>
      <c r="G436" s="218"/>
      <c r="H436" s="221">
        <v>6</v>
      </c>
      <c r="I436" s="222"/>
      <c r="J436" s="218"/>
      <c r="K436" s="218"/>
      <c r="L436" s="223"/>
      <c r="M436" s="224"/>
      <c r="N436" s="225"/>
      <c r="O436" s="225"/>
      <c r="P436" s="225"/>
      <c r="Q436" s="225"/>
      <c r="R436" s="225"/>
      <c r="S436" s="225"/>
      <c r="T436" s="226"/>
      <c r="AT436" s="227" t="s">
        <v>141</v>
      </c>
      <c r="AU436" s="227" t="s">
        <v>92</v>
      </c>
      <c r="AV436" s="14" t="s">
        <v>92</v>
      </c>
      <c r="AW436" s="14" t="s">
        <v>36</v>
      </c>
      <c r="AX436" s="14" t="s">
        <v>82</v>
      </c>
      <c r="AY436" s="227" t="s">
        <v>128</v>
      </c>
    </row>
    <row r="437" spans="1:65" s="15" customFormat="1">
      <c r="B437" s="228"/>
      <c r="C437" s="229"/>
      <c r="D437" s="205" t="s">
        <v>141</v>
      </c>
      <c r="E437" s="230" t="s">
        <v>1</v>
      </c>
      <c r="F437" s="231" t="s">
        <v>145</v>
      </c>
      <c r="G437" s="229"/>
      <c r="H437" s="232">
        <v>15.5</v>
      </c>
      <c r="I437" s="233"/>
      <c r="J437" s="229"/>
      <c r="K437" s="229"/>
      <c r="L437" s="234"/>
      <c r="M437" s="235"/>
      <c r="N437" s="236"/>
      <c r="O437" s="236"/>
      <c r="P437" s="236"/>
      <c r="Q437" s="236"/>
      <c r="R437" s="236"/>
      <c r="S437" s="236"/>
      <c r="T437" s="237"/>
      <c r="AT437" s="238" t="s">
        <v>141</v>
      </c>
      <c r="AU437" s="238" t="s">
        <v>92</v>
      </c>
      <c r="AV437" s="15" t="s">
        <v>135</v>
      </c>
      <c r="AW437" s="15" t="s">
        <v>36</v>
      </c>
      <c r="AX437" s="15" t="s">
        <v>90</v>
      </c>
      <c r="AY437" s="238" t="s">
        <v>128</v>
      </c>
    </row>
    <row r="438" spans="1:65" s="12" customFormat="1" ht="22.9" customHeight="1">
      <c r="B438" s="171"/>
      <c r="C438" s="172"/>
      <c r="D438" s="173" t="s">
        <v>81</v>
      </c>
      <c r="E438" s="185" t="s">
        <v>228</v>
      </c>
      <c r="F438" s="185" t="s">
        <v>387</v>
      </c>
      <c r="G438" s="172"/>
      <c r="H438" s="172"/>
      <c r="I438" s="175"/>
      <c r="J438" s="186">
        <f>BK438</f>
        <v>0</v>
      </c>
      <c r="K438" s="172"/>
      <c r="L438" s="177"/>
      <c r="M438" s="178"/>
      <c r="N438" s="179"/>
      <c r="O438" s="179"/>
      <c r="P438" s="180">
        <f>SUM(P439:P611)</f>
        <v>0</v>
      </c>
      <c r="Q438" s="179"/>
      <c r="R438" s="180">
        <f>SUM(R439:R611)</f>
        <v>54.007124999999981</v>
      </c>
      <c r="S438" s="179"/>
      <c r="T438" s="181">
        <f>SUM(T439:T611)</f>
        <v>45.109680000000004</v>
      </c>
      <c r="AR438" s="182" t="s">
        <v>90</v>
      </c>
      <c r="AT438" s="183" t="s">
        <v>81</v>
      </c>
      <c r="AU438" s="183" t="s">
        <v>90</v>
      </c>
      <c r="AY438" s="182" t="s">
        <v>128</v>
      </c>
      <c r="BK438" s="184">
        <f>SUM(BK439:BK611)</f>
        <v>0</v>
      </c>
    </row>
    <row r="439" spans="1:65" s="2" customFormat="1" ht="24.2" customHeight="1">
      <c r="A439" s="35"/>
      <c r="B439" s="36"/>
      <c r="C439" s="187" t="s">
        <v>388</v>
      </c>
      <c r="D439" s="187" t="s">
        <v>130</v>
      </c>
      <c r="E439" s="188" t="s">
        <v>389</v>
      </c>
      <c r="F439" s="189" t="s">
        <v>390</v>
      </c>
      <c r="G439" s="190" t="s">
        <v>249</v>
      </c>
      <c r="H439" s="191">
        <v>125.76</v>
      </c>
      <c r="I439" s="192"/>
      <c r="J439" s="193">
        <f>ROUND(I439*H439,2)</f>
        <v>0</v>
      </c>
      <c r="K439" s="189" t="s">
        <v>134</v>
      </c>
      <c r="L439" s="40"/>
      <c r="M439" s="194" t="s">
        <v>1</v>
      </c>
      <c r="N439" s="195" t="s">
        <v>47</v>
      </c>
      <c r="O439" s="72"/>
      <c r="P439" s="196">
        <f>O439*H439</f>
        <v>0</v>
      </c>
      <c r="Q439" s="196">
        <v>0</v>
      </c>
      <c r="R439" s="196">
        <f>Q439*H439</f>
        <v>0</v>
      </c>
      <c r="S439" s="196">
        <v>0.32</v>
      </c>
      <c r="T439" s="197">
        <f>S439*H439</f>
        <v>40.243200000000002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198" t="s">
        <v>135</v>
      </c>
      <c r="AT439" s="198" t="s">
        <v>130</v>
      </c>
      <c r="AU439" s="198" t="s">
        <v>92</v>
      </c>
      <c r="AY439" s="18" t="s">
        <v>128</v>
      </c>
      <c r="BE439" s="199">
        <f>IF(N439="základní",J439,0)</f>
        <v>0</v>
      </c>
      <c r="BF439" s="199">
        <f>IF(N439="snížená",J439,0)</f>
        <v>0</v>
      </c>
      <c r="BG439" s="199">
        <f>IF(N439="zákl. přenesená",J439,0)</f>
        <v>0</v>
      </c>
      <c r="BH439" s="199">
        <f>IF(N439="sníž. přenesená",J439,0)</f>
        <v>0</v>
      </c>
      <c r="BI439" s="199">
        <f>IF(N439="nulová",J439,0)</f>
        <v>0</v>
      </c>
      <c r="BJ439" s="18" t="s">
        <v>90</v>
      </c>
      <c r="BK439" s="199">
        <f>ROUND(I439*H439,2)</f>
        <v>0</v>
      </c>
      <c r="BL439" s="18" t="s">
        <v>135</v>
      </c>
      <c r="BM439" s="198" t="s">
        <v>391</v>
      </c>
    </row>
    <row r="440" spans="1:65" s="2" customFormat="1">
      <c r="A440" s="35"/>
      <c r="B440" s="36"/>
      <c r="C440" s="37"/>
      <c r="D440" s="200" t="s">
        <v>137</v>
      </c>
      <c r="E440" s="37"/>
      <c r="F440" s="201" t="s">
        <v>392</v>
      </c>
      <c r="G440" s="37"/>
      <c r="H440" s="37"/>
      <c r="I440" s="202"/>
      <c r="J440" s="37"/>
      <c r="K440" s="37"/>
      <c r="L440" s="40"/>
      <c r="M440" s="203"/>
      <c r="N440" s="204"/>
      <c r="O440" s="72"/>
      <c r="P440" s="72"/>
      <c r="Q440" s="72"/>
      <c r="R440" s="72"/>
      <c r="S440" s="72"/>
      <c r="T440" s="73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T440" s="18" t="s">
        <v>137</v>
      </c>
      <c r="AU440" s="18" t="s">
        <v>92</v>
      </c>
    </row>
    <row r="441" spans="1:65" s="2" customFormat="1" ht="33" customHeight="1">
      <c r="A441" s="35"/>
      <c r="B441" s="36"/>
      <c r="C441" s="187" t="s">
        <v>393</v>
      </c>
      <c r="D441" s="187" t="s">
        <v>130</v>
      </c>
      <c r="E441" s="188" t="s">
        <v>394</v>
      </c>
      <c r="F441" s="189" t="s">
        <v>395</v>
      </c>
      <c r="G441" s="190" t="s">
        <v>249</v>
      </c>
      <c r="H441" s="191">
        <v>126</v>
      </c>
      <c r="I441" s="192"/>
      <c r="J441" s="193">
        <f>ROUND(I441*H441,2)</f>
        <v>0</v>
      </c>
      <c r="K441" s="189" t="s">
        <v>134</v>
      </c>
      <c r="L441" s="40"/>
      <c r="M441" s="194" t="s">
        <v>1</v>
      </c>
      <c r="N441" s="195" t="s">
        <v>47</v>
      </c>
      <c r="O441" s="72"/>
      <c r="P441" s="196">
        <f>O441*H441</f>
        <v>0</v>
      </c>
      <c r="Q441" s="196">
        <v>1.8000000000000001E-4</v>
      </c>
      <c r="R441" s="196">
        <f>Q441*H441</f>
        <v>2.2680000000000002E-2</v>
      </c>
      <c r="S441" s="196">
        <v>0</v>
      </c>
      <c r="T441" s="197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198" t="s">
        <v>135</v>
      </c>
      <c r="AT441" s="198" t="s">
        <v>130</v>
      </c>
      <c r="AU441" s="198" t="s">
        <v>92</v>
      </c>
      <c r="AY441" s="18" t="s">
        <v>128</v>
      </c>
      <c r="BE441" s="199">
        <f>IF(N441="základní",J441,0)</f>
        <v>0</v>
      </c>
      <c r="BF441" s="199">
        <f>IF(N441="snížená",J441,0)</f>
        <v>0</v>
      </c>
      <c r="BG441" s="199">
        <f>IF(N441="zákl. přenesená",J441,0)</f>
        <v>0</v>
      </c>
      <c r="BH441" s="199">
        <f>IF(N441="sníž. přenesená",J441,0)</f>
        <v>0</v>
      </c>
      <c r="BI441" s="199">
        <f>IF(N441="nulová",J441,0)</f>
        <v>0</v>
      </c>
      <c r="BJ441" s="18" t="s">
        <v>90</v>
      </c>
      <c r="BK441" s="199">
        <f>ROUND(I441*H441,2)</f>
        <v>0</v>
      </c>
      <c r="BL441" s="18" t="s">
        <v>135</v>
      </c>
      <c r="BM441" s="198" t="s">
        <v>396</v>
      </c>
    </row>
    <row r="442" spans="1:65" s="2" customFormat="1">
      <c r="A442" s="35"/>
      <c r="B442" s="36"/>
      <c r="C442" s="37"/>
      <c r="D442" s="200" t="s">
        <v>137</v>
      </c>
      <c r="E442" s="37"/>
      <c r="F442" s="201" t="s">
        <v>397</v>
      </c>
      <c r="G442" s="37"/>
      <c r="H442" s="37"/>
      <c r="I442" s="202"/>
      <c r="J442" s="37"/>
      <c r="K442" s="37"/>
      <c r="L442" s="40"/>
      <c r="M442" s="203"/>
      <c r="N442" s="204"/>
      <c r="O442" s="72"/>
      <c r="P442" s="72"/>
      <c r="Q442" s="72"/>
      <c r="R442" s="72"/>
      <c r="S442" s="72"/>
      <c r="T442" s="73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T442" s="18" t="s">
        <v>137</v>
      </c>
      <c r="AU442" s="18" t="s">
        <v>92</v>
      </c>
    </row>
    <row r="443" spans="1:65" s="2" customFormat="1" ht="16.5" customHeight="1">
      <c r="A443" s="35"/>
      <c r="B443" s="36"/>
      <c r="C443" s="250" t="s">
        <v>398</v>
      </c>
      <c r="D443" s="250" t="s">
        <v>319</v>
      </c>
      <c r="E443" s="251" t="s">
        <v>399</v>
      </c>
      <c r="F443" s="252" t="s">
        <v>400</v>
      </c>
      <c r="G443" s="253" t="s">
        <v>249</v>
      </c>
      <c r="H443" s="254">
        <v>127.26</v>
      </c>
      <c r="I443" s="255"/>
      <c r="J443" s="256">
        <f>ROUND(I443*H443,2)</f>
        <v>0</v>
      </c>
      <c r="K443" s="252" t="s">
        <v>134</v>
      </c>
      <c r="L443" s="257"/>
      <c r="M443" s="258" t="s">
        <v>1</v>
      </c>
      <c r="N443" s="259" t="s">
        <v>47</v>
      </c>
      <c r="O443" s="72"/>
      <c r="P443" s="196">
        <f>O443*H443</f>
        <v>0</v>
      </c>
      <c r="Q443" s="196">
        <v>0.29959999999999998</v>
      </c>
      <c r="R443" s="196">
        <f>Q443*H443</f>
        <v>38.127096000000002</v>
      </c>
      <c r="S443" s="196">
        <v>0</v>
      </c>
      <c r="T443" s="197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198" t="s">
        <v>228</v>
      </c>
      <c r="AT443" s="198" t="s">
        <v>319</v>
      </c>
      <c r="AU443" s="198" t="s">
        <v>92</v>
      </c>
      <c r="AY443" s="18" t="s">
        <v>128</v>
      </c>
      <c r="BE443" s="199">
        <f>IF(N443="základní",J443,0)</f>
        <v>0</v>
      </c>
      <c r="BF443" s="199">
        <f>IF(N443="snížená",J443,0)</f>
        <v>0</v>
      </c>
      <c r="BG443" s="199">
        <f>IF(N443="zákl. přenesená",J443,0)</f>
        <v>0</v>
      </c>
      <c r="BH443" s="199">
        <f>IF(N443="sníž. přenesená",J443,0)</f>
        <v>0</v>
      </c>
      <c r="BI443" s="199">
        <f>IF(N443="nulová",J443,0)</f>
        <v>0</v>
      </c>
      <c r="BJ443" s="18" t="s">
        <v>90</v>
      </c>
      <c r="BK443" s="199">
        <f>ROUND(I443*H443,2)</f>
        <v>0</v>
      </c>
      <c r="BL443" s="18" t="s">
        <v>135</v>
      </c>
      <c r="BM443" s="198" t="s">
        <v>401</v>
      </c>
    </row>
    <row r="444" spans="1:65" s="2" customFormat="1" ht="19.5">
      <c r="A444" s="35"/>
      <c r="B444" s="36"/>
      <c r="C444" s="37"/>
      <c r="D444" s="205" t="s">
        <v>139</v>
      </c>
      <c r="E444" s="37"/>
      <c r="F444" s="206" t="s">
        <v>402</v>
      </c>
      <c r="G444" s="37"/>
      <c r="H444" s="37"/>
      <c r="I444" s="202"/>
      <c r="J444" s="37"/>
      <c r="K444" s="37"/>
      <c r="L444" s="40"/>
      <c r="M444" s="203"/>
      <c r="N444" s="204"/>
      <c r="O444" s="72"/>
      <c r="P444" s="72"/>
      <c r="Q444" s="72"/>
      <c r="R444" s="72"/>
      <c r="S444" s="72"/>
      <c r="T444" s="73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T444" s="18" t="s">
        <v>139</v>
      </c>
      <c r="AU444" s="18" t="s">
        <v>92</v>
      </c>
    </row>
    <row r="445" spans="1:65" s="14" customFormat="1">
      <c r="B445" s="217"/>
      <c r="C445" s="218"/>
      <c r="D445" s="205" t="s">
        <v>141</v>
      </c>
      <c r="E445" s="218"/>
      <c r="F445" s="220" t="s">
        <v>403</v>
      </c>
      <c r="G445" s="218"/>
      <c r="H445" s="221">
        <v>127.26</v>
      </c>
      <c r="I445" s="222"/>
      <c r="J445" s="218"/>
      <c r="K445" s="218"/>
      <c r="L445" s="223"/>
      <c r="M445" s="224"/>
      <c r="N445" s="225"/>
      <c r="O445" s="225"/>
      <c r="P445" s="225"/>
      <c r="Q445" s="225"/>
      <c r="R445" s="225"/>
      <c r="S445" s="225"/>
      <c r="T445" s="226"/>
      <c r="AT445" s="227" t="s">
        <v>141</v>
      </c>
      <c r="AU445" s="227" t="s">
        <v>92</v>
      </c>
      <c r="AV445" s="14" t="s">
        <v>92</v>
      </c>
      <c r="AW445" s="14" t="s">
        <v>4</v>
      </c>
      <c r="AX445" s="14" t="s">
        <v>90</v>
      </c>
      <c r="AY445" s="227" t="s">
        <v>128</v>
      </c>
    </row>
    <row r="446" spans="1:65" s="2" customFormat="1" ht="24.2" customHeight="1">
      <c r="A446" s="35"/>
      <c r="B446" s="36"/>
      <c r="C446" s="187" t="s">
        <v>404</v>
      </c>
      <c r="D446" s="187" t="s">
        <v>130</v>
      </c>
      <c r="E446" s="188" t="s">
        <v>405</v>
      </c>
      <c r="F446" s="189" t="s">
        <v>406</v>
      </c>
      <c r="G446" s="190" t="s">
        <v>249</v>
      </c>
      <c r="H446" s="191">
        <v>6</v>
      </c>
      <c r="I446" s="192"/>
      <c r="J446" s="193">
        <f>ROUND(I446*H446,2)</f>
        <v>0</v>
      </c>
      <c r="K446" s="189" t="s">
        <v>134</v>
      </c>
      <c r="L446" s="40"/>
      <c r="M446" s="194" t="s">
        <v>1</v>
      </c>
      <c r="N446" s="195" t="s">
        <v>47</v>
      </c>
      <c r="O446" s="72"/>
      <c r="P446" s="196">
        <f>O446*H446</f>
        <v>0</v>
      </c>
      <c r="Q446" s="196">
        <v>1.0000000000000001E-5</v>
      </c>
      <c r="R446" s="196">
        <f>Q446*H446</f>
        <v>6.0000000000000008E-5</v>
      </c>
      <c r="S446" s="196">
        <v>0</v>
      </c>
      <c r="T446" s="197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198" t="s">
        <v>135</v>
      </c>
      <c r="AT446" s="198" t="s">
        <v>130</v>
      </c>
      <c r="AU446" s="198" t="s">
        <v>92</v>
      </c>
      <c r="AY446" s="18" t="s">
        <v>128</v>
      </c>
      <c r="BE446" s="199">
        <f>IF(N446="základní",J446,0)</f>
        <v>0</v>
      </c>
      <c r="BF446" s="199">
        <f>IF(N446="snížená",J446,0)</f>
        <v>0</v>
      </c>
      <c r="BG446" s="199">
        <f>IF(N446="zákl. přenesená",J446,0)</f>
        <v>0</v>
      </c>
      <c r="BH446" s="199">
        <f>IF(N446="sníž. přenesená",J446,0)</f>
        <v>0</v>
      </c>
      <c r="BI446" s="199">
        <f>IF(N446="nulová",J446,0)</f>
        <v>0</v>
      </c>
      <c r="BJ446" s="18" t="s">
        <v>90</v>
      </c>
      <c r="BK446" s="199">
        <f>ROUND(I446*H446,2)</f>
        <v>0</v>
      </c>
      <c r="BL446" s="18" t="s">
        <v>135</v>
      </c>
      <c r="BM446" s="198" t="s">
        <v>407</v>
      </c>
    </row>
    <row r="447" spans="1:65" s="2" customFormat="1">
      <c r="A447" s="35"/>
      <c r="B447" s="36"/>
      <c r="C447" s="37"/>
      <c r="D447" s="200" t="s">
        <v>137</v>
      </c>
      <c r="E447" s="37"/>
      <c r="F447" s="201" t="s">
        <v>408</v>
      </c>
      <c r="G447" s="37"/>
      <c r="H447" s="37"/>
      <c r="I447" s="202"/>
      <c r="J447" s="37"/>
      <c r="K447" s="37"/>
      <c r="L447" s="40"/>
      <c r="M447" s="203"/>
      <c r="N447" s="204"/>
      <c r="O447" s="72"/>
      <c r="P447" s="72"/>
      <c r="Q447" s="72"/>
      <c r="R447" s="72"/>
      <c r="S447" s="72"/>
      <c r="T447" s="73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T447" s="18" t="s">
        <v>137</v>
      </c>
      <c r="AU447" s="18" t="s">
        <v>92</v>
      </c>
    </row>
    <row r="448" spans="1:65" s="13" customFormat="1">
      <c r="B448" s="207"/>
      <c r="C448" s="208"/>
      <c r="D448" s="205" t="s">
        <v>141</v>
      </c>
      <c r="E448" s="209" t="s">
        <v>1</v>
      </c>
      <c r="F448" s="210" t="s">
        <v>409</v>
      </c>
      <c r="G448" s="208"/>
      <c r="H448" s="209" t="s">
        <v>1</v>
      </c>
      <c r="I448" s="211"/>
      <c r="J448" s="208"/>
      <c r="K448" s="208"/>
      <c r="L448" s="212"/>
      <c r="M448" s="213"/>
      <c r="N448" s="214"/>
      <c r="O448" s="214"/>
      <c r="P448" s="214"/>
      <c r="Q448" s="214"/>
      <c r="R448" s="214"/>
      <c r="S448" s="214"/>
      <c r="T448" s="215"/>
      <c r="AT448" s="216" t="s">
        <v>141</v>
      </c>
      <c r="AU448" s="216" t="s">
        <v>92</v>
      </c>
      <c r="AV448" s="13" t="s">
        <v>90</v>
      </c>
      <c r="AW448" s="13" t="s">
        <v>36</v>
      </c>
      <c r="AX448" s="13" t="s">
        <v>82</v>
      </c>
      <c r="AY448" s="216" t="s">
        <v>128</v>
      </c>
    </row>
    <row r="449" spans="1:65" s="14" customFormat="1">
      <c r="B449" s="217"/>
      <c r="C449" s="218"/>
      <c r="D449" s="205" t="s">
        <v>141</v>
      </c>
      <c r="E449" s="219" t="s">
        <v>1</v>
      </c>
      <c r="F449" s="220" t="s">
        <v>410</v>
      </c>
      <c r="G449" s="218"/>
      <c r="H449" s="221">
        <v>6</v>
      </c>
      <c r="I449" s="222"/>
      <c r="J449" s="218"/>
      <c r="K449" s="218"/>
      <c r="L449" s="223"/>
      <c r="M449" s="224"/>
      <c r="N449" s="225"/>
      <c r="O449" s="225"/>
      <c r="P449" s="225"/>
      <c r="Q449" s="225"/>
      <c r="R449" s="225"/>
      <c r="S449" s="225"/>
      <c r="T449" s="226"/>
      <c r="AT449" s="227" t="s">
        <v>141</v>
      </c>
      <c r="AU449" s="227" t="s">
        <v>92</v>
      </c>
      <c r="AV449" s="14" t="s">
        <v>92</v>
      </c>
      <c r="AW449" s="14" t="s">
        <v>36</v>
      </c>
      <c r="AX449" s="14" t="s">
        <v>82</v>
      </c>
      <c r="AY449" s="227" t="s">
        <v>128</v>
      </c>
    </row>
    <row r="450" spans="1:65" s="15" customFormat="1">
      <c r="B450" s="228"/>
      <c r="C450" s="229"/>
      <c r="D450" s="205" t="s">
        <v>141</v>
      </c>
      <c r="E450" s="230" t="s">
        <v>1</v>
      </c>
      <c r="F450" s="231" t="s">
        <v>145</v>
      </c>
      <c r="G450" s="229"/>
      <c r="H450" s="232">
        <v>6</v>
      </c>
      <c r="I450" s="233"/>
      <c r="J450" s="229"/>
      <c r="K450" s="229"/>
      <c r="L450" s="234"/>
      <c r="M450" s="235"/>
      <c r="N450" s="236"/>
      <c r="O450" s="236"/>
      <c r="P450" s="236"/>
      <c r="Q450" s="236"/>
      <c r="R450" s="236"/>
      <c r="S450" s="236"/>
      <c r="T450" s="237"/>
      <c r="AT450" s="238" t="s">
        <v>141</v>
      </c>
      <c r="AU450" s="238" t="s">
        <v>92</v>
      </c>
      <c r="AV450" s="15" t="s">
        <v>135</v>
      </c>
      <c r="AW450" s="15" t="s">
        <v>36</v>
      </c>
      <c r="AX450" s="15" t="s">
        <v>90</v>
      </c>
      <c r="AY450" s="238" t="s">
        <v>128</v>
      </c>
    </row>
    <row r="451" spans="1:65" s="2" customFormat="1" ht="24.2" customHeight="1">
      <c r="A451" s="35"/>
      <c r="B451" s="36"/>
      <c r="C451" s="250" t="s">
        <v>411</v>
      </c>
      <c r="D451" s="250" t="s">
        <v>319</v>
      </c>
      <c r="E451" s="251" t="s">
        <v>412</v>
      </c>
      <c r="F451" s="252" t="s">
        <v>413</v>
      </c>
      <c r="G451" s="253" t="s">
        <v>249</v>
      </c>
      <c r="H451" s="254">
        <v>6.18</v>
      </c>
      <c r="I451" s="255"/>
      <c r="J451" s="256">
        <f>ROUND(I451*H451,2)</f>
        <v>0</v>
      </c>
      <c r="K451" s="252" t="s">
        <v>134</v>
      </c>
      <c r="L451" s="257"/>
      <c r="M451" s="258" t="s">
        <v>1</v>
      </c>
      <c r="N451" s="259" t="s">
        <v>47</v>
      </c>
      <c r="O451" s="72"/>
      <c r="P451" s="196">
        <f>O451*H451</f>
        <v>0</v>
      </c>
      <c r="Q451" s="196">
        <v>1.4499999999999999E-3</v>
      </c>
      <c r="R451" s="196">
        <f>Q451*H451</f>
        <v>8.9609999999999985E-3</v>
      </c>
      <c r="S451" s="196">
        <v>0</v>
      </c>
      <c r="T451" s="197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198" t="s">
        <v>228</v>
      </c>
      <c r="AT451" s="198" t="s">
        <v>319</v>
      </c>
      <c r="AU451" s="198" t="s">
        <v>92</v>
      </c>
      <c r="AY451" s="18" t="s">
        <v>128</v>
      </c>
      <c r="BE451" s="199">
        <f>IF(N451="základní",J451,0)</f>
        <v>0</v>
      </c>
      <c r="BF451" s="199">
        <f>IF(N451="snížená",J451,0)</f>
        <v>0</v>
      </c>
      <c r="BG451" s="199">
        <f>IF(N451="zákl. přenesená",J451,0)</f>
        <v>0</v>
      </c>
      <c r="BH451" s="199">
        <f>IF(N451="sníž. přenesená",J451,0)</f>
        <v>0</v>
      </c>
      <c r="BI451" s="199">
        <f>IF(N451="nulová",J451,0)</f>
        <v>0</v>
      </c>
      <c r="BJ451" s="18" t="s">
        <v>90</v>
      </c>
      <c r="BK451" s="199">
        <f>ROUND(I451*H451,2)</f>
        <v>0</v>
      </c>
      <c r="BL451" s="18" t="s">
        <v>135</v>
      </c>
      <c r="BM451" s="198" t="s">
        <v>414</v>
      </c>
    </row>
    <row r="452" spans="1:65" s="14" customFormat="1">
      <c r="B452" s="217"/>
      <c r="C452" s="218"/>
      <c r="D452" s="205" t="s">
        <v>141</v>
      </c>
      <c r="E452" s="218"/>
      <c r="F452" s="220" t="s">
        <v>415</v>
      </c>
      <c r="G452" s="218"/>
      <c r="H452" s="221">
        <v>6.18</v>
      </c>
      <c r="I452" s="222"/>
      <c r="J452" s="218"/>
      <c r="K452" s="218"/>
      <c r="L452" s="223"/>
      <c r="M452" s="224"/>
      <c r="N452" s="225"/>
      <c r="O452" s="225"/>
      <c r="P452" s="225"/>
      <c r="Q452" s="225"/>
      <c r="R452" s="225"/>
      <c r="S452" s="225"/>
      <c r="T452" s="226"/>
      <c r="AT452" s="227" t="s">
        <v>141</v>
      </c>
      <c r="AU452" s="227" t="s">
        <v>92</v>
      </c>
      <c r="AV452" s="14" t="s">
        <v>92</v>
      </c>
      <c r="AW452" s="14" t="s">
        <v>4</v>
      </c>
      <c r="AX452" s="14" t="s">
        <v>90</v>
      </c>
      <c r="AY452" s="227" t="s">
        <v>128</v>
      </c>
    </row>
    <row r="453" spans="1:65" s="2" customFormat="1" ht="24.2" customHeight="1">
      <c r="A453" s="35"/>
      <c r="B453" s="36"/>
      <c r="C453" s="187" t="s">
        <v>416</v>
      </c>
      <c r="D453" s="187" t="s">
        <v>130</v>
      </c>
      <c r="E453" s="188" t="s">
        <v>417</v>
      </c>
      <c r="F453" s="189" t="s">
        <v>418</v>
      </c>
      <c r="G453" s="190" t="s">
        <v>249</v>
      </c>
      <c r="H453" s="191">
        <v>10</v>
      </c>
      <c r="I453" s="192"/>
      <c r="J453" s="193">
        <f>ROUND(I453*H453,2)</f>
        <v>0</v>
      </c>
      <c r="K453" s="189" t="s">
        <v>134</v>
      </c>
      <c r="L453" s="40"/>
      <c r="M453" s="194" t="s">
        <v>1</v>
      </c>
      <c r="N453" s="195" t="s">
        <v>47</v>
      </c>
      <c r="O453" s="72"/>
      <c r="P453" s="196">
        <f>O453*H453</f>
        <v>0</v>
      </c>
      <c r="Q453" s="196">
        <v>1.0000000000000001E-5</v>
      </c>
      <c r="R453" s="196">
        <f>Q453*H453</f>
        <v>1E-4</v>
      </c>
      <c r="S453" s="196">
        <v>0</v>
      </c>
      <c r="T453" s="197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198" t="s">
        <v>135</v>
      </c>
      <c r="AT453" s="198" t="s">
        <v>130</v>
      </c>
      <c r="AU453" s="198" t="s">
        <v>92</v>
      </c>
      <c r="AY453" s="18" t="s">
        <v>128</v>
      </c>
      <c r="BE453" s="199">
        <f>IF(N453="základní",J453,0)</f>
        <v>0</v>
      </c>
      <c r="BF453" s="199">
        <f>IF(N453="snížená",J453,0)</f>
        <v>0</v>
      </c>
      <c r="BG453" s="199">
        <f>IF(N453="zákl. přenesená",J453,0)</f>
        <v>0</v>
      </c>
      <c r="BH453" s="199">
        <f>IF(N453="sníž. přenesená",J453,0)</f>
        <v>0</v>
      </c>
      <c r="BI453" s="199">
        <f>IF(N453="nulová",J453,0)</f>
        <v>0</v>
      </c>
      <c r="BJ453" s="18" t="s">
        <v>90</v>
      </c>
      <c r="BK453" s="199">
        <f>ROUND(I453*H453,2)</f>
        <v>0</v>
      </c>
      <c r="BL453" s="18" t="s">
        <v>135</v>
      </c>
      <c r="BM453" s="198" t="s">
        <v>419</v>
      </c>
    </row>
    <row r="454" spans="1:65" s="2" customFormat="1">
      <c r="A454" s="35"/>
      <c r="B454" s="36"/>
      <c r="C454" s="37"/>
      <c r="D454" s="200" t="s">
        <v>137</v>
      </c>
      <c r="E454" s="37"/>
      <c r="F454" s="201" t="s">
        <v>420</v>
      </c>
      <c r="G454" s="37"/>
      <c r="H454" s="37"/>
      <c r="I454" s="202"/>
      <c r="J454" s="37"/>
      <c r="K454" s="37"/>
      <c r="L454" s="40"/>
      <c r="M454" s="203"/>
      <c r="N454" s="204"/>
      <c r="O454" s="72"/>
      <c r="P454" s="72"/>
      <c r="Q454" s="72"/>
      <c r="R454" s="72"/>
      <c r="S454" s="72"/>
      <c r="T454" s="73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T454" s="18" t="s">
        <v>137</v>
      </c>
      <c r="AU454" s="18" t="s">
        <v>92</v>
      </c>
    </row>
    <row r="455" spans="1:65" s="13" customFormat="1">
      <c r="B455" s="207"/>
      <c r="C455" s="208"/>
      <c r="D455" s="205" t="s">
        <v>141</v>
      </c>
      <c r="E455" s="209" t="s">
        <v>1</v>
      </c>
      <c r="F455" s="210" t="s">
        <v>421</v>
      </c>
      <c r="G455" s="208"/>
      <c r="H455" s="209" t="s">
        <v>1</v>
      </c>
      <c r="I455" s="211"/>
      <c r="J455" s="208"/>
      <c r="K455" s="208"/>
      <c r="L455" s="212"/>
      <c r="M455" s="213"/>
      <c r="N455" s="214"/>
      <c r="O455" s="214"/>
      <c r="P455" s="214"/>
      <c r="Q455" s="214"/>
      <c r="R455" s="214"/>
      <c r="S455" s="214"/>
      <c r="T455" s="215"/>
      <c r="AT455" s="216" t="s">
        <v>141</v>
      </c>
      <c r="AU455" s="216" t="s">
        <v>92</v>
      </c>
      <c r="AV455" s="13" t="s">
        <v>90</v>
      </c>
      <c r="AW455" s="13" t="s">
        <v>36</v>
      </c>
      <c r="AX455" s="13" t="s">
        <v>82</v>
      </c>
      <c r="AY455" s="216" t="s">
        <v>128</v>
      </c>
    </row>
    <row r="456" spans="1:65" s="14" customFormat="1">
      <c r="B456" s="217"/>
      <c r="C456" s="218"/>
      <c r="D456" s="205" t="s">
        <v>141</v>
      </c>
      <c r="E456" s="219" t="s">
        <v>1</v>
      </c>
      <c r="F456" s="220" t="s">
        <v>422</v>
      </c>
      <c r="G456" s="218"/>
      <c r="H456" s="221">
        <v>7.5</v>
      </c>
      <c r="I456" s="222"/>
      <c r="J456" s="218"/>
      <c r="K456" s="218"/>
      <c r="L456" s="223"/>
      <c r="M456" s="224"/>
      <c r="N456" s="225"/>
      <c r="O456" s="225"/>
      <c r="P456" s="225"/>
      <c r="Q456" s="225"/>
      <c r="R456" s="225"/>
      <c r="S456" s="225"/>
      <c r="T456" s="226"/>
      <c r="AT456" s="227" t="s">
        <v>141</v>
      </c>
      <c r="AU456" s="227" t="s">
        <v>92</v>
      </c>
      <c r="AV456" s="14" t="s">
        <v>92</v>
      </c>
      <c r="AW456" s="14" t="s">
        <v>36</v>
      </c>
      <c r="AX456" s="14" t="s">
        <v>82</v>
      </c>
      <c r="AY456" s="227" t="s">
        <v>128</v>
      </c>
    </row>
    <row r="457" spans="1:65" s="13" customFormat="1">
      <c r="B457" s="207"/>
      <c r="C457" s="208"/>
      <c r="D457" s="205" t="s">
        <v>141</v>
      </c>
      <c r="E457" s="209" t="s">
        <v>1</v>
      </c>
      <c r="F457" s="210" t="s">
        <v>423</v>
      </c>
      <c r="G457" s="208"/>
      <c r="H457" s="209" t="s">
        <v>1</v>
      </c>
      <c r="I457" s="211"/>
      <c r="J457" s="208"/>
      <c r="K457" s="208"/>
      <c r="L457" s="212"/>
      <c r="M457" s="213"/>
      <c r="N457" s="214"/>
      <c r="O457" s="214"/>
      <c r="P457" s="214"/>
      <c r="Q457" s="214"/>
      <c r="R457" s="214"/>
      <c r="S457" s="214"/>
      <c r="T457" s="215"/>
      <c r="AT457" s="216" t="s">
        <v>141</v>
      </c>
      <c r="AU457" s="216" t="s">
        <v>92</v>
      </c>
      <c r="AV457" s="13" t="s">
        <v>90</v>
      </c>
      <c r="AW457" s="13" t="s">
        <v>36</v>
      </c>
      <c r="AX457" s="13" t="s">
        <v>82</v>
      </c>
      <c r="AY457" s="216" t="s">
        <v>128</v>
      </c>
    </row>
    <row r="458" spans="1:65" s="14" customFormat="1">
      <c r="B458" s="217"/>
      <c r="C458" s="218"/>
      <c r="D458" s="205" t="s">
        <v>141</v>
      </c>
      <c r="E458" s="219" t="s">
        <v>1</v>
      </c>
      <c r="F458" s="220" t="s">
        <v>424</v>
      </c>
      <c r="G458" s="218"/>
      <c r="H458" s="221">
        <v>2.5</v>
      </c>
      <c r="I458" s="222"/>
      <c r="J458" s="218"/>
      <c r="K458" s="218"/>
      <c r="L458" s="223"/>
      <c r="M458" s="224"/>
      <c r="N458" s="225"/>
      <c r="O458" s="225"/>
      <c r="P458" s="225"/>
      <c r="Q458" s="225"/>
      <c r="R458" s="225"/>
      <c r="S458" s="225"/>
      <c r="T458" s="226"/>
      <c r="AT458" s="227" t="s">
        <v>141</v>
      </c>
      <c r="AU458" s="227" t="s">
        <v>92</v>
      </c>
      <c r="AV458" s="14" t="s">
        <v>92</v>
      </c>
      <c r="AW458" s="14" t="s">
        <v>36</v>
      </c>
      <c r="AX458" s="14" t="s">
        <v>82</v>
      </c>
      <c r="AY458" s="227" t="s">
        <v>128</v>
      </c>
    </row>
    <row r="459" spans="1:65" s="15" customFormat="1">
      <c r="B459" s="228"/>
      <c r="C459" s="229"/>
      <c r="D459" s="205" t="s">
        <v>141</v>
      </c>
      <c r="E459" s="230" t="s">
        <v>1</v>
      </c>
      <c r="F459" s="231" t="s">
        <v>145</v>
      </c>
      <c r="G459" s="229"/>
      <c r="H459" s="232">
        <v>10</v>
      </c>
      <c r="I459" s="233"/>
      <c r="J459" s="229"/>
      <c r="K459" s="229"/>
      <c r="L459" s="234"/>
      <c r="M459" s="235"/>
      <c r="N459" s="236"/>
      <c r="O459" s="236"/>
      <c r="P459" s="236"/>
      <c r="Q459" s="236"/>
      <c r="R459" s="236"/>
      <c r="S459" s="236"/>
      <c r="T459" s="237"/>
      <c r="AT459" s="238" t="s">
        <v>141</v>
      </c>
      <c r="AU459" s="238" t="s">
        <v>92</v>
      </c>
      <c r="AV459" s="15" t="s">
        <v>135</v>
      </c>
      <c r="AW459" s="15" t="s">
        <v>36</v>
      </c>
      <c r="AX459" s="15" t="s">
        <v>90</v>
      </c>
      <c r="AY459" s="238" t="s">
        <v>128</v>
      </c>
    </row>
    <row r="460" spans="1:65" s="2" customFormat="1" ht="24.2" customHeight="1">
      <c r="A460" s="35"/>
      <c r="B460" s="36"/>
      <c r="C460" s="250" t="s">
        <v>425</v>
      </c>
      <c r="D460" s="250" t="s">
        <v>319</v>
      </c>
      <c r="E460" s="251" t="s">
        <v>426</v>
      </c>
      <c r="F460" s="252" t="s">
        <v>427</v>
      </c>
      <c r="G460" s="253" t="s">
        <v>249</v>
      </c>
      <c r="H460" s="254">
        <v>10.3</v>
      </c>
      <c r="I460" s="255"/>
      <c r="J460" s="256">
        <f>ROUND(I460*H460,2)</f>
        <v>0</v>
      </c>
      <c r="K460" s="252" t="s">
        <v>134</v>
      </c>
      <c r="L460" s="257"/>
      <c r="M460" s="258" t="s">
        <v>1</v>
      </c>
      <c r="N460" s="259" t="s">
        <v>47</v>
      </c>
      <c r="O460" s="72"/>
      <c r="P460" s="196">
        <f>O460*H460</f>
        <v>0</v>
      </c>
      <c r="Q460" s="196">
        <v>4.2599999999999999E-3</v>
      </c>
      <c r="R460" s="196">
        <f>Q460*H460</f>
        <v>4.3878E-2</v>
      </c>
      <c r="S460" s="196">
        <v>0</v>
      </c>
      <c r="T460" s="197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198" t="s">
        <v>228</v>
      </c>
      <c r="AT460" s="198" t="s">
        <v>319</v>
      </c>
      <c r="AU460" s="198" t="s">
        <v>92</v>
      </c>
      <c r="AY460" s="18" t="s">
        <v>128</v>
      </c>
      <c r="BE460" s="199">
        <f>IF(N460="základní",J460,0)</f>
        <v>0</v>
      </c>
      <c r="BF460" s="199">
        <f>IF(N460="snížená",J460,0)</f>
        <v>0</v>
      </c>
      <c r="BG460" s="199">
        <f>IF(N460="zákl. přenesená",J460,0)</f>
        <v>0</v>
      </c>
      <c r="BH460" s="199">
        <f>IF(N460="sníž. přenesená",J460,0)</f>
        <v>0</v>
      </c>
      <c r="BI460" s="199">
        <f>IF(N460="nulová",J460,0)</f>
        <v>0</v>
      </c>
      <c r="BJ460" s="18" t="s">
        <v>90</v>
      </c>
      <c r="BK460" s="199">
        <f>ROUND(I460*H460,2)</f>
        <v>0</v>
      </c>
      <c r="BL460" s="18" t="s">
        <v>135</v>
      </c>
      <c r="BM460" s="198" t="s">
        <v>428</v>
      </c>
    </row>
    <row r="461" spans="1:65" s="14" customFormat="1">
      <c r="B461" s="217"/>
      <c r="C461" s="218"/>
      <c r="D461" s="205" t="s">
        <v>141</v>
      </c>
      <c r="E461" s="218"/>
      <c r="F461" s="220" t="s">
        <v>429</v>
      </c>
      <c r="G461" s="218"/>
      <c r="H461" s="221">
        <v>10.3</v>
      </c>
      <c r="I461" s="222"/>
      <c r="J461" s="218"/>
      <c r="K461" s="218"/>
      <c r="L461" s="223"/>
      <c r="M461" s="224"/>
      <c r="N461" s="225"/>
      <c r="O461" s="225"/>
      <c r="P461" s="225"/>
      <c r="Q461" s="225"/>
      <c r="R461" s="225"/>
      <c r="S461" s="225"/>
      <c r="T461" s="226"/>
      <c r="AT461" s="227" t="s">
        <v>141</v>
      </c>
      <c r="AU461" s="227" t="s">
        <v>92</v>
      </c>
      <c r="AV461" s="14" t="s">
        <v>92</v>
      </c>
      <c r="AW461" s="14" t="s">
        <v>4</v>
      </c>
      <c r="AX461" s="14" t="s">
        <v>90</v>
      </c>
      <c r="AY461" s="227" t="s">
        <v>128</v>
      </c>
    </row>
    <row r="462" spans="1:65" s="2" customFormat="1" ht="33" customHeight="1">
      <c r="A462" s="35"/>
      <c r="B462" s="36"/>
      <c r="C462" s="187" t="s">
        <v>430</v>
      </c>
      <c r="D462" s="187" t="s">
        <v>130</v>
      </c>
      <c r="E462" s="188" t="s">
        <v>431</v>
      </c>
      <c r="F462" s="189" t="s">
        <v>432</v>
      </c>
      <c r="G462" s="190" t="s">
        <v>339</v>
      </c>
      <c r="H462" s="191">
        <v>6</v>
      </c>
      <c r="I462" s="192"/>
      <c r="J462" s="193">
        <f>ROUND(I462*H462,2)</f>
        <v>0</v>
      </c>
      <c r="K462" s="189" t="s">
        <v>134</v>
      </c>
      <c r="L462" s="40"/>
      <c r="M462" s="194" t="s">
        <v>1</v>
      </c>
      <c r="N462" s="195" t="s">
        <v>47</v>
      </c>
      <c r="O462" s="72"/>
      <c r="P462" s="196">
        <f>O462*H462</f>
        <v>0</v>
      </c>
      <c r="Q462" s="196">
        <v>0</v>
      </c>
      <c r="R462" s="196">
        <f>Q462*H462</f>
        <v>0</v>
      </c>
      <c r="S462" s="196">
        <v>0</v>
      </c>
      <c r="T462" s="197">
        <f>S462*H462</f>
        <v>0</v>
      </c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R462" s="198" t="s">
        <v>135</v>
      </c>
      <c r="AT462" s="198" t="s">
        <v>130</v>
      </c>
      <c r="AU462" s="198" t="s">
        <v>92</v>
      </c>
      <c r="AY462" s="18" t="s">
        <v>128</v>
      </c>
      <c r="BE462" s="199">
        <f>IF(N462="základní",J462,0)</f>
        <v>0</v>
      </c>
      <c r="BF462" s="199">
        <f>IF(N462="snížená",J462,0)</f>
        <v>0</v>
      </c>
      <c r="BG462" s="199">
        <f>IF(N462="zákl. přenesená",J462,0)</f>
        <v>0</v>
      </c>
      <c r="BH462" s="199">
        <f>IF(N462="sníž. přenesená",J462,0)</f>
        <v>0</v>
      </c>
      <c r="BI462" s="199">
        <f>IF(N462="nulová",J462,0)</f>
        <v>0</v>
      </c>
      <c r="BJ462" s="18" t="s">
        <v>90</v>
      </c>
      <c r="BK462" s="199">
        <f>ROUND(I462*H462,2)</f>
        <v>0</v>
      </c>
      <c r="BL462" s="18" t="s">
        <v>135</v>
      </c>
      <c r="BM462" s="198" t="s">
        <v>433</v>
      </c>
    </row>
    <row r="463" spans="1:65" s="2" customFormat="1">
      <c r="A463" s="35"/>
      <c r="B463" s="36"/>
      <c r="C463" s="37"/>
      <c r="D463" s="200" t="s">
        <v>137</v>
      </c>
      <c r="E463" s="37"/>
      <c r="F463" s="201" t="s">
        <v>434</v>
      </c>
      <c r="G463" s="37"/>
      <c r="H463" s="37"/>
      <c r="I463" s="202"/>
      <c r="J463" s="37"/>
      <c r="K463" s="37"/>
      <c r="L463" s="40"/>
      <c r="M463" s="203"/>
      <c r="N463" s="204"/>
      <c r="O463" s="72"/>
      <c r="P463" s="72"/>
      <c r="Q463" s="72"/>
      <c r="R463" s="72"/>
      <c r="S463" s="72"/>
      <c r="T463" s="73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T463" s="18" t="s">
        <v>137</v>
      </c>
      <c r="AU463" s="18" t="s">
        <v>92</v>
      </c>
    </row>
    <row r="464" spans="1:65" s="13" customFormat="1">
      <c r="B464" s="207"/>
      <c r="C464" s="208"/>
      <c r="D464" s="205" t="s">
        <v>141</v>
      </c>
      <c r="E464" s="209" t="s">
        <v>1</v>
      </c>
      <c r="F464" s="210" t="s">
        <v>435</v>
      </c>
      <c r="G464" s="208"/>
      <c r="H464" s="209" t="s">
        <v>1</v>
      </c>
      <c r="I464" s="211"/>
      <c r="J464" s="208"/>
      <c r="K464" s="208"/>
      <c r="L464" s="212"/>
      <c r="M464" s="213"/>
      <c r="N464" s="214"/>
      <c r="O464" s="214"/>
      <c r="P464" s="214"/>
      <c r="Q464" s="214"/>
      <c r="R464" s="214"/>
      <c r="S464" s="214"/>
      <c r="T464" s="215"/>
      <c r="AT464" s="216" t="s">
        <v>141</v>
      </c>
      <c r="AU464" s="216" t="s">
        <v>92</v>
      </c>
      <c r="AV464" s="13" t="s">
        <v>90</v>
      </c>
      <c r="AW464" s="13" t="s">
        <v>36</v>
      </c>
      <c r="AX464" s="13" t="s">
        <v>82</v>
      </c>
      <c r="AY464" s="216" t="s">
        <v>128</v>
      </c>
    </row>
    <row r="465" spans="1:65" s="14" customFormat="1">
      <c r="B465" s="217"/>
      <c r="C465" s="218"/>
      <c r="D465" s="205" t="s">
        <v>141</v>
      </c>
      <c r="E465" s="219" t="s">
        <v>1</v>
      </c>
      <c r="F465" s="220" t="s">
        <v>436</v>
      </c>
      <c r="G465" s="218"/>
      <c r="H465" s="221">
        <v>6</v>
      </c>
      <c r="I465" s="222"/>
      <c r="J465" s="218"/>
      <c r="K465" s="218"/>
      <c r="L465" s="223"/>
      <c r="M465" s="224"/>
      <c r="N465" s="225"/>
      <c r="O465" s="225"/>
      <c r="P465" s="225"/>
      <c r="Q465" s="225"/>
      <c r="R465" s="225"/>
      <c r="S465" s="225"/>
      <c r="T465" s="226"/>
      <c r="AT465" s="227" t="s">
        <v>141</v>
      </c>
      <c r="AU465" s="227" t="s">
        <v>92</v>
      </c>
      <c r="AV465" s="14" t="s">
        <v>92</v>
      </c>
      <c r="AW465" s="14" t="s">
        <v>36</v>
      </c>
      <c r="AX465" s="14" t="s">
        <v>82</v>
      </c>
      <c r="AY465" s="227" t="s">
        <v>128</v>
      </c>
    </row>
    <row r="466" spans="1:65" s="15" customFormat="1">
      <c r="B466" s="228"/>
      <c r="C466" s="229"/>
      <c r="D466" s="205" t="s">
        <v>141</v>
      </c>
      <c r="E466" s="230" t="s">
        <v>1</v>
      </c>
      <c r="F466" s="231" t="s">
        <v>145</v>
      </c>
      <c r="G466" s="229"/>
      <c r="H466" s="232">
        <v>6</v>
      </c>
      <c r="I466" s="233"/>
      <c r="J466" s="229"/>
      <c r="K466" s="229"/>
      <c r="L466" s="234"/>
      <c r="M466" s="235"/>
      <c r="N466" s="236"/>
      <c r="O466" s="236"/>
      <c r="P466" s="236"/>
      <c r="Q466" s="236"/>
      <c r="R466" s="236"/>
      <c r="S466" s="236"/>
      <c r="T466" s="237"/>
      <c r="AT466" s="238" t="s">
        <v>141</v>
      </c>
      <c r="AU466" s="238" t="s">
        <v>92</v>
      </c>
      <c r="AV466" s="15" t="s">
        <v>135</v>
      </c>
      <c r="AW466" s="15" t="s">
        <v>36</v>
      </c>
      <c r="AX466" s="15" t="s">
        <v>90</v>
      </c>
      <c r="AY466" s="238" t="s">
        <v>128</v>
      </c>
    </row>
    <row r="467" spans="1:65" s="2" customFormat="1" ht="16.5" customHeight="1">
      <c r="A467" s="35"/>
      <c r="B467" s="36"/>
      <c r="C467" s="250" t="s">
        <v>437</v>
      </c>
      <c r="D467" s="250" t="s">
        <v>319</v>
      </c>
      <c r="E467" s="251" t="s">
        <v>438</v>
      </c>
      <c r="F467" s="252" t="s">
        <v>439</v>
      </c>
      <c r="G467" s="253" t="s">
        <v>339</v>
      </c>
      <c r="H467" s="254">
        <v>3</v>
      </c>
      <c r="I467" s="255"/>
      <c r="J467" s="256">
        <f>ROUND(I467*H467,2)</f>
        <v>0</v>
      </c>
      <c r="K467" s="252" t="s">
        <v>134</v>
      </c>
      <c r="L467" s="257"/>
      <c r="M467" s="258" t="s">
        <v>1</v>
      </c>
      <c r="N467" s="259" t="s">
        <v>47</v>
      </c>
      <c r="O467" s="72"/>
      <c r="P467" s="196">
        <f>O467*H467</f>
        <v>0</v>
      </c>
      <c r="Q467" s="196">
        <v>2.7999999999999998E-4</v>
      </c>
      <c r="R467" s="196">
        <f>Q467*H467</f>
        <v>8.3999999999999993E-4</v>
      </c>
      <c r="S467" s="196">
        <v>0</v>
      </c>
      <c r="T467" s="197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198" t="s">
        <v>228</v>
      </c>
      <c r="AT467" s="198" t="s">
        <v>319</v>
      </c>
      <c r="AU467" s="198" t="s">
        <v>92</v>
      </c>
      <c r="AY467" s="18" t="s">
        <v>128</v>
      </c>
      <c r="BE467" s="199">
        <f>IF(N467="základní",J467,0)</f>
        <v>0</v>
      </c>
      <c r="BF467" s="199">
        <f>IF(N467="snížená",J467,0)</f>
        <v>0</v>
      </c>
      <c r="BG467" s="199">
        <f>IF(N467="zákl. přenesená",J467,0)</f>
        <v>0</v>
      </c>
      <c r="BH467" s="199">
        <f>IF(N467="sníž. přenesená",J467,0)</f>
        <v>0</v>
      </c>
      <c r="BI467" s="199">
        <f>IF(N467="nulová",J467,0)</f>
        <v>0</v>
      </c>
      <c r="BJ467" s="18" t="s">
        <v>90</v>
      </c>
      <c r="BK467" s="199">
        <f>ROUND(I467*H467,2)</f>
        <v>0</v>
      </c>
      <c r="BL467" s="18" t="s">
        <v>135</v>
      </c>
      <c r="BM467" s="198" t="s">
        <v>440</v>
      </c>
    </row>
    <row r="468" spans="1:65" s="2" customFormat="1" ht="16.5" customHeight="1">
      <c r="A468" s="35"/>
      <c r="B468" s="36"/>
      <c r="C468" s="250" t="s">
        <v>441</v>
      </c>
      <c r="D468" s="250" t="s">
        <v>319</v>
      </c>
      <c r="E468" s="251" t="s">
        <v>442</v>
      </c>
      <c r="F468" s="252" t="s">
        <v>443</v>
      </c>
      <c r="G468" s="253" t="s">
        <v>339</v>
      </c>
      <c r="H468" s="254">
        <v>3</v>
      </c>
      <c r="I468" s="255"/>
      <c r="J468" s="256">
        <f>ROUND(I468*H468,2)</f>
        <v>0</v>
      </c>
      <c r="K468" s="252" t="s">
        <v>134</v>
      </c>
      <c r="L468" s="257"/>
      <c r="M468" s="258" t="s">
        <v>1</v>
      </c>
      <c r="N468" s="259" t="s">
        <v>47</v>
      </c>
      <c r="O468" s="72"/>
      <c r="P468" s="196">
        <f>O468*H468</f>
        <v>0</v>
      </c>
      <c r="Q468" s="196">
        <v>3.4000000000000002E-4</v>
      </c>
      <c r="R468" s="196">
        <f>Q468*H468</f>
        <v>1.0200000000000001E-3</v>
      </c>
      <c r="S468" s="196">
        <v>0</v>
      </c>
      <c r="T468" s="197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198" t="s">
        <v>228</v>
      </c>
      <c r="AT468" s="198" t="s">
        <v>319</v>
      </c>
      <c r="AU468" s="198" t="s">
        <v>92</v>
      </c>
      <c r="AY468" s="18" t="s">
        <v>128</v>
      </c>
      <c r="BE468" s="199">
        <f>IF(N468="základní",J468,0)</f>
        <v>0</v>
      </c>
      <c r="BF468" s="199">
        <f>IF(N468="snížená",J468,0)</f>
        <v>0</v>
      </c>
      <c r="BG468" s="199">
        <f>IF(N468="zákl. přenesená",J468,0)</f>
        <v>0</v>
      </c>
      <c r="BH468" s="199">
        <f>IF(N468="sníž. přenesená",J468,0)</f>
        <v>0</v>
      </c>
      <c r="BI468" s="199">
        <f>IF(N468="nulová",J468,0)</f>
        <v>0</v>
      </c>
      <c r="BJ468" s="18" t="s">
        <v>90</v>
      </c>
      <c r="BK468" s="199">
        <f>ROUND(I468*H468,2)</f>
        <v>0</v>
      </c>
      <c r="BL468" s="18" t="s">
        <v>135</v>
      </c>
      <c r="BM468" s="198" t="s">
        <v>444</v>
      </c>
    </row>
    <row r="469" spans="1:65" s="2" customFormat="1" ht="24.2" customHeight="1">
      <c r="A469" s="35"/>
      <c r="B469" s="36"/>
      <c r="C469" s="187" t="s">
        <v>445</v>
      </c>
      <c r="D469" s="187" t="s">
        <v>130</v>
      </c>
      <c r="E469" s="188" t="s">
        <v>446</v>
      </c>
      <c r="F469" s="189" t="s">
        <v>447</v>
      </c>
      <c r="G469" s="190" t="s">
        <v>339</v>
      </c>
      <c r="H469" s="191">
        <v>3</v>
      </c>
      <c r="I469" s="192"/>
      <c r="J469" s="193">
        <f>ROUND(I469*H469,2)</f>
        <v>0</v>
      </c>
      <c r="K469" s="189" t="s">
        <v>134</v>
      </c>
      <c r="L469" s="40"/>
      <c r="M469" s="194" t="s">
        <v>1</v>
      </c>
      <c r="N469" s="195" t="s">
        <v>47</v>
      </c>
      <c r="O469" s="72"/>
      <c r="P469" s="196">
        <f>O469*H469</f>
        <v>0</v>
      </c>
      <c r="Q469" s="196">
        <v>3.0000000000000001E-5</v>
      </c>
      <c r="R469" s="196">
        <f>Q469*H469</f>
        <v>9.0000000000000006E-5</v>
      </c>
      <c r="S469" s="196">
        <v>0</v>
      </c>
      <c r="T469" s="197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198" t="s">
        <v>135</v>
      </c>
      <c r="AT469" s="198" t="s">
        <v>130</v>
      </c>
      <c r="AU469" s="198" t="s">
        <v>92</v>
      </c>
      <c r="AY469" s="18" t="s">
        <v>128</v>
      </c>
      <c r="BE469" s="199">
        <f>IF(N469="základní",J469,0)</f>
        <v>0</v>
      </c>
      <c r="BF469" s="199">
        <f>IF(N469="snížená",J469,0)</f>
        <v>0</v>
      </c>
      <c r="BG469" s="199">
        <f>IF(N469="zákl. přenesená",J469,0)</f>
        <v>0</v>
      </c>
      <c r="BH469" s="199">
        <f>IF(N469="sníž. přenesená",J469,0)</f>
        <v>0</v>
      </c>
      <c r="BI469" s="199">
        <f>IF(N469="nulová",J469,0)</f>
        <v>0</v>
      </c>
      <c r="BJ469" s="18" t="s">
        <v>90</v>
      </c>
      <c r="BK469" s="199">
        <f>ROUND(I469*H469,2)</f>
        <v>0</v>
      </c>
      <c r="BL469" s="18" t="s">
        <v>135</v>
      </c>
      <c r="BM469" s="198" t="s">
        <v>448</v>
      </c>
    </row>
    <row r="470" spans="1:65" s="2" customFormat="1">
      <c r="A470" s="35"/>
      <c r="B470" s="36"/>
      <c r="C470" s="37"/>
      <c r="D470" s="200" t="s">
        <v>137</v>
      </c>
      <c r="E470" s="37"/>
      <c r="F470" s="201" t="s">
        <v>449</v>
      </c>
      <c r="G470" s="37"/>
      <c r="H470" s="37"/>
      <c r="I470" s="202"/>
      <c r="J470" s="37"/>
      <c r="K470" s="37"/>
      <c r="L470" s="40"/>
      <c r="M470" s="203"/>
      <c r="N470" s="204"/>
      <c r="O470" s="72"/>
      <c r="P470" s="72"/>
      <c r="Q470" s="72"/>
      <c r="R470" s="72"/>
      <c r="S470" s="72"/>
      <c r="T470" s="73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T470" s="18" t="s">
        <v>137</v>
      </c>
      <c r="AU470" s="18" t="s">
        <v>92</v>
      </c>
    </row>
    <row r="471" spans="1:65" s="2" customFormat="1" ht="16.5" customHeight="1">
      <c r="A471" s="35"/>
      <c r="B471" s="36"/>
      <c r="C471" s="250" t="s">
        <v>450</v>
      </c>
      <c r="D471" s="250" t="s">
        <v>319</v>
      </c>
      <c r="E471" s="251" t="s">
        <v>451</v>
      </c>
      <c r="F471" s="252" t="s">
        <v>452</v>
      </c>
      <c r="G471" s="253" t="s">
        <v>339</v>
      </c>
      <c r="H471" s="254">
        <v>3</v>
      </c>
      <c r="I471" s="255"/>
      <c r="J471" s="256">
        <f>ROUND(I471*H471,2)</f>
        <v>0</v>
      </c>
      <c r="K471" s="252" t="s">
        <v>134</v>
      </c>
      <c r="L471" s="257"/>
      <c r="M471" s="258" t="s">
        <v>1</v>
      </c>
      <c r="N471" s="259" t="s">
        <v>47</v>
      </c>
      <c r="O471" s="72"/>
      <c r="P471" s="196">
        <f>O471*H471</f>
        <v>0</v>
      </c>
      <c r="Q471" s="196">
        <v>2.5000000000000001E-3</v>
      </c>
      <c r="R471" s="196">
        <f>Q471*H471</f>
        <v>7.4999999999999997E-3</v>
      </c>
      <c r="S471" s="196">
        <v>0</v>
      </c>
      <c r="T471" s="197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198" t="s">
        <v>228</v>
      </c>
      <c r="AT471" s="198" t="s">
        <v>319</v>
      </c>
      <c r="AU471" s="198" t="s">
        <v>92</v>
      </c>
      <c r="AY471" s="18" t="s">
        <v>128</v>
      </c>
      <c r="BE471" s="199">
        <f>IF(N471="základní",J471,0)</f>
        <v>0</v>
      </c>
      <c r="BF471" s="199">
        <f>IF(N471="snížená",J471,0)</f>
        <v>0</v>
      </c>
      <c r="BG471" s="199">
        <f>IF(N471="zákl. přenesená",J471,0)</f>
        <v>0</v>
      </c>
      <c r="BH471" s="199">
        <f>IF(N471="sníž. přenesená",J471,0)</f>
        <v>0</v>
      </c>
      <c r="BI471" s="199">
        <f>IF(N471="nulová",J471,0)</f>
        <v>0</v>
      </c>
      <c r="BJ471" s="18" t="s">
        <v>90</v>
      </c>
      <c r="BK471" s="199">
        <f>ROUND(I471*H471,2)</f>
        <v>0</v>
      </c>
      <c r="BL471" s="18" t="s">
        <v>135</v>
      </c>
      <c r="BM471" s="198" t="s">
        <v>453</v>
      </c>
    </row>
    <row r="472" spans="1:65" s="2" customFormat="1" ht="21.75" customHeight="1">
      <c r="A472" s="35"/>
      <c r="B472" s="36"/>
      <c r="C472" s="250" t="s">
        <v>454</v>
      </c>
      <c r="D472" s="250" t="s">
        <v>319</v>
      </c>
      <c r="E472" s="251" t="s">
        <v>455</v>
      </c>
      <c r="F472" s="252" t="s">
        <v>456</v>
      </c>
      <c r="G472" s="253" t="s">
        <v>339</v>
      </c>
      <c r="H472" s="254">
        <v>3</v>
      </c>
      <c r="I472" s="255"/>
      <c r="J472" s="256">
        <f>ROUND(I472*H472,2)</f>
        <v>0</v>
      </c>
      <c r="K472" s="252" t="s">
        <v>134</v>
      </c>
      <c r="L472" s="257"/>
      <c r="M472" s="258" t="s">
        <v>1</v>
      </c>
      <c r="N472" s="259" t="s">
        <v>47</v>
      </c>
      <c r="O472" s="72"/>
      <c r="P472" s="196">
        <f>O472*H472</f>
        <v>0</v>
      </c>
      <c r="Q472" s="196">
        <v>4.0000000000000002E-4</v>
      </c>
      <c r="R472" s="196">
        <f>Q472*H472</f>
        <v>1.2000000000000001E-3</v>
      </c>
      <c r="S472" s="196">
        <v>0</v>
      </c>
      <c r="T472" s="197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198" t="s">
        <v>228</v>
      </c>
      <c r="AT472" s="198" t="s">
        <v>319</v>
      </c>
      <c r="AU472" s="198" t="s">
        <v>92</v>
      </c>
      <c r="AY472" s="18" t="s">
        <v>128</v>
      </c>
      <c r="BE472" s="199">
        <f>IF(N472="základní",J472,0)</f>
        <v>0</v>
      </c>
      <c r="BF472" s="199">
        <f>IF(N472="snížená",J472,0)</f>
        <v>0</v>
      </c>
      <c r="BG472" s="199">
        <f>IF(N472="zákl. přenesená",J472,0)</f>
        <v>0</v>
      </c>
      <c r="BH472" s="199">
        <f>IF(N472="sníž. přenesená",J472,0)</f>
        <v>0</v>
      </c>
      <c r="BI472" s="199">
        <f>IF(N472="nulová",J472,0)</f>
        <v>0</v>
      </c>
      <c r="BJ472" s="18" t="s">
        <v>90</v>
      </c>
      <c r="BK472" s="199">
        <f>ROUND(I472*H472,2)</f>
        <v>0</v>
      </c>
      <c r="BL472" s="18" t="s">
        <v>135</v>
      </c>
      <c r="BM472" s="198" t="s">
        <v>457</v>
      </c>
    </row>
    <row r="473" spans="1:65" s="2" customFormat="1" ht="24.2" customHeight="1">
      <c r="A473" s="35"/>
      <c r="B473" s="36"/>
      <c r="C473" s="187" t="s">
        <v>458</v>
      </c>
      <c r="D473" s="187" t="s">
        <v>130</v>
      </c>
      <c r="E473" s="188" t="s">
        <v>459</v>
      </c>
      <c r="F473" s="189" t="s">
        <v>460</v>
      </c>
      <c r="G473" s="190" t="s">
        <v>339</v>
      </c>
      <c r="H473" s="191">
        <v>4</v>
      </c>
      <c r="I473" s="192"/>
      <c r="J473" s="193">
        <f>ROUND(I473*H473,2)</f>
        <v>0</v>
      </c>
      <c r="K473" s="189" t="s">
        <v>134</v>
      </c>
      <c r="L473" s="40"/>
      <c r="M473" s="194" t="s">
        <v>1</v>
      </c>
      <c r="N473" s="195" t="s">
        <v>47</v>
      </c>
      <c r="O473" s="72"/>
      <c r="P473" s="196">
        <f>O473*H473</f>
        <v>0</v>
      </c>
      <c r="Q473" s="196">
        <v>3.0000000000000001E-5</v>
      </c>
      <c r="R473" s="196">
        <f>Q473*H473</f>
        <v>1.2E-4</v>
      </c>
      <c r="S473" s="196">
        <v>0</v>
      </c>
      <c r="T473" s="197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198" t="s">
        <v>135</v>
      </c>
      <c r="AT473" s="198" t="s">
        <v>130</v>
      </c>
      <c r="AU473" s="198" t="s">
        <v>92</v>
      </c>
      <c r="AY473" s="18" t="s">
        <v>128</v>
      </c>
      <c r="BE473" s="199">
        <f>IF(N473="základní",J473,0)</f>
        <v>0</v>
      </c>
      <c r="BF473" s="199">
        <f>IF(N473="snížená",J473,0)</f>
        <v>0</v>
      </c>
      <c r="BG473" s="199">
        <f>IF(N473="zákl. přenesená",J473,0)</f>
        <v>0</v>
      </c>
      <c r="BH473" s="199">
        <f>IF(N473="sníž. přenesená",J473,0)</f>
        <v>0</v>
      </c>
      <c r="BI473" s="199">
        <f>IF(N473="nulová",J473,0)</f>
        <v>0</v>
      </c>
      <c r="BJ473" s="18" t="s">
        <v>90</v>
      </c>
      <c r="BK473" s="199">
        <f>ROUND(I473*H473,2)</f>
        <v>0</v>
      </c>
      <c r="BL473" s="18" t="s">
        <v>135</v>
      </c>
      <c r="BM473" s="198" t="s">
        <v>461</v>
      </c>
    </row>
    <row r="474" spans="1:65" s="2" customFormat="1">
      <c r="A474" s="35"/>
      <c r="B474" s="36"/>
      <c r="C474" s="37"/>
      <c r="D474" s="200" t="s">
        <v>137</v>
      </c>
      <c r="E474" s="37"/>
      <c r="F474" s="201" t="s">
        <v>462</v>
      </c>
      <c r="G474" s="37"/>
      <c r="H474" s="37"/>
      <c r="I474" s="202"/>
      <c r="J474" s="37"/>
      <c r="K474" s="37"/>
      <c r="L474" s="40"/>
      <c r="M474" s="203"/>
      <c r="N474" s="204"/>
      <c r="O474" s="72"/>
      <c r="P474" s="72"/>
      <c r="Q474" s="72"/>
      <c r="R474" s="72"/>
      <c r="S474" s="72"/>
      <c r="T474" s="73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T474" s="18" t="s">
        <v>137</v>
      </c>
      <c r="AU474" s="18" t="s">
        <v>92</v>
      </c>
    </row>
    <row r="475" spans="1:65" s="13" customFormat="1">
      <c r="B475" s="207"/>
      <c r="C475" s="208"/>
      <c r="D475" s="205" t="s">
        <v>141</v>
      </c>
      <c r="E475" s="209" t="s">
        <v>1</v>
      </c>
      <c r="F475" s="210" t="s">
        <v>463</v>
      </c>
      <c r="G475" s="208"/>
      <c r="H475" s="209" t="s">
        <v>1</v>
      </c>
      <c r="I475" s="211"/>
      <c r="J475" s="208"/>
      <c r="K475" s="208"/>
      <c r="L475" s="212"/>
      <c r="M475" s="213"/>
      <c r="N475" s="214"/>
      <c r="O475" s="214"/>
      <c r="P475" s="214"/>
      <c r="Q475" s="214"/>
      <c r="R475" s="214"/>
      <c r="S475" s="214"/>
      <c r="T475" s="215"/>
      <c r="AT475" s="216" t="s">
        <v>141</v>
      </c>
      <c r="AU475" s="216" t="s">
        <v>92</v>
      </c>
      <c r="AV475" s="13" t="s">
        <v>90</v>
      </c>
      <c r="AW475" s="13" t="s">
        <v>36</v>
      </c>
      <c r="AX475" s="13" t="s">
        <v>82</v>
      </c>
      <c r="AY475" s="216" t="s">
        <v>128</v>
      </c>
    </row>
    <row r="476" spans="1:65" s="14" customFormat="1">
      <c r="B476" s="217"/>
      <c r="C476" s="218"/>
      <c r="D476" s="205" t="s">
        <v>141</v>
      </c>
      <c r="E476" s="219" t="s">
        <v>1</v>
      </c>
      <c r="F476" s="220" t="s">
        <v>153</v>
      </c>
      <c r="G476" s="218"/>
      <c r="H476" s="221">
        <v>3</v>
      </c>
      <c r="I476" s="222"/>
      <c r="J476" s="218"/>
      <c r="K476" s="218"/>
      <c r="L476" s="223"/>
      <c r="M476" s="224"/>
      <c r="N476" s="225"/>
      <c r="O476" s="225"/>
      <c r="P476" s="225"/>
      <c r="Q476" s="225"/>
      <c r="R476" s="225"/>
      <c r="S476" s="225"/>
      <c r="T476" s="226"/>
      <c r="AT476" s="227" t="s">
        <v>141</v>
      </c>
      <c r="AU476" s="227" t="s">
        <v>92</v>
      </c>
      <c r="AV476" s="14" t="s">
        <v>92</v>
      </c>
      <c r="AW476" s="14" t="s">
        <v>36</v>
      </c>
      <c r="AX476" s="14" t="s">
        <v>82</v>
      </c>
      <c r="AY476" s="227" t="s">
        <v>128</v>
      </c>
    </row>
    <row r="477" spans="1:65" s="13" customFormat="1">
      <c r="B477" s="207"/>
      <c r="C477" s="208"/>
      <c r="D477" s="205" t="s">
        <v>141</v>
      </c>
      <c r="E477" s="209" t="s">
        <v>1</v>
      </c>
      <c r="F477" s="210" t="s">
        <v>423</v>
      </c>
      <c r="G477" s="208"/>
      <c r="H477" s="209" t="s">
        <v>1</v>
      </c>
      <c r="I477" s="211"/>
      <c r="J477" s="208"/>
      <c r="K477" s="208"/>
      <c r="L477" s="212"/>
      <c r="M477" s="213"/>
      <c r="N477" s="214"/>
      <c r="O477" s="214"/>
      <c r="P477" s="214"/>
      <c r="Q477" s="214"/>
      <c r="R477" s="214"/>
      <c r="S477" s="214"/>
      <c r="T477" s="215"/>
      <c r="AT477" s="216" t="s">
        <v>141</v>
      </c>
      <c r="AU477" s="216" t="s">
        <v>92</v>
      </c>
      <c r="AV477" s="13" t="s">
        <v>90</v>
      </c>
      <c r="AW477" s="13" t="s">
        <v>36</v>
      </c>
      <c r="AX477" s="13" t="s">
        <v>82</v>
      </c>
      <c r="AY477" s="216" t="s">
        <v>128</v>
      </c>
    </row>
    <row r="478" spans="1:65" s="14" customFormat="1">
      <c r="B478" s="217"/>
      <c r="C478" s="218"/>
      <c r="D478" s="205" t="s">
        <v>141</v>
      </c>
      <c r="E478" s="219" t="s">
        <v>1</v>
      </c>
      <c r="F478" s="220" t="s">
        <v>90</v>
      </c>
      <c r="G478" s="218"/>
      <c r="H478" s="221">
        <v>1</v>
      </c>
      <c r="I478" s="222"/>
      <c r="J478" s="218"/>
      <c r="K478" s="218"/>
      <c r="L478" s="223"/>
      <c r="M478" s="224"/>
      <c r="N478" s="225"/>
      <c r="O478" s="225"/>
      <c r="P478" s="225"/>
      <c r="Q478" s="225"/>
      <c r="R478" s="225"/>
      <c r="S478" s="225"/>
      <c r="T478" s="226"/>
      <c r="AT478" s="227" t="s">
        <v>141</v>
      </c>
      <c r="AU478" s="227" t="s">
        <v>92</v>
      </c>
      <c r="AV478" s="14" t="s">
        <v>92</v>
      </c>
      <c r="AW478" s="14" t="s">
        <v>36</v>
      </c>
      <c r="AX478" s="14" t="s">
        <v>82</v>
      </c>
      <c r="AY478" s="227" t="s">
        <v>128</v>
      </c>
    </row>
    <row r="479" spans="1:65" s="15" customFormat="1">
      <c r="B479" s="228"/>
      <c r="C479" s="229"/>
      <c r="D479" s="205" t="s">
        <v>141</v>
      </c>
      <c r="E479" s="230" t="s">
        <v>1</v>
      </c>
      <c r="F479" s="231" t="s">
        <v>145</v>
      </c>
      <c r="G479" s="229"/>
      <c r="H479" s="232">
        <v>4</v>
      </c>
      <c r="I479" s="233"/>
      <c r="J479" s="229"/>
      <c r="K479" s="229"/>
      <c r="L479" s="234"/>
      <c r="M479" s="235"/>
      <c r="N479" s="236"/>
      <c r="O479" s="236"/>
      <c r="P479" s="236"/>
      <c r="Q479" s="236"/>
      <c r="R479" s="236"/>
      <c r="S479" s="236"/>
      <c r="T479" s="237"/>
      <c r="AT479" s="238" t="s">
        <v>141</v>
      </c>
      <c r="AU479" s="238" t="s">
        <v>92</v>
      </c>
      <c r="AV479" s="15" t="s">
        <v>135</v>
      </c>
      <c r="AW479" s="15" t="s">
        <v>36</v>
      </c>
      <c r="AX479" s="15" t="s">
        <v>90</v>
      </c>
      <c r="AY479" s="238" t="s">
        <v>128</v>
      </c>
    </row>
    <row r="480" spans="1:65" s="2" customFormat="1" ht="16.5" customHeight="1">
      <c r="A480" s="35"/>
      <c r="B480" s="36"/>
      <c r="C480" s="250" t="s">
        <v>464</v>
      </c>
      <c r="D480" s="250" t="s">
        <v>319</v>
      </c>
      <c r="E480" s="251" t="s">
        <v>465</v>
      </c>
      <c r="F480" s="252" t="s">
        <v>466</v>
      </c>
      <c r="G480" s="253" t="s">
        <v>339</v>
      </c>
      <c r="H480" s="254">
        <v>4</v>
      </c>
      <c r="I480" s="255"/>
      <c r="J480" s="256">
        <f>ROUND(I480*H480,2)</f>
        <v>0</v>
      </c>
      <c r="K480" s="252" t="s">
        <v>134</v>
      </c>
      <c r="L480" s="257"/>
      <c r="M480" s="258" t="s">
        <v>1</v>
      </c>
      <c r="N480" s="259" t="s">
        <v>47</v>
      </c>
      <c r="O480" s="72"/>
      <c r="P480" s="196">
        <f>O480*H480</f>
        <v>0</v>
      </c>
      <c r="Q480" s="196">
        <v>3.5000000000000001E-3</v>
      </c>
      <c r="R480" s="196">
        <f>Q480*H480</f>
        <v>1.4E-2</v>
      </c>
      <c r="S480" s="196">
        <v>0</v>
      </c>
      <c r="T480" s="197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198" t="s">
        <v>228</v>
      </c>
      <c r="AT480" s="198" t="s">
        <v>319</v>
      </c>
      <c r="AU480" s="198" t="s">
        <v>92</v>
      </c>
      <c r="AY480" s="18" t="s">
        <v>128</v>
      </c>
      <c r="BE480" s="199">
        <f>IF(N480="základní",J480,0)</f>
        <v>0</v>
      </c>
      <c r="BF480" s="199">
        <f>IF(N480="snížená",J480,0)</f>
        <v>0</v>
      </c>
      <c r="BG480" s="199">
        <f>IF(N480="zákl. přenesená",J480,0)</f>
        <v>0</v>
      </c>
      <c r="BH480" s="199">
        <f>IF(N480="sníž. přenesená",J480,0)</f>
        <v>0</v>
      </c>
      <c r="BI480" s="199">
        <f>IF(N480="nulová",J480,0)</f>
        <v>0</v>
      </c>
      <c r="BJ480" s="18" t="s">
        <v>90</v>
      </c>
      <c r="BK480" s="199">
        <f>ROUND(I480*H480,2)</f>
        <v>0</v>
      </c>
      <c r="BL480" s="18" t="s">
        <v>135</v>
      </c>
      <c r="BM480" s="198" t="s">
        <v>467</v>
      </c>
    </row>
    <row r="481" spans="1:65" s="2" customFormat="1" ht="24.2" customHeight="1">
      <c r="A481" s="35"/>
      <c r="B481" s="36"/>
      <c r="C481" s="187" t="s">
        <v>468</v>
      </c>
      <c r="D481" s="187" t="s">
        <v>130</v>
      </c>
      <c r="E481" s="188" t="s">
        <v>469</v>
      </c>
      <c r="F481" s="189" t="s">
        <v>470</v>
      </c>
      <c r="G481" s="190" t="s">
        <v>160</v>
      </c>
      <c r="H481" s="191">
        <v>2.6230000000000002</v>
      </c>
      <c r="I481" s="192"/>
      <c r="J481" s="193">
        <f>ROUND(I481*H481,2)</f>
        <v>0</v>
      </c>
      <c r="K481" s="189" t="s">
        <v>134</v>
      </c>
      <c r="L481" s="40"/>
      <c r="M481" s="194" t="s">
        <v>1</v>
      </c>
      <c r="N481" s="195" t="s">
        <v>47</v>
      </c>
      <c r="O481" s="72"/>
      <c r="P481" s="196">
        <f>O481*H481</f>
        <v>0</v>
      </c>
      <c r="Q481" s="196">
        <v>0</v>
      </c>
      <c r="R481" s="196">
        <f>Q481*H481</f>
        <v>0</v>
      </c>
      <c r="S481" s="196">
        <v>1.76</v>
      </c>
      <c r="T481" s="197">
        <f>S481*H481</f>
        <v>4.6164800000000001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198" t="s">
        <v>135</v>
      </c>
      <c r="AT481" s="198" t="s">
        <v>130</v>
      </c>
      <c r="AU481" s="198" t="s">
        <v>92</v>
      </c>
      <c r="AY481" s="18" t="s">
        <v>128</v>
      </c>
      <c r="BE481" s="199">
        <f>IF(N481="základní",J481,0)</f>
        <v>0</v>
      </c>
      <c r="BF481" s="199">
        <f>IF(N481="snížená",J481,0)</f>
        <v>0</v>
      </c>
      <c r="BG481" s="199">
        <f>IF(N481="zákl. přenesená",J481,0)</f>
        <v>0</v>
      </c>
      <c r="BH481" s="199">
        <f>IF(N481="sníž. přenesená",J481,0)</f>
        <v>0</v>
      </c>
      <c r="BI481" s="199">
        <f>IF(N481="nulová",J481,0)</f>
        <v>0</v>
      </c>
      <c r="BJ481" s="18" t="s">
        <v>90</v>
      </c>
      <c r="BK481" s="199">
        <f>ROUND(I481*H481,2)</f>
        <v>0</v>
      </c>
      <c r="BL481" s="18" t="s">
        <v>135</v>
      </c>
      <c r="BM481" s="198" t="s">
        <v>471</v>
      </c>
    </row>
    <row r="482" spans="1:65" s="2" customFormat="1">
      <c r="A482" s="35"/>
      <c r="B482" s="36"/>
      <c r="C482" s="37"/>
      <c r="D482" s="200" t="s">
        <v>137</v>
      </c>
      <c r="E482" s="37"/>
      <c r="F482" s="201" t="s">
        <v>472</v>
      </c>
      <c r="G482" s="37"/>
      <c r="H482" s="37"/>
      <c r="I482" s="202"/>
      <c r="J482" s="37"/>
      <c r="K482" s="37"/>
      <c r="L482" s="40"/>
      <c r="M482" s="203"/>
      <c r="N482" s="204"/>
      <c r="O482" s="72"/>
      <c r="P482" s="72"/>
      <c r="Q482" s="72"/>
      <c r="R482" s="72"/>
      <c r="S482" s="72"/>
      <c r="T482" s="73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T482" s="18" t="s">
        <v>137</v>
      </c>
      <c r="AU482" s="18" t="s">
        <v>92</v>
      </c>
    </row>
    <row r="483" spans="1:65" s="13" customFormat="1">
      <c r="B483" s="207"/>
      <c r="C483" s="208"/>
      <c r="D483" s="205" t="s">
        <v>141</v>
      </c>
      <c r="E483" s="209" t="s">
        <v>1</v>
      </c>
      <c r="F483" s="210" t="s">
        <v>473</v>
      </c>
      <c r="G483" s="208"/>
      <c r="H483" s="209" t="s">
        <v>1</v>
      </c>
      <c r="I483" s="211"/>
      <c r="J483" s="208"/>
      <c r="K483" s="208"/>
      <c r="L483" s="212"/>
      <c r="M483" s="213"/>
      <c r="N483" s="214"/>
      <c r="O483" s="214"/>
      <c r="P483" s="214"/>
      <c r="Q483" s="214"/>
      <c r="R483" s="214"/>
      <c r="S483" s="214"/>
      <c r="T483" s="215"/>
      <c r="AT483" s="216" t="s">
        <v>141</v>
      </c>
      <c r="AU483" s="216" t="s">
        <v>92</v>
      </c>
      <c r="AV483" s="13" t="s">
        <v>90</v>
      </c>
      <c r="AW483" s="13" t="s">
        <v>36</v>
      </c>
      <c r="AX483" s="13" t="s">
        <v>82</v>
      </c>
      <c r="AY483" s="216" t="s">
        <v>128</v>
      </c>
    </row>
    <row r="484" spans="1:65" s="14" customFormat="1">
      <c r="B484" s="217"/>
      <c r="C484" s="218"/>
      <c r="D484" s="205" t="s">
        <v>141</v>
      </c>
      <c r="E484" s="219" t="s">
        <v>1</v>
      </c>
      <c r="F484" s="220" t="s">
        <v>474</v>
      </c>
      <c r="G484" s="218"/>
      <c r="H484" s="221">
        <v>0.76300000000000001</v>
      </c>
      <c r="I484" s="222"/>
      <c r="J484" s="218"/>
      <c r="K484" s="218"/>
      <c r="L484" s="223"/>
      <c r="M484" s="224"/>
      <c r="N484" s="225"/>
      <c r="O484" s="225"/>
      <c r="P484" s="225"/>
      <c r="Q484" s="225"/>
      <c r="R484" s="225"/>
      <c r="S484" s="225"/>
      <c r="T484" s="226"/>
      <c r="AT484" s="227" t="s">
        <v>141</v>
      </c>
      <c r="AU484" s="227" t="s">
        <v>92</v>
      </c>
      <c r="AV484" s="14" t="s">
        <v>92</v>
      </c>
      <c r="AW484" s="14" t="s">
        <v>36</v>
      </c>
      <c r="AX484" s="14" t="s">
        <v>82</v>
      </c>
      <c r="AY484" s="227" t="s">
        <v>128</v>
      </c>
    </row>
    <row r="485" spans="1:65" s="14" customFormat="1">
      <c r="B485" s="217"/>
      <c r="C485" s="218"/>
      <c r="D485" s="205" t="s">
        <v>141</v>
      </c>
      <c r="E485" s="219" t="s">
        <v>1</v>
      </c>
      <c r="F485" s="220" t="s">
        <v>475</v>
      </c>
      <c r="G485" s="218"/>
      <c r="H485" s="221">
        <v>1.86</v>
      </c>
      <c r="I485" s="222"/>
      <c r="J485" s="218"/>
      <c r="K485" s="218"/>
      <c r="L485" s="223"/>
      <c r="M485" s="224"/>
      <c r="N485" s="225"/>
      <c r="O485" s="225"/>
      <c r="P485" s="225"/>
      <c r="Q485" s="225"/>
      <c r="R485" s="225"/>
      <c r="S485" s="225"/>
      <c r="T485" s="226"/>
      <c r="AT485" s="227" t="s">
        <v>141</v>
      </c>
      <c r="AU485" s="227" t="s">
        <v>92</v>
      </c>
      <c r="AV485" s="14" t="s">
        <v>92</v>
      </c>
      <c r="AW485" s="14" t="s">
        <v>36</v>
      </c>
      <c r="AX485" s="14" t="s">
        <v>82</v>
      </c>
      <c r="AY485" s="227" t="s">
        <v>128</v>
      </c>
    </row>
    <row r="486" spans="1:65" s="15" customFormat="1">
      <c r="B486" s="228"/>
      <c r="C486" s="229"/>
      <c r="D486" s="205" t="s">
        <v>141</v>
      </c>
      <c r="E486" s="230" t="s">
        <v>1</v>
      </c>
      <c r="F486" s="231" t="s">
        <v>145</v>
      </c>
      <c r="G486" s="229"/>
      <c r="H486" s="232">
        <v>2.6230000000000002</v>
      </c>
      <c r="I486" s="233"/>
      <c r="J486" s="229"/>
      <c r="K486" s="229"/>
      <c r="L486" s="234"/>
      <c r="M486" s="235"/>
      <c r="N486" s="236"/>
      <c r="O486" s="236"/>
      <c r="P486" s="236"/>
      <c r="Q486" s="236"/>
      <c r="R486" s="236"/>
      <c r="S486" s="236"/>
      <c r="T486" s="237"/>
      <c r="AT486" s="238" t="s">
        <v>141</v>
      </c>
      <c r="AU486" s="238" t="s">
        <v>92</v>
      </c>
      <c r="AV486" s="15" t="s">
        <v>135</v>
      </c>
      <c r="AW486" s="15" t="s">
        <v>36</v>
      </c>
      <c r="AX486" s="15" t="s">
        <v>90</v>
      </c>
      <c r="AY486" s="238" t="s">
        <v>128</v>
      </c>
    </row>
    <row r="487" spans="1:65" s="2" customFormat="1" ht="24.2" customHeight="1">
      <c r="A487" s="35"/>
      <c r="B487" s="36"/>
      <c r="C487" s="187" t="s">
        <v>476</v>
      </c>
      <c r="D487" s="187" t="s">
        <v>130</v>
      </c>
      <c r="E487" s="188" t="s">
        <v>477</v>
      </c>
      <c r="F487" s="189" t="s">
        <v>478</v>
      </c>
      <c r="G487" s="190" t="s">
        <v>339</v>
      </c>
      <c r="H487" s="191">
        <v>3</v>
      </c>
      <c r="I487" s="192"/>
      <c r="J487" s="193">
        <f>ROUND(I487*H487,2)</f>
        <v>0</v>
      </c>
      <c r="K487" s="189" t="s">
        <v>134</v>
      </c>
      <c r="L487" s="40"/>
      <c r="M487" s="194" t="s">
        <v>1</v>
      </c>
      <c r="N487" s="195" t="s">
        <v>47</v>
      </c>
      <c r="O487" s="72"/>
      <c r="P487" s="196">
        <f>O487*H487</f>
        <v>0</v>
      </c>
      <c r="Q487" s="196">
        <v>0</v>
      </c>
      <c r="R487" s="196">
        <f>Q487*H487</f>
        <v>0</v>
      </c>
      <c r="S487" s="196">
        <v>0</v>
      </c>
      <c r="T487" s="197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198" t="s">
        <v>135</v>
      </c>
      <c r="AT487" s="198" t="s">
        <v>130</v>
      </c>
      <c r="AU487" s="198" t="s">
        <v>92</v>
      </c>
      <c r="AY487" s="18" t="s">
        <v>128</v>
      </c>
      <c r="BE487" s="199">
        <f>IF(N487="základní",J487,0)</f>
        <v>0</v>
      </c>
      <c r="BF487" s="199">
        <f>IF(N487="snížená",J487,0)</f>
        <v>0</v>
      </c>
      <c r="BG487" s="199">
        <f>IF(N487="zákl. přenesená",J487,0)</f>
        <v>0</v>
      </c>
      <c r="BH487" s="199">
        <f>IF(N487="sníž. přenesená",J487,0)</f>
        <v>0</v>
      </c>
      <c r="BI487" s="199">
        <f>IF(N487="nulová",J487,0)</f>
        <v>0</v>
      </c>
      <c r="BJ487" s="18" t="s">
        <v>90</v>
      </c>
      <c r="BK487" s="199">
        <f>ROUND(I487*H487,2)</f>
        <v>0</v>
      </c>
      <c r="BL487" s="18" t="s">
        <v>135</v>
      </c>
      <c r="BM487" s="198" t="s">
        <v>479</v>
      </c>
    </row>
    <row r="488" spans="1:65" s="2" customFormat="1">
      <c r="A488" s="35"/>
      <c r="B488" s="36"/>
      <c r="C488" s="37"/>
      <c r="D488" s="200" t="s">
        <v>137</v>
      </c>
      <c r="E488" s="37"/>
      <c r="F488" s="201" t="s">
        <v>480</v>
      </c>
      <c r="G488" s="37"/>
      <c r="H488" s="37"/>
      <c r="I488" s="202"/>
      <c r="J488" s="37"/>
      <c r="K488" s="37"/>
      <c r="L488" s="40"/>
      <c r="M488" s="203"/>
      <c r="N488" s="204"/>
      <c r="O488" s="72"/>
      <c r="P488" s="72"/>
      <c r="Q488" s="72"/>
      <c r="R488" s="72"/>
      <c r="S488" s="72"/>
      <c r="T488" s="73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T488" s="18" t="s">
        <v>137</v>
      </c>
      <c r="AU488" s="18" t="s">
        <v>92</v>
      </c>
    </row>
    <row r="489" spans="1:65" s="2" customFormat="1" ht="24.2" customHeight="1">
      <c r="A489" s="35"/>
      <c r="B489" s="36"/>
      <c r="C489" s="250" t="s">
        <v>481</v>
      </c>
      <c r="D489" s="250" t="s">
        <v>319</v>
      </c>
      <c r="E489" s="251" t="s">
        <v>482</v>
      </c>
      <c r="F489" s="252" t="s">
        <v>483</v>
      </c>
      <c r="G489" s="253" t="s">
        <v>339</v>
      </c>
      <c r="H489" s="254">
        <v>3</v>
      </c>
      <c r="I489" s="255"/>
      <c r="J489" s="256">
        <f>ROUND(I489*H489,2)</f>
        <v>0</v>
      </c>
      <c r="K489" s="252" t="s">
        <v>134</v>
      </c>
      <c r="L489" s="257"/>
      <c r="M489" s="258" t="s">
        <v>1</v>
      </c>
      <c r="N489" s="259" t="s">
        <v>47</v>
      </c>
      <c r="O489" s="72"/>
      <c r="P489" s="196">
        <f>O489*H489</f>
        <v>0</v>
      </c>
      <c r="Q489" s="196">
        <v>0.01</v>
      </c>
      <c r="R489" s="196">
        <f>Q489*H489</f>
        <v>0.03</v>
      </c>
      <c r="S489" s="196">
        <v>0</v>
      </c>
      <c r="T489" s="197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198" t="s">
        <v>228</v>
      </c>
      <c r="AT489" s="198" t="s">
        <v>319</v>
      </c>
      <c r="AU489" s="198" t="s">
        <v>92</v>
      </c>
      <c r="AY489" s="18" t="s">
        <v>128</v>
      </c>
      <c r="BE489" s="199">
        <f>IF(N489="základní",J489,0)</f>
        <v>0</v>
      </c>
      <c r="BF489" s="199">
        <f>IF(N489="snížená",J489,0)</f>
        <v>0</v>
      </c>
      <c r="BG489" s="199">
        <f>IF(N489="zákl. přenesená",J489,0)</f>
        <v>0</v>
      </c>
      <c r="BH489" s="199">
        <f>IF(N489="sníž. přenesená",J489,0)</f>
        <v>0</v>
      </c>
      <c r="BI489" s="199">
        <f>IF(N489="nulová",J489,0)</f>
        <v>0</v>
      </c>
      <c r="BJ489" s="18" t="s">
        <v>90</v>
      </c>
      <c r="BK489" s="199">
        <f>ROUND(I489*H489,2)</f>
        <v>0</v>
      </c>
      <c r="BL489" s="18" t="s">
        <v>135</v>
      </c>
      <c r="BM489" s="198" t="s">
        <v>484</v>
      </c>
    </row>
    <row r="490" spans="1:65" s="2" customFormat="1" ht="24.2" customHeight="1">
      <c r="A490" s="35"/>
      <c r="B490" s="36"/>
      <c r="C490" s="187" t="s">
        <v>485</v>
      </c>
      <c r="D490" s="187" t="s">
        <v>130</v>
      </c>
      <c r="E490" s="188" t="s">
        <v>486</v>
      </c>
      <c r="F490" s="189" t="s">
        <v>487</v>
      </c>
      <c r="G490" s="190" t="s">
        <v>339</v>
      </c>
      <c r="H490" s="191">
        <v>6</v>
      </c>
      <c r="I490" s="192"/>
      <c r="J490" s="193">
        <f>ROUND(I490*H490,2)</f>
        <v>0</v>
      </c>
      <c r="K490" s="189" t="s">
        <v>134</v>
      </c>
      <c r="L490" s="40"/>
      <c r="M490" s="194" t="s">
        <v>1</v>
      </c>
      <c r="N490" s="195" t="s">
        <v>47</v>
      </c>
      <c r="O490" s="72"/>
      <c r="P490" s="196">
        <f>O490*H490</f>
        <v>0</v>
      </c>
      <c r="Q490" s="196">
        <v>0</v>
      </c>
      <c r="R490" s="196">
        <f>Q490*H490</f>
        <v>0</v>
      </c>
      <c r="S490" s="196">
        <v>0</v>
      </c>
      <c r="T490" s="197">
        <f>S490*H490</f>
        <v>0</v>
      </c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R490" s="198" t="s">
        <v>135</v>
      </c>
      <c r="AT490" s="198" t="s">
        <v>130</v>
      </c>
      <c r="AU490" s="198" t="s">
        <v>92</v>
      </c>
      <c r="AY490" s="18" t="s">
        <v>128</v>
      </c>
      <c r="BE490" s="199">
        <f>IF(N490="základní",J490,0)</f>
        <v>0</v>
      </c>
      <c r="BF490" s="199">
        <f>IF(N490="snížená",J490,0)</f>
        <v>0</v>
      </c>
      <c r="BG490" s="199">
        <f>IF(N490="zákl. přenesená",J490,0)</f>
        <v>0</v>
      </c>
      <c r="BH490" s="199">
        <f>IF(N490="sníž. přenesená",J490,0)</f>
        <v>0</v>
      </c>
      <c r="BI490" s="199">
        <f>IF(N490="nulová",J490,0)</f>
        <v>0</v>
      </c>
      <c r="BJ490" s="18" t="s">
        <v>90</v>
      </c>
      <c r="BK490" s="199">
        <f>ROUND(I490*H490,2)</f>
        <v>0</v>
      </c>
      <c r="BL490" s="18" t="s">
        <v>135</v>
      </c>
      <c r="BM490" s="198" t="s">
        <v>488</v>
      </c>
    </row>
    <row r="491" spans="1:65" s="2" customFormat="1">
      <c r="A491" s="35"/>
      <c r="B491" s="36"/>
      <c r="C491" s="37"/>
      <c r="D491" s="200" t="s">
        <v>137</v>
      </c>
      <c r="E491" s="37"/>
      <c r="F491" s="201" t="s">
        <v>489</v>
      </c>
      <c r="G491" s="37"/>
      <c r="H491" s="37"/>
      <c r="I491" s="202"/>
      <c r="J491" s="37"/>
      <c r="K491" s="37"/>
      <c r="L491" s="40"/>
      <c r="M491" s="203"/>
      <c r="N491" s="204"/>
      <c r="O491" s="72"/>
      <c r="P491" s="72"/>
      <c r="Q491" s="72"/>
      <c r="R491" s="72"/>
      <c r="S491" s="72"/>
      <c r="T491" s="73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T491" s="18" t="s">
        <v>137</v>
      </c>
      <c r="AU491" s="18" t="s">
        <v>92</v>
      </c>
    </row>
    <row r="492" spans="1:65" s="2" customFormat="1" ht="24.2" customHeight="1">
      <c r="A492" s="35"/>
      <c r="B492" s="36"/>
      <c r="C492" s="250" t="s">
        <v>490</v>
      </c>
      <c r="D492" s="250" t="s">
        <v>319</v>
      </c>
      <c r="E492" s="251" t="s">
        <v>491</v>
      </c>
      <c r="F492" s="252" t="s">
        <v>492</v>
      </c>
      <c r="G492" s="253" t="s">
        <v>339</v>
      </c>
      <c r="H492" s="254">
        <v>6</v>
      </c>
      <c r="I492" s="255"/>
      <c r="J492" s="256">
        <f>ROUND(I492*H492,2)</f>
        <v>0</v>
      </c>
      <c r="K492" s="252" t="s">
        <v>134</v>
      </c>
      <c r="L492" s="257"/>
      <c r="M492" s="258" t="s">
        <v>1</v>
      </c>
      <c r="N492" s="259" t="s">
        <v>47</v>
      </c>
      <c r="O492" s="72"/>
      <c r="P492" s="196">
        <f>O492*H492</f>
        <v>0</v>
      </c>
      <c r="Q492" s="196">
        <v>2.5000000000000001E-2</v>
      </c>
      <c r="R492" s="196">
        <f>Q492*H492</f>
        <v>0.15000000000000002</v>
      </c>
      <c r="S492" s="196">
        <v>0</v>
      </c>
      <c r="T492" s="197">
        <f>S492*H492</f>
        <v>0</v>
      </c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R492" s="198" t="s">
        <v>228</v>
      </c>
      <c r="AT492" s="198" t="s">
        <v>319</v>
      </c>
      <c r="AU492" s="198" t="s">
        <v>92</v>
      </c>
      <c r="AY492" s="18" t="s">
        <v>128</v>
      </c>
      <c r="BE492" s="199">
        <f>IF(N492="základní",J492,0)</f>
        <v>0</v>
      </c>
      <c r="BF492" s="199">
        <f>IF(N492="snížená",J492,0)</f>
        <v>0</v>
      </c>
      <c r="BG492" s="199">
        <f>IF(N492="zákl. přenesená",J492,0)</f>
        <v>0</v>
      </c>
      <c r="BH492" s="199">
        <f>IF(N492="sníž. přenesená",J492,0)</f>
        <v>0</v>
      </c>
      <c r="BI492" s="199">
        <f>IF(N492="nulová",J492,0)</f>
        <v>0</v>
      </c>
      <c r="BJ492" s="18" t="s">
        <v>90</v>
      </c>
      <c r="BK492" s="199">
        <f>ROUND(I492*H492,2)</f>
        <v>0</v>
      </c>
      <c r="BL492" s="18" t="s">
        <v>135</v>
      </c>
      <c r="BM492" s="198" t="s">
        <v>493</v>
      </c>
    </row>
    <row r="493" spans="1:65" s="2" customFormat="1" ht="24.2" customHeight="1">
      <c r="A493" s="35"/>
      <c r="B493" s="36"/>
      <c r="C493" s="187" t="s">
        <v>494</v>
      </c>
      <c r="D493" s="187" t="s">
        <v>130</v>
      </c>
      <c r="E493" s="188" t="s">
        <v>495</v>
      </c>
      <c r="F493" s="189" t="s">
        <v>496</v>
      </c>
      <c r="G493" s="190" t="s">
        <v>339</v>
      </c>
      <c r="H493" s="191">
        <v>1</v>
      </c>
      <c r="I493" s="192"/>
      <c r="J493" s="193">
        <f>ROUND(I493*H493,2)</f>
        <v>0</v>
      </c>
      <c r="K493" s="189" t="s">
        <v>134</v>
      </c>
      <c r="L493" s="40"/>
      <c r="M493" s="194" t="s">
        <v>1</v>
      </c>
      <c r="N493" s="195" t="s">
        <v>47</v>
      </c>
      <c r="O493" s="72"/>
      <c r="P493" s="196">
        <f>O493*H493</f>
        <v>0</v>
      </c>
      <c r="Q493" s="196">
        <v>0</v>
      </c>
      <c r="R493" s="196">
        <f>Q493*H493</f>
        <v>0</v>
      </c>
      <c r="S493" s="196">
        <v>0</v>
      </c>
      <c r="T493" s="197">
        <f>S493*H493</f>
        <v>0</v>
      </c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R493" s="198" t="s">
        <v>135</v>
      </c>
      <c r="AT493" s="198" t="s">
        <v>130</v>
      </c>
      <c r="AU493" s="198" t="s">
        <v>92</v>
      </c>
      <c r="AY493" s="18" t="s">
        <v>128</v>
      </c>
      <c r="BE493" s="199">
        <f>IF(N493="základní",J493,0)</f>
        <v>0</v>
      </c>
      <c r="BF493" s="199">
        <f>IF(N493="snížená",J493,0)</f>
        <v>0</v>
      </c>
      <c r="BG493" s="199">
        <f>IF(N493="zákl. přenesená",J493,0)</f>
        <v>0</v>
      </c>
      <c r="BH493" s="199">
        <f>IF(N493="sníž. přenesená",J493,0)</f>
        <v>0</v>
      </c>
      <c r="BI493" s="199">
        <f>IF(N493="nulová",J493,0)</f>
        <v>0</v>
      </c>
      <c r="BJ493" s="18" t="s">
        <v>90</v>
      </c>
      <c r="BK493" s="199">
        <f>ROUND(I493*H493,2)</f>
        <v>0</v>
      </c>
      <c r="BL493" s="18" t="s">
        <v>135</v>
      </c>
      <c r="BM493" s="198" t="s">
        <v>497</v>
      </c>
    </row>
    <row r="494" spans="1:65" s="2" customFormat="1">
      <c r="A494" s="35"/>
      <c r="B494" s="36"/>
      <c r="C494" s="37"/>
      <c r="D494" s="200" t="s">
        <v>137</v>
      </c>
      <c r="E494" s="37"/>
      <c r="F494" s="201" t="s">
        <v>498</v>
      </c>
      <c r="G494" s="37"/>
      <c r="H494" s="37"/>
      <c r="I494" s="202"/>
      <c r="J494" s="37"/>
      <c r="K494" s="37"/>
      <c r="L494" s="40"/>
      <c r="M494" s="203"/>
      <c r="N494" s="204"/>
      <c r="O494" s="72"/>
      <c r="P494" s="72"/>
      <c r="Q494" s="72"/>
      <c r="R494" s="72"/>
      <c r="S494" s="72"/>
      <c r="T494" s="73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T494" s="18" t="s">
        <v>137</v>
      </c>
      <c r="AU494" s="18" t="s">
        <v>92</v>
      </c>
    </row>
    <row r="495" spans="1:65" s="2" customFormat="1" ht="19.5">
      <c r="A495" s="35"/>
      <c r="B495" s="36"/>
      <c r="C495" s="37"/>
      <c r="D495" s="205" t="s">
        <v>139</v>
      </c>
      <c r="E495" s="37"/>
      <c r="F495" s="206" t="s">
        <v>499</v>
      </c>
      <c r="G495" s="37"/>
      <c r="H495" s="37"/>
      <c r="I495" s="202"/>
      <c r="J495" s="37"/>
      <c r="K495" s="37"/>
      <c r="L495" s="40"/>
      <c r="M495" s="203"/>
      <c r="N495" s="204"/>
      <c r="O495" s="72"/>
      <c r="P495" s="72"/>
      <c r="Q495" s="72"/>
      <c r="R495" s="72"/>
      <c r="S495" s="72"/>
      <c r="T495" s="73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T495" s="18" t="s">
        <v>139</v>
      </c>
      <c r="AU495" s="18" t="s">
        <v>92</v>
      </c>
    </row>
    <row r="496" spans="1:65" s="2" customFormat="1" ht="24.2" customHeight="1">
      <c r="A496" s="35"/>
      <c r="B496" s="36"/>
      <c r="C496" s="250" t="s">
        <v>500</v>
      </c>
      <c r="D496" s="250" t="s">
        <v>319</v>
      </c>
      <c r="E496" s="251" t="s">
        <v>501</v>
      </c>
      <c r="F496" s="252" t="s">
        <v>502</v>
      </c>
      <c r="G496" s="253" t="s">
        <v>339</v>
      </c>
      <c r="H496" s="254">
        <v>1</v>
      </c>
      <c r="I496" s="255"/>
      <c r="J496" s="256">
        <f>ROUND(I496*H496,2)</f>
        <v>0</v>
      </c>
      <c r="K496" s="252" t="s">
        <v>134</v>
      </c>
      <c r="L496" s="257"/>
      <c r="M496" s="258" t="s">
        <v>1</v>
      </c>
      <c r="N496" s="259" t="s">
        <v>47</v>
      </c>
      <c r="O496" s="72"/>
      <c r="P496" s="196">
        <f>O496*H496</f>
        <v>0</v>
      </c>
      <c r="Q496" s="196">
        <v>0.20100000000000001</v>
      </c>
      <c r="R496" s="196">
        <f>Q496*H496</f>
        <v>0.20100000000000001</v>
      </c>
      <c r="S496" s="196">
        <v>0</v>
      </c>
      <c r="T496" s="197">
        <f>S496*H496</f>
        <v>0</v>
      </c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R496" s="198" t="s">
        <v>228</v>
      </c>
      <c r="AT496" s="198" t="s">
        <v>319</v>
      </c>
      <c r="AU496" s="198" t="s">
        <v>92</v>
      </c>
      <c r="AY496" s="18" t="s">
        <v>128</v>
      </c>
      <c r="BE496" s="199">
        <f>IF(N496="základní",J496,0)</f>
        <v>0</v>
      </c>
      <c r="BF496" s="199">
        <f>IF(N496="snížená",J496,0)</f>
        <v>0</v>
      </c>
      <c r="BG496" s="199">
        <f>IF(N496="zákl. přenesená",J496,0)</f>
        <v>0</v>
      </c>
      <c r="BH496" s="199">
        <f>IF(N496="sníž. přenesená",J496,0)</f>
        <v>0</v>
      </c>
      <c r="BI496" s="199">
        <f>IF(N496="nulová",J496,0)</f>
        <v>0</v>
      </c>
      <c r="BJ496" s="18" t="s">
        <v>90</v>
      </c>
      <c r="BK496" s="199">
        <f>ROUND(I496*H496,2)</f>
        <v>0</v>
      </c>
      <c r="BL496" s="18" t="s">
        <v>135</v>
      </c>
      <c r="BM496" s="198" t="s">
        <v>503</v>
      </c>
    </row>
    <row r="497" spans="1:65" s="2" customFormat="1" ht="21.75" customHeight="1">
      <c r="A497" s="35"/>
      <c r="B497" s="36"/>
      <c r="C497" s="187" t="s">
        <v>504</v>
      </c>
      <c r="D497" s="187" t="s">
        <v>130</v>
      </c>
      <c r="E497" s="188" t="s">
        <v>505</v>
      </c>
      <c r="F497" s="189" t="s">
        <v>506</v>
      </c>
      <c r="G497" s="190" t="s">
        <v>249</v>
      </c>
      <c r="H497" s="191">
        <v>6</v>
      </c>
      <c r="I497" s="192"/>
      <c r="J497" s="193">
        <f>ROUND(I497*H497,2)</f>
        <v>0</v>
      </c>
      <c r="K497" s="189" t="s">
        <v>134</v>
      </c>
      <c r="L497" s="40"/>
      <c r="M497" s="194" t="s">
        <v>1</v>
      </c>
      <c r="N497" s="195" t="s">
        <v>47</v>
      </c>
      <c r="O497" s="72"/>
      <c r="P497" s="196">
        <f>O497*H497</f>
        <v>0</v>
      </c>
      <c r="Q497" s="196">
        <v>0</v>
      </c>
      <c r="R497" s="196">
        <f>Q497*H497</f>
        <v>0</v>
      </c>
      <c r="S497" s="196">
        <v>0</v>
      </c>
      <c r="T497" s="197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198" t="s">
        <v>135</v>
      </c>
      <c r="AT497" s="198" t="s">
        <v>130</v>
      </c>
      <c r="AU497" s="198" t="s">
        <v>92</v>
      </c>
      <c r="AY497" s="18" t="s">
        <v>128</v>
      </c>
      <c r="BE497" s="199">
        <f>IF(N497="základní",J497,0)</f>
        <v>0</v>
      </c>
      <c r="BF497" s="199">
        <f>IF(N497="snížená",J497,0)</f>
        <v>0</v>
      </c>
      <c r="BG497" s="199">
        <f>IF(N497="zákl. přenesená",J497,0)</f>
        <v>0</v>
      </c>
      <c r="BH497" s="199">
        <f>IF(N497="sníž. přenesená",J497,0)</f>
        <v>0</v>
      </c>
      <c r="BI497" s="199">
        <f>IF(N497="nulová",J497,0)</f>
        <v>0</v>
      </c>
      <c r="BJ497" s="18" t="s">
        <v>90</v>
      </c>
      <c r="BK497" s="199">
        <f>ROUND(I497*H497,2)</f>
        <v>0</v>
      </c>
      <c r="BL497" s="18" t="s">
        <v>135</v>
      </c>
      <c r="BM497" s="198" t="s">
        <v>507</v>
      </c>
    </row>
    <row r="498" spans="1:65" s="2" customFormat="1">
      <c r="A498" s="35"/>
      <c r="B498" s="36"/>
      <c r="C498" s="37"/>
      <c r="D498" s="200" t="s">
        <v>137</v>
      </c>
      <c r="E498" s="37"/>
      <c r="F498" s="201" t="s">
        <v>508</v>
      </c>
      <c r="G498" s="37"/>
      <c r="H498" s="37"/>
      <c r="I498" s="202"/>
      <c r="J498" s="37"/>
      <c r="K498" s="37"/>
      <c r="L498" s="40"/>
      <c r="M498" s="203"/>
      <c r="N498" s="204"/>
      <c r="O498" s="72"/>
      <c r="P498" s="72"/>
      <c r="Q498" s="72"/>
      <c r="R498" s="72"/>
      <c r="S498" s="72"/>
      <c r="T498" s="73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T498" s="18" t="s">
        <v>137</v>
      </c>
      <c r="AU498" s="18" t="s">
        <v>92</v>
      </c>
    </row>
    <row r="499" spans="1:65" s="13" customFormat="1">
      <c r="B499" s="207"/>
      <c r="C499" s="208"/>
      <c r="D499" s="205" t="s">
        <v>141</v>
      </c>
      <c r="E499" s="209" t="s">
        <v>1</v>
      </c>
      <c r="F499" s="210" t="s">
        <v>509</v>
      </c>
      <c r="G499" s="208"/>
      <c r="H499" s="209" t="s">
        <v>1</v>
      </c>
      <c r="I499" s="211"/>
      <c r="J499" s="208"/>
      <c r="K499" s="208"/>
      <c r="L499" s="212"/>
      <c r="M499" s="213"/>
      <c r="N499" s="214"/>
      <c r="O499" s="214"/>
      <c r="P499" s="214"/>
      <c r="Q499" s="214"/>
      <c r="R499" s="214"/>
      <c r="S499" s="214"/>
      <c r="T499" s="215"/>
      <c r="AT499" s="216" t="s">
        <v>141</v>
      </c>
      <c r="AU499" s="216" t="s">
        <v>92</v>
      </c>
      <c r="AV499" s="13" t="s">
        <v>90</v>
      </c>
      <c r="AW499" s="13" t="s">
        <v>36</v>
      </c>
      <c r="AX499" s="13" t="s">
        <v>82</v>
      </c>
      <c r="AY499" s="216" t="s">
        <v>128</v>
      </c>
    </row>
    <row r="500" spans="1:65" s="14" customFormat="1">
      <c r="B500" s="217"/>
      <c r="C500" s="218"/>
      <c r="D500" s="205" t="s">
        <v>141</v>
      </c>
      <c r="E500" s="219" t="s">
        <v>1</v>
      </c>
      <c r="F500" s="220" t="s">
        <v>510</v>
      </c>
      <c r="G500" s="218"/>
      <c r="H500" s="221">
        <v>6</v>
      </c>
      <c r="I500" s="222"/>
      <c r="J500" s="218"/>
      <c r="K500" s="218"/>
      <c r="L500" s="223"/>
      <c r="M500" s="224"/>
      <c r="N500" s="225"/>
      <c r="O500" s="225"/>
      <c r="P500" s="225"/>
      <c r="Q500" s="225"/>
      <c r="R500" s="225"/>
      <c r="S500" s="225"/>
      <c r="T500" s="226"/>
      <c r="AT500" s="227" t="s">
        <v>141</v>
      </c>
      <c r="AU500" s="227" t="s">
        <v>92</v>
      </c>
      <c r="AV500" s="14" t="s">
        <v>92</v>
      </c>
      <c r="AW500" s="14" t="s">
        <v>36</v>
      </c>
      <c r="AX500" s="14" t="s">
        <v>82</v>
      </c>
      <c r="AY500" s="227" t="s">
        <v>128</v>
      </c>
    </row>
    <row r="501" spans="1:65" s="15" customFormat="1">
      <c r="B501" s="228"/>
      <c r="C501" s="229"/>
      <c r="D501" s="205" t="s">
        <v>141</v>
      </c>
      <c r="E501" s="230" t="s">
        <v>1</v>
      </c>
      <c r="F501" s="231" t="s">
        <v>145</v>
      </c>
      <c r="G501" s="229"/>
      <c r="H501" s="232">
        <v>6</v>
      </c>
      <c r="I501" s="233"/>
      <c r="J501" s="229"/>
      <c r="K501" s="229"/>
      <c r="L501" s="234"/>
      <c r="M501" s="235"/>
      <c r="N501" s="236"/>
      <c r="O501" s="236"/>
      <c r="P501" s="236"/>
      <c r="Q501" s="236"/>
      <c r="R501" s="236"/>
      <c r="S501" s="236"/>
      <c r="T501" s="237"/>
      <c r="AT501" s="238" t="s">
        <v>141</v>
      </c>
      <c r="AU501" s="238" t="s">
        <v>92</v>
      </c>
      <c r="AV501" s="15" t="s">
        <v>135</v>
      </c>
      <c r="AW501" s="15" t="s">
        <v>36</v>
      </c>
      <c r="AX501" s="15" t="s">
        <v>90</v>
      </c>
      <c r="AY501" s="238" t="s">
        <v>128</v>
      </c>
    </row>
    <row r="502" spans="1:65" s="2" customFormat="1" ht="21.75" customHeight="1">
      <c r="A502" s="35"/>
      <c r="B502" s="36"/>
      <c r="C502" s="187" t="s">
        <v>511</v>
      </c>
      <c r="D502" s="187" t="s">
        <v>130</v>
      </c>
      <c r="E502" s="188" t="s">
        <v>512</v>
      </c>
      <c r="F502" s="189" t="s">
        <v>513</v>
      </c>
      <c r="G502" s="190" t="s">
        <v>249</v>
      </c>
      <c r="H502" s="191">
        <v>10</v>
      </c>
      <c r="I502" s="192"/>
      <c r="J502" s="193">
        <f>ROUND(I502*H502,2)</f>
        <v>0</v>
      </c>
      <c r="K502" s="189" t="s">
        <v>134</v>
      </c>
      <c r="L502" s="40"/>
      <c r="M502" s="194" t="s">
        <v>1</v>
      </c>
      <c r="N502" s="195" t="s">
        <v>47</v>
      </c>
      <c r="O502" s="72"/>
      <c r="P502" s="196">
        <f>O502*H502</f>
        <v>0</v>
      </c>
      <c r="Q502" s="196">
        <v>0</v>
      </c>
      <c r="R502" s="196">
        <f>Q502*H502</f>
        <v>0</v>
      </c>
      <c r="S502" s="196">
        <v>0</v>
      </c>
      <c r="T502" s="197">
        <f>S502*H502</f>
        <v>0</v>
      </c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R502" s="198" t="s">
        <v>135</v>
      </c>
      <c r="AT502" s="198" t="s">
        <v>130</v>
      </c>
      <c r="AU502" s="198" t="s">
        <v>92</v>
      </c>
      <c r="AY502" s="18" t="s">
        <v>128</v>
      </c>
      <c r="BE502" s="199">
        <f>IF(N502="základní",J502,0)</f>
        <v>0</v>
      </c>
      <c r="BF502" s="199">
        <f>IF(N502="snížená",J502,0)</f>
        <v>0</v>
      </c>
      <c r="BG502" s="199">
        <f>IF(N502="zákl. přenesená",J502,0)</f>
        <v>0</v>
      </c>
      <c r="BH502" s="199">
        <f>IF(N502="sníž. přenesená",J502,0)</f>
        <v>0</v>
      </c>
      <c r="BI502" s="199">
        <f>IF(N502="nulová",J502,0)</f>
        <v>0</v>
      </c>
      <c r="BJ502" s="18" t="s">
        <v>90</v>
      </c>
      <c r="BK502" s="199">
        <f>ROUND(I502*H502,2)</f>
        <v>0</v>
      </c>
      <c r="BL502" s="18" t="s">
        <v>135</v>
      </c>
      <c r="BM502" s="198" t="s">
        <v>514</v>
      </c>
    </row>
    <row r="503" spans="1:65" s="2" customFormat="1">
      <c r="A503" s="35"/>
      <c r="B503" s="36"/>
      <c r="C503" s="37"/>
      <c r="D503" s="200" t="s">
        <v>137</v>
      </c>
      <c r="E503" s="37"/>
      <c r="F503" s="201" t="s">
        <v>515</v>
      </c>
      <c r="G503" s="37"/>
      <c r="H503" s="37"/>
      <c r="I503" s="202"/>
      <c r="J503" s="37"/>
      <c r="K503" s="37"/>
      <c r="L503" s="40"/>
      <c r="M503" s="203"/>
      <c r="N503" s="204"/>
      <c r="O503" s="72"/>
      <c r="P503" s="72"/>
      <c r="Q503" s="72"/>
      <c r="R503" s="72"/>
      <c r="S503" s="72"/>
      <c r="T503" s="73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T503" s="18" t="s">
        <v>137</v>
      </c>
      <c r="AU503" s="18" t="s">
        <v>92</v>
      </c>
    </row>
    <row r="504" spans="1:65" s="13" customFormat="1">
      <c r="B504" s="207"/>
      <c r="C504" s="208"/>
      <c r="D504" s="205" t="s">
        <v>141</v>
      </c>
      <c r="E504" s="209" t="s">
        <v>1</v>
      </c>
      <c r="F504" s="210" t="s">
        <v>421</v>
      </c>
      <c r="G504" s="208"/>
      <c r="H504" s="209" t="s">
        <v>1</v>
      </c>
      <c r="I504" s="211"/>
      <c r="J504" s="208"/>
      <c r="K504" s="208"/>
      <c r="L504" s="212"/>
      <c r="M504" s="213"/>
      <c r="N504" s="214"/>
      <c r="O504" s="214"/>
      <c r="P504" s="214"/>
      <c r="Q504" s="214"/>
      <c r="R504" s="214"/>
      <c r="S504" s="214"/>
      <c r="T504" s="215"/>
      <c r="AT504" s="216" t="s">
        <v>141</v>
      </c>
      <c r="AU504" s="216" t="s">
        <v>92</v>
      </c>
      <c r="AV504" s="13" t="s">
        <v>90</v>
      </c>
      <c r="AW504" s="13" t="s">
        <v>36</v>
      </c>
      <c r="AX504" s="13" t="s">
        <v>82</v>
      </c>
      <c r="AY504" s="216" t="s">
        <v>128</v>
      </c>
    </row>
    <row r="505" spans="1:65" s="14" customFormat="1">
      <c r="B505" s="217"/>
      <c r="C505" s="218"/>
      <c r="D505" s="205" t="s">
        <v>141</v>
      </c>
      <c r="E505" s="219" t="s">
        <v>1</v>
      </c>
      <c r="F505" s="220" t="s">
        <v>422</v>
      </c>
      <c r="G505" s="218"/>
      <c r="H505" s="221">
        <v>7.5</v>
      </c>
      <c r="I505" s="222"/>
      <c r="J505" s="218"/>
      <c r="K505" s="218"/>
      <c r="L505" s="223"/>
      <c r="M505" s="224"/>
      <c r="N505" s="225"/>
      <c r="O505" s="225"/>
      <c r="P505" s="225"/>
      <c r="Q505" s="225"/>
      <c r="R505" s="225"/>
      <c r="S505" s="225"/>
      <c r="T505" s="226"/>
      <c r="AT505" s="227" t="s">
        <v>141</v>
      </c>
      <c r="AU505" s="227" t="s">
        <v>92</v>
      </c>
      <c r="AV505" s="14" t="s">
        <v>92</v>
      </c>
      <c r="AW505" s="14" t="s">
        <v>36</v>
      </c>
      <c r="AX505" s="14" t="s">
        <v>82</v>
      </c>
      <c r="AY505" s="227" t="s">
        <v>128</v>
      </c>
    </row>
    <row r="506" spans="1:65" s="13" customFormat="1">
      <c r="B506" s="207"/>
      <c r="C506" s="208"/>
      <c r="D506" s="205" t="s">
        <v>141</v>
      </c>
      <c r="E506" s="209" t="s">
        <v>1</v>
      </c>
      <c r="F506" s="210" t="s">
        <v>423</v>
      </c>
      <c r="G506" s="208"/>
      <c r="H506" s="209" t="s">
        <v>1</v>
      </c>
      <c r="I506" s="211"/>
      <c r="J506" s="208"/>
      <c r="K506" s="208"/>
      <c r="L506" s="212"/>
      <c r="M506" s="213"/>
      <c r="N506" s="214"/>
      <c r="O506" s="214"/>
      <c r="P506" s="214"/>
      <c r="Q506" s="214"/>
      <c r="R506" s="214"/>
      <c r="S506" s="214"/>
      <c r="T506" s="215"/>
      <c r="AT506" s="216" t="s">
        <v>141</v>
      </c>
      <c r="AU506" s="216" t="s">
        <v>92</v>
      </c>
      <c r="AV506" s="13" t="s">
        <v>90</v>
      </c>
      <c r="AW506" s="13" t="s">
        <v>36</v>
      </c>
      <c r="AX506" s="13" t="s">
        <v>82</v>
      </c>
      <c r="AY506" s="216" t="s">
        <v>128</v>
      </c>
    </row>
    <row r="507" spans="1:65" s="14" customFormat="1">
      <c r="B507" s="217"/>
      <c r="C507" s="218"/>
      <c r="D507" s="205" t="s">
        <v>141</v>
      </c>
      <c r="E507" s="219" t="s">
        <v>1</v>
      </c>
      <c r="F507" s="220" t="s">
        <v>424</v>
      </c>
      <c r="G507" s="218"/>
      <c r="H507" s="221">
        <v>2.5</v>
      </c>
      <c r="I507" s="222"/>
      <c r="J507" s="218"/>
      <c r="K507" s="218"/>
      <c r="L507" s="223"/>
      <c r="M507" s="224"/>
      <c r="N507" s="225"/>
      <c r="O507" s="225"/>
      <c r="P507" s="225"/>
      <c r="Q507" s="225"/>
      <c r="R507" s="225"/>
      <c r="S507" s="225"/>
      <c r="T507" s="226"/>
      <c r="AT507" s="227" t="s">
        <v>141</v>
      </c>
      <c r="AU507" s="227" t="s">
        <v>92</v>
      </c>
      <c r="AV507" s="14" t="s">
        <v>92</v>
      </c>
      <c r="AW507" s="14" t="s">
        <v>36</v>
      </c>
      <c r="AX507" s="14" t="s">
        <v>82</v>
      </c>
      <c r="AY507" s="227" t="s">
        <v>128</v>
      </c>
    </row>
    <row r="508" spans="1:65" s="15" customFormat="1">
      <c r="B508" s="228"/>
      <c r="C508" s="229"/>
      <c r="D508" s="205" t="s">
        <v>141</v>
      </c>
      <c r="E508" s="230" t="s">
        <v>1</v>
      </c>
      <c r="F508" s="231" t="s">
        <v>145</v>
      </c>
      <c r="G508" s="229"/>
      <c r="H508" s="232">
        <v>10</v>
      </c>
      <c r="I508" s="233"/>
      <c r="J508" s="229"/>
      <c r="K508" s="229"/>
      <c r="L508" s="234"/>
      <c r="M508" s="235"/>
      <c r="N508" s="236"/>
      <c r="O508" s="236"/>
      <c r="P508" s="236"/>
      <c r="Q508" s="236"/>
      <c r="R508" s="236"/>
      <c r="S508" s="236"/>
      <c r="T508" s="237"/>
      <c r="AT508" s="238" t="s">
        <v>141</v>
      </c>
      <c r="AU508" s="238" t="s">
        <v>92</v>
      </c>
      <c r="AV508" s="15" t="s">
        <v>135</v>
      </c>
      <c r="AW508" s="15" t="s">
        <v>36</v>
      </c>
      <c r="AX508" s="15" t="s">
        <v>90</v>
      </c>
      <c r="AY508" s="238" t="s">
        <v>128</v>
      </c>
    </row>
    <row r="509" spans="1:65" s="2" customFormat="1" ht="24.2" customHeight="1">
      <c r="A509" s="35"/>
      <c r="B509" s="36"/>
      <c r="C509" s="187" t="s">
        <v>516</v>
      </c>
      <c r="D509" s="187" t="s">
        <v>130</v>
      </c>
      <c r="E509" s="188" t="s">
        <v>517</v>
      </c>
      <c r="F509" s="189" t="s">
        <v>518</v>
      </c>
      <c r="G509" s="190" t="s">
        <v>339</v>
      </c>
      <c r="H509" s="191">
        <v>8</v>
      </c>
      <c r="I509" s="192"/>
      <c r="J509" s="193">
        <f>ROUND(I509*H509,2)</f>
        <v>0</v>
      </c>
      <c r="K509" s="189" t="s">
        <v>134</v>
      </c>
      <c r="L509" s="40"/>
      <c r="M509" s="194" t="s">
        <v>1</v>
      </c>
      <c r="N509" s="195" t="s">
        <v>47</v>
      </c>
      <c r="O509" s="72"/>
      <c r="P509" s="196">
        <f>O509*H509</f>
        <v>0</v>
      </c>
      <c r="Q509" s="196">
        <v>0.45937</v>
      </c>
      <c r="R509" s="196">
        <f>Q509*H509</f>
        <v>3.67496</v>
      </c>
      <c r="S509" s="196">
        <v>0</v>
      </c>
      <c r="T509" s="197">
        <f>S509*H509</f>
        <v>0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198" t="s">
        <v>135</v>
      </c>
      <c r="AT509" s="198" t="s">
        <v>130</v>
      </c>
      <c r="AU509" s="198" t="s">
        <v>92</v>
      </c>
      <c r="AY509" s="18" t="s">
        <v>128</v>
      </c>
      <c r="BE509" s="199">
        <f>IF(N509="základní",J509,0)</f>
        <v>0</v>
      </c>
      <c r="BF509" s="199">
        <f>IF(N509="snížená",J509,0)</f>
        <v>0</v>
      </c>
      <c r="BG509" s="199">
        <f>IF(N509="zákl. přenesená",J509,0)</f>
        <v>0</v>
      </c>
      <c r="BH509" s="199">
        <f>IF(N509="sníž. přenesená",J509,0)</f>
        <v>0</v>
      </c>
      <c r="BI509" s="199">
        <f>IF(N509="nulová",J509,0)</f>
        <v>0</v>
      </c>
      <c r="BJ509" s="18" t="s">
        <v>90</v>
      </c>
      <c r="BK509" s="199">
        <f>ROUND(I509*H509,2)</f>
        <v>0</v>
      </c>
      <c r="BL509" s="18" t="s">
        <v>135</v>
      </c>
      <c r="BM509" s="198" t="s">
        <v>519</v>
      </c>
    </row>
    <row r="510" spans="1:65" s="2" customFormat="1">
      <c r="A510" s="35"/>
      <c r="B510" s="36"/>
      <c r="C510" s="37"/>
      <c r="D510" s="200" t="s">
        <v>137</v>
      </c>
      <c r="E510" s="37"/>
      <c r="F510" s="201" t="s">
        <v>520</v>
      </c>
      <c r="G510" s="37"/>
      <c r="H510" s="37"/>
      <c r="I510" s="202"/>
      <c r="J510" s="37"/>
      <c r="K510" s="37"/>
      <c r="L510" s="40"/>
      <c r="M510" s="203"/>
      <c r="N510" s="204"/>
      <c r="O510" s="72"/>
      <c r="P510" s="72"/>
      <c r="Q510" s="72"/>
      <c r="R510" s="72"/>
      <c r="S510" s="72"/>
      <c r="T510" s="73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T510" s="18" t="s">
        <v>137</v>
      </c>
      <c r="AU510" s="18" t="s">
        <v>92</v>
      </c>
    </row>
    <row r="511" spans="1:65" s="13" customFormat="1">
      <c r="B511" s="207"/>
      <c r="C511" s="208"/>
      <c r="D511" s="205" t="s">
        <v>141</v>
      </c>
      <c r="E511" s="209" t="s">
        <v>1</v>
      </c>
      <c r="F511" s="210" t="s">
        <v>521</v>
      </c>
      <c r="G511" s="208"/>
      <c r="H511" s="209" t="s">
        <v>1</v>
      </c>
      <c r="I511" s="211"/>
      <c r="J511" s="208"/>
      <c r="K511" s="208"/>
      <c r="L511" s="212"/>
      <c r="M511" s="213"/>
      <c r="N511" s="214"/>
      <c r="O511" s="214"/>
      <c r="P511" s="214"/>
      <c r="Q511" s="214"/>
      <c r="R511" s="214"/>
      <c r="S511" s="214"/>
      <c r="T511" s="215"/>
      <c r="AT511" s="216" t="s">
        <v>141</v>
      </c>
      <c r="AU511" s="216" t="s">
        <v>92</v>
      </c>
      <c r="AV511" s="13" t="s">
        <v>90</v>
      </c>
      <c r="AW511" s="13" t="s">
        <v>36</v>
      </c>
      <c r="AX511" s="13" t="s">
        <v>82</v>
      </c>
      <c r="AY511" s="216" t="s">
        <v>128</v>
      </c>
    </row>
    <row r="512" spans="1:65" s="14" customFormat="1">
      <c r="B512" s="217"/>
      <c r="C512" s="218"/>
      <c r="D512" s="205" t="s">
        <v>141</v>
      </c>
      <c r="E512" s="219" t="s">
        <v>1</v>
      </c>
      <c r="F512" s="220" t="s">
        <v>153</v>
      </c>
      <c r="G512" s="218"/>
      <c r="H512" s="221">
        <v>3</v>
      </c>
      <c r="I512" s="222"/>
      <c r="J512" s="218"/>
      <c r="K512" s="218"/>
      <c r="L512" s="223"/>
      <c r="M512" s="224"/>
      <c r="N512" s="225"/>
      <c r="O512" s="225"/>
      <c r="P512" s="225"/>
      <c r="Q512" s="225"/>
      <c r="R512" s="225"/>
      <c r="S512" s="225"/>
      <c r="T512" s="226"/>
      <c r="AT512" s="227" t="s">
        <v>141</v>
      </c>
      <c r="AU512" s="227" t="s">
        <v>92</v>
      </c>
      <c r="AV512" s="14" t="s">
        <v>92</v>
      </c>
      <c r="AW512" s="14" t="s">
        <v>36</v>
      </c>
      <c r="AX512" s="14" t="s">
        <v>82</v>
      </c>
      <c r="AY512" s="227" t="s">
        <v>128</v>
      </c>
    </row>
    <row r="513" spans="1:65" s="13" customFormat="1">
      <c r="B513" s="207"/>
      <c r="C513" s="208"/>
      <c r="D513" s="205" t="s">
        <v>141</v>
      </c>
      <c r="E513" s="209" t="s">
        <v>1</v>
      </c>
      <c r="F513" s="210" t="s">
        <v>522</v>
      </c>
      <c r="G513" s="208"/>
      <c r="H513" s="209" t="s">
        <v>1</v>
      </c>
      <c r="I513" s="211"/>
      <c r="J513" s="208"/>
      <c r="K513" s="208"/>
      <c r="L513" s="212"/>
      <c r="M513" s="213"/>
      <c r="N513" s="214"/>
      <c r="O513" s="214"/>
      <c r="P513" s="214"/>
      <c r="Q513" s="214"/>
      <c r="R513" s="214"/>
      <c r="S513" s="214"/>
      <c r="T513" s="215"/>
      <c r="AT513" s="216" t="s">
        <v>141</v>
      </c>
      <c r="AU513" s="216" t="s">
        <v>92</v>
      </c>
      <c r="AV513" s="13" t="s">
        <v>90</v>
      </c>
      <c r="AW513" s="13" t="s">
        <v>36</v>
      </c>
      <c r="AX513" s="13" t="s">
        <v>82</v>
      </c>
      <c r="AY513" s="216" t="s">
        <v>128</v>
      </c>
    </row>
    <row r="514" spans="1:65" s="14" customFormat="1">
      <c r="B514" s="217"/>
      <c r="C514" s="218"/>
      <c r="D514" s="205" t="s">
        <v>141</v>
      </c>
      <c r="E514" s="219" t="s">
        <v>1</v>
      </c>
      <c r="F514" s="220" t="s">
        <v>177</v>
      </c>
      <c r="G514" s="218"/>
      <c r="H514" s="221">
        <v>5</v>
      </c>
      <c r="I514" s="222"/>
      <c r="J514" s="218"/>
      <c r="K514" s="218"/>
      <c r="L514" s="223"/>
      <c r="M514" s="224"/>
      <c r="N514" s="225"/>
      <c r="O514" s="225"/>
      <c r="P514" s="225"/>
      <c r="Q514" s="225"/>
      <c r="R514" s="225"/>
      <c r="S514" s="225"/>
      <c r="T514" s="226"/>
      <c r="AT514" s="227" t="s">
        <v>141</v>
      </c>
      <c r="AU514" s="227" t="s">
        <v>92</v>
      </c>
      <c r="AV514" s="14" t="s">
        <v>92</v>
      </c>
      <c r="AW514" s="14" t="s">
        <v>36</v>
      </c>
      <c r="AX514" s="14" t="s">
        <v>82</v>
      </c>
      <c r="AY514" s="227" t="s">
        <v>128</v>
      </c>
    </row>
    <row r="515" spans="1:65" s="15" customFormat="1">
      <c r="B515" s="228"/>
      <c r="C515" s="229"/>
      <c r="D515" s="205" t="s">
        <v>141</v>
      </c>
      <c r="E515" s="230" t="s">
        <v>1</v>
      </c>
      <c r="F515" s="231" t="s">
        <v>145</v>
      </c>
      <c r="G515" s="229"/>
      <c r="H515" s="232">
        <v>8</v>
      </c>
      <c r="I515" s="233"/>
      <c r="J515" s="229"/>
      <c r="K515" s="229"/>
      <c r="L515" s="234"/>
      <c r="M515" s="235"/>
      <c r="N515" s="236"/>
      <c r="O515" s="236"/>
      <c r="P515" s="236"/>
      <c r="Q515" s="236"/>
      <c r="R515" s="236"/>
      <c r="S515" s="236"/>
      <c r="T515" s="237"/>
      <c r="AT515" s="238" t="s">
        <v>141</v>
      </c>
      <c r="AU515" s="238" t="s">
        <v>92</v>
      </c>
      <c r="AV515" s="15" t="s">
        <v>135</v>
      </c>
      <c r="AW515" s="15" t="s">
        <v>36</v>
      </c>
      <c r="AX515" s="15" t="s">
        <v>90</v>
      </c>
      <c r="AY515" s="238" t="s">
        <v>128</v>
      </c>
    </row>
    <row r="516" spans="1:65" s="2" customFormat="1" ht="21.75" customHeight="1">
      <c r="A516" s="35"/>
      <c r="B516" s="36"/>
      <c r="C516" s="187" t="s">
        <v>523</v>
      </c>
      <c r="D516" s="187" t="s">
        <v>130</v>
      </c>
      <c r="E516" s="188" t="s">
        <v>524</v>
      </c>
      <c r="F516" s="189" t="s">
        <v>525</v>
      </c>
      <c r="G516" s="190" t="s">
        <v>249</v>
      </c>
      <c r="H516" s="191">
        <v>126</v>
      </c>
      <c r="I516" s="192"/>
      <c r="J516" s="193">
        <f>ROUND(I516*H516,2)</f>
        <v>0</v>
      </c>
      <c r="K516" s="189" t="s">
        <v>134</v>
      </c>
      <c r="L516" s="40"/>
      <c r="M516" s="194" t="s">
        <v>1</v>
      </c>
      <c r="N516" s="195" t="s">
        <v>47</v>
      </c>
      <c r="O516" s="72"/>
      <c r="P516" s="196">
        <f>O516*H516</f>
        <v>0</v>
      </c>
      <c r="Q516" s="196">
        <v>0</v>
      </c>
      <c r="R516" s="196">
        <f>Q516*H516</f>
        <v>0</v>
      </c>
      <c r="S516" s="196">
        <v>0</v>
      </c>
      <c r="T516" s="197">
        <f>S516*H516</f>
        <v>0</v>
      </c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R516" s="198" t="s">
        <v>135</v>
      </c>
      <c r="AT516" s="198" t="s">
        <v>130</v>
      </c>
      <c r="AU516" s="198" t="s">
        <v>92</v>
      </c>
      <c r="AY516" s="18" t="s">
        <v>128</v>
      </c>
      <c r="BE516" s="199">
        <f>IF(N516="základní",J516,0)</f>
        <v>0</v>
      </c>
      <c r="BF516" s="199">
        <f>IF(N516="snížená",J516,0)</f>
        <v>0</v>
      </c>
      <c r="BG516" s="199">
        <f>IF(N516="zákl. přenesená",J516,0)</f>
        <v>0</v>
      </c>
      <c r="BH516" s="199">
        <f>IF(N516="sníž. přenesená",J516,0)</f>
        <v>0</v>
      </c>
      <c r="BI516" s="199">
        <f>IF(N516="nulová",J516,0)</f>
        <v>0</v>
      </c>
      <c r="BJ516" s="18" t="s">
        <v>90</v>
      </c>
      <c r="BK516" s="199">
        <f>ROUND(I516*H516,2)</f>
        <v>0</v>
      </c>
      <c r="BL516" s="18" t="s">
        <v>135</v>
      </c>
      <c r="BM516" s="198" t="s">
        <v>526</v>
      </c>
    </row>
    <row r="517" spans="1:65" s="2" customFormat="1">
      <c r="A517" s="35"/>
      <c r="B517" s="36"/>
      <c r="C517" s="37"/>
      <c r="D517" s="200" t="s">
        <v>137</v>
      </c>
      <c r="E517" s="37"/>
      <c r="F517" s="201" t="s">
        <v>527</v>
      </c>
      <c r="G517" s="37"/>
      <c r="H517" s="37"/>
      <c r="I517" s="202"/>
      <c r="J517" s="37"/>
      <c r="K517" s="37"/>
      <c r="L517" s="40"/>
      <c r="M517" s="203"/>
      <c r="N517" s="204"/>
      <c r="O517" s="72"/>
      <c r="P517" s="72"/>
      <c r="Q517" s="72"/>
      <c r="R517" s="72"/>
      <c r="S517" s="72"/>
      <c r="T517" s="73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T517" s="18" t="s">
        <v>137</v>
      </c>
      <c r="AU517" s="18" t="s">
        <v>92</v>
      </c>
    </row>
    <row r="518" spans="1:65" s="13" customFormat="1">
      <c r="B518" s="207"/>
      <c r="C518" s="208"/>
      <c r="D518" s="205" t="s">
        <v>141</v>
      </c>
      <c r="E518" s="209" t="s">
        <v>1</v>
      </c>
      <c r="F518" s="210" t="s">
        <v>306</v>
      </c>
      <c r="G518" s="208"/>
      <c r="H518" s="209" t="s">
        <v>1</v>
      </c>
      <c r="I518" s="211"/>
      <c r="J518" s="208"/>
      <c r="K518" s="208"/>
      <c r="L518" s="212"/>
      <c r="M518" s="213"/>
      <c r="N518" s="214"/>
      <c r="O518" s="214"/>
      <c r="P518" s="214"/>
      <c r="Q518" s="214"/>
      <c r="R518" s="214"/>
      <c r="S518" s="214"/>
      <c r="T518" s="215"/>
      <c r="AT518" s="216" t="s">
        <v>141</v>
      </c>
      <c r="AU518" s="216" t="s">
        <v>92</v>
      </c>
      <c r="AV518" s="13" t="s">
        <v>90</v>
      </c>
      <c r="AW518" s="13" t="s">
        <v>36</v>
      </c>
      <c r="AX518" s="13" t="s">
        <v>82</v>
      </c>
      <c r="AY518" s="216" t="s">
        <v>128</v>
      </c>
    </row>
    <row r="519" spans="1:65" s="14" customFormat="1">
      <c r="B519" s="217"/>
      <c r="C519" s="218"/>
      <c r="D519" s="205" t="s">
        <v>141</v>
      </c>
      <c r="E519" s="219" t="s">
        <v>1</v>
      </c>
      <c r="F519" s="220" t="s">
        <v>528</v>
      </c>
      <c r="G519" s="218"/>
      <c r="H519" s="221">
        <v>126</v>
      </c>
      <c r="I519" s="222"/>
      <c r="J519" s="218"/>
      <c r="K519" s="218"/>
      <c r="L519" s="223"/>
      <c r="M519" s="224"/>
      <c r="N519" s="225"/>
      <c r="O519" s="225"/>
      <c r="P519" s="225"/>
      <c r="Q519" s="225"/>
      <c r="R519" s="225"/>
      <c r="S519" s="225"/>
      <c r="T519" s="226"/>
      <c r="AT519" s="227" t="s">
        <v>141</v>
      </c>
      <c r="AU519" s="227" t="s">
        <v>92</v>
      </c>
      <c r="AV519" s="14" t="s">
        <v>92</v>
      </c>
      <c r="AW519" s="14" t="s">
        <v>36</v>
      </c>
      <c r="AX519" s="14" t="s">
        <v>82</v>
      </c>
      <c r="AY519" s="227" t="s">
        <v>128</v>
      </c>
    </row>
    <row r="520" spans="1:65" s="15" customFormat="1">
      <c r="B520" s="228"/>
      <c r="C520" s="229"/>
      <c r="D520" s="205" t="s">
        <v>141</v>
      </c>
      <c r="E520" s="230" t="s">
        <v>1</v>
      </c>
      <c r="F520" s="231" t="s">
        <v>145</v>
      </c>
      <c r="G520" s="229"/>
      <c r="H520" s="232">
        <v>126</v>
      </c>
      <c r="I520" s="233"/>
      <c r="J520" s="229"/>
      <c r="K520" s="229"/>
      <c r="L520" s="234"/>
      <c r="M520" s="235"/>
      <c r="N520" s="236"/>
      <c r="O520" s="236"/>
      <c r="P520" s="236"/>
      <c r="Q520" s="236"/>
      <c r="R520" s="236"/>
      <c r="S520" s="236"/>
      <c r="T520" s="237"/>
      <c r="AT520" s="238" t="s">
        <v>141</v>
      </c>
      <c r="AU520" s="238" t="s">
        <v>92</v>
      </c>
      <c r="AV520" s="15" t="s">
        <v>135</v>
      </c>
      <c r="AW520" s="15" t="s">
        <v>36</v>
      </c>
      <c r="AX520" s="15" t="s">
        <v>90</v>
      </c>
      <c r="AY520" s="238" t="s">
        <v>128</v>
      </c>
    </row>
    <row r="521" spans="1:65" s="2" customFormat="1" ht="24.2" customHeight="1">
      <c r="A521" s="35"/>
      <c r="B521" s="36"/>
      <c r="C521" s="187" t="s">
        <v>529</v>
      </c>
      <c r="D521" s="187" t="s">
        <v>130</v>
      </c>
      <c r="E521" s="188" t="s">
        <v>530</v>
      </c>
      <c r="F521" s="189" t="s">
        <v>531</v>
      </c>
      <c r="G521" s="190" t="s">
        <v>339</v>
      </c>
      <c r="H521" s="191">
        <v>2</v>
      </c>
      <c r="I521" s="192"/>
      <c r="J521" s="193">
        <f>ROUND(I521*H521,2)</f>
        <v>0</v>
      </c>
      <c r="K521" s="189" t="s">
        <v>134</v>
      </c>
      <c r="L521" s="40"/>
      <c r="M521" s="194" t="s">
        <v>1</v>
      </c>
      <c r="N521" s="195" t="s">
        <v>47</v>
      </c>
      <c r="O521" s="72"/>
      <c r="P521" s="196">
        <f>O521*H521</f>
        <v>0</v>
      </c>
      <c r="Q521" s="196">
        <v>0.47094000000000003</v>
      </c>
      <c r="R521" s="196">
        <f>Q521*H521</f>
        <v>0.94188000000000005</v>
      </c>
      <c r="S521" s="196">
        <v>0</v>
      </c>
      <c r="T521" s="197">
        <f>S521*H521</f>
        <v>0</v>
      </c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R521" s="198" t="s">
        <v>135</v>
      </c>
      <c r="AT521" s="198" t="s">
        <v>130</v>
      </c>
      <c r="AU521" s="198" t="s">
        <v>92</v>
      </c>
      <c r="AY521" s="18" t="s">
        <v>128</v>
      </c>
      <c r="BE521" s="199">
        <f>IF(N521="základní",J521,0)</f>
        <v>0</v>
      </c>
      <c r="BF521" s="199">
        <f>IF(N521="snížená",J521,0)</f>
        <v>0</v>
      </c>
      <c r="BG521" s="199">
        <f>IF(N521="zákl. přenesená",J521,0)</f>
        <v>0</v>
      </c>
      <c r="BH521" s="199">
        <f>IF(N521="sníž. přenesená",J521,0)</f>
        <v>0</v>
      </c>
      <c r="BI521" s="199">
        <f>IF(N521="nulová",J521,0)</f>
        <v>0</v>
      </c>
      <c r="BJ521" s="18" t="s">
        <v>90</v>
      </c>
      <c r="BK521" s="199">
        <f>ROUND(I521*H521,2)</f>
        <v>0</v>
      </c>
      <c r="BL521" s="18" t="s">
        <v>135</v>
      </c>
      <c r="BM521" s="198" t="s">
        <v>532</v>
      </c>
    </row>
    <row r="522" spans="1:65" s="2" customFormat="1">
      <c r="A522" s="35"/>
      <c r="B522" s="36"/>
      <c r="C522" s="37"/>
      <c r="D522" s="200" t="s">
        <v>137</v>
      </c>
      <c r="E522" s="37"/>
      <c r="F522" s="201" t="s">
        <v>533</v>
      </c>
      <c r="G522" s="37"/>
      <c r="H522" s="37"/>
      <c r="I522" s="202"/>
      <c r="J522" s="37"/>
      <c r="K522" s="37"/>
      <c r="L522" s="40"/>
      <c r="M522" s="203"/>
      <c r="N522" s="204"/>
      <c r="O522" s="72"/>
      <c r="P522" s="72"/>
      <c r="Q522" s="72"/>
      <c r="R522" s="72"/>
      <c r="S522" s="72"/>
      <c r="T522" s="73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T522" s="18" t="s">
        <v>137</v>
      </c>
      <c r="AU522" s="18" t="s">
        <v>92</v>
      </c>
    </row>
    <row r="523" spans="1:65" s="13" customFormat="1">
      <c r="B523" s="207"/>
      <c r="C523" s="208"/>
      <c r="D523" s="205" t="s">
        <v>141</v>
      </c>
      <c r="E523" s="209" t="s">
        <v>1</v>
      </c>
      <c r="F523" s="210" t="s">
        <v>534</v>
      </c>
      <c r="G523" s="208"/>
      <c r="H523" s="209" t="s">
        <v>1</v>
      </c>
      <c r="I523" s="211"/>
      <c r="J523" s="208"/>
      <c r="K523" s="208"/>
      <c r="L523" s="212"/>
      <c r="M523" s="213"/>
      <c r="N523" s="214"/>
      <c r="O523" s="214"/>
      <c r="P523" s="214"/>
      <c r="Q523" s="214"/>
      <c r="R523" s="214"/>
      <c r="S523" s="214"/>
      <c r="T523" s="215"/>
      <c r="AT523" s="216" t="s">
        <v>141</v>
      </c>
      <c r="AU523" s="216" t="s">
        <v>92</v>
      </c>
      <c r="AV523" s="13" t="s">
        <v>90</v>
      </c>
      <c r="AW523" s="13" t="s">
        <v>36</v>
      </c>
      <c r="AX523" s="13" t="s">
        <v>82</v>
      </c>
      <c r="AY523" s="216" t="s">
        <v>128</v>
      </c>
    </row>
    <row r="524" spans="1:65" s="14" customFormat="1">
      <c r="B524" s="217"/>
      <c r="C524" s="218"/>
      <c r="D524" s="205" t="s">
        <v>141</v>
      </c>
      <c r="E524" s="219" t="s">
        <v>1</v>
      </c>
      <c r="F524" s="220" t="s">
        <v>92</v>
      </c>
      <c r="G524" s="218"/>
      <c r="H524" s="221">
        <v>2</v>
      </c>
      <c r="I524" s="222"/>
      <c r="J524" s="218"/>
      <c r="K524" s="218"/>
      <c r="L524" s="223"/>
      <c r="M524" s="224"/>
      <c r="N524" s="225"/>
      <c r="O524" s="225"/>
      <c r="P524" s="225"/>
      <c r="Q524" s="225"/>
      <c r="R524" s="225"/>
      <c r="S524" s="225"/>
      <c r="T524" s="226"/>
      <c r="AT524" s="227" t="s">
        <v>141</v>
      </c>
      <c r="AU524" s="227" t="s">
        <v>92</v>
      </c>
      <c r="AV524" s="14" t="s">
        <v>92</v>
      </c>
      <c r="AW524" s="14" t="s">
        <v>36</v>
      </c>
      <c r="AX524" s="14" t="s">
        <v>82</v>
      </c>
      <c r="AY524" s="227" t="s">
        <v>128</v>
      </c>
    </row>
    <row r="525" spans="1:65" s="15" customFormat="1">
      <c r="B525" s="228"/>
      <c r="C525" s="229"/>
      <c r="D525" s="205" t="s">
        <v>141</v>
      </c>
      <c r="E525" s="230" t="s">
        <v>1</v>
      </c>
      <c r="F525" s="231" t="s">
        <v>145</v>
      </c>
      <c r="G525" s="229"/>
      <c r="H525" s="232">
        <v>2</v>
      </c>
      <c r="I525" s="233"/>
      <c r="J525" s="229"/>
      <c r="K525" s="229"/>
      <c r="L525" s="234"/>
      <c r="M525" s="235"/>
      <c r="N525" s="236"/>
      <c r="O525" s="236"/>
      <c r="P525" s="236"/>
      <c r="Q525" s="236"/>
      <c r="R525" s="236"/>
      <c r="S525" s="236"/>
      <c r="T525" s="237"/>
      <c r="AT525" s="238" t="s">
        <v>141</v>
      </c>
      <c r="AU525" s="238" t="s">
        <v>92</v>
      </c>
      <c r="AV525" s="15" t="s">
        <v>135</v>
      </c>
      <c r="AW525" s="15" t="s">
        <v>36</v>
      </c>
      <c r="AX525" s="15" t="s">
        <v>90</v>
      </c>
      <c r="AY525" s="238" t="s">
        <v>128</v>
      </c>
    </row>
    <row r="526" spans="1:65" s="2" customFormat="1" ht="37.9" customHeight="1">
      <c r="A526" s="35"/>
      <c r="B526" s="36"/>
      <c r="C526" s="187" t="s">
        <v>535</v>
      </c>
      <c r="D526" s="187" t="s">
        <v>130</v>
      </c>
      <c r="E526" s="188" t="s">
        <v>536</v>
      </c>
      <c r="F526" s="189" t="s">
        <v>537</v>
      </c>
      <c r="G526" s="190" t="s">
        <v>339</v>
      </c>
      <c r="H526" s="191">
        <v>2</v>
      </c>
      <c r="I526" s="192"/>
      <c r="J526" s="193">
        <f>ROUND(I526*H526,2)</f>
        <v>0</v>
      </c>
      <c r="K526" s="189" t="s">
        <v>1</v>
      </c>
      <c r="L526" s="40"/>
      <c r="M526" s="194" t="s">
        <v>1</v>
      </c>
      <c r="N526" s="195" t="s">
        <v>47</v>
      </c>
      <c r="O526" s="72"/>
      <c r="P526" s="196">
        <f>O526*H526</f>
        <v>0</v>
      </c>
      <c r="Q526" s="196">
        <v>2.79847</v>
      </c>
      <c r="R526" s="196">
        <f>Q526*H526</f>
        <v>5.59694</v>
      </c>
      <c r="S526" s="196">
        <v>0</v>
      </c>
      <c r="T526" s="197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198" t="s">
        <v>135</v>
      </c>
      <c r="AT526" s="198" t="s">
        <v>130</v>
      </c>
      <c r="AU526" s="198" t="s">
        <v>92</v>
      </c>
      <c r="AY526" s="18" t="s">
        <v>128</v>
      </c>
      <c r="BE526" s="199">
        <f>IF(N526="základní",J526,0)</f>
        <v>0</v>
      </c>
      <c r="BF526" s="199">
        <f>IF(N526="snížená",J526,0)</f>
        <v>0</v>
      </c>
      <c r="BG526" s="199">
        <f>IF(N526="zákl. přenesená",J526,0)</f>
        <v>0</v>
      </c>
      <c r="BH526" s="199">
        <f>IF(N526="sníž. přenesená",J526,0)</f>
        <v>0</v>
      </c>
      <c r="BI526" s="199">
        <f>IF(N526="nulová",J526,0)</f>
        <v>0</v>
      </c>
      <c r="BJ526" s="18" t="s">
        <v>90</v>
      </c>
      <c r="BK526" s="199">
        <f>ROUND(I526*H526,2)</f>
        <v>0</v>
      </c>
      <c r="BL526" s="18" t="s">
        <v>135</v>
      </c>
      <c r="BM526" s="198" t="s">
        <v>538</v>
      </c>
    </row>
    <row r="527" spans="1:65" s="2" customFormat="1" ht="107.25">
      <c r="A527" s="35"/>
      <c r="B527" s="36"/>
      <c r="C527" s="37"/>
      <c r="D527" s="205" t="s">
        <v>139</v>
      </c>
      <c r="E527" s="37"/>
      <c r="F527" s="206" t="s">
        <v>539</v>
      </c>
      <c r="G527" s="37"/>
      <c r="H527" s="37"/>
      <c r="I527" s="202"/>
      <c r="J527" s="37"/>
      <c r="K527" s="37"/>
      <c r="L527" s="40"/>
      <c r="M527" s="203"/>
      <c r="N527" s="204"/>
      <c r="O527" s="72"/>
      <c r="P527" s="72"/>
      <c r="Q527" s="72"/>
      <c r="R527" s="72"/>
      <c r="S527" s="72"/>
      <c r="T527" s="73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T527" s="18" t="s">
        <v>139</v>
      </c>
      <c r="AU527" s="18" t="s">
        <v>92</v>
      </c>
    </row>
    <row r="528" spans="1:65" s="2" customFormat="1" ht="24.2" customHeight="1">
      <c r="A528" s="35"/>
      <c r="B528" s="36"/>
      <c r="C528" s="187" t="s">
        <v>540</v>
      </c>
      <c r="D528" s="187" t="s">
        <v>130</v>
      </c>
      <c r="E528" s="188" t="s">
        <v>541</v>
      </c>
      <c r="F528" s="189" t="s">
        <v>542</v>
      </c>
      <c r="G528" s="190" t="s">
        <v>339</v>
      </c>
      <c r="H528" s="191">
        <v>2</v>
      </c>
      <c r="I528" s="192"/>
      <c r="J528" s="193">
        <f>ROUND(I528*H528,2)</f>
        <v>0</v>
      </c>
      <c r="K528" s="189" t="s">
        <v>134</v>
      </c>
      <c r="L528" s="40"/>
      <c r="M528" s="194" t="s">
        <v>1</v>
      </c>
      <c r="N528" s="195" t="s">
        <v>47</v>
      </c>
      <c r="O528" s="72"/>
      <c r="P528" s="196">
        <f>O528*H528</f>
        <v>0</v>
      </c>
      <c r="Q528" s="196">
        <v>3.9269999999999999E-2</v>
      </c>
      <c r="R528" s="196">
        <f>Q528*H528</f>
        <v>7.8539999999999999E-2</v>
      </c>
      <c r="S528" s="196">
        <v>0</v>
      </c>
      <c r="T528" s="197">
        <f>S528*H528</f>
        <v>0</v>
      </c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R528" s="198" t="s">
        <v>135</v>
      </c>
      <c r="AT528" s="198" t="s">
        <v>130</v>
      </c>
      <c r="AU528" s="198" t="s">
        <v>92</v>
      </c>
      <c r="AY528" s="18" t="s">
        <v>128</v>
      </c>
      <c r="BE528" s="199">
        <f>IF(N528="základní",J528,0)</f>
        <v>0</v>
      </c>
      <c r="BF528" s="199">
        <f>IF(N528="snížená",J528,0)</f>
        <v>0</v>
      </c>
      <c r="BG528" s="199">
        <f>IF(N528="zákl. přenesená",J528,0)</f>
        <v>0</v>
      </c>
      <c r="BH528" s="199">
        <f>IF(N528="sníž. přenesená",J528,0)</f>
        <v>0</v>
      </c>
      <c r="BI528" s="199">
        <f>IF(N528="nulová",J528,0)</f>
        <v>0</v>
      </c>
      <c r="BJ528" s="18" t="s">
        <v>90</v>
      </c>
      <c r="BK528" s="199">
        <f>ROUND(I528*H528,2)</f>
        <v>0</v>
      </c>
      <c r="BL528" s="18" t="s">
        <v>135</v>
      </c>
      <c r="BM528" s="198" t="s">
        <v>543</v>
      </c>
    </row>
    <row r="529" spans="1:65" s="2" customFormat="1">
      <c r="A529" s="35"/>
      <c r="B529" s="36"/>
      <c r="C529" s="37"/>
      <c r="D529" s="200" t="s">
        <v>137</v>
      </c>
      <c r="E529" s="37"/>
      <c r="F529" s="201" t="s">
        <v>544</v>
      </c>
      <c r="G529" s="37"/>
      <c r="H529" s="37"/>
      <c r="I529" s="202"/>
      <c r="J529" s="37"/>
      <c r="K529" s="37"/>
      <c r="L529" s="40"/>
      <c r="M529" s="203"/>
      <c r="N529" s="204"/>
      <c r="O529" s="72"/>
      <c r="P529" s="72"/>
      <c r="Q529" s="72"/>
      <c r="R529" s="72"/>
      <c r="S529" s="72"/>
      <c r="T529" s="73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T529" s="18" t="s">
        <v>137</v>
      </c>
      <c r="AU529" s="18" t="s">
        <v>92</v>
      </c>
    </row>
    <row r="530" spans="1:65" s="13" customFormat="1">
      <c r="B530" s="207"/>
      <c r="C530" s="208"/>
      <c r="D530" s="205" t="s">
        <v>141</v>
      </c>
      <c r="E530" s="209" t="s">
        <v>1</v>
      </c>
      <c r="F530" s="210" t="s">
        <v>545</v>
      </c>
      <c r="G530" s="208"/>
      <c r="H530" s="209" t="s">
        <v>1</v>
      </c>
      <c r="I530" s="211"/>
      <c r="J530" s="208"/>
      <c r="K530" s="208"/>
      <c r="L530" s="212"/>
      <c r="M530" s="213"/>
      <c r="N530" s="214"/>
      <c r="O530" s="214"/>
      <c r="P530" s="214"/>
      <c r="Q530" s="214"/>
      <c r="R530" s="214"/>
      <c r="S530" s="214"/>
      <c r="T530" s="215"/>
      <c r="AT530" s="216" t="s">
        <v>141</v>
      </c>
      <c r="AU530" s="216" t="s">
        <v>92</v>
      </c>
      <c r="AV530" s="13" t="s">
        <v>90</v>
      </c>
      <c r="AW530" s="13" t="s">
        <v>36</v>
      </c>
      <c r="AX530" s="13" t="s">
        <v>82</v>
      </c>
      <c r="AY530" s="216" t="s">
        <v>128</v>
      </c>
    </row>
    <row r="531" spans="1:65" s="14" customFormat="1">
      <c r="B531" s="217"/>
      <c r="C531" s="218"/>
      <c r="D531" s="205" t="s">
        <v>141</v>
      </c>
      <c r="E531" s="219" t="s">
        <v>1</v>
      </c>
      <c r="F531" s="220" t="s">
        <v>92</v>
      </c>
      <c r="G531" s="218"/>
      <c r="H531" s="221">
        <v>2</v>
      </c>
      <c r="I531" s="222"/>
      <c r="J531" s="218"/>
      <c r="K531" s="218"/>
      <c r="L531" s="223"/>
      <c r="M531" s="224"/>
      <c r="N531" s="225"/>
      <c r="O531" s="225"/>
      <c r="P531" s="225"/>
      <c r="Q531" s="225"/>
      <c r="R531" s="225"/>
      <c r="S531" s="225"/>
      <c r="T531" s="226"/>
      <c r="AT531" s="227" t="s">
        <v>141</v>
      </c>
      <c r="AU531" s="227" t="s">
        <v>92</v>
      </c>
      <c r="AV531" s="14" t="s">
        <v>92</v>
      </c>
      <c r="AW531" s="14" t="s">
        <v>36</v>
      </c>
      <c r="AX531" s="14" t="s">
        <v>82</v>
      </c>
      <c r="AY531" s="227" t="s">
        <v>128</v>
      </c>
    </row>
    <row r="532" spans="1:65" s="15" customFormat="1">
      <c r="B532" s="228"/>
      <c r="C532" s="229"/>
      <c r="D532" s="205" t="s">
        <v>141</v>
      </c>
      <c r="E532" s="230" t="s">
        <v>1</v>
      </c>
      <c r="F532" s="231" t="s">
        <v>145</v>
      </c>
      <c r="G532" s="229"/>
      <c r="H532" s="232">
        <v>2</v>
      </c>
      <c r="I532" s="233"/>
      <c r="J532" s="229"/>
      <c r="K532" s="229"/>
      <c r="L532" s="234"/>
      <c r="M532" s="235"/>
      <c r="N532" s="236"/>
      <c r="O532" s="236"/>
      <c r="P532" s="236"/>
      <c r="Q532" s="236"/>
      <c r="R532" s="236"/>
      <c r="S532" s="236"/>
      <c r="T532" s="237"/>
      <c r="AT532" s="238" t="s">
        <v>141</v>
      </c>
      <c r="AU532" s="238" t="s">
        <v>92</v>
      </c>
      <c r="AV532" s="15" t="s">
        <v>135</v>
      </c>
      <c r="AW532" s="15" t="s">
        <v>36</v>
      </c>
      <c r="AX532" s="15" t="s">
        <v>90</v>
      </c>
      <c r="AY532" s="238" t="s">
        <v>128</v>
      </c>
    </row>
    <row r="533" spans="1:65" s="2" customFormat="1" ht="24.2" customHeight="1">
      <c r="A533" s="35"/>
      <c r="B533" s="36"/>
      <c r="C533" s="250" t="s">
        <v>546</v>
      </c>
      <c r="D533" s="250" t="s">
        <v>319</v>
      </c>
      <c r="E533" s="251" t="s">
        <v>547</v>
      </c>
      <c r="F533" s="252" t="s">
        <v>548</v>
      </c>
      <c r="G533" s="253" t="s">
        <v>339</v>
      </c>
      <c r="H533" s="254">
        <v>2</v>
      </c>
      <c r="I533" s="255"/>
      <c r="J533" s="256">
        <f>ROUND(I533*H533,2)</f>
        <v>0</v>
      </c>
      <c r="K533" s="252" t="s">
        <v>134</v>
      </c>
      <c r="L533" s="257"/>
      <c r="M533" s="258" t="s">
        <v>1</v>
      </c>
      <c r="N533" s="259" t="s">
        <v>47</v>
      </c>
      <c r="O533" s="72"/>
      <c r="P533" s="196">
        <f>O533*H533</f>
        <v>0</v>
      </c>
      <c r="Q533" s="196">
        <v>0.56299999999999994</v>
      </c>
      <c r="R533" s="196">
        <f>Q533*H533</f>
        <v>1.1259999999999999</v>
      </c>
      <c r="S533" s="196">
        <v>0</v>
      </c>
      <c r="T533" s="197">
        <f>S533*H533</f>
        <v>0</v>
      </c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R533" s="198" t="s">
        <v>228</v>
      </c>
      <c r="AT533" s="198" t="s">
        <v>319</v>
      </c>
      <c r="AU533" s="198" t="s">
        <v>92</v>
      </c>
      <c r="AY533" s="18" t="s">
        <v>128</v>
      </c>
      <c r="BE533" s="199">
        <f>IF(N533="základní",J533,0)</f>
        <v>0</v>
      </c>
      <c r="BF533" s="199">
        <f>IF(N533="snížená",J533,0)</f>
        <v>0</v>
      </c>
      <c r="BG533" s="199">
        <f>IF(N533="zákl. přenesená",J533,0)</f>
        <v>0</v>
      </c>
      <c r="BH533" s="199">
        <f>IF(N533="sníž. přenesená",J533,0)</f>
        <v>0</v>
      </c>
      <c r="BI533" s="199">
        <f>IF(N533="nulová",J533,0)</f>
        <v>0</v>
      </c>
      <c r="BJ533" s="18" t="s">
        <v>90</v>
      </c>
      <c r="BK533" s="199">
        <f>ROUND(I533*H533,2)</f>
        <v>0</v>
      </c>
      <c r="BL533" s="18" t="s">
        <v>135</v>
      </c>
      <c r="BM533" s="198" t="s">
        <v>549</v>
      </c>
    </row>
    <row r="534" spans="1:65" s="13" customFormat="1">
      <c r="B534" s="207"/>
      <c r="C534" s="208"/>
      <c r="D534" s="205" t="s">
        <v>141</v>
      </c>
      <c r="E534" s="209" t="s">
        <v>1</v>
      </c>
      <c r="F534" s="210" t="s">
        <v>545</v>
      </c>
      <c r="G534" s="208"/>
      <c r="H534" s="209" t="s">
        <v>1</v>
      </c>
      <c r="I534" s="211"/>
      <c r="J534" s="208"/>
      <c r="K534" s="208"/>
      <c r="L534" s="212"/>
      <c r="M534" s="213"/>
      <c r="N534" s="214"/>
      <c r="O534" s="214"/>
      <c r="P534" s="214"/>
      <c r="Q534" s="214"/>
      <c r="R534" s="214"/>
      <c r="S534" s="214"/>
      <c r="T534" s="215"/>
      <c r="AT534" s="216" t="s">
        <v>141</v>
      </c>
      <c r="AU534" s="216" t="s">
        <v>92</v>
      </c>
      <c r="AV534" s="13" t="s">
        <v>90</v>
      </c>
      <c r="AW534" s="13" t="s">
        <v>36</v>
      </c>
      <c r="AX534" s="13" t="s">
        <v>82</v>
      </c>
      <c r="AY534" s="216" t="s">
        <v>128</v>
      </c>
    </row>
    <row r="535" spans="1:65" s="14" customFormat="1">
      <c r="B535" s="217"/>
      <c r="C535" s="218"/>
      <c r="D535" s="205" t="s">
        <v>141</v>
      </c>
      <c r="E535" s="219" t="s">
        <v>1</v>
      </c>
      <c r="F535" s="220" t="s">
        <v>92</v>
      </c>
      <c r="G535" s="218"/>
      <c r="H535" s="221">
        <v>2</v>
      </c>
      <c r="I535" s="222"/>
      <c r="J535" s="218"/>
      <c r="K535" s="218"/>
      <c r="L535" s="223"/>
      <c r="M535" s="224"/>
      <c r="N535" s="225"/>
      <c r="O535" s="225"/>
      <c r="P535" s="225"/>
      <c r="Q535" s="225"/>
      <c r="R535" s="225"/>
      <c r="S535" s="225"/>
      <c r="T535" s="226"/>
      <c r="AT535" s="227" t="s">
        <v>141</v>
      </c>
      <c r="AU535" s="227" t="s">
        <v>92</v>
      </c>
      <c r="AV535" s="14" t="s">
        <v>92</v>
      </c>
      <c r="AW535" s="14" t="s">
        <v>36</v>
      </c>
      <c r="AX535" s="14" t="s">
        <v>82</v>
      </c>
      <c r="AY535" s="227" t="s">
        <v>128</v>
      </c>
    </row>
    <row r="536" spans="1:65" s="15" customFormat="1">
      <c r="B536" s="228"/>
      <c r="C536" s="229"/>
      <c r="D536" s="205" t="s">
        <v>141</v>
      </c>
      <c r="E536" s="230" t="s">
        <v>1</v>
      </c>
      <c r="F536" s="231" t="s">
        <v>145</v>
      </c>
      <c r="G536" s="229"/>
      <c r="H536" s="232">
        <v>2</v>
      </c>
      <c r="I536" s="233"/>
      <c r="J536" s="229"/>
      <c r="K536" s="229"/>
      <c r="L536" s="234"/>
      <c r="M536" s="235"/>
      <c r="N536" s="236"/>
      <c r="O536" s="236"/>
      <c r="P536" s="236"/>
      <c r="Q536" s="236"/>
      <c r="R536" s="236"/>
      <c r="S536" s="236"/>
      <c r="T536" s="237"/>
      <c r="AT536" s="238" t="s">
        <v>141</v>
      </c>
      <c r="AU536" s="238" t="s">
        <v>92</v>
      </c>
      <c r="AV536" s="15" t="s">
        <v>135</v>
      </c>
      <c r="AW536" s="15" t="s">
        <v>36</v>
      </c>
      <c r="AX536" s="15" t="s">
        <v>90</v>
      </c>
      <c r="AY536" s="238" t="s">
        <v>128</v>
      </c>
    </row>
    <row r="537" spans="1:65" s="2" customFormat="1" ht="24.2" customHeight="1">
      <c r="A537" s="35"/>
      <c r="B537" s="36"/>
      <c r="C537" s="187" t="s">
        <v>550</v>
      </c>
      <c r="D537" s="187" t="s">
        <v>130</v>
      </c>
      <c r="E537" s="188" t="s">
        <v>551</v>
      </c>
      <c r="F537" s="189" t="s">
        <v>552</v>
      </c>
      <c r="G537" s="190" t="s">
        <v>339</v>
      </c>
      <c r="H537" s="191">
        <v>6</v>
      </c>
      <c r="I537" s="192"/>
      <c r="J537" s="193">
        <f>ROUND(I537*H537,2)</f>
        <v>0</v>
      </c>
      <c r="K537" s="189" t="s">
        <v>134</v>
      </c>
      <c r="L537" s="40"/>
      <c r="M537" s="194" t="s">
        <v>1</v>
      </c>
      <c r="N537" s="195" t="s">
        <v>47</v>
      </c>
      <c r="O537" s="72"/>
      <c r="P537" s="196">
        <f>O537*H537</f>
        <v>0</v>
      </c>
      <c r="Q537" s="196">
        <v>0.12422</v>
      </c>
      <c r="R537" s="196">
        <f>Q537*H537</f>
        <v>0.74531999999999998</v>
      </c>
      <c r="S537" s="196">
        <v>0</v>
      </c>
      <c r="T537" s="197">
        <f>S537*H537</f>
        <v>0</v>
      </c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R537" s="198" t="s">
        <v>135</v>
      </c>
      <c r="AT537" s="198" t="s">
        <v>130</v>
      </c>
      <c r="AU537" s="198" t="s">
        <v>92</v>
      </c>
      <c r="AY537" s="18" t="s">
        <v>128</v>
      </c>
      <c r="BE537" s="199">
        <f>IF(N537="základní",J537,0)</f>
        <v>0</v>
      </c>
      <c r="BF537" s="199">
        <f>IF(N537="snížená",J537,0)</f>
        <v>0</v>
      </c>
      <c r="BG537" s="199">
        <f>IF(N537="zákl. přenesená",J537,0)</f>
        <v>0</v>
      </c>
      <c r="BH537" s="199">
        <f>IF(N537="sníž. přenesená",J537,0)</f>
        <v>0</v>
      </c>
      <c r="BI537" s="199">
        <f>IF(N537="nulová",J537,0)</f>
        <v>0</v>
      </c>
      <c r="BJ537" s="18" t="s">
        <v>90</v>
      </c>
      <c r="BK537" s="199">
        <f>ROUND(I537*H537,2)</f>
        <v>0</v>
      </c>
      <c r="BL537" s="18" t="s">
        <v>135</v>
      </c>
      <c r="BM537" s="198" t="s">
        <v>553</v>
      </c>
    </row>
    <row r="538" spans="1:65" s="2" customFormat="1">
      <c r="A538" s="35"/>
      <c r="B538" s="36"/>
      <c r="C538" s="37"/>
      <c r="D538" s="200" t="s">
        <v>137</v>
      </c>
      <c r="E538" s="37"/>
      <c r="F538" s="201" t="s">
        <v>554</v>
      </c>
      <c r="G538" s="37"/>
      <c r="H538" s="37"/>
      <c r="I538" s="202"/>
      <c r="J538" s="37"/>
      <c r="K538" s="37"/>
      <c r="L538" s="40"/>
      <c r="M538" s="203"/>
      <c r="N538" s="204"/>
      <c r="O538" s="72"/>
      <c r="P538" s="72"/>
      <c r="Q538" s="72"/>
      <c r="R538" s="72"/>
      <c r="S538" s="72"/>
      <c r="T538" s="73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T538" s="18" t="s">
        <v>137</v>
      </c>
      <c r="AU538" s="18" t="s">
        <v>92</v>
      </c>
    </row>
    <row r="539" spans="1:65" s="13" customFormat="1">
      <c r="B539" s="207"/>
      <c r="C539" s="208"/>
      <c r="D539" s="205" t="s">
        <v>141</v>
      </c>
      <c r="E539" s="209" t="s">
        <v>1</v>
      </c>
      <c r="F539" s="210" t="s">
        <v>555</v>
      </c>
      <c r="G539" s="208"/>
      <c r="H539" s="209" t="s">
        <v>1</v>
      </c>
      <c r="I539" s="211"/>
      <c r="J539" s="208"/>
      <c r="K539" s="208"/>
      <c r="L539" s="212"/>
      <c r="M539" s="213"/>
      <c r="N539" s="214"/>
      <c r="O539" s="214"/>
      <c r="P539" s="214"/>
      <c r="Q539" s="214"/>
      <c r="R539" s="214"/>
      <c r="S539" s="214"/>
      <c r="T539" s="215"/>
      <c r="AT539" s="216" t="s">
        <v>141</v>
      </c>
      <c r="AU539" s="216" t="s">
        <v>92</v>
      </c>
      <c r="AV539" s="13" t="s">
        <v>90</v>
      </c>
      <c r="AW539" s="13" t="s">
        <v>36</v>
      </c>
      <c r="AX539" s="13" t="s">
        <v>82</v>
      </c>
      <c r="AY539" s="216" t="s">
        <v>128</v>
      </c>
    </row>
    <row r="540" spans="1:65" s="14" customFormat="1">
      <c r="B540" s="217"/>
      <c r="C540" s="218"/>
      <c r="D540" s="205" t="s">
        <v>141</v>
      </c>
      <c r="E540" s="219" t="s">
        <v>1</v>
      </c>
      <c r="F540" s="220" t="s">
        <v>177</v>
      </c>
      <c r="G540" s="218"/>
      <c r="H540" s="221">
        <v>5</v>
      </c>
      <c r="I540" s="222"/>
      <c r="J540" s="218"/>
      <c r="K540" s="218"/>
      <c r="L540" s="223"/>
      <c r="M540" s="224"/>
      <c r="N540" s="225"/>
      <c r="O540" s="225"/>
      <c r="P540" s="225"/>
      <c r="Q540" s="225"/>
      <c r="R540" s="225"/>
      <c r="S540" s="225"/>
      <c r="T540" s="226"/>
      <c r="AT540" s="227" t="s">
        <v>141</v>
      </c>
      <c r="AU540" s="227" t="s">
        <v>92</v>
      </c>
      <c r="AV540" s="14" t="s">
        <v>92</v>
      </c>
      <c r="AW540" s="14" t="s">
        <v>36</v>
      </c>
      <c r="AX540" s="14" t="s">
        <v>82</v>
      </c>
      <c r="AY540" s="227" t="s">
        <v>128</v>
      </c>
    </row>
    <row r="541" spans="1:65" s="13" customFormat="1">
      <c r="B541" s="207"/>
      <c r="C541" s="208"/>
      <c r="D541" s="205" t="s">
        <v>141</v>
      </c>
      <c r="E541" s="209" t="s">
        <v>1</v>
      </c>
      <c r="F541" s="210" t="s">
        <v>182</v>
      </c>
      <c r="G541" s="208"/>
      <c r="H541" s="209" t="s">
        <v>1</v>
      </c>
      <c r="I541" s="211"/>
      <c r="J541" s="208"/>
      <c r="K541" s="208"/>
      <c r="L541" s="212"/>
      <c r="M541" s="213"/>
      <c r="N541" s="214"/>
      <c r="O541" s="214"/>
      <c r="P541" s="214"/>
      <c r="Q541" s="214"/>
      <c r="R541" s="214"/>
      <c r="S541" s="214"/>
      <c r="T541" s="215"/>
      <c r="AT541" s="216" t="s">
        <v>141</v>
      </c>
      <c r="AU541" s="216" t="s">
        <v>92</v>
      </c>
      <c r="AV541" s="13" t="s">
        <v>90</v>
      </c>
      <c r="AW541" s="13" t="s">
        <v>36</v>
      </c>
      <c r="AX541" s="13" t="s">
        <v>82</v>
      </c>
      <c r="AY541" s="216" t="s">
        <v>128</v>
      </c>
    </row>
    <row r="542" spans="1:65" s="14" customFormat="1">
      <c r="B542" s="217"/>
      <c r="C542" s="218"/>
      <c r="D542" s="205" t="s">
        <v>141</v>
      </c>
      <c r="E542" s="219" t="s">
        <v>1</v>
      </c>
      <c r="F542" s="220" t="s">
        <v>90</v>
      </c>
      <c r="G542" s="218"/>
      <c r="H542" s="221">
        <v>1</v>
      </c>
      <c r="I542" s="222"/>
      <c r="J542" s="218"/>
      <c r="K542" s="218"/>
      <c r="L542" s="223"/>
      <c r="M542" s="224"/>
      <c r="N542" s="225"/>
      <c r="O542" s="225"/>
      <c r="P542" s="225"/>
      <c r="Q542" s="225"/>
      <c r="R542" s="225"/>
      <c r="S542" s="225"/>
      <c r="T542" s="226"/>
      <c r="AT542" s="227" t="s">
        <v>141</v>
      </c>
      <c r="AU542" s="227" t="s">
        <v>92</v>
      </c>
      <c r="AV542" s="14" t="s">
        <v>92</v>
      </c>
      <c r="AW542" s="14" t="s">
        <v>36</v>
      </c>
      <c r="AX542" s="14" t="s">
        <v>82</v>
      </c>
      <c r="AY542" s="227" t="s">
        <v>128</v>
      </c>
    </row>
    <row r="543" spans="1:65" s="15" customFormat="1">
      <c r="B543" s="228"/>
      <c r="C543" s="229"/>
      <c r="D543" s="205" t="s">
        <v>141</v>
      </c>
      <c r="E543" s="230" t="s">
        <v>1</v>
      </c>
      <c r="F543" s="231" t="s">
        <v>145</v>
      </c>
      <c r="G543" s="229"/>
      <c r="H543" s="232">
        <v>6</v>
      </c>
      <c r="I543" s="233"/>
      <c r="J543" s="229"/>
      <c r="K543" s="229"/>
      <c r="L543" s="234"/>
      <c r="M543" s="235"/>
      <c r="N543" s="236"/>
      <c r="O543" s="236"/>
      <c r="P543" s="236"/>
      <c r="Q543" s="236"/>
      <c r="R543" s="236"/>
      <c r="S543" s="236"/>
      <c r="T543" s="237"/>
      <c r="AT543" s="238" t="s">
        <v>141</v>
      </c>
      <c r="AU543" s="238" t="s">
        <v>92</v>
      </c>
      <c r="AV543" s="15" t="s">
        <v>135</v>
      </c>
      <c r="AW543" s="15" t="s">
        <v>36</v>
      </c>
      <c r="AX543" s="15" t="s">
        <v>90</v>
      </c>
      <c r="AY543" s="238" t="s">
        <v>128</v>
      </c>
    </row>
    <row r="544" spans="1:65" s="2" customFormat="1" ht="21.75" customHeight="1">
      <c r="A544" s="35"/>
      <c r="B544" s="36"/>
      <c r="C544" s="250" t="s">
        <v>556</v>
      </c>
      <c r="D544" s="250" t="s">
        <v>319</v>
      </c>
      <c r="E544" s="251" t="s">
        <v>557</v>
      </c>
      <c r="F544" s="252" t="s">
        <v>558</v>
      </c>
      <c r="G544" s="253" t="s">
        <v>339</v>
      </c>
      <c r="H544" s="254">
        <v>6</v>
      </c>
      <c r="I544" s="255"/>
      <c r="J544" s="256">
        <f>ROUND(I544*H544,2)</f>
        <v>0</v>
      </c>
      <c r="K544" s="252" t="s">
        <v>1</v>
      </c>
      <c r="L544" s="257"/>
      <c r="M544" s="258" t="s">
        <v>1</v>
      </c>
      <c r="N544" s="259" t="s">
        <v>47</v>
      </c>
      <c r="O544" s="72"/>
      <c r="P544" s="196">
        <f>O544*H544</f>
        <v>0</v>
      </c>
      <c r="Q544" s="196">
        <v>9.6000000000000002E-2</v>
      </c>
      <c r="R544" s="196">
        <f>Q544*H544</f>
        <v>0.57600000000000007</v>
      </c>
      <c r="S544" s="196">
        <v>0</v>
      </c>
      <c r="T544" s="197">
        <f>S544*H544</f>
        <v>0</v>
      </c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R544" s="198" t="s">
        <v>228</v>
      </c>
      <c r="AT544" s="198" t="s">
        <v>319</v>
      </c>
      <c r="AU544" s="198" t="s">
        <v>92</v>
      </c>
      <c r="AY544" s="18" t="s">
        <v>128</v>
      </c>
      <c r="BE544" s="199">
        <f>IF(N544="základní",J544,0)</f>
        <v>0</v>
      </c>
      <c r="BF544" s="199">
        <f>IF(N544="snížená",J544,0)</f>
        <v>0</v>
      </c>
      <c r="BG544" s="199">
        <f>IF(N544="zákl. přenesená",J544,0)</f>
        <v>0</v>
      </c>
      <c r="BH544" s="199">
        <f>IF(N544="sníž. přenesená",J544,0)</f>
        <v>0</v>
      </c>
      <c r="BI544" s="199">
        <f>IF(N544="nulová",J544,0)</f>
        <v>0</v>
      </c>
      <c r="BJ544" s="18" t="s">
        <v>90</v>
      </c>
      <c r="BK544" s="199">
        <f>ROUND(I544*H544,2)</f>
        <v>0</v>
      </c>
      <c r="BL544" s="18" t="s">
        <v>135</v>
      </c>
      <c r="BM544" s="198" t="s">
        <v>559</v>
      </c>
    </row>
    <row r="545" spans="1:65" s="2" customFormat="1" ht="78">
      <c r="A545" s="35"/>
      <c r="B545" s="36"/>
      <c r="C545" s="37"/>
      <c r="D545" s="205" t="s">
        <v>139</v>
      </c>
      <c r="E545" s="37"/>
      <c r="F545" s="206" t="s">
        <v>560</v>
      </c>
      <c r="G545" s="37"/>
      <c r="H545" s="37"/>
      <c r="I545" s="202"/>
      <c r="J545" s="37"/>
      <c r="K545" s="37"/>
      <c r="L545" s="40"/>
      <c r="M545" s="203"/>
      <c r="N545" s="204"/>
      <c r="O545" s="72"/>
      <c r="P545" s="72"/>
      <c r="Q545" s="72"/>
      <c r="R545" s="72"/>
      <c r="S545" s="72"/>
      <c r="T545" s="73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T545" s="18" t="s">
        <v>139</v>
      </c>
      <c r="AU545" s="18" t="s">
        <v>92</v>
      </c>
    </row>
    <row r="546" spans="1:65" s="2" customFormat="1" ht="24.2" customHeight="1">
      <c r="A546" s="35"/>
      <c r="B546" s="36"/>
      <c r="C546" s="187" t="s">
        <v>561</v>
      </c>
      <c r="D546" s="187" t="s">
        <v>130</v>
      </c>
      <c r="E546" s="188" t="s">
        <v>562</v>
      </c>
      <c r="F546" s="189" t="s">
        <v>563</v>
      </c>
      <c r="G546" s="190" t="s">
        <v>339</v>
      </c>
      <c r="H546" s="191">
        <v>5</v>
      </c>
      <c r="I546" s="192"/>
      <c r="J546" s="193">
        <f>ROUND(I546*H546,2)</f>
        <v>0</v>
      </c>
      <c r="K546" s="189" t="s">
        <v>134</v>
      </c>
      <c r="L546" s="40"/>
      <c r="M546" s="194" t="s">
        <v>1</v>
      </c>
      <c r="N546" s="195" t="s">
        <v>47</v>
      </c>
      <c r="O546" s="72"/>
      <c r="P546" s="196">
        <f>O546*H546</f>
        <v>0</v>
      </c>
      <c r="Q546" s="196">
        <v>2.972E-2</v>
      </c>
      <c r="R546" s="196">
        <f>Q546*H546</f>
        <v>0.14860000000000001</v>
      </c>
      <c r="S546" s="196">
        <v>0</v>
      </c>
      <c r="T546" s="197">
        <f>S546*H546</f>
        <v>0</v>
      </c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R546" s="198" t="s">
        <v>135</v>
      </c>
      <c r="AT546" s="198" t="s">
        <v>130</v>
      </c>
      <c r="AU546" s="198" t="s">
        <v>92</v>
      </c>
      <c r="AY546" s="18" t="s">
        <v>128</v>
      </c>
      <c r="BE546" s="199">
        <f>IF(N546="základní",J546,0)</f>
        <v>0</v>
      </c>
      <c r="BF546" s="199">
        <f>IF(N546="snížená",J546,0)</f>
        <v>0</v>
      </c>
      <c r="BG546" s="199">
        <f>IF(N546="zákl. přenesená",J546,0)</f>
        <v>0</v>
      </c>
      <c r="BH546" s="199">
        <f>IF(N546="sníž. přenesená",J546,0)</f>
        <v>0</v>
      </c>
      <c r="BI546" s="199">
        <f>IF(N546="nulová",J546,0)</f>
        <v>0</v>
      </c>
      <c r="BJ546" s="18" t="s">
        <v>90</v>
      </c>
      <c r="BK546" s="199">
        <f>ROUND(I546*H546,2)</f>
        <v>0</v>
      </c>
      <c r="BL546" s="18" t="s">
        <v>135</v>
      </c>
      <c r="BM546" s="198" t="s">
        <v>564</v>
      </c>
    </row>
    <row r="547" spans="1:65" s="2" customFormat="1">
      <c r="A547" s="35"/>
      <c r="B547" s="36"/>
      <c r="C547" s="37"/>
      <c r="D547" s="200" t="s">
        <v>137</v>
      </c>
      <c r="E547" s="37"/>
      <c r="F547" s="201" t="s">
        <v>565</v>
      </c>
      <c r="G547" s="37"/>
      <c r="H547" s="37"/>
      <c r="I547" s="202"/>
      <c r="J547" s="37"/>
      <c r="K547" s="37"/>
      <c r="L547" s="40"/>
      <c r="M547" s="203"/>
      <c r="N547" s="204"/>
      <c r="O547" s="72"/>
      <c r="P547" s="72"/>
      <c r="Q547" s="72"/>
      <c r="R547" s="72"/>
      <c r="S547" s="72"/>
      <c r="T547" s="73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T547" s="18" t="s">
        <v>137</v>
      </c>
      <c r="AU547" s="18" t="s">
        <v>92</v>
      </c>
    </row>
    <row r="548" spans="1:65" s="13" customFormat="1">
      <c r="B548" s="207"/>
      <c r="C548" s="208"/>
      <c r="D548" s="205" t="s">
        <v>141</v>
      </c>
      <c r="E548" s="209" t="s">
        <v>1</v>
      </c>
      <c r="F548" s="210" t="s">
        <v>566</v>
      </c>
      <c r="G548" s="208"/>
      <c r="H548" s="209" t="s">
        <v>1</v>
      </c>
      <c r="I548" s="211"/>
      <c r="J548" s="208"/>
      <c r="K548" s="208"/>
      <c r="L548" s="212"/>
      <c r="M548" s="213"/>
      <c r="N548" s="214"/>
      <c r="O548" s="214"/>
      <c r="P548" s="214"/>
      <c r="Q548" s="214"/>
      <c r="R548" s="214"/>
      <c r="S548" s="214"/>
      <c r="T548" s="215"/>
      <c r="AT548" s="216" t="s">
        <v>141</v>
      </c>
      <c r="AU548" s="216" t="s">
        <v>92</v>
      </c>
      <c r="AV548" s="13" t="s">
        <v>90</v>
      </c>
      <c r="AW548" s="13" t="s">
        <v>36</v>
      </c>
      <c r="AX548" s="13" t="s">
        <v>82</v>
      </c>
      <c r="AY548" s="216" t="s">
        <v>128</v>
      </c>
    </row>
    <row r="549" spans="1:65" s="14" customFormat="1">
      <c r="B549" s="217"/>
      <c r="C549" s="218"/>
      <c r="D549" s="205" t="s">
        <v>141</v>
      </c>
      <c r="E549" s="219" t="s">
        <v>1</v>
      </c>
      <c r="F549" s="220" t="s">
        <v>135</v>
      </c>
      <c r="G549" s="218"/>
      <c r="H549" s="221">
        <v>4</v>
      </c>
      <c r="I549" s="222"/>
      <c r="J549" s="218"/>
      <c r="K549" s="218"/>
      <c r="L549" s="223"/>
      <c r="M549" s="224"/>
      <c r="N549" s="225"/>
      <c r="O549" s="225"/>
      <c r="P549" s="225"/>
      <c r="Q549" s="225"/>
      <c r="R549" s="225"/>
      <c r="S549" s="225"/>
      <c r="T549" s="226"/>
      <c r="AT549" s="227" t="s">
        <v>141</v>
      </c>
      <c r="AU549" s="227" t="s">
        <v>92</v>
      </c>
      <c r="AV549" s="14" t="s">
        <v>92</v>
      </c>
      <c r="AW549" s="14" t="s">
        <v>36</v>
      </c>
      <c r="AX549" s="14" t="s">
        <v>82</v>
      </c>
      <c r="AY549" s="227" t="s">
        <v>128</v>
      </c>
    </row>
    <row r="550" spans="1:65" s="13" customFormat="1">
      <c r="B550" s="207"/>
      <c r="C550" s="208"/>
      <c r="D550" s="205" t="s">
        <v>141</v>
      </c>
      <c r="E550" s="209" t="s">
        <v>1</v>
      </c>
      <c r="F550" s="210" t="s">
        <v>182</v>
      </c>
      <c r="G550" s="208"/>
      <c r="H550" s="209" t="s">
        <v>1</v>
      </c>
      <c r="I550" s="211"/>
      <c r="J550" s="208"/>
      <c r="K550" s="208"/>
      <c r="L550" s="212"/>
      <c r="M550" s="213"/>
      <c r="N550" s="214"/>
      <c r="O550" s="214"/>
      <c r="P550" s="214"/>
      <c r="Q550" s="214"/>
      <c r="R550" s="214"/>
      <c r="S550" s="214"/>
      <c r="T550" s="215"/>
      <c r="AT550" s="216" t="s">
        <v>141</v>
      </c>
      <c r="AU550" s="216" t="s">
        <v>92</v>
      </c>
      <c r="AV550" s="13" t="s">
        <v>90</v>
      </c>
      <c r="AW550" s="13" t="s">
        <v>36</v>
      </c>
      <c r="AX550" s="13" t="s">
        <v>82</v>
      </c>
      <c r="AY550" s="216" t="s">
        <v>128</v>
      </c>
    </row>
    <row r="551" spans="1:65" s="14" customFormat="1">
      <c r="B551" s="217"/>
      <c r="C551" s="218"/>
      <c r="D551" s="205" t="s">
        <v>141</v>
      </c>
      <c r="E551" s="219" t="s">
        <v>1</v>
      </c>
      <c r="F551" s="220" t="s">
        <v>90</v>
      </c>
      <c r="G551" s="218"/>
      <c r="H551" s="221">
        <v>1</v>
      </c>
      <c r="I551" s="222"/>
      <c r="J551" s="218"/>
      <c r="K551" s="218"/>
      <c r="L551" s="223"/>
      <c r="M551" s="224"/>
      <c r="N551" s="225"/>
      <c r="O551" s="225"/>
      <c r="P551" s="225"/>
      <c r="Q551" s="225"/>
      <c r="R551" s="225"/>
      <c r="S551" s="225"/>
      <c r="T551" s="226"/>
      <c r="AT551" s="227" t="s">
        <v>141</v>
      </c>
      <c r="AU551" s="227" t="s">
        <v>92</v>
      </c>
      <c r="AV551" s="14" t="s">
        <v>92</v>
      </c>
      <c r="AW551" s="14" t="s">
        <v>36</v>
      </c>
      <c r="AX551" s="14" t="s">
        <v>82</v>
      </c>
      <c r="AY551" s="227" t="s">
        <v>128</v>
      </c>
    </row>
    <row r="552" spans="1:65" s="15" customFormat="1">
      <c r="B552" s="228"/>
      <c r="C552" s="229"/>
      <c r="D552" s="205" t="s">
        <v>141</v>
      </c>
      <c r="E552" s="230" t="s">
        <v>1</v>
      </c>
      <c r="F552" s="231" t="s">
        <v>145</v>
      </c>
      <c r="G552" s="229"/>
      <c r="H552" s="232">
        <v>5</v>
      </c>
      <c r="I552" s="233"/>
      <c r="J552" s="229"/>
      <c r="K552" s="229"/>
      <c r="L552" s="234"/>
      <c r="M552" s="235"/>
      <c r="N552" s="236"/>
      <c r="O552" s="236"/>
      <c r="P552" s="236"/>
      <c r="Q552" s="236"/>
      <c r="R552" s="236"/>
      <c r="S552" s="236"/>
      <c r="T552" s="237"/>
      <c r="AT552" s="238" t="s">
        <v>141</v>
      </c>
      <c r="AU552" s="238" t="s">
        <v>92</v>
      </c>
      <c r="AV552" s="15" t="s">
        <v>135</v>
      </c>
      <c r="AW552" s="15" t="s">
        <v>36</v>
      </c>
      <c r="AX552" s="15" t="s">
        <v>90</v>
      </c>
      <c r="AY552" s="238" t="s">
        <v>128</v>
      </c>
    </row>
    <row r="553" spans="1:65" s="2" customFormat="1" ht="24.2" customHeight="1">
      <c r="A553" s="35"/>
      <c r="B553" s="36"/>
      <c r="C553" s="250" t="s">
        <v>567</v>
      </c>
      <c r="D553" s="250" t="s">
        <v>319</v>
      </c>
      <c r="E553" s="251" t="s">
        <v>568</v>
      </c>
      <c r="F553" s="252" t="s">
        <v>569</v>
      </c>
      <c r="G553" s="253" t="s">
        <v>339</v>
      </c>
      <c r="H553" s="254">
        <v>5</v>
      </c>
      <c r="I553" s="255"/>
      <c r="J553" s="256">
        <f>ROUND(I553*H553,2)</f>
        <v>0</v>
      </c>
      <c r="K553" s="252" t="s">
        <v>134</v>
      </c>
      <c r="L553" s="257"/>
      <c r="M553" s="258" t="s">
        <v>1</v>
      </c>
      <c r="N553" s="259" t="s">
        <v>47</v>
      </c>
      <c r="O553" s="72"/>
      <c r="P553" s="196">
        <f>O553*H553</f>
        <v>0</v>
      </c>
      <c r="Q553" s="196">
        <v>3.7999999999999999E-2</v>
      </c>
      <c r="R553" s="196">
        <f>Q553*H553</f>
        <v>0.19</v>
      </c>
      <c r="S553" s="196">
        <v>0</v>
      </c>
      <c r="T553" s="197">
        <f>S553*H553</f>
        <v>0</v>
      </c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R553" s="198" t="s">
        <v>228</v>
      </c>
      <c r="AT553" s="198" t="s">
        <v>319</v>
      </c>
      <c r="AU553" s="198" t="s">
        <v>92</v>
      </c>
      <c r="AY553" s="18" t="s">
        <v>128</v>
      </c>
      <c r="BE553" s="199">
        <f>IF(N553="základní",J553,0)</f>
        <v>0</v>
      </c>
      <c r="BF553" s="199">
        <f>IF(N553="snížená",J553,0)</f>
        <v>0</v>
      </c>
      <c r="BG553" s="199">
        <f>IF(N553="zákl. přenesená",J553,0)</f>
        <v>0</v>
      </c>
      <c r="BH553" s="199">
        <f>IF(N553="sníž. přenesená",J553,0)</f>
        <v>0</v>
      </c>
      <c r="BI553" s="199">
        <f>IF(N553="nulová",J553,0)</f>
        <v>0</v>
      </c>
      <c r="BJ553" s="18" t="s">
        <v>90</v>
      </c>
      <c r="BK553" s="199">
        <f>ROUND(I553*H553,2)</f>
        <v>0</v>
      </c>
      <c r="BL553" s="18" t="s">
        <v>135</v>
      </c>
      <c r="BM553" s="198" t="s">
        <v>570</v>
      </c>
    </row>
    <row r="554" spans="1:65" s="2" customFormat="1" ht="24.2" customHeight="1">
      <c r="A554" s="35"/>
      <c r="B554" s="36"/>
      <c r="C554" s="187" t="s">
        <v>571</v>
      </c>
      <c r="D554" s="187" t="s">
        <v>130</v>
      </c>
      <c r="E554" s="188" t="s">
        <v>572</v>
      </c>
      <c r="F554" s="189" t="s">
        <v>573</v>
      </c>
      <c r="G554" s="190" t="s">
        <v>339</v>
      </c>
      <c r="H554" s="191">
        <v>1</v>
      </c>
      <c r="I554" s="192"/>
      <c r="J554" s="193">
        <f>ROUND(I554*H554,2)</f>
        <v>0</v>
      </c>
      <c r="K554" s="189" t="s">
        <v>134</v>
      </c>
      <c r="L554" s="40"/>
      <c r="M554" s="194" t="s">
        <v>1</v>
      </c>
      <c r="N554" s="195" t="s">
        <v>47</v>
      </c>
      <c r="O554" s="72"/>
      <c r="P554" s="196">
        <f>O554*H554</f>
        <v>0</v>
      </c>
      <c r="Q554" s="196">
        <v>2.972E-2</v>
      </c>
      <c r="R554" s="196">
        <f>Q554*H554</f>
        <v>2.972E-2</v>
      </c>
      <c r="S554" s="196">
        <v>0</v>
      </c>
      <c r="T554" s="197">
        <f>S554*H554</f>
        <v>0</v>
      </c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R554" s="198" t="s">
        <v>135</v>
      </c>
      <c r="AT554" s="198" t="s">
        <v>130</v>
      </c>
      <c r="AU554" s="198" t="s">
        <v>92</v>
      </c>
      <c r="AY554" s="18" t="s">
        <v>128</v>
      </c>
      <c r="BE554" s="199">
        <f>IF(N554="základní",J554,0)</f>
        <v>0</v>
      </c>
      <c r="BF554" s="199">
        <f>IF(N554="snížená",J554,0)</f>
        <v>0</v>
      </c>
      <c r="BG554" s="199">
        <f>IF(N554="zákl. přenesená",J554,0)</f>
        <v>0</v>
      </c>
      <c r="BH554" s="199">
        <f>IF(N554="sníž. přenesená",J554,0)</f>
        <v>0</v>
      </c>
      <c r="BI554" s="199">
        <f>IF(N554="nulová",J554,0)</f>
        <v>0</v>
      </c>
      <c r="BJ554" s="18" t="s">
        <v>90</v>
      </c>
      <c r="BK554" s="199">
        <f>ROUND(I554*H554,2)</f>
        <v>0</v>
      </c>
      <c r="BL554" s="18" t="s">
        <v>135</v>
      </c>
      <c r="BM554" s="198" t="s">
        <v>574</v>
      </c>
    </row>
    <row r="555" spans="1:65" s="2" customFormat="1">
      <c r="A555" s="35"/>
      <c r="B555" s="36"/>
      <c r="C555" s="37"/>
      <c r="D555" s="200" t="s">
        <v>137</v>
      </c>
      <c r="E555" s="37"/>
      <c r="F555" s="201" t="s">
        <v>575</v>
      </c>
      <c r="G555" s="37"/>
      <c r="H555" s="37"/>
      <c r="I555" s="202"/>
      <c r="J555" s="37"/>
      <c r="K555" s="37"/>
      <c r="L555" s="40"/>
      <c r="M555" s="203"/>
      <c r="N555" s="204"/>
      <c r="O555" s="72"/>
      <c r="P555" s="72"/>
      <c r="Q555" s="72"/>
      <c r="R555" s="72"/>
      <c r="S555" s="72"/>
      <c r="T555" s="73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T555" s="18" t="s">
        <v>137</v>
      </c>
      <c r="AU555" s="18" t="s">
        <v>92</v>
      </c>
    </row>
    <row r="556" spans="1:65" s="13" customFormat="1">
      <c r="B556" s="207"/>
      <c r="C556" s="208"/>
      <c r="D556" s="205" t="s">
        <v>141</v>
      </c>
      <c r="E556" s="209" t="s">
        <v>1</v>
      </c>
      <c r="F556" s="210" t="s">
        <v>576</v>
      </c>
      <c r="G556" s="208"/>
      <c r="H556" s="209" t="s">
        <v>1</v>
      </c>
      <c r="I556" s="211"/>
      <c r="J556" s="208"/>
      <c r="K556" s="208"/>
      <c r="L556" s="212"/>
      <c r="M556" s="213"/>
      <c r="N556" s="214"/>
      <c r="O556" s="214"/>
      <c r="P556" s="214"/>
      <c r="Q556" s="214"/>
      <c r="R556" s="214"/>
      <c r="S556" s="214"/>
      <c r="T556" s="215"/>
      <c r="AT556" s="216" t="s">
        <v>141</v>
      </c>
      <c r="AU556" s="216" t="s">
        <v>92</v>
      </c>
      <c r="AV556" s="13" t="s">
        <v>90</v>
      </c>
      <c r="AW556" s="13" t="s">
        <v>36</v>
      </c>
      <c r="AX556" s="13" t="s">
        <v>82</v>
      </c>
      <c r="AY556" s="216" t="s">
        <v>128</v>
      </c>
    </row>
    <row r="557" spans="1:65" s="14" customFormat="1">
      <c r="B557" s="217"/>
      <c r="C557" s="218"/>
      <c r="D557" s="205" t="s">
        <v>141</v>
      </c>
      <c r="E557" s="219" t="s">
        <v>1</v>
      </c>
      <c r="F557" s="220" t="s">
        <v>90</v>
      </c>
      <c r="G557" s="218"/>
      <c r="H557" s="221">
        <v>1</v>
      </c>
      <c r="I557" s="222"/>
      <c r="J557" s="218"/>
      <c r="K557" s="218"/>
      <c r="L557" s="223"/>
      <c r="M557" s="224"/>
      <c r="N557" s="225"/>
      <c r="O557" s="225"/>
      <c r="P557" s="225"/>
      <c r="Q557" s="225"/>
      <c r="R557" s="225"/>
      <c r="S557" s="225"/>
      <c r="T557" s="226"/>
      <c r="AT557" s="227" t="s">
        <v>141</v>
      </c>
      <c r="AU557" s="227" t="s">
        <v>92</v>
      </c>
      <c r="AV557" s="14" t="s">
        <v>92</v>
      </c>
      <c r="AW557" s="14" t="s">
        <v>36</v>
      </c>
      <c r="AX557" s="14" t="s">
        <v>82</v>
      </c>
      <c r="AY557" s="227" t="s">
        <v>128</v>
      </c>
    </row>
    <row r="558" spans="1:65" s="15" customFormat="1">
      <c r="B558" s="228"/>
      <c r="C558" s="229"/>
      <c r="D558" s="205" t="s">
        <v>141</v>
      </c>
      <c r="E558" s="230" t="s">
        <v>1</v>
      </c>
      <c r="F558" s="231" t="s">
        <v>145</v>
      </c>
      <c r="G558" s="229"/>
      <c r="H558" s="232">
        <v>1</v>
      </c>
      <c r="I558" s="233"/>
      <c r="J558" s="229"/>
      <c r="K558" s="229"/>
      <c r="L558" s="234"/>
      <c r="M558" s="235"/>
      <c r="N558" s="236"/>
      <c r="O558" s="236"/>
      <c r="P558" s="236"/>
      <c r="Q558" s="236"/>
      <c r="R558" s="236"/>
      <c r="S558" s="236"/>
      <c r="T558" s="237"/>
      <c r="AT558" s="238" t="s">
        <v>141</v>
      </c>
      <c r="AU558" s="238" t="s">
        <v>92</v>
      </c>
      <c r="AV558" s="15" t="s">
        <v>135</v>
      </c>
      <c r="AW558" s="15" t="s">
        <v>36</v>
      </c>
      <c r="AX558" s="15" t="s">
        <v>90</v>
      </c>
      <c r="AY558" s="238" t="s">
        <v>128</v>
      </c>
    </row>
    <row r="559" spans="1:65" s="2" customFormat="1" ht="21.75" customHeight="1">
      <c r="A559" s="35"/>
      <c r="B559" s="36"/>
      <c r="C559" s="250" t="s">
        <v>577</v>
      </c>
      <c r="D559" s="250" t="s">
        <v>319</v>
      </c>
      <c r="E559" s="251" t="s">
        <v>578</v>
      </c>
      <c r="F559" s="252" t="s">
        <v>579</v>
      </c>
      <c r="G559" s="253" t="s">
        <v>339</v>
      </c>
      <c r="H559" s="254">
        <v>1</v>
      </c>
      <c r="I559" s="255"/>
      <c r="J559" s="256">
        <f>ROUND(I559*H559,2)</f>
        <v>0</v>
      </c>
      <c r="K559" s="252" t="s">
        <v>134</v>
      </c>
      <c r="L559" s="257"/>
      <c r="M559" s="258" t="s">
        <v>1</v>
      </c>
      <c r="N559" s="259" t="s">
        <v>47</v>
      </c>
      <c r="O559" s="72"/>
      <c r="P559" s="196">
        <f>O559*H559</f>
        <v>0</v>
      </c>
      <c r="Q559" s="196">
        <v>5.8000000000000003E-2</v>
      </c>
      <c r="R559" s="196">
        <f>Q559*H559</f>
        <v>5.8000000000000003E-2</v>
      </c>
      <c r="S559" s="196">
        <v>0</v>
      </c>
      <c r="T559" s="197">
        <f>S559*H559</f>
        <v>0</v>
      </c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R559" s="198" t="s">
        <v>228</v>
      </c>
      <c r="AT559" s="198" t="s">
        <v>319</v>
      </c>
      <c r="AU559" s="198" t="s">
        <v>92</v>
      </c>
      <c r="AY559" s="18" t="s">
        <v>128</v>
      </c>
      <c r="BE559" s="199">
        <f>IF(N559="základní",J559,0)</f>
        <v>0</v>
      </c>
      <c r="BF559" s="199">
        <f>IF(N559="snížená",J559,0)</f>
        <v>0</v>
      </c>
      <c r="BG559" s="199">
        <f>IF(N559="zákl. přenesená",J559,0)</f>
        <v>0</v>
      </c>
      <c r="BH559" s="199">
        <f>IF(N559="sníž. přenesená",J559,0)</f>
        <v>0</v>
      </c>
      <c r="BI559" s="199">
        <f>IF(N559="nulová",J559,0)</f>
        <v>0</v>
      </c>
      <c r="BJ559" s="18" t="s">
        <v>90</v>
      </c>
      <c r="BK559" s="199">
        <f>ROUND(I559*H559,2)</f>
        <v>0</v>
      </c>
      <c r="BL559" s="18" t="s">
        <v>135</v>
      </c>
      <c r="BM559" s="198" t="s">
        <v>580</v>
      </c>
    </row>
    <row r="560" spans="1:65" s="2" customFormat="1" ht="24.2" customHeight="1">
      <c r="A560" s="35"/>
      <c r="B560" s="36"/>
      <c r="C560" s="187" t="s">
        <v>581</v>
      </c>
      <c r="D560" s="187" t="s">
        <v>130</v>
      </c>
      <c r="E560" s="188" t="s">
        <v>582</v>
      </c>
      <c r="F560" s="189" t="s">
        <v>583</v>
      </c>
      <c r="G560" s="190" t="s">
        <v>339</v>
      </c>
      <c r="H560" s="191">
        <v>5</v>
      </c>
      <c r="I560" s="192"/>
      <c r="J560" s="193">
        <f>ROUND(I560*H560,2)</f>
        <v>0</v>
      </c>
      <c r="K560" s="189" t="s">
        <v>134</v>
      </c>
      <c r="L560" s="40"/>
      <c r="M560" s="194" t="s">
        <v>1</v>
      </c>
      <c r="N560" s="195" t="s">
        <v>47</v>
      </c>
      <c r="O560" s="72"/>
      <c r="P560" s="196">
        <f>O560*H560</f>
        <v>0</v>
      </c>
      <c r="Q560" s="196">
        <v>0</v>
      </c>
      <c r="R560" s="196">
        <f>Q560*H560</f>
        <v>0</v>
      </c>
      <c r="S560" s="196">
        <v>0.05</v>
      </c>
      <c r="T560" s="197">
        <f>S560*H560</f>
        <v>0.25</v>
      </c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R560" s="198" t="s">
        <v>135</v>
      </c>
      <c r="AT560" s="198" t="s">
        <v>130</v>
      </c>
      <c r="AU560" s="198" t="s">
        <v>92</v>
      </c>
      <c r="AY560" s="18" t="s">
        <v>128</v>
      </c>
      <c r="BE560" s="199">
        <f>IF(N560="základní",J560,0)</f>
        <v>0</v>
      </c>
      <c r="BF560" s="199">
        <f>IF(N560="snížená",J560,0)</f>
        <v>0</v>
      </c>
      <c r="BG560" s="199">
        <f>IF(N560="zákl. přenesená",J560,0)</f>
        <v>0</v>
      </c>
      <c r="BH560" s="199">
        <f>IF(N560="sníž. přenesená",J560,0)</f>
        <v>0</v>
      </c>
      <c r="BI560" s="199">
        <f>IF(N560="nulová",J560,0)</f>
        <v>0</v>
      </c>
      <c r="BJ560" s="18" t="s">
        <v>90</v>
      </c>
      <c r="BK560" s="199">
        <f>ROUND(I560*H560,2)</f>
        <v>0</v>
      </c>
      <c r="BL560" s="18" t="s">
        <v>135</v>
      </c>
      <c r="BM560" s="198" t="s">
        <v>584</v>
      </c>
    </row>
    <row r="561" spans="1:65" s="2" customFormat="1">
      <c r="A561" s="35"/>
      <c r="B561" s="36"/>
      <c r="C561" s="37"/>
      <c r="D561" s="200" t="s">
        <v>137</v>
      </c>
      <c r="E561" s="37"/>
      <c r="F561" s="201" t="s">
        <v>585</v>
      </c>
      <c r="G561" s="37"/>
      <c r="H561" s="37"/>
      <c r="I561" s="202"/>
      <c r="J561" s="37"/>
      <c r="K561" s="37"/>
      <c r="L561" s="40"/>
      <c r="M561" s="203"/>
      <c r="N561" s="204"/>
      <c r="O561" s="72"/>
      <c r="P561" s="72"/>
      <c r="Q561" s="72"/>
      <c r="R561" s="72"/>
      <c r="S561" s="72"/>
      <c r="T561" s="73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T561" s="18" t="s">
        <v>137</v>
      </c>
      <c r="AU561" s="18" t="s">
        <v>92</v>
      </c>
    </row>
    <row r="562" spans="1:65" s="13" customFormat="1">
      <c r="B562" s="207"/>
      <c r="C562" s="208"/>
      <c r="D562" s="205" t="s">
        <v>141</v>
      </c>
      <c r="E562" s="209" t="s">
        <v>1</v>
      </c>
      <c r="F562" s="210" t="s">
        <v>586</v>
      </c>
      <c r="G562" s="208"/>
      <c r="H562" s="209" t="s">
        <v>1</v>
      </c>
      <c r="I562" s="211"/>
      <c r="J562" s="208"/>
      <c r="K562" s="208"/>
      <c r="L562" s="212"/>
      <c r="M562" s="213"/>
      <c r="N562" s="214"/>
      <c r="O562" s="214"/>
      <c r="P562" s="214"/>
      <c r="Q562" s="214"/>
      <c r="R562" s="214"/>
      <c r="S562" s="214"/>
      <c r="T562" s="215"/>
      <c r="AT562" s="216" t="s">
        <v>141</v>
      </c>
      <c r="AU562" s="216" t="s">
        <v>92</v>
      </c>
      <c r="AV562" s="13" t="s">
        <v>90</v>
      </c>
      <c r="AW562" s="13" t="s">
        <v>36</v>
      </c>
      <c r="AX562" s="13" t="s">
        <v>82</v>
      </c>
      <c r="AY562" s="216" t="s">
        <v>128</v>
      </c>
    </row>
    <row r="563" spans="1:65" s="14" customFormat="1">
      <c r="B563" s="217"/>
      <c r="C563" s="218"/>
      <c r="D563" s="205" t="s">
        <v>141</v>
      </c>
      <c r="E563" s="219" t="s">
        <v>1</v>
      </c>
      <c r="F563" s="220" t="s">
        <v>177</v>
      </c>
      <c r="G563" s="218"/>
      <c r="H563" s="221">
        <v>5</v>
      </c>
      <c r="I563" s="222"/>
      <c r="J563" s="218"/>
      <c r="K563" s="218"/>
      <c r="L563" s="223"/>
      <c r="M563" s="224"/>
      <c r="N563" s="225"/>
      <c r="O563" s="225"/>
      <c r="P563" s="225"/>
      <c r="Q563" s="225"/>
      <c r="R563" s="225"/>
      <c r="S563" s="225"/>
      <c r="T563" s="226"/>
      <c r="AT563" s="227" t="s">
        <v>141</v>
      </c>
      <c r="AU563" s="227" t="s">
        <v>92</v>
      </c>
      <c r="AV563" s="14" t="s">
        <v>92</v>
      </c>
      <c r="AW563" s="14" t="s">
        <v>36</v>
      </c>
      <c r="AX563" s="14" t="s">
        <v>82</v>
      </c>
      <c r="AY563" s="227" t="s">
        <v>128</v>
      </c>
    </row>
    <row r="564" spans="1:65" s="15" customFormat="1">
      <c r="B564" s="228"/>
      <c r="C564" s="229"/>
      <c r="D564" s="205" t="s">
        <v>141</v>
      </c>
      <c r="E564" s="230" t="s">
        <v>1</v>
      </c>
      <c r="F564" s="231" t="s">
        <v>145</v>
      </c>
      <c r="G564" s="229"/>
      <c r="H564" s="232">
        <v>5</v>
      </c>
      <c r="I564" s="233"/>
      <c r="J564" s="229"/>
      <c r="K564" s="229"/>
      <c r="L564" s="234"/>
      <c r="M564" s="235"/>
      <c r="N564" s="236"/>
      <c r="O564" s="236"/>
      <c r="P564" s="236"/>
      <c r="Q564" s="236"/>
      <c r="R564" s="236"/>
      <c r="S564" s="236"/>
      <c r="T564" s="237"/>
      <c r="AT564" s="238" t="s">
        <v>141</v>
      </c>
      <c r="AU564" s="238" t="s">
        <v>92</v>
      </c>
      <c r="AV564" s="15" t="s">
        <v>135</v>
      </c>
      <c r="AW564" s="15" t="s">
        <v>36</v>
      </c>
      <c r="AX564" s="15" t="s">
        <v>90</v>
      </c>
      <c r="AY564" s="238" t="s">
        <v>128</v>
      </c>
    </row>
    <row r="565" spans="1:65" s="2" customFormat="1" ht="24.2" customHeight="1">
      <c r="A565" s="35"/>
      <c r="B565" s="36"/>
      <c r="C565" s="187" t="s">
        <v>587</v>
      </c>
      <c r="D565" s="187" t="s">
        <v>130</v>
      </c>
      <c r="E565" s="188" t="s">
        <v>588</v>
      </c>
      <c r="F565" s="189" t="s">
        <v>589</v>
      </c>
      <c r="G565" s="190" t="s">
        <v>339</v>
      </c>
      <c r="H565" s="191">
        <v>7</v>
      </c>
      <c r="I565" s="192"/>
      <c r="J565" s="193">
        <f>ROUND(I565*H565,2)</f>
        <v>0</v>
      </c>
      <c r="K565" s="189" t="s">
        <v>134</v>
      </c>
      <c r="L565" s="40"/>
      <c r="M565" s="194" t="s">
        <v>1</v>
      </c>
      <c r="N565" s="195" t="s">
        <v>47</v>
      </c>
      <c r="O565" s="72"/>
      <c r="P565" s="196">
        <f>O565*H565</f>
        <v>0</v>
      </c>
      <c r="Q565" s="196">
        <v>0.21734000000000001</v>
      </c>
      <c r="R565" s="196">
        <f>Q565*H565</f>
        <v>1.52138</v>
      </c>
      <c r="S565" s="196">
        <v>0</v>
      </c>
      <c r="T565" s="197">
        <f>S565*H565</f>
        <v>0</v>
      </c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R565" s="198" t="s">
        <v>135</v>
      </c>
      <c r="AT565" s="198" t="s">
        <v>130</v>
      </c>
      <c r="AU565" s="198" t="s">
        <v>92</v>
      </c>
      <c r="AY565" s="18" t="s">
        <v>128</v>
      </c>
      <c r="BE565" s="199">
        <f>IF(N565="základní",J565,0)</f>
        <v>0</v>
      </c>
      <c r="BF565" s="199">
        <f>IF(N565="snížená",J565,0)</f>
        <v>0</v>
      </c>
      <c r="BG565" s="199">
        <f>IF(N565="zákl. přenesená",J565,0)</f>
        <v>0</v>
      </c>
      <c r="BH565" s="199">
        <f>IF(N565="sníž. přenesená",J565,0)</f>
        <v>0</v>
      </c>
      <c r="BI565" s="199">
        <f>IF(N565="nulová",J565,0)</f>
        <v>0</v>
      </c>
      <c r="BJ565" s="18" t="s">
        <v>90</v>
      </c>
      <c r="BK565" s="199">
        <f>ROUND(I565*H565,2)</f>
        <v>0</v>
      </c>
      <c r="BL565" s="18" t="s">
        <v>135</v>
      </c>
      <c r="BM565" s="198" t="s">
        <v>590</v>
      </c>
    </row>
    <row r="566" spans="1:65" s="2" customFormat="1">
      <c r="A566" s="35"/>
      <c r="B566" s="36"/>
      <c r="C566" s="37"/>
      <c r="D566" s="200" t="s">
        <v>137</v>
      </c>
      <c r="E566" s="37"/>
      <c r="F566" s="201" t="s">
        <v>591</v>
      </c>
      <c r="G566" s="37"/>
      <c r="H566" s="37"/>
      <c r="I566" s="202"/>
      <c r="J566" s="37"/>
      <c r="K566" s="37"/>
      <c r="L566" s="40"/>
      <c r="M566" s="203"/>
      <c r="N566" s="204"/>
      <c r="O566" s="72"/>
      <c r="P566" s="72"/>
      <c r="Q566" s="72"/>
      <c r="R566" s="72"/>
      <c r="S566" s="72"/>
      <c r="T566" s="73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T566" s="18" t="s">
        <v>137</v>
      </c>
      <c r="AU566" s="18" t="s">
        <v>92</v>
      </c>
    </row>
    <row r="567" spans="1:65" s="13" customFormat="1">
      <c r="B567" s="207"/>
      <c r="C567" s="208"/>
      <c r="D567" s="205" t="s">
        <v>141</v>
      </c>
      <c r="E567" s="209" t="s">
        <v>1</v>
      </c>
      <c r="F567" s="210" t="s">
        <v>592</v>
      </c>
      <c r="G567" s="208"/>
      <c r="H567" s="209" t="s">
        <v>1</v>
      </c>
      <c r="I567" s="211"/>
      <c r="J567" s="208"/>
      <c r="K567" s="208"/>
      <c r="L567" s="212"/>
      <c r="M567" s="213"/>
      <c r="N567" s="214"/>
      <c r="O567" s="214"/>
      <c r="P567" s="214"/>
      <c r="Q567" s="214"/>
      <c r="R567" s="214"/>
      <c r="S567" s="214"/>
      <c r="T567" s="215"/>
      <c r="AT567" s="216" t="s">
        <v>141</v>
      </c>
      <c r="AU567" s="216" t="s">
        <v>92</v>
      </c>
      <c r="AV567" s="13" t="s">
        <v>90</v>
      </c>
      <c r="AW567" s="13" t="s">
        <v>36</v>
      </c>
      <c r="AX567" s="13" t="s">
        <v>82</v>
      </c>
      <c r="AY567" s="216" t="s">
        <v>128</v>
      </c>
    </row>
    <row r="568" spans="1:65" s="14" customFormat="1">
      <c r="B568" s="217"/>
      <c r="C568" s="218"/>
      <c r="D568" s="205" t="s">
        <v>141</v>
      </c>
      <c r="E568" s="219" t="s">
        <v>1</v>
      </c>
      <c r="F568" s="220" t="s">
        <v>177</v>
      </c>
      <c r="G568" s="218"/>
      <c r="H568" s="221">
        <v>5</v>
      </c>
      <c r="I568" s="222"/>
      <c r="J568" s="218"/>
      <c r="K568" s="218"/>
      <c r="L568" s="223"/>
      <c r="M568" s="224"/>
      <c r="N568" s="225"/>
      <c r="O568" s="225"/>
      <c r="P568" s="225"/>
      <c r="Q568" s="225"/>
      <c r="R568" s="225"/>
      <c r="S568" s="225"/>
      <c r="T568" s="226"/>
      <c r="AT568" s="227" t="s">
        <v>141</v>
      </c>
      <c r="AU568" s="227" t="s">
        <v>92</v>
      </c>
      <c r="AV568" s="14" t="s">
        <v>92</v>
      </c>
      <c r="AW568" s="14" t="s">
        <v>36</v>
      </c>
      <c r="AX568" s="14" t="s">
        <v>82</v>
      </c>
      <c r="AY568" s="227" t="s">
        <v>128</v>
      </c>
    </row>
    <row r="569" spans="1:65" s="13" customFormat="1">
      <c r="B569" s="207"/>
      <c r="C569" s="208"/>
      <c r="D569" s="205" t="s">
        <v>141</v>
      </c>
      <c r="E569" s="209" t="s">
        <v>1</v>
      </c>
      <c r="F569" s="210" t="s">
        <v>593</v>
      </c>
      <c r="G569" s="208"/>
      <c r="H569" s="209" t="s">
        <v>1</v>
      </c>
      <c r="I569" s="211"/>
      <c r="J569" s="208"/>
      <c r="K569" s="208"/>
      <c r="L569" s="212"/>
      <c r="M569" s="213"/>
      <c r="N569" s="214"/>
      <c r="O569" s="214"/>
      <c r="P569" s="214"/>
      <c r="Q569" s="214"/>
      <c r="R569" s="214"/>
      <c r="S569" s="214"/>
      <c r="T569" s="215"/>
      <c r="AT569" s="216" t="s">
        <v>141</v>
      </c>
      <c r="AU569" s="216" t="s">
        <v>92</v>
      </c>
      <c r="AV569" s="13" t="s">
        <v>90</v>
      </c>
      <c r="AW569" s="13" t="s">
        <v>36</v>
      </c>
      <c r="AX569" s="13" t="s">
        <v>82</v>
      </c>
      <c r="AY569" s="216" t="s">
        <v>128</v>
      </c>
    </row>
    <row r="570" spans="1:65" s="14" customFormat="1">
      <c r="B570" s="217"/>
      <c r="C570" s="218"/>
      <c r="D570" s="205" t="s">
        <v>141</v>
      </c>
      <c r="E570" s="219" t="s">
        <v>1</v>
      </c>
      <c r="F570" s="220" t="s">
        <v>92</v>
      </c>
      <c r="G570" s="218"/>
      <c r="H570" s="221">
        <v>2</v>
      </c>
      <c r="I570" s="222"/>
      <c r="J570" s="218"/>
      <c r="K570" s="218"/>
      <c r="L570" s="223"/>
      <c r="M570" s="224"/>
      <c r="N570" s="225"/>
      <c r="O570" s="225"/>
      <c r="P570" s="225"/>
      <c r="Q570" s="225"/>
      <c r="R570" s="225"/>
      <c r="S570" s="225"/>
      <c r="T570" s="226"/>
      <c r="AT570" s="227" t="s">
        <v>141</v>
      </c>
      <c r="AU570" s="227" t="s">
        <v>92</v>
      </c>
      <c r="AV570" s="14" t="s">
        <v>92</v>
      </c>
      <c r="AW570" s="14" t="s">
        <v>36</v>
      </c>
      <c r="AX570" s="14" t="s">
        <v>82</v>
      </c>
      <c r="AY570" s="227" t="s">
        <v>128</v>
      </c>
    </row>
    <row r="571" spans="1:65" s="15" customFormat="1">
      <c r="B571" s="228"/>
      <c r="C571" s="229"/>
      <c r="D571" s="205" t="s">
        <v>141</v>
      </c>
      <c r="E571" s="230" t="s">
        <v>1</v>
      </c>
      <c r="F571" s="231" t="s">
        <v>145</v>
      </c>
      <c r="G571" s="229"/>
      <c r="H571" s="232">
        <v>7</v>
      </c>
      <c r="I571" s="233"/>
      <c r="J571" s="229"/>
      <c r="K571" s="229"/>
      <c r="L571" s="234"/>
      <c r="M571" s="235"/>
      <c r="N571" s="236"/>
      <c r="O571" s="236"/>
      <c r="P571" s="236"/>
      <c r="Q571" s="236"/>
      <c r="R571" s="236"/>
      <c r="S571" s="236"/>
      <c r="T571" s="237"/>
      <c r="AT571" s="238" t="s">
        <v>141</v>
      </c>
      <c r="AU571" s="238" t="s">
        <v>92</v>
      </c>
      <c r="AV571" s="15" t="s">
        <v>135</v>
      </c>
      <c r="AW571" s="15" t="s">
        <v>36</v>
      </c>
      <c r="AX571" s="15" t="s">
        <v>90</v>
      </c>
      <c r="AY571" s="238" t="s">
        <v>128</v>
      </c>
    </row>
    <row r="572" spans="1:65" s="2" customFormat="1" ht="24.2" customHeight="1">
      <c r="A572" s="35"/>
      <c r="B572" s="36"/>
      <c r="C572" s="250" t="s">
        <v>594</v>
      </c>
      <c r="D572" s="250" t="s">
        <v>319</v>
      </c>
      <c r="E572" s="251" t="s">
        <v>595</v>
      </c>
      <c r="F572" s="252" t="s">
        <v>596</v>
      </c>
      <c r="G572" s="253" t="s">
        <v>339</v>
      </c>
      <c r="H572" s="254">
        <v>5</v>
      </c>
      <c r="I572" s="255"/>
      <c r="J572" s="256">
        <f>ROUND(I572*H572,2)</f>
        <v>0</v>
      </c>
      <c r="K572" s="252" t="s">
        <v>134</v>
      </c>
      <c r="L572" s="257"/>
      <c r="M572" s="258" t="s">
        <v>1</v>
      </c>
      <c r="N572" s="259" t="s">
        <v>47</v>
      </c>
      <c r="O572" s="72"/>
      <c r="P572" s="196">
        <f>O572*H572</f>
        <v>0</v>
      </c>
      <c r="Q572" s="196">
        <v>0.108</v>
      </c>
      <c r="R572" s="196">
        <f>Q572*H572</f>
        <v>0.54</v>
      </c>
      <c r="S572" s="196">
        <v>0</v>
      </c>
      <c r="T572" s="197">
        <f>S572*H572</f>
        <v>0</v>
      </c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R572" s="198" t="s">
        <v>228</v>
      </c>
      <c r="AT572" s="198" t="s">
        <v>319</v>
      </c>
      <c r="AU572" s="198" t="s">
        <v>92</v>
      </c>
      <c r="AY572" s="18" t="s">
        <v>128</v>
      </c>
      <c r="BE572" s="199">
        <f>IF(N572="základní",J572,0)</f>
        <v>0</v>
      </c>
      <c r="BF572" s="199">
        <f>IF(N572="snížená",J572,0)</f>
        <v>0</v>
      </c>
      <c r="BG572" s="199">
        <f>IF(N572="zákl. přenesená",J572,0)</f>
        <v>0</v>
      </c>
      <c r="BH572" s="199">
        <f>IF(N572="sníž. přenesená",J572,0)</f>
        <v>0</v>
      </c>
      <c r="BI572" s="199">
        <f>IF(N572="nulová",J572,0)</f>
        <v>0</v>
      </c>
      <c r="BJ572" s="18" t="s">
        <v>90</v>
      </c>
      <c r="BK572" s="199">
        <f>ROUND(I572*H572,2)</f>
        <v>0</v>
      </c>
      <c r="BL572" s="18" t="s">
        <v>135</v>
      </c>
      <c r="BM572" s="198" t="s">
        <v>597</v>
      </c>
    </row>
    <row r="573" spans="1:65" s="2" customFormat="1" ht="16.5" customHeight="1">
      <c r="A573" s="35"/>
      <c r="B573" s="36"/>
      <c r="C573" s="250" t="s">
        <v>598</v>
      </c>
      <c r="D573" s="250" t="s">
        <v>319</v>
      </c>
      <c r="E573" s="251" t="s">
        <v>599</v>
      </c>
      <c r="F573" s="252" t="s">
        <v>600</v>
      </c>
      <c r="G573" s="253" t="s">
        <v>339</v>
      </c>
      <c r="H573" s="254">
        <v>2</v>
      </c>
      <c r="I573" s="255"/>
      <c r="J573" s="256">
        <f>ROUND(I573*H573,2)</f>
        <v>0</v>
      </c>
      <c r="K573" s="252" t="s">
        <v>134</v>
      </c>
      <c r="L573" s="257"/>
      <c r="M573" s="258" t="s">
        <v>1</v>
      </c>
      <c r="N573" s="259" t="s">
        <v>47</v>
      </c>
      <c r="O573" s="72"/>
      <c r="P573" s="196">
        <f>O573*H573</f>
        <v>0</v>
      </c>
      <c r="Q573" s="196">
        <v>5.2400000000000002E-2</v>
      </c>
      <c r="R573" s="196">
        <f>Q573*H573</f>
        <v>0.1048</v>
      </c>
      <c r="S573" s="196">
        <v>0</v>
      </c>
      <c r="T573" s="197">
        <f>S573*H573</f>
        <v>0</v>
      </c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R573" s="198" t="s">
        <v>228</v>
      </c>
      <c r="AT573" s="198" t="s">
        <v>319</v>
      </c>
      <c r="AU573" s="198" t="s">
        <v>92</v>
      </c>
      <c r="AY573" s="18" t="s">
        <v>128</v>
      </c>
      <c r="BE573" s="199">
        <f>IF(N573="základní",J573,0)</f>
        <v>0</v>
      </c>
      <c r="BF573" s="199">
        <f>IF(N573="snížená",J573,0)</f>
        <v>0</v>
      </c>
      <c r="BG573" s="199">
        <f>IF(N573="zákl. přenesená",J573,0)</f>
        <v>0</v>
      </c>
      <c r="BH573" s="199">
        <f>IF(N573="sníž. přenesená",J573,0)</f>
        <v>0</v>
      </c>
      <c r="BI573" s="199">
        <f>IF(N573="nulová",J573,0)</f>
        <v>0</v>
      </c>
      <c r="BJ573" s="18" t="s">
        <v>90</v>
      </c>
      <c r="BK573" s="199">
        <f>ROUND(I573*H573,2)</f>
        <v>0</v>
      </c>
      <c r="BL573" s="18" t="s">
        <v>135</v>
      </c>
      <c r="BM573" s="198" t="s">
        <v>601</v>
      </c>
    </row>
    <row r="574" spans="1:65" s="2" customFormat="1" ht="24.2" customHeight="1">
      <c r="A574" s="35"/>
      <c r="B574" s="36"/>
      <c r="C574" s="250" t="s">
        <v>602</v>
      </c>
      <c r="D574" s="250" t="s">
        <v>319</v>
      </c>
      <c r="E574" s="251" t="s">
        <v>603</v>
      </c>
      <c r="F574" s="252" t="s">
        <v>604</v>
      </c>
      <c r="G574" s="253" t="s">
        <v>339</v>
      </c>
      <c r="H574" s="254">
        <v>5</v>
      </c>
      <c r="I574" s="255"/>
      <c r="J574" s="256">
        <f>ROUND(I574*H574,2)</f>
        <v>0</v>
      </c>
      <c r="K574" s="252" t="s">
        <v>134</v>
      </c>
      <c r="L574" s="257"/>
      <c r="M574" s="258" t="s">
        <v>1</v>
      </c>
      <c r="N574" s="259" t="s">
        <v>47</v>
      </c>
      <c r="O574" s="72"/>
      <c r="P574" s="196">
        <f>O574*H574</f>
        <v>0</v>
      </c>
      <c r="Q574" s="196">
        <v>4.0000000000000001E-3</v>
      </c>
      <c r="R574" s="196">
        <f>Q574*H574</f>
        <v>0.02</v>
      </c>
      <c r="S574" s="196">
        <v>0</v>
      </c>
      <c r="T574" s="197">
        <f>S574*H574</f>
        <v>0</v>
      </c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R574" s="198" t="s">
        <v>228</v>
      </c>
      <c r="AT574" s="198" t="s">
        <v>319</v>
      </c>
      <c r="AU574" s="198" t="s">
        <v>92</v>
      </c>
      <c r="AY574" s="18" t="s">
        <v>128</v>
      </c>
      <c r="BE574" s="199">
        <f>IF(N574="základní",J574,0)</f>
        <v>0</v>
      </c>
      <c r="BF574" s="199">
        <f>IF(N574="snížená",J574,0)</f>
        <v>0</v>
      </c>
      <c r="BG574" s="199">
        <f>IF(N574="zákl. přenesená",J574,0)</f>
        <v>0</v>
      </c>
      <c r="BH574" s="199">
        <f>IF(N574="sníž. přenesená",J574,0)</f>
        <v>0</v>
      </c>
      <c r="BI574" s="199">
        <f>IF(N574="nulová",J574,0)</f>
        <v>0</v>
      </c>
      <c r="BJ574" s="18" t="s">
        <v>90</v>
      </c>
      <c r="BK574" s="199">
        <f>ROUND(I574*H574,2)</f>
        <v>0</v>
      </c>
      <c r="BL574" s="18" t="s">
        <v>135</v>
      </c>
      <c r="BM574" s="198" t="s">
        <v>605</v>
      </c>
    </row>
    <row r="575" spans="1:65" s="2" customFormat="1" ht="33" customHeight="1">
      <c r="A575" s="35"/>
      <c r="B575" s="36"/>
      <c r="C575" s="187" t="s">
        <v>606</v>
      </c>
      <c r="D575" s="187" t="s">
        <v>130</v>
      </c>
      <c r="E575" s="188" t="s">
        <v>607</v>
      </c>
      <c r="F575" s="189" t="s">
        <v>608</v>
      </c>
      <c r="G575" s="190" t="s">
        <v>339</v>
      </c>
      <c r="H575" s="191">
        <v>7</v>
      </c>
      <c r="I575" s="192"/>
      <c r="J575" s="193">
        <f>ROUND(I575*H575,2)</f>
        <v>0</v>
      </c>
      <c r="K575" s="189" t="s">
        <v>1</v>
      </c>
      <c r="L575" s="40"/>
      <c r="M575" s="194" t="s">
        <v>1</v>
      </c>
      <c r="N575" s="195" t="s">
        <v>47</v>
      </c>
      <c r="O575" s="72"/>
      <c r="P575" s="196">
        <f>O575*H575</f>
        <v>0</v>
      </c>
      <c r="Q575" s="196">
        <v>0</v>
      </c>
      <c r="R575" s="196">
        <f>Q575*H575</f>
        <v>0</v>
      </c>
      <c r="S575" s="196">
        <v>0</v>
      </c>
      <c r="T575" s="197">
        <f>S575*H575</f>
        <v>0</v>
      </c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R575" s="198" t="s">
        <v>135</v>
      </c>
      <c r="AT575" s="198" t="s">
        <v>130</v>
      </c>
      <c r="AU575" s="198" t="s">
        <v>92</v>
      </c>
      <c r="AY575" s="18" t="s">
        <v>128</v>
      </c>
      <c r="BE575" s="199">
        <f>IF(N575="základní",J575,0)</f>
        <v>0</v>
      </c>
      <c r="BF575" s="199">
        <f>IF(N575="snížená",J575,0)</f>
        <v>0</v>
      </c>
      <c r="BG575" s="199">
        <f>IF(N575="zákl. přenesená",J575,0)</f>
        <v>0</v>
      </c>
      <c r="BH575" s="199">
        <f>IF(N575="sníž. přenesená",J575,0)</f>
        <v>0</v>
      </c>
      <c r="BI575" s="199">
        <f>IF(N575="nulová",J575,0)</f>
        <v>0</v>
      </c>
      <c r="BJ575" s="18" t="s">
        <v>90</v>
      </c>
      <c r="BK575" s="199">
        <f>ROUND(I575*H575,2)</f>
        <v>0</v>
      </c>
      <c r="BL575" s="18" t="s">
        <v>135</v>
      </c>
      <c r="BM575" s="198" t="s">
        <v>609</v>
      </c>
    </row>
    <row r="576" spans="1:65" s="2" customFormat="1" ht="48.75">
      <c r="A576" s="35"/>
      <c r="B576" s="36"/>
      <c r="C576" s="37"/>
      <c r="D576" s="205" t="s">
        <v>139</v>
      </c>
      <c r="E576" s="37"/>
      <c r="F576" s="206" t="s">
        <v>610</v>
      </c>
      <c r="G576" s="37"/>
      <c r="H576" s="37"/>
      <c r="I576" s="202"/>
      <c r="J576" s="37"/>
      <c r="K576" s="37"/>
      <c r="L576" s="40"/>
      <c r="M576" s="203"/>
      <c r="N576" s="204"/>
      <c r="O576" s="72"/>
      <c r="P576" s="72"/>
      <c r="Q576" s="72"/>
      <c r="R576" s="72"/>
      <c r="S576" s="72"/>
      <c r="T576" s="73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T576" s="18" t="s">
        <v>139</v>
      </c>
      <c r="AU576" s="18" t="s">
        <v>92</v>
      </c>
    </row>
    <row r="577" spans="1:65" s="13" customFormat="1">
      <c r="B577" s="207"/>
      <c r="C577" s="208"/>
      <c r="D577" s="205" t="s">
        <v>141</v>
      </c>
      <c r="E577" s="209" t="s">
        <v>1</v>
      </c>
      <c r="F577" s="210" t="s">
        <v>611</v>
      </c>
      <c r="G577" s="208"/>
      <c r="H577" s="209" t="s">
        <v>1</v>
      </c>
      <c r="I577" s="211"/>
      <c r="J577" s="208"/>
      <c r="K577" s="208"/>
      <c r="L577" s="212"/>
      <c r="M577" s="213"/>
      <c r="N577" s="214"/>
      <c r="O577" s="214"/>
      <c r="P577" s="214"/>
      <c r="Q577" s="214"/>
      <c r="R577" s="214"/>
      <c r="S577" s="214"/>
      <c r="T577" s="215"/>
      <c r="AT577" s="216" t="s">
        <v>141</v>
      </c>
      <c r="AU577" s="216" t="s">
        <v>92</v>
      </c>
      <c r="AV577" s="13" t="s">
        <v>90</v>
      </c>
      <c r="AW577" s="13" t="s">
        <v>36</v>
      </c>
      <c r="AX577" s="13" t="s">
        <v>82</v>
      </c>
      <c r="AY577" s="216" t="s">
        <v>128</v>
      </c>
    </row>
    <row r="578" spans="1:65" s="14" customFormat="1">
      <c r="B578" s="217"/>
      <c r="C578" s="218"/>
      <c r="D578" s="205" t="s">
        <v>141</v>
      </c>
      <c r="E578" s="219" t="s">
        <v>1</v>
      </c>
      <c r="F578" s="220" t="s">
        <v>612</v>
      </c>
      <c r="G578" s="218"/>
      <c r="H578" s="221">
        <v>5</v>
      </c>
      <c r="I578" s="222"/>
      <c r="J578" s="218"/>
      <c r="K578" s="218"/>
      <c r="L578" s="223"/>
      <c r="M578" s="224"/>
      <c r="N578" s="225"/>
      <c r="O578" s="225"/>
      <c r="P578" s="225"/>
      <c r="Q578" s="225"/>
      <c r="R578" s="225"/>
      <c r="S578" s="225"/>
      <c r="T578" s="226"/>
      <c r="AT578" s="227" t="s">
        <v>141</v>
      </c>
      <c r="AU578" s="227" t="s">
        <v>92</v>
      </c>
      <c r="AV578" s="14" t="s">
        <v>92</v>
      </c>
      <c r="AW578" s="14" t="s">
        <v>36</v>
      </c>
      <c r="AX578" s="14" t="s">
        <v>82</v>
      </c>
      <c r="AY578" s="227" t="s">
        <v>128</v>
      </c>
    </row>
    <row r="579" spans="1:65" s="13" customFormat="1">
      <c r="B579" s="207"/>
      <c r="C579" s="208"/>
      <c r="D579" s="205" t="s">
        <v>141</v>
      </c>
      <c r="E579" s="209" t="s">
        <v>1</v>
      </c>
      <c r="F579" s="210" t="s">
        <v>613</v>
      </c>
      <c r="G579" s="208"/>
      <c r="H579" s="209" t="s">
        <v>1</v>
      </c>
      <c r="I579" s="211"/>
      <c r="J579" s="208"/>
      <c r="K579" s="208"/>
      <c r="L579" s="212"/>
      <c r="M579" s="213"/>
      <c r="N579" s="214"/>
      <c r="O579" s="214"/>
      <c r="P579" s="214"/>
      <c r="Q579" s="214"/>
      <c r="R579" s="214"/>
      <c r="S579" s="214"/>
      <c r="T579" s="215"/>
      <c r="AT579" s="216" t="s">
        <v>141</v>
      </c>
      <c r="AU579" s="216" t="s">
        <v>92</v>
      </c>
      <c r="AV579" s="13" t="s">
        <v>90</v>
      </c>
      <c r="AW579" s="13" t="s">
        <v>36</v>
      </c>
      <c r="AX579" s="13" t="s">
        <v>82</v>
      </c>
      <c r="AY579" s="216" t="s">
        <v>128</v>
      </c>
    </row>
    <row r="580" spans="1:65" s="14" customFormat="1">
      <c r="B580" s="217"/>
      <c r="C580" s="218"/>
      <c r="D580" s="205" t="s">
        <v>141</v>
      </c>
      <c r="E580" s="219" t="s">
        <v>1</v>
      </c>
      <c r="F580" s="220" t="s">
        <v>92</v>
      </c>
      <c r="G580" s="218"/>
      <c r="H580" s="221">
        <v>2</v>
      </c>
      <c r="I580" s="222"/>
      <c r="J580" s="218"/>
      <c r="K580" s="218"/>
      <c r="L580" s="223"/>
      <c r="M580" s="224"/>
      <c r="N580" s="225"/>
      <c r="O580" s="225"/>
      <c r="P580" s="225"/>
      <c r="Q580" s="225"/>
      <c r="R580" s="225"/>
      <c r="S580" s="225"/>
      <c r="T580" s="226"/>
      <c r="AT580" s="227" t="s">
        <v>141</v>
      </c>
      <c r="AU580" s="227" t="s">
        <v>92</v>
      </c>
      <c r="AV580" s="14" t="s">
        <v>92</v>
      </c>
      <c r="AW580" s="14" t="s">
        <v>36</v>
      </c>
      <c r="AX580" s="14" t="s">
        <v>82</v>
      </c>
      <c r="AY580" s="227" t="s">
        <v>128</v>
      </c>
    </row>
    <row r="581" spans="1:65" s="15" customFormat="1">
      <c r="B581" s="228"/>
      <c r="C581" s="229"/>
      <c r="D581" s="205" t="s">
        <v>141</v>
      </c>
      <c r="E581" s="230" t="s">
        <v>1</v>
      </c>
      <c r="F581" s="231" t="s">
        <v>145</v>
      </c>
      <c r="G581" s="229"/>
      <c r="H581" s="232">
        <v>7</v>
      </c>
      <c r="I581" s="233"/>
      <c r="J581" s="229"/>
      <c r="K581" s="229"/>
      <c r="L581" s="234"/>
      <c r="M581" s="235"/>
      <c r="N581" s="236"/>
      <c r="O581" s="236"/>
      <c r="P581" s="236"/>
      <c r="Q581" s="236"/>
      <c r="R581" s="236"/>
      <c r="S581" s="236"/>
      <c r="T581" s="237"/>
      <c r="AT581" s="238" t="s">
        <v>141</v>
      </c>
      <c r="AU581" s="238" t="s">
        <v>92</v>
      </c>
      <c r="AV581" s="15" t="s">
        <v>135</v>
      </c>
      <c r="AW581" s="15" t="s">
        <v>36</v>
      </c>
      <c r="AX581" s="15" t="s">
        <v>90</v>
      </c>
      <c r="AY581" s="238" t="s">
        <v>128</v>
      </c>
    </row>
    <row r="582" spans="1:65" s="2" customFormat="1" ht="16.5" customHeight="1">
      <c r="A582" s="35"/>
      <c r="B582" s="36"/>
      <c r="C582" s="187" t="s">
        <v>614</v>
      </c>
      <c r="D582" s="187" t="s">
        <v>130</v>
      </c>
      <c r="E582" s="188" t="s">
        <v>615</v>
      </c>
      <c r="F582" s="189" t="s">
        <v>616</v>
      </c>
      <c r="G582" s="190" t="s">
        <v>249</v>
      </c>
      <c r="H582" s="191">
        <v>6</v>
      </c>
      <c r="I582" s="192"/>
      <c r="J582" s="193">
        <f>ROUND(I582*H582,2)</f>
        <v>0</v>
      </c>
      <c r="K582" s="189" t="s">
        <v>134</v>
      </c>
      <c r="L582" s="40"/>
      <c r="M582" s="194" t="s">
        <v>1</v>
      </c>
      <c r="N582" s="195" t="s">
        <v>47</v>
      </c>
      <c r="O582" s="72"/>
      <c r="P582" s="196">
        <f>O582*H582</f>
        <v>0</v>
      </c>
      <c r="Q582" s="196">
        <v>1.9000000000000001E-4</v>
      </c>
      <c r="R582" s="196">
        <f>Q582*H582</f>
        <v>1.14E-3</v>
      </c>
      <c r="S582" s="196">
        <v>0</v>
      </c>
      <c r="T582" s="197">
        <f>S582*H582</f>
        <v>0</v>
      </c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R582" s="198" t="s">
        <v>135</v>
      </c>
      <c r="AT582" s="198" t="s">
        <v>130</v>
      </c>
      <c r="AU582" s="198" t="s">
        <v>92</v>
      </c>
      <c r="AY582" s="18" t="s">
        <v>128</v>
      </c>
      <c r="BE582" s="199">
        <f>IF(N582="základní",J582,0)</f>
        <v>0</v>
      </c>
      <c r="BF582" s="199">
        <f>IF(N582="snížená",J582,0)</f>
        <v>0</v>
      </c>
      <c r="BG582" s="199">
        <f>IF(N582="zákl. přenesená",J582,0)</f>
        <v>0</v>
      </c>
      <c r="BH582" s="199">
        <f>IF(N582="sníž. přenesená",J582,0)</f>
        <v>0</v>
      </c>
      <c r="BI582" s="199">
        <f>IF(N582="nulová",J582,0)</f>
        <v>0</v>
      </c>
      <c r="BJ582" s="18" t="s">
        <v>90</v>
      </c>
      <c r="BK582" s="199">
        <f>ROUND(I582*H582,2)</f>
        <v>0</v>
      </c>
      <c r="BL582" s="18" t="s">
        <v>135</v>
      </c>
      <c r="BM582" s="198" t="s">
        <v>617</v>
      </c>
    </row>
    <row r="583" spans="1:65" s="2" customFormat="1">
      <c r="A583" s="35"/>
      <c r="B583" s="36"/>
      <c r="C583" s="37"/>
      <c r="D583" s="200" t="s">
        <v>137</v>
      </c>
      <c r="E583" s="37"/>
      <c r="F583" s="201" t="s">
        <v>618</v>
      </c>
      <c r="G583" s="37"/>
      <c r="H583" s="37"/>
      <c r="I583" s="202"/>
      <c r="J583" s="37"/>
      <c r="K583" s="37"/>
      <c r="L583" s="40"/>
      <c r="M583" s="203"/>
      <c r="N583" s="204"/>
      <c r="O583" s="72"/>
      <c r="P583" s="72"/>
      <c r="Q583" s="72"/>
      <c r="R583" s="72"/>
      <c r="S583" s="72"/>
      <c r="T583" s="73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T583" s="18" t="s">
        <v>137</v>
      </c>
      <c r="AU583" s="18" t="s">
        <v>92</v>
      </c>
    </row>
    <row r="584" spans="1:65" s="13" customFormat="1">
      <c r="B584" s="207"/>
      <c r="C584" s="208"/>
      <c r="D584" s="205" t="s">
        <v>141</v>
      </c>
      <c r="E584" s="209" t="s">
        <v>1</v>
      </c>
      <c r="F584" s="210" t="s">
        <v>409</v>
      </c>
      <c r="G584" s="208"/>
      <c r="H584" s="209" t="s">
        <v>1</v>
      </c>
      <c r="I584" s="211"/>
      <c r="J584" s="208"/>
      <c r="K584" s="208"/>
      <c r="L584" s="212"/>
      <c r="M584" s="213"/>
      <c r="N584" s="214"/>
      <c r="O584" s="214"/>
      <c r="P584" s="214"/>
      <c r="Q584" s="214"/>
      <c r="R584" s="214"/>
      <c r="S584" s="214"/>
      <c r="T584" s="215"/>
      <c r="AT584" s="216" t="s">
        <v>141</v>
      </c>
      <c r="AU584" s="216" t="s">
        <v>92</v>
      </c>
      <c r="AV584" s="13" t="s">
        <v>90</v>
      </c>
      <c r="AW584" s="13" t="s">
        <v>36</v>
      </c>
      <c r="AX584" s="13" t="s">
        <v>82</v>
      </c>
      <c r="AY584" s="216" t="s">
        <v>128</v>
      </c>
    </row>
    <row r="585" spans="1:65" s="14" customFormat="1">
      <c r="B585" s="217"/>
      <c r="C585" s="218"/>
      <c r="D585" s="205" t="s">
        <v>141</v>
      </c>
      <c r="E585" s="219" t="s">
        <v>1</v>
      </c>
      <c r="F585" s="220" t="s">
        <v>410</v>
      </c>
      <c r="G585" s="218"/>
      <c r="H585" s="221">
        <v>6</v>
      </c>
      <c r="I585" s="222"/>
      <c r="J585" s="218"/>
      <c r="K585" s="218"/>
      <c r="L585" s="223"/>
      <c r="M585" s="224"/>
      <c r="N585" s="225"/>
      <c r="O585" s="225"/>
      <c r="P585" s="225"/>
      <c r="Q585" s="225"/>
      <c r="R585" s="225"/>
      <c r="S585" s="225"/>
      <c r="T585" s="226"/>
      <c r="AT585" s="227" t="s">
        <v>141</v>
      </c>
      <c r="AU585" s="227" t="s">
        <v>92</v>
      </c>
      <c r="AV585" s="14" t="s">
        <v>92</v>
      </c>
      <c r="AW585" s="14" t="s">
        <v>36</v>
      </c>
      <c r="AX585" s="14" t="s">
        <v>82</v>
      </c>
      <c r="AY585" s="227" t="s">
        <v>128</v>
      </c>
    </row>
    <row r="586" spans="1:65" s="15" customFormat="1">
      <c r="B586" s="228"/>
      <c r="C586" s="229"/>
      <c r="D586" s="205" t="s">
        <v>141</v>
      </c>
      <c r="E586" s="230" t="s">
        <v>1</v>
      </c>
      <c r="F586" s="231" t="s">
        <v>145</v>
      </c>
      <c r="G586" s="229"/>
      <c r="H586" s="232">
        <v>6</v>
      </c>
      <c r="I586" s="233"/>
      <c r="J586" s="229"/>
      <c r="K586" s="229"/>
      <c r="L586" s="234"/>
      <c r="M586" s="235"/>
      <c r="N586" s="236"/>
      <c r="O586" s="236"/>
      <c r="P586" s="236"/>
      <c r="Q586" s="236"/>
      <c r="R586" s="236"/>
      <c r="S586" s="236"/>
      <c r="T586" s="237"/>
      <c r="AT586" s="238" t="s">
        <v>141</v>
      </c>
      <c r="AU586" s="238" t="s">
        <v>92</v>
      </c>
      <c r="AV586" s="15" t="s">
        <v>135</v>
      </c>
      <c r="AW586" s="15" t="s">
        <v>36</v>
      </c>
      <c r="AX586" s="15" t="s">
        <v>90</v>
      </c>
      <c r="AY586" s="238" t="s">
        <v>128</v>
      </c>
    </row>
    <row r="587" spans="1:65" s="2" customFormat="1" ht="16.5" customHeight="1">
      <c r="A587" s="35"/>
      <c r="B587" s="36"/>
      <c r="C587" s="187" t="s">
        <v>619</v>
      </c>
      <c r="D587" s="187" t="s">
        <v>130</v>
      </c>
      <c r="E587" s="188" t="s">
        <v>620</v>
      </c>
      <c r="F587" s="189" t="s">
        <v>621</v>
      </c>
      <c r="G587" s="190" t="s">
        <v>249</v>
      </c>
      <c r="H587" s="191">
        <v>136</v>
      </c>
      <c r="I587" s="192"/>
      <c r="J587" s="193">
        <f>ROUND(I587*H587,2)</f>
        <v>0</v>
      </c>
      <c r="K587" s="189" t="s">
        <v>134</v>
      </c>
      <c r="L587" s="40"/>
      <c r="M587" s="194" t="s">
        <v>1</v>
      </c>
      <c r="N587" s="195" t="s">
        <v>47</v>
      </c>
      <c r="O587" s="72"/>
      <c r="P587" s="196">
        <f>O587*H587</f>
        <v>0</v>
      </c>
      <c r="Q587" s="196">
        <v>2.0000000000000001E-4</v>
      </c>
      <c r="R587" s="196">
        <f>Q587*H587</f>
        <v>2.7200000000000002E-2</v>
      </c>
      <c r="S587" s="196">
        <v>0</v>
      </c>
      <c r="T587" s="197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198" t="s">
        <v>135</v>
      </c>
      <c r="AT587" s="198" t="s">
        <v>130</v>
      </c>
      <c r="AU587" s="198" t="s">
        <v>92</v>
      </c>
      <c r="AY587" s="18" t="s">
        <v>128</v>
      </c>
      <c r="BE587" s="199">
        <f>IF(N587="základní",J587,0)</f>
        <v>0</v>
      </c>
      <c r="BF587" s="199">
        <f>IF(N587="snížená",J587,0)</f>
        <v>0</v>
      </c>
      <c r="BG587" s="199">
        <f>IF(N587="zákl. přenesená",J587,0)</f>
        <v>0</v>
      </c>
      <c r="BH587" s="199">
        <f>IF(N587="sníž. přenesená",J587,0)</f>
        <v>0</v>
      </c>
      <c r="BI587" s="199">
        <f>IF(N587="nulová",J587,0)</f>
        <v>0</v>
      </c>
      <c r="BJ587" s="18" t="s">
        <v>90</v>
      </c>
      <c r="BK587" s="199">
        <f>ROUND(I587*H587,2)</f>
        <v>0</v>
      </c>
      <c r="BL587" s="18" t="s">
        <v>135</v>
      </c>
      <c r="BM587" s="198" t="s">
        <v>622</v>
      </c>
    </row>
    <row r="588" spans="1:65" s="2" customFormat="1">
      <c r="A588" s="35"/>
      <c r="B588" s="36"/>
      <c r="C588" s="37"/>
      <c r="D588" s="200" t="s">
        <v>137</v>
      </c>
      <c r="E588" s="37"/>
      <c r="F588" s="201" t="s">
        <v>623</v>
      </c>
      <c r="G588" s="37"/>
      <c r="H588" s="37"/>
      <c r="I588" s="202"/>
      <c r="J588" s="37"/>
      <c r="K588" s="37"/>
      <c r="L588" s="40"/>
      <c r="M588" s="203"/>
      <c r="N588" s="204"/>
      <c r="O588" s="72"/>
      <c r="P588" s="72"/>
      <c r="Q588" s="72"/>
      <c r="R588" s="72"/>
      <c r="S588" s="72"/>
      <c r="T588" s="73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T588" s="18" t="s">
        <v>137</v>
      </c>
      <c r="AU588" s="18" t="s">
        <v>92</v>
      </c>
    </row>
    <row r="589" spans="1:65" s="13" customFormat="1">
      <c r="B589" s="207"/>
      <c r="C589" s="208"/>
      <c r="D589" s="205" t="s">
        <v>141</v>
      </c>
      <c r="E589" s="209" t="s">
        <v>1</v>
      </c>
      <c r="F589" s="210" t="s">
        <v>306</v>
      </c>
      <c r="G589" s="208"/>
      <c r="H589" s="209" t="s">
        <v>1</v>
      </c>
      <c r="I589" s="211"/>
      <c r="J589" s="208"/>
      <c r="K589" s="208"/>
      <c r="L589" s="212"/>
      <c r="M589" s="213"/>
      <c r="N589" s="214"/>
      <c r="O589" s="214"/>
      <c r="P589" s="214"/>
      <c r="Q589" s="214"/>
      <c r="R589" s="214"/>
      <c r="S589" s="214"/>
      <c r="T589" s="215"/>
      <c r="AT589" s="216" t="s">
        <v>141</v>
      </c>
      <c r="AU589" s="216" t="s">
        <v>92</v>
      </c>
      <c r="AV589" s="13" t="s">
        <v>90</v>
      </c>
      <c r="AW589" s="13" t="s">
        <v>36</v>
      </c>
      <c r="AX589" s="13" t="s">
        <v>82</v>
      </c>
      <c r="AY589" s="216" t="s">
        <v>128</v>
      </c>
    </row>
    <row r="590" spans="1:65" s="14" customFormat="1">
      <c r="B590" s="217"/>
      <c r="C590" s="218"/>
      <c r="D590" s="205" t="s">
        <v>141</v>
      </c>
      <c r="E590" s="219" t="s">
        <v>1</v>
      </c>
      <c r="F590" s="220" t="s">
        <v>528</v>
      </c>
      <c r="G590" s="218"/>
      <c r="H590" s="221">
        <v>126</v>
      </c>
      <c r="I590" s="222"/>
      <c r="J590" s="218"/>
      <c r="K590" s="218"/>
      <c r="L590" s="223"/>
      <c r="M590" s="224"/>
      <c r="N590" s="225"/>
      <c r="O590" s="225"/>
      <c r="P590" s="225"/>
      <c r="Q590" s="225"/>
      <c r="R590" s="225"/>
      <c r="S590" s="225"/>
      <c r="T590" s="226"/>
      <c r="AT590" s="227" t="s">
        <v>141</v>
      </c>
      <c r="AU590" s="227" t="s">
        <v>92</v>
      </c>
      <c r="AV590" s="14" t="s">
        <v>92</v>
      </c>
      <c r="AW590" s="14" t="s">
        <v>36</v>
      </c>
      <c r="AX590" s="14" t="s">
        <v>82</v>
      </c>
      <c r="AY590" s="227" t="s">
        <v>128</v>
      </c>
    </row>
    <row r="591" spans="1:65" s="13" customFormat="1">
      <c r="B591" s="207"/>
      <c r="C591" s="208"/>
      <c r="D591" s="205" t="s">
        <v>141</v>
      </c>
      <c r="E591" s="209" t="s">
        <v>1</v>
      </c>
      <c r="F591" s="210" t="s">
        <v>522</v>
      </c>
      <c r="G591" s="208"/>
      <c r="H591" s="209" t="s">
        <v>1</v>
      </c>
      <c r="I591" s="211"/>
      <c r="J591" s="208"/>
      <c r="K591" s="208"/>
      <c r="L591" s="212"/>
      <c r="M591" s="213"/>
      <c r="N591" s="214"/>
      <c r="O591" s="214"/>
      <c r="P591" s="214"/>
      <c r="Q591" s="214"/>
      <c r="R591" s="214"/>
      <c r="S591" s="214"/>
      <c r="T591" s="215"/>
      <c r="AT591" s="216" t="s">
        <v>141</v>
      </c>
      <c r="AU591" s="216" t="s">
        <v>92</v>
      </c>
      <c r="AV591" s="13" t="s">
        <v>90</v>
      </c>
      <c r="AW591" s="13" t="s">
        <v>36</v>
      </c>
      <c r="AX591" s="13" t="s">
        <v>82</v>
      </c>
      <c r="AY591" s="216" t="s">
        <v>128</v>
      </c>
    </row>
    <row r="592" spans="1:65" s="13" customFormat="1">
      <c r="B592" s="207"/>
      <c r="C592" s="208"/>
      <c r="D592" s="205" t="s">
        <v>141</v>
      </c>
      <c r="E592" s="209" t="s">
        <v>1</v>
      </c>
      <c r="F592" s="210" t="s">
        <v>421</v>
      </c>
      <c r="G592" s="208"/>
      <c r="H592" s="209" t="s">
        <v>1</v>
      </c>
      <c r="I592" s="211"/>
      <c r="J592" s="208"/>
      <c r="K592" s="208"/>
      <c r="L592" s="212"/>
      <c r="M592" s="213"/>
      <c r="N592" s="214"/>
      <c r="O592" s="214"/>
      <c r="P592" s="214"/>
      <c r="Q592" s="214"/>
      <c r="R592" s="214"/>
      <c r="S592" s="214"/>
      <c r="T592" s="215"/>
      <c r="AT592" s="216" t="s">
        <v>141</v>
      </c>
      <c r="AU592" s="216" t="s">
        <v>92</v>
      </c>
      <c r="AV592" s="13" t="s">
        <v>90</v>
      </c>
      <c r="AW592" s="13" t="s">
        <v>36</v>
      </c>
      <c r="AX592" s="13" t="s">
        <v>82</v>
      </c>
      <c r="AY592" s="216" t="s">
        <v>128</v>
      </c>
    </row>
    <row r="593" spans="1:65" s="14" customFormat="1">
      <c r="B593" s="217"/>
      <c r="C593" s="218"/>
      <c r="D593" s="205" t="s">
        <v>141</v>
      </c>
      <c r="E593" s="219" t="s">
        <v>1</v>
      </c>
      <c r="F593" s="220" t="s">
        <v>422</v>
      </c>
      <c r="G593" s="218"/>
      <c r="H593" s="221">
        <v>7.5</v>
      </c>
      <c r="I593" s="222"/>
      <c r="J593" s="218"/>
      <c r="K593" s="218"/>
      <c r="L593" s="223"/>
      <c r="M593" s="224"/>
      <c r="N593" s="225"/>
      <c r="O593" s="225"/>
      <c r="P593" s="225"/>
      <c r="Q593" s="225"/>
      <c r="R593" s="225"/>
      <c r="S593" s="225"/>
      <c r="T593" s="226"/>
      <c r="AT593" s="227" t="s">
        <v>141</v>
      </c>
      <c r="AU593" s="227" t="s">
        <v>92</v>
      </c>
      <c r="AV593" s="14" t="s">
        <v>92</v>
      </c>
      <c r="AW593" s="14" t="s">
        <v>36</v>
      </c>
      <c r="AX593" s="14" t="s">
        <v>82</v>
      </c>
      <c r="AY593" s="227" t="s">
        <v>128</v>
      </c>
    </row>
    <row r="594" spans="1:65" s="13" customFormat="1">
      <c r="B594" s="207"/>
      <c r="C594" s="208"/>
      <c r="D594" s="205" t="s">
        <v>141</v>
      </c>
      <c r="E594" s="209" t="s">
        <v>1</v>
      </c>
      <c r="F594" s="210" t="s">
        <v>423</v>
      </c>
      <c r="G594" s="208"/>
      <c r="H594" s="209" t="s">
        <v>1</v>
      </c>
      <c r="I594" s="211"/>
      <c r="J594" s="208"/>
      <c r="K594" s="208"/>
      <c r="L594" s="212"/>
      <c r="M594" s="213"/>
      <c r="N594" s="214"/>
      <c r="O594" s="214"/>
      <c r="P594" s="214"/>
      <c r="Q594" s="214"/>
      <c r="R594" s="214"/>
      <c r="S594" s="214"/>
      <c r="T594" s="215"/>
      <c r="AT594" s="216" t="s">
        <v>141</v>
      </c>
      <c r="AU594" s="216" t="s">
        <v>92</v>
      </c>
      <c r="AV594" s="13" t="s">
        <v>90</v>
      </c>
      <c r="AW594" s="13" t="s">
        <v>36</v>
      </c>
      <c r="AX594" s="13" t="s">
        <v>82</v>
      </c>
      <c r="AY594" s="216" t="s">
        <v>128</v>
      </c>
    </row>
    <row r="595" spans="1:65" s="14" customFormat="1">
      <c r="B595" s="217"/>
      <c r="C595" s="218"/>
      <c r="D595" s="205" t="s">
        <v>141</v>
      </c>
      <c r="E595" s="219" t="s">
        <v>1</v>
      </c>
      <c r="F595" s="220" t="s">
        <v>424</v>
      </c>
      <c r="G595" s="218"/>
      <c r="H595" s="221">
        <v>2.5</v>
      </c>
      <c r="I595" s="222"/>
      <c r="J595" s="218"/>
      <c r="K595" s="218"/>
      <c r="L595" s="223"/>
      <c r="M595" s="224"/>
      <c r="N595" s="225"/>
      <c r="O595" s="225"/>
      <c r="P595" s="225"/>
      <c r="Q595" s="225"/>
      <c r="R595" s="225"/>
      <c r="S595" s="225"/>
      <c r="T595" s="226"/>
      <c r="AT595" s="227" t="s">
        <v>141</v>
      </c>
      <c r="AU595" s="227" t="s">
        <v>92</v>
      </c>
      <c r="AV595" s="14" t="s">
        <v>92</v>
      </c>
      <c r="AW595" s="14" t="s">
        <v>36</v>
      </c>
      <c r="AX595" s="14" t="s">
        <v>82</v>
      </c>
      <c r="AY595" s="227" t="s">
        <v>128</v>
      </c>
    </row>
    <row r="596" spans="1:65" s="15" customFormat="1">
      <c r="B596" s="228"/>
      <c r="C596" s="229"/>
      <c r="D596" s="205" t="s">
        <v>141</v>
      </c>
      <c r="E596" s="230" t="s">
        <v>1</v>
      </c>
      <c r="F596" s="231" t="s">
        <v>145</v>
      </c>
      <c r="G596" s="229"/>
      <c r="H596" s="232">
        <v>136</v>
      </c>
      <c r="I596" s="233"/>
      <c r="J596" s="229"/>
      <c r="K596" s="229"/>
      <c r="L596" s="234"/>
      <c r="M596" s="235"/>
      <c r="N596" s="236"/>
      <c r="O596" s="236"/>
      <c r="P596" s="236"/>
      <c r="Q596" s="236"/>
      <c r="R596" s="236"/>
      <c r="S596" s="236"/>
      <c r="T596" s="237"/>
      <c r="AT596" s="238" t="s">
        <v>141</v>
      </c>
      <c r="AU596" s="238" t="s">
        <v>92</v>
      </c>
      <c r="AV596" s="15" t="s">
        <v>135</v>
      </c>
      <c r="AW596" s="15" t="s">
        <v>36</v>
      </c>
      <c r="AX596" s="15" t="s">
        <v>90</v>
      </c>
      <c r="AY596" s="238" t="s">
        <v>128</v>
      </c>
    </row>
    <row r="597" spans="1:65" s="2" customFormat="1" ht="24.2" customHeight="1">
      <c r="A597" s="35"/>
      <c r="B597" s="36"/>
      <c r="C597" s="187" t="s">
        <v>624</v>
      </c>
      <c r="D597" s="187" t="s">
        <v>130</v>
      </c>
      <c r="E597" s="188" t="s">
        <v>625</v>
      </c>
      <c r="F597" s="189" t="s">
        <v>626</v>
      </c>
      <c r="G597" s="190" t="s">
        <v>249</v>
      </c>
      <c r="H597" s="191">
        <v>6</v>
      </c>
      <c r="I597" s="192"/>
      <c r="J597" s="193">
        <f>ROUND(I597*H597,2)</f>
        <v>0</v>
      </c>
      <c r="K597" s="189" t="s">
        <v>134</v>
      </c>
      <c r="L597" s="40"/>
      <c r="M597" s="194" t="s">
        <v>1</v>
      </c>
      <c r="N597" s="195" t="s">
        <v>47</v>
      </c>
      <c r="O597" s="72"/>
      <c r="P597" s="196">
        <f>O597*H597</f>
        <v>0</v>
      </c>
      <c r="Q597" s="196">
        <v>6.9999999999999994E-5</v>
      </c>
      <c r="R597" s="196">
        <f>Q597*H597</f>
        <v>4.1999999999999996E-4</v>
      </c>
      <c r="S597" s="196">
        <v>0</v>
      </c>
      <c r="T597" s="197">
        <f>S597*H597</f>
        <v>0</v>
      </c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R597" s="198" t="s">
        <v>135</v>
      </c>
      <c r="AT597" s="198" t="s">
        <v>130</v>
      </c>
      <c r="AU597" s="198" t="s">
        <v>92</v>
      </c>
      <c r="AY597" s="18" t="s">
        <v>128</v>
      </c>
      <c r="BE597" s="199">
        <f>IF(N597="základní",J597,0)</f>
        <v>0</v>
      </c>
      <c r="BF597" s="199">
        <f>IF(N597="snížená",J597,0)</f>
        <v>0</v>
      </c>
      <c r="BG597" s="199">
        <f>IF(N597="zákl. přenesená",J597,0)</f>
        <v>0</v>
      </c>
      <c r="BH597" s="199">
        <f>IF(N597="sníž. přenesená",J597,0)</f>
        <v>0</v>
      </c>
      <c r="BI597" s="199">
        <f>IF(N597="nulová",J597,0)</f>
        <v>0</v>
      </c>
      <c r="BJ597" s="18" t="s">
        <v>90</v>
      </c>
      <c r="BK597" s="199">
        <f>ROUND(I597*H597,2)</f>
        <v>0</v>
      </c>
      <c r="BL597" s="18" t="s">
        <v>135</v>
      </c>
      <c r="BM597" s="198" t="s">
        <v>627</v>
      </c>
    </row>
    <row r="598" spans="1:65" s="2" customFormat="1">
      <c r="A598" s="35"/>
      <c r="B598" s="36"/>
      <c r="C598" s="37"/>
      <c r="D598" s="200" t="s">
        <v>137</v>
      </c>
      <c r="E598" s="37"/>
      <c r="F598" s="201" t="s">
        <v>628</v>
      </c>
      <c r="G598" s="37"/>
      <c r="H598" s="37"/>
      <c r="I598" s="202"/>
      <c r="J598" s="37"/>
      <c r="K598" s="37"/>
      <c r="L598" s="40"/>
      <c r="M598" s="203"/>
      <c r="N598" s="204"/>
      <c r="O598" s="72"/>
      <c r="P598" s="72"/>
      <c r="Q598" s="72"/>
      <c r="R598" s="72"/>
      <c r="S598" s="72"/>
      <c r="T598" s="73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T598" s="18" t="s">
        <v>137</v>
      </c>
      <c r="AU598" s="18" t="s">
        <v>92</v>
      </c>
    </row>
    <row r="599" spans="1:65" s="13" customFormat="1">
      <c r="B599" s="207"/>
      <c r="C599" s="208"/>
      <c r="D599" s="205" t="s">
        <v>141</v>
      </c>
      <c r="E599" s="209" t="s">
        <v>1</v>
      </c>
      <c r="F599" s="210" t="s">
        <v>409</v>
      </c>
      <c r="G599" s="208"/>
      <c r="H599" s="209" t="s">
        <v>1</v>
      </c>
      <c r="I599" s="211"/>
      <c r="J599" s="208"/>
      <c r="K599" s="208"/>
      <c r="L599" s="212"/>
      <c r="M599" s="213"/>
      <c r="N599" s="214"/>
      <c r="O599" s="214"/>
      <c r="P599" s="214"/>
      <c r="Q599" s="214"/>
      <c r="R599" s="214"/>
      <c r="S599" s="214"/>
      <c r="T599" s="215"/>
      <c r="AT599" s="216" t="s">
        <v>141</v>
      </c>
      <c r="AU599" s="216" t="s">
        <v>92</v>
      </c>
      <c r="AV599" s="13" t="s">
        <v>90</v>
      </c>
      <c r="AW599" s="13" t="s">
        <v>36</v>
      </c>
      <c r="AX599" s="13" t="s">
        <v>82</v>
      </c>
      <c r="AY599" s="216" t="s">
        <v>128</v>
      </c>
    </row>
    <row r="600" spans="1:65" s="14" customFormat="1">
      <c r="B600" s="217"/>
      <c r="C600" s="218"/>
      <c r="D600" s="205" t="s">
        <v>141</v>
      </c>
      <c r="E600" s="219" t="s">
        <v>1</v>
      </c>
      <c r="F600" s="220" t="s">
        <v>410</v>
      </c>
      <c r="G600" s="218"/>
      <c r="H600" s="221">
        <v>6</v>
      </c>
      <c r="I600" s="222"/>
      <c r="J600" s="218"/>
      <c r="K600" s="218"/>
      <c r="L600" s="223"/>
      <c r="M600" s="224"/>
      <c r="N600" s="225"/>
      <c r="O600" s="225"/>
      <c r="P600" s="225"/>
      <c r="Q600" s="225"/>
      <c r="R600" s="225"/>
      <c r="S600" s="225"/>
      <c r="T600" s="226"/>
      <c r="AT600" s="227" t="s">
        <v>141</v>
      </c>
      <c r="AU600" s="227" t="s">
        <v>92</v>
      </c>
      <c r="AV600" s="14" t="s">
        <v>92</v>
      </c>
      <c r="AW600" s="14" t="s">
        <v>36</v>
      </c>
      <c r="AX600" s="14" t="s">
        <v>82</v>
      </c>
      <c r="AY600" s="227" t="s">
        <v>128</v>
      </c>
    </row>
    <row r="601" spans="1:65" s="15" customFormat="1">
      <c r="B601" s="228"/>
      <c r="C601" s="229"/>
      <c r="D601" s="205" t="s">
        <v>141</v>
      </c>
      <c r="E601" s="230" t="s">
        <v>1</v>
      </c>
      <c r="F601" s="231" t="s">
        <v>145</v>
      </c>
      <c r="G601" s="229"/>
      <c r="H601" s="232">
        <v>6</v>
      </c>
      <c r="I601" s="233"/>
      <c r="J601" s="229"/>
      <c r="K601" s="229"/>
      <c r="L601" s="234"/>
      <c r="M601" s="235"/>
      <c r="N601" s="236"/>
      <c r="O601" s="236"/>
      <c r="P601" s="236"/>
      <c r="Q601" s="236"/>
      <c r="R601" s="236"/>
      <c r="S601" s="236"/>
      <c r="T601" s="237"/>
      <c r="AT601" s="238" t="s">
        <v>141</v>
      </c>
      <c r="AU601" s="238" t="s">
        <v>92</v>
      </c>
      <c r="AV601" s="15" t="s">
        <v>135</v>
      </c>
      <c r="AW601" s="15" t="s">
        <v>36</v>
      </c>
      <c r="AX601" s="15" t="s">
        <v>90</v>
      </c>
      <c r="AY601" s="238" t="s">
        <v>128</v>
      </c>
    </row>
    <row r="602" spans="1:65" s="2" customFormat="1" ht="24.2" customHeight="1">
      <c r="A602" s="35"/>
      <c r="B602" s="36"/>
      <c r="C602" s="187" t="s">
        <v>629</v>
      </c>
      <c r="D602" s="187" t="s">
        <v>130</v>
      </c>
      <c r="E602" s="188" t="s">
        <v>630</v>
      </c>
      <c r="F602" s="189" t="s">
        <v>631</v>
      </c>
      <c r="G602" s="190" t="s">
        <v>249</v>
      </c>
      <c r="H602" s="191">
        <v>136</v>
      </c>
      <c r="I602" s="192"/>
      <c r="J602" s="193">
        <f>ROUND(I602*H602,2)</f>
        <v>0</v>
      </c>
      <c r="K602" s="189" t="s">
        <v>134</v>
      </c>
      <c r="L602" s="40"/>
      <c r="M602" s="194" t="s">
        <v>1</v>
      </c>
      <c r="N602" s="195" t="s">
        <v>47</v>
      </c>
      <c r="O602" s="72"/>
      <c r="P602" s="196">
        <f>O602*H602</f>
        <v>0</v>
      </c>
      <c r="Q602" s="196">
        <v>1.2999999999999999E-4</v>
      </c>
      <c r="R602" s="196">
        <f>Q602*H602</f>
        <v>1.7679999999999998E-2</v>
      </c>
      <c r="S602" s="196">
        <v>0</v>
      </c>
      <c r="T602" s="197">
        <f>S602*H602</f>
        <v>0</v>
      </c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R602" s="198" t="s">
        <v>135</v>
      </c>
      <c r="AT602" s="198" t="s">
        <v>130</v>
      </c>
      <c r="AU602" s="198" t="s">
        <v>92</v>
      </c>
      <c r="AY602" s="18" t="s">
        <v>128</v>
      </c>
      <c r="BE602" s="199">
        <f>IF(N602="základní",J602,0)</f>
        <v>0</v>
      </c>
      <c r="BF602" s="199">
        <f>IF(N602="snížená",J602,0)</f>
        <v>0</v>
      </c>
      <c r="BG602" s="199">
        <f>IF(N602="zákl. přenesená",J602,0)</f>
        <v>0</v>
      </c>
      <c r="BH602" s="199">
        <f>IF(N602="sníž. přenesená",J602,0)</f>
        <v>0</v>
      </c>
      <c r="BI602" s="199">
        <f>IF(N602="nulová",J602,0)</f>
        <v>0</v>
      </c>
      <c r="BJ602" s="18" t="s">
        <v>90</v>
      </c>
      <c r="BK602" s="199">
        <f>ROUND(I602*H602,2)</f>
        <v>0</v>
      </c>
      <c r="BL602" s="18" t="s">
        <v>135</v>
      </c>
      <c r="BM602" s="198" t="s">
        <v>632</v>
      </c>
    </row>
    <row r="603" spans="1:65" s="2" customFormat="1">
      <c r="A603" s="35"/>
      <c r="B603" s="36"/>
      <c r="C603" s="37"/>
      <c r="D603" s="200" t="s">
        <v>137</v>
      </c>
      <c r="E603" s="37"/>
      <c r="F603" s="201" t="s">
        <v>633</v>
      </c>
      <c r="G603" s="37"/>
      <c r="H603" s="37"/>
      <c r="I603" s="202"/>
      <c r="J603" s="37"/>
      <c r="K603" s="37"/>
      <c r="L603" s="40"/>
      <c r="M603" s="203"/>
      <c r="N603" s="204"/>
      <c r="O603" s="72"/>
      <c r="P603" s="72"/>
      <c r="Q603" s="72"/>
      <c r="R603" s="72"/>
      <c r="S603" s="72"/>
      <c r="T603" s="73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T603" s="18" t="s">
        <v>137</v>
      </c>
      <c r="AU603" s="18" t="s">
        <v>92</v>
      </c>
    </row>
    <row r="604" spans="1:65" s="13" customFormat="1">
      <c r="B604" s="207"/>
      <c r="C604" s="208"/>
      <c r="D604" s="205" t="s">
        <v>141</v>
      </c>
      <c r="E604" s="209" t="s">
        <v>1</v>
      </c>
      <c r="F604" s="210" t="s">
        <v>306</v>
      </c>
      <c r="G604" s="208"/>
      <c r="H604" s="209" t="s">
        <v>1</v>
      </c>
      <c r="I604" s="211"/>
      <c r="J604" s="208"/>
      <c r="K604" s="208"/>
      <c r="L604" s="212"/>
      <c r="M604" s="213"/>
      <c r="N604" s="214"/>
      <c r="O604" s="214"/>
      <c r="P604" s="214"/>
      <c r="Q604" s="214"/>
      <c r="R604" s="214"/>
      <c r="S604" s="214"/>
      <c r="T604" s="215"/>
      <c r="AT604" s="216" t="s">
        <v>141</v>
      </c>
      <c r="AU604" s="216" t="s">
        <v>92</v>
      </c>
      <c r="AV604" s="13" t="s">
        <v>90</v>
      </c>
      <c r="AW604" s="13" t="s">
        <v>36</v>
      </c>
      <c r="AX604" s="13" t="s">
        <v>82</v>
      </c>
      <c r="AY604" s="216" t="s">
        <v>128</v>
      </c>
    </row>
    <row r="605" spans="1:65" s="14" customFormat="1">
      <c r="B605" s="217"/>
      <c r="C605" s="218"/>
      <c r="D605" s="205" t="s">
        <v>141</v>
      </c>
      <c r="E605" s="219" t="s">
        <v>1</v>
      </c>
      <c r="F605" s="220" t="s">
        <v>528</v>
      </c>
      <c r="G605" s="218"/>
      <c r="H605" s="221">
        <v>126</v>
      </c>
      <c r="I605" s="222"/>
      <c r="J605" s="218"/>
      <c r="K605" s="218"/>
      <c r="L605" s="223"/>
      <c r="M605" s="224"/>
      <c r="N605" s="225"/>
      <c r="O605" s="225"/>
      <c r="P605" s="225"/>
      <c r="Q605" s="225"/>
      <c r="R605" s="225"/>
      <c r="S605" s="225"/>
      <c r="T605" s="226"/>
      <c r="AT605" s="227" t="s">
        <v>141</v>
      </c>
      <c r="AU605" s="227" t="s">
        <v>92</v>
      </c>
      <c r="AV605" s="14" t="s">
        <v>92</v>
      </c>
      <c r="AW605" s="14" t="s">
        <v>36</v>
      </c>
      <c r="AX605" s="14" t="s">
        <v>82</v>
      </c>
      <c r="AY605" s="227" t="s">
        <v>128</v>
      </c>
    </row>
    <row r="606" spans="1:65" s="13" customFormat="1">
      <c r="B606" s="207"/>
      <c r="C606" s="208"/>
      <c r="D606" s="205" t="s">
        <v>141</v>
      </c>
      <c r="E606" s="209" t="s">
        <v>1</v>
      </c>
      <c r="F606" s="210" t="s">
        <v>522</v>
      </c>
      <c r="G606" s="208"/>
      <c r="H606" s="209" t="s">
        <v>1</v>
      </c>
      <c r="I606" s="211"/>
      <c r="J606" s="208"/>
      <c r="K606" s="208"/>
      <c r="L606" s="212"/>
      <c r="M606" s="213"/>
      <c r="N606" s="214"/>
      <c r="O606" s="214"/>
      <c r="P606" s="214"/>
      <c r="Q606" s="214"/>
      <c r="R606" s="214"/>
      <c r="S606" s="214"/>
      <c r="T606" s="215"/>
      <c r="AT606" s="216" t="s">
        <v>141</v>
      </c>
      <c r="AU606" s="216" t="s">
        <v>92</v>
      </c>
      <c r="AV606" s="13" t="s">
        <v>90</v>
      </c>
      <c r="AW606" s="13" t="s">
        <v>36</v>
      </c>
      <c r="AX606" s="13" t="s">
        <v>82</v>
      </c>
      <c r="AY606" s="216" t="s">
        <v>128</v>
      </c>
    </row>
    <row r="607" spans="1:65" s="13" customFormat="1">
      <c r="B607" s="207"/>
      <c r="C607" s="208"/>
      <c r="D607" s="205" t="s">
        <v>141</v>
      </c>
      <c r="E607" s="209" t="s">
        <v>1</v>
      </c>
      <c r="F607" s="210" t="s">
        <v>421</v>
      </c>
      <c r="G607" s="208"/>
      <c r="H607" s="209" t="s">
        <v>1</v>
      </c>
      <c r="I607" s="211"/>
      <c r="J607" s="208"/>
      <c r="K607" s="208"/>
      <c r="L607" s="212"/>
      <c r="M607" s="213"/>
      <c r="N607" s="214"/>
      <c r="O607" s="214"/>
      <c r="P607" s="214"/>
      <c r="Q607" s="214"/>
      <c r="R607" s="214"/>
      <c r="S607" s="214"/>
      <c r="T607" s="215"/>
      <c r="AT607" s="216" t="s">
        <v>141</v>
      </c>
      <c r="AU607" s="216" t="s">
        <v>92</v>
      </c>
      <c r="AV607" s="13" t="s">
        <v>90</v>
      </c>
      <c r="AW607" s="13" t="s">
        <v>36</v>
      </c>
      <c r="AX607" s="13" t="s">
        <v>82</v>
      </c>
      <c r="AY607" s="216" t="s">
        <v>128</v>
      </c>
    </row>
    <row r="608" spans="1:65" s="14" customFormat="1">
      <c r="B608" s="217"/>
      <c r="C608" s="218"/>
      <c r="D608" s="205" t="s">
        <v>141</v>
      </c>
      <c r="E608" s="219" t="s">
        <v>1</v>
      </c>
      <c r="F608" s="220" t="s">
        <v>422</v>
      </c>
      <c r="G608" s="218"/>
      <c r="H608" s="221">
        <v>7.5</v>
      </c>
      <c r="I608" s="222"/>
      <c r="J608" s="218"/>
      <c r="K608" s="218"/>
      <c r="L608" s="223"/>
      <c r="M608" s="224"/>
      <c r="N608" s="225"/>
      <c r="O608" s="225"/>
      <c r="P608" s="225"/>
      <c r="Q608" s="225"/>
      <c r="R608" s="225"/>
      <c r="S608" s="225"/>
      <c r="T608" s="226"/>
      <c r="AT608" s="227" t="s">
        <v>141</v>
      </c>
      <c r="AU608" s="227" t="s">
        <v>92</v>
      </c>
      <c r="AV608" s="14" t="s">
        <v>92</v>
      </c>
      <c r="AW608" s="14" t="s">
        <v>36</v>
      </c>
      <c r="AX608" s="14" t="s">
        <v>82</v>
      </c>
      <c r="AY608" s="227" t="s">
        <v>128</v>
      </c>
    </row>
    <row r="609" spans="1:65" s="13" customFormat="1">
      <c r="B609" s="207"/>
      <c r="C609" s="208"/>
      <c r="D609" s="205" t="s">
        <v>141</v>
      </c>
      <c r="E609" s="209" t="s">
        <v>1</v>
      </c>
      <c r="F609" s="210" t="s">
        <v>423</v>
      </c>
      <c r="G609" s="208"/>
      <c r="H609" s="209" t="s">
        <v>1</v>
      </c>
      <c r="I609" s="211"/>
      <c r="J609" s="208"/>
      <c r="K609" s="208"/>
      <c r="L609" s="212"/>
      <c r="M609" s="213"/>
      <c r="N609" s="214"/>
      <c r="O609" s="214"/>
      <c r="P609" s="214"/>
      <c r="Q609" s="214"/>
      <c r="R609" s="214"/>
      <c r="S609" s="214"/>
      <c r="T609" s="215"/>
      <c r="AT609" s="216" t="s">
        <v>141</v>
      </c>
      <c r="AU609" s="216" t="s">
        <v>92</v>
      </c>
      <c r="AV609" s="13" t="s">
        <v>90</v>
      </c>
      <c r="AW609" s="13" t="s">
        <v>36</v>
      </c>
      <c r="AX609" s="13" t="s">
        <v>82</v>
      </c>
      <c r="AY609" s="216" t="s">
        <v>128</v>
      </c>
    </row>
    <row r="610" spans="1:65" s="14" customFormat="1">
      <c r="B610" s="217"/>
      <c r="C610" s="218"/>
      <c r="D610" s="205" t="s">
        <v>141</v>
      </c>
      <c r="E610" s="219" t="s">
        <v>1</v>
      </c>
      <c r="F610" s="220" t="s">
        <v>424</v>
      </c>
      <c r="G610" s="218"/>
      <c r="H610" s="221">
        <v>2.5</v>
      </c>
      <c r="I610" s="222"/>
      <c r="J610" s="218"/>
      <c r="K610" s="218"/>
      <c r="L610" s="223"/>
      <c r="M610" s="224"/>
      <c r="N610" s="225"/>
      <c r="O610" s="225"/>
      <c r="P610" s="225"/>
      <c r="Q610" s="225"/>
      <c r="R610" s="225"/>
      <c r="S610" s="225"/>
      <c r="T610" s="226"/>
      <c r="AT610" s="227" t="s">
        <v>141</v>
      </c>
      <c r="AU610" s="227" t="s">
        <v>92</v>
      </c>
      <c r="AV610" s="14" t="s">
        <v>92</v>
      </c>
      <c r="AW610" s="14" t="s">
        <v>36</v>
      </c>
      <c r="AX610" s="14" t="s">
        <v>82</v>
      </c>
      <c r="AY610" s="227" t="s">
        <v>128</v>
      </c>
    </row>
    <row r="611" spans="1:65" s="15" customFormat="1">
      <c r="B611" s="228"/>
      <c r="C611" s="229"/>
      <c r="D611" s="205" t="s">
        <v>141</v>
      </c>
      <c r="E611" s="230" t="s">
        <v>1</v>
      </c>
      <c r="F611" s="231" t="s">
        <v>145</v>
      </c>
      <c r="G611" s="229"/>
      <c r="H611" s="232">
        <v>136</v>
      </c>
      <c r="I611" s="233"/>
      <c r="J611" s="229"/>
      <c r="K611" s="229"/>
      <c r="L611" s="234"/>
      <c r="M611" s="235"/>
      <c r="N611" s="236"/>
      <c r="O611" s="236"/>
      <c r="P611" s="236"/>
      <c r="Q611" s="236"/>
      <c r="R611" s="236"/>
      <c r="S611" s="236"/>
      <c r="T611" s="237"/>
      <c r="AT611" s="238" t="s">
        <v>141</v>
      </c>
      <c r="AU611" s="238" t="s">
        <v>92</v>
      </c>
      <c r="AV611" s="15" t="s">
        <v>135</v>
      </c>
      <c r="AW611" s="15" t="s">
        <v>36</v>
      </c>
      <c r="AX611" s="15" t="s">
        <v>90</v>
      </c>
      <c r="AY611" s="238" t="s">
        <v>128</v>
      </c>
    </row>
    <row r="612" spans="1:65" s="12" customFormat="1" ht="22.9" customHeight="1">
      <c r="B612" s="171"/>
      <c r="C612" s="172"/>
      <c r="D612" s="173" t="s">
        <v>81</v>
      </c>
      <c r="E612" s="185" t="s">
        <v>234</v>
      </c>
      <c r="F612" s="185" t="s">
        <v>634</v>
      </c>
      <c r="G612" s="172"/>
      <c r="H612" s="172"/>
      <c r="I612" s="175"/>
      <c r="J612" s="186">
        <f>BK612</f>
        <v>0</v>
      </c>
      <c r="K612" s="172"/>
      <c r="L612" s="177"/>
      <c r="M612" s="178"/>
      <c r="N612" s="179"/>
      <c r="O612" s="179"/>
      <c r="P612" s="180">
        <f>SUM(P613:P660)</f>
        <v>0</v>
      </c>
      <c r="Q612" s="179"/>
      <c r="R612" s="180">
        <f>SUM(R613:R660)</f>
        <v>14.654056399999998</v>
      </c>
      <c r="S612" s="179"/>
      <c r="T612" s="181">
        <f>SUM(T613:T660)</f>
        <v>3.6119999999999999E-2</v>
      </c>
      <c r="AR612" s="182" t="s">
        <v>90</v>
      </c>
      <c r="AT612" s="183" t="s">
        <v>81</v>
      </c>
      <c r="AU612" s="183" t="s">
        <v>90</v>
      </c>
      <c r="AY612" s="182" t="s">
        <v>128</v>
      </c>
      <c r="BK612" s="184">
        <f>SUM(BK613:BK660)</f>
        <v>0</v>
      </c>
    </row>
    <row r="613" spans="1:65" s="2" customFormat="1" ht="24.2" customHeight="1">
      <c r="A613" s="35"/>
      <c r="B613" s="36"/>
      <c r="C613" s="187" t="s">
        <v>635</v>
      </c>
      <c r="D613" s="187" t="s">
        <v>130</v>
      </c>
      <c r="E613" s="188" t="s">
        <v>636</v>
      </c>
      <c r="F613" s="189" t="s">
        <v>637</v>
      </c>
      <c r="G613" s="190" t="s">
        <v>249</v>
      </c>
      <c r="H613" s="191">
        <v>162.80000000000001</v>
      </c>
      <c r="I613" s="192"/>
      <c r="J613" s="193">
        <f>ROUND(I613*H613,2)</f>
        <v>0</v>
      </c>
      <c r="K613" s="189" t="s">
        <v>134</v>
      </c>
      <c r="L613" s="40"/>
      <c r="M613" s="194" t="s">
        <v>1</v>
      </c>
      <c r="N613" s="195" t="s">
        <v>47</v>
      </c>
      <c r="O613" s="72"/>
      <c r="P613" s="196">
        <f>O613*H613</f>
        <v>0</v>
      </c>
      <c r="Q613" s="196">
        <v>0</v>
      </c>
      <c r="R613" s="196">
        <f>Q613*H613</f>
        <v>0</v>
      </c>
      <c r="S613" s="196">
        <v>0</v>
      </c>
      <c r="T613" s="197">
        <f>S613*H613</f>
        <v>0</v>
      </c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R613" s="198" t="s">
        <v>135</v>
      </c>
      <c r="AT613" s="198" t="s">
        <v>130</v>
      </c>
      <c r="AU613" s="198" t="s">
        <v>92</v>
      </c>
      <c r="AY613" s="18" t="s">
        <v>128</v>
      </c>
      <c r="BE613" s="199">
        <f>IF(N613="základní",J613,0)</f>
        <v>0</v>
      </c>
      <c r="BF613" s="199">
        <f>IF(N613="snížená",J613,0)</f>
        <v>0</v>
      </c>
      <c r="BG613" s="199">
        <f>IF(N613="zákl. přenesená",J613,0)</f>
        <v>0</v>
      </c>
      <c r="BH613" s="199">
        <f>IF(N613="sníž. přenesená",J613,0)</f>
        <v>0</v>
      </c>
      <c r="BI613" s="199">
        <f>IF(N613="nulová",J613,0)</f>
        <v>0</v>
      </c>
      <c r="BJ613" s="18" t="s">
        <v>90</v>
      </c>
      <c r="BK613" s="199">
        <f>ROUND(I613*H613,2)</f>
        <v>0</v>
      </c>
      <c r="BL613" s="18" t="s">
        <v>135</v>
      </c>
      <c r="BM613" s="198" t="s">
        <v>638</v>
      </c>
    </row>
    <row r="614" spans="1:65" s="2" customFormat="1">
      <c r="A614" s="35"/>
      <c r="B614" s="36"/>
      <c r="C614" s="37"/>
      <c r="D614" s="200" t="s">
        <v>137</v>
      </c>
      <c r="E614" s="37"/>
      <c r="F614" s="201" t="s">
        <v>639</v>
      </c>
      <c r="G614" s="37"/>
      <c r="H614" s="37"/>
      <c r="I614" s="202"/>
      <c r="J614" s="37"/>
      <c r="K614" s="37"/>
      <c r="L614" s="40"/>
      <c r="M614" s="203"/>
      <c r="N614" s="204"/>
      <c r="O614" s="72"/>
      <c r="P614" s="72"/>
      <c r="Q614" s="72"/>
      <c r="R614" s="72"/>
      <c r="S614" s="72"/>
      <c r="T614" s="73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T614" s="18" t="s">
        <v>137</v>
      </c>
      <c r="AU614" s="18" t="s">
        <v>92</v>
      </c>
    </row>
    <row r="615" spans="1:65" s="14" customFormat="1">
      <c r="B615" s="217"/>
      <c r="C615" s="218"/>
      <c r="D615" s="205" t="s">
        <v>141</v>
      </c>
      <c r="E615" s="219" t="s">
        <v>1</v>
      </c>
      <c r="F615" s="220" t="s">
        <v>640</v>
      </c>
      <c r="G615" s="218"/>
      <c r="H615" s="221">
        <v>162.80000000000001</v>
      </c>
      <c r="I615" s="222"/>
      <c r="J615" s="218"/>
      <c r="K615" s="218"/>
      <c r="L615" s="223"/>
      <c r="M615" s="224"/>
      <c r="N615" s="225"/>
      <c r="O615" s="225"/>
      <c r="P615" s="225"/>
      <c r="Q615" s="225"/>
      <c r="R615" s="225"/>
      <c r="S615" s="225"/>
      <c r="T615" s="226"/>
      <c r="AT615" s="227" t="s">
        <v>141</v>
      </c>
      <c r="AU615" s="227" t="s">
        <v>92</v>
      </c>
      <c r="AV615" s="14" t="s">
        <v>92</v>
      </c>
      <c r="AW615" s="14" t="s">
        <v>36</v>
      </c>
      <c r="AX615" s="14" t="s">
        <v>82</v>
      </c>
      <c r="AY615" s="227" t="s">
        <v>128</v>
      </c>
    </row>
    <row r="616" spans="1:65" s="15" customFormat="1">
      <c r="B616" s="228"/>
      <c r="C616" s="229"/>
      <c r="D616" s="205" t="s">
        <v>141</v>
      </c>
      <c r="E616" s="230" t="s">
        <v>1</v>
      </c>
      <c r="F616" s="231" t="s">
        <v>145</v>
      </c>
      <c r="G616" s="229"/>
      <c r="H616" s="232">
        <v>162.80000000000001</v>
      </c>
      <c r="I616" s="233"/>
      <c r="J616" s="229"/>
      <c r="K616" s="229"/>
      <c r="L616" s="234"/>
      <c r="M616" s="235"/>
      <c r="N616" s="236"/>
      <c r="O616" s="236"/>
      <c r="P616" s="236"/>
      <c r="Q616" s="236"/>
      <c r="R616" s="236"/>
      <c r="S616" s="236"/>
      <c r="T616" s="237"/>
      <c r="AT616" s="238" t="s">
        <v>141</v>
      </c>
      <c r="AU616" s="238" t="s">
        <v>92</v>
      </c>
      <c r="AV616" s="15" t="s">
        <v>135</v>
      </c>
      <c r="AW616" s="15" t="s">
        <v>36</v>
      </c>
      <c r="AX616" s="15" t="s">
        <v>90</v>
      </c>
      <c r="AY616" s="238" t="s">
        <v>128</v>
      </c>
    </row>
    <row r="617" spans="1:65" s="2" customFormat="1" ht="24.2" customHeight="1">
      <c r="A617" s="35"/>
      <c r="B617" s="36"/>
      <c r="C617" s="187" t="s">
        <v>641</v>
      </c>
      <c r="D617" s="187" t="s">
        <v>130</v>
      </c>
      <c r="E617" s="188" t="s">
        <v>642</v>
      </c>
      <c r="F617" s="189" t="s">
        <v>643</v>
      </c>
      <c r="G617" s="190" t="s">
        <v>249</v>
      </c>
      <c r="H617" s="191">
        <v>178.8</v>
      </c>
      <c r="I617" s="192"/>
      <c r="J617" s="193">
        <f>ROUND(I617*H617,2)</f>
        <v>0</v>
      </c>
      <c r="K617" s="189" t="s">
        <v>134</v>
      </c>
      <c r="L617" s="40"/>
      <c r="M617" s="194" t="s">
        <v>1</v>
      </c>
      <c r="N617" s="195" t="s">
        <v>47</v>
      </c>
      <c r="O617" s="72"/>
      <c r="P617" s="196">
        <f>O617*H617</f>
        <v>0</v>
      </c>
      <c r="Q617" s="196">
        <v>2.0000000000000002E-5</v>
      </c>
      <c r="R617" s="196">
        <f>Q617*H617</f>
        <v>3.5760000000000006E-3</v>
      </c>
      <c r="S617" s="196">
        <v>0</v>
      </c>
      <c r="T617" s="197">
        <f>S617*H617</f>
        <v>0</v>
      </c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R617" s="198" t="s">
        <v>135</v>
      </c>
      <c r="AT617" s="198" t="s">
        <v>130</v>
      </c>
      <c r="AU617" s="198" t="s">
        <v>92</v>
      </c>
      <c r="AY617" s="18" t="s">
        <v>128</v>
      </c>
      <c r="BE617" s="199">
        <f>IF(N617="základní",J617,0)</f>
        <v>0</v>
      </c>
      <c r="BF617" s="199">
        <f>IF(N617="snížená",J617,0)</f>
        <v>0</v>
      </c>
      <c r="BG617" s="199">
        <f>IF(N617="zákl. přenesená",J617,0)</f>
        <v>0</v>
      </c>
      <c r="BH617" s="199">
        <f>IF(N617="sníž. přenesená",J617,0)</f>
        <v>0</v>
      </c>
      <c r="BI617" s="199">
        <f>IF(N617="nulová",J617,0)</f>
        <v>0</v>
      </c>
      <c r="BJ617" s="18" t="s">
        <v>90</v>
      </c>
      <c r="BK617" s="199">
        <f>ROUND(I617*H617,2)</f>
        <v>0</v>
      </c>
      <c r="BL617" s="18" t="s">
        <v>135</v>
      </c>
      <c r="BM617" s="198" t="s">
        <v>644</v>
      </c>
    </row>
    <row r="618" spans="1:65" s="2" customFormat="1">
      <c r="A618" s="35"/>
      <c r="B618" s="36"/>
      <c r="C618" s="37"/>
      <c r="D618" s="200" t="s">
        <v>137</v>
      </c>
      <c r="E618" s="37"/>
      <c r="F618" s="201" t="s">
        <v>645</v>
      </c>
      <c r="G618" s="37"/>
      <c r="H618" s="37"/>
      <c r="I618" s="202"/>
      <c r="J618" s="37"/>
      <c r="K618" s="37"/>
      <c r="L618" s="40"/>
      <c r="M618" s="203"/>
      <c r="N618" s="204"/>
      <c r="O618" s="72"/>
      <c r="P618" s="72"/>
      <c r="Q618" s="72"/>
      <c r="R618" s="72"/>
      <c r="S618" s="72"/>
      <c r="T618" s="73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T618" s="18" t="s">
        <v>137</v>
      </c>
      <c r="AU618" s="18" t="s">
        <v>92</v>
      </c>
    </row>
    <row r="619" spans="1:65" s="13" customFormat="1">
      <c r="B619" s="207"/>
      <c r="C619" s="208"/>
      <c r="D619" s="205" t="s">
        <v>141</v>
      </c>
      <c r="E619" s="209" t="s">
        <v>1</v>
      </c>
      <c r="F619" s="210" t="s">
        <v>646</v>
      </c>
      <c r="G619" s="208"/>
      <c r="H619" s="209" t="s">
        <v>1</v>
      </c>
      <c r="I619" s="211"/>
      <c r="J619" s="208"/>
      <c r="K619" s="208"/>
      <c r="L619" s="212"/>
      <c r="M619" s="213"/>
      <c r="N619" s="214"/>
      <c r="O619" s="214"/>
      <c r="P619" s="214"/>
      <c r="Q619" s="214"/>
      <c r="R619" s="214"/>
      <c r="S619" s="214"/>
      <c r="T619" s="215"/>
      <c r="AT619" s="216" t="s">
        <v>141</v>
      </c>
      <c r="AU619" s="216" t="s">
        <v>92</v>
      </c>
      <c r="AV619" s="13" t="s">
        <v>90</v>
      </c>
      <c r="AW619" s="13" t="s">
        <v>36</v>
      </c>
      <c r="AX619" s="13" t="s">
        <v>82</v>
      </c>
      <c r="AY619" s="216" t="s">
        <v>128</v>
      </c>
    </row>
    <row r="620" spans="1:65" s="14" customFormat="1">
      <c r="B620" s="217"/>
      <c r="C620" s="218"/>
      <c r="D620" s="205" t="s">
        <v>141</v>
      </c>
      <c r="E620" s="219" t="s">
        <v>1</v>
      </c>
      <c r="F620" s="220" t="s">
        <v>640</v>
      </c>
      <c r="G620" s="218"/>
      <c r="H620" s="221">
        <v>162.80000000000001</v>
      </c>
      <c r="I620" s="222"/>
      <c r="J620" s="218"/>
      <c r="K620" s="218"/>
      <c r="L620" s="223"/>
      <c r="M620" s="224"/>
      <c r="N620" s="225"/>
      <c r="O620" s="225"/>
      <c r="P620" s="225"/>
      <c r="Q620" s="225"/>
      <c r="R620" s="225"/>
      <c r="S620" s="225"/>
      <c r="T620" s="226"/>
      <c r="AT620" s="227" t="s">
        <v>141</v>
      </c>
      <c r="AU620" s="227" t="s">
        <v>92</v>
      </c>
      <c r="AV620" s="14" t="s">
        <v>92</v>
      </c>
      <c r="AW620" s="14" t="s">
        <v>36</v>
      </c>
      <c r="AX620" s="14" t="s">
        <v>82</v>
      </c>
      <c r="AY620" s="227" t="s">
        <v>128</v>
      </c>
    </row>
    <row r="621" spans="1:65" s="13" customFormat="1">
      <c r="B621" s="207"/>
      <c r="C621" s="208"/>
      <c r="D621" s="205" t="s">
        <v>141</v>
      </c>
      <c r="E621" s="209" t="s">
        <v>1</v>
      </c>
      <c r="F621" s="210" t="s">
        <v>381</v>
      </c>
      <c r="G621" s="208"/>
      <c r="H621" s="209" t="s">
        <v>1</v>
      </c>
      <c r="I621" s="211"/>
      <c r="J621" s="208"/>
      <c r="K621" s="208"/>
      <c r="L621" s="212"/>
      <c r="M621" s="213"/>
      <c r="N621" s="214"/>
      <c r="O621" s="214"/>
      <c r="P621" s="214"/>
      <c r="Q621" s="214"/>
      <c r="R621" s="214"/>
      <c r="S621" s="214"/>
      <c r="T621" s="215"/>
      <c r="AT621" s="216" t="s">
        <v>141</v>
      </c>
      <c r="AU621" s="216" t="s">
        <v>92</v>
      </c>
      <c r="AV621" s="13" t="s">
        <v>90</v>
      </c>
      <c r="AW621" s="13" t="s">
        <v>36</v>
      </c>
      <c r="AX621" s="13" t="s">
        <v>82</v>
      </c>
      <c r="AY621" s="216" t="s">
        <v>128</v>
      </c>
    </row>
    <row r="622" spans="1:65" s="14" customFormat="1">
      <c r="B622" s="217"/>
      <c r="C622" s="218"/>
      <c r="D622" s="205" t="s">
        <v>141</v>
      </c>
      <c r="E622" s="219" t="s">
        <v>1</v>
      </c>
      <c r="F622" s="220" t="s">
        <v>252</v>
      </c>
      <c r="G622" s="218"/>
      <c r="H622" s="221">
        <v>16</v>
      </c>
      <c r="I622" s="222"/>
      <c r="J622" s="218"/>
      <c r="K622" s="218"/>
      <c r="L622" s="223"/>
      <c r="M622" s="224"/>
      <c r="N622" s="225"/>
      <c r="O622" s="225"/>
      <c r="P622" s="225"/>
      <c r="Q622" s="225"/>
      <c r="R622" s="225"/>
      <c r="S622" s="225"/>
      <c r="T622" s="226"/>
      <c r="AT622" s="227" t="s">
        <v>141</v>
      </c>
      <c r="AU622" s="227" t="s">
        <v>92</v>
      </c>
      <c r="AV622" s="14" t="s">
        <v>92</v>
      </c>
      <c r="AW622" s="14" t="s">
        <v>36</v>
      </c>
      <c r="AX622" s="14" t="s">
        <v>82</v>
      </c>
      <c r="AY622" s="227" t="s">
        <v>128</v>
      </c>
    </row>
    <row r="623" spans="1:65" s="15" customFormat="1">
      <c r="B623" s="228"/>
      <c r="C623" s="229"/>
      <c r="D623" s="205" t="s">
        <v>141</v>
      </c>
      <c r="E623" s="230" t="s">
        <v>1</v>
      </c>
      <c r="F623" s="231" t="s">
        <v>145</v>
      </c>
      <c r="G623" s="229"/>
      <c r="H623" s="232">
        <v>178.8</v>
      </c>
      <c r="I623" s="233"/>
      <c r="J623" s="229"/>
      <c r="K623" s="229"/>
      <c r="L623" s="234"/>
      <c r="M623" s="235"/>
      <c r="N623" s="236"/>
      <c r="O623" s="236"/>
      <c r="P623" s="236"/>
      <c r="Q623" s="236"/>
      <c r="R623" s="236"/>
      <c r="S623" s="236"/>
      <c r="T623" s="237"/>
      <c r="AT623" s="238" t="s">
        <v>141</v>
      </c>
      <c r="AU623" s="238" t="s">
        <v>92</v>
      </c>
      <c r="AV623" s="15" t="s">
        <v>135</v>
      </c>
      <c r="AW623" s="15" t="s">
        <v>36</v>
      </c>
      <c r="AX623" s="15" t="s">
        <v>90</v>
      </c>
      <c r="AY623" s="238" t="s">
        <v>128</v>
      </c>
    </row>
    <row r="624" spans="1:65" s="2" customFormat="1" ht="24.2" customHeight="1">
      <c r="A624" s="35"/>
      <c r="B624" s="36"/>
      <c r="C624" s="187" t="s">
        <v>647</v>
      </c>
      <c r="D624" s="187" t="s">
        <v>130</v>
      </c>
      <c r="E624" s="188" t="s">
        <v>648</v>
      </c>
      <c r="F624" s="189" t="s">
        <v>649</v>
      </c>
      <c r="G624" s="190" t="s">
        <v>249</v>
      </c>
      <c r="H624" s="191">
        <v>26</v>
      </c>
      <c r="I624" s="192"/>
      <c r="J624" s="193">
        <f>ROUND(I624*H624,2)</f>
        <v>0</v>
      </c>
      <c r="K624" s="189" t="s">
        <v>134</v>
      </c>
      <c r="L624" s="40"/>
      <c r="M624" s="194" t="s">
        <v>1</v>
      </c>
      <c r="N624" s="195" t="s">
        <v>47</v>
      </c>
      <c r="O624" s="72"/>
      <c r="P624" s="196">
        <f>O624*H624</f>
        <v>0</v>
      </c>
      <c r="Q624" s="196">
        <v>0.29221000000000003</v>
      </c>
      <c r="R624" s="196">
        <f>Q624*H624</f>
        <v>7.5974600000000008</v>
      </c>
      <c r="S624" s="196">
        <v>0</v>
      </c>
      <c r="T624" s="197">
        <f>S624*H624</f>
        <v>0</v>
      </c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R624" s="198" t="s">
        <v>135</v>
      </c>
      <c r="AT624" s="198" t="s">
        <v>130</v>
      </c>
      <c r="AU624" s="198" t="s">
        <v>92</v>
      </c>
      <c r="AY624" s="18" t="s">
        <v>128</v>
      </c>
      <c r="BE624" s="199">
        <f>IF(N624="základní",J624,0)</f>
        <v>0</v>
      </c>
      <c r="BF624" s="199">
        <f>IF(N624="snížená",J624,0)</f>
        <v>0</v>
      </c>
      <c r="BG624" s="199">
        <f>IF(N624="zákl. přenesená",J624,0)</f>
        <v>0</v>
      </c>
      <c r="BH624" s="199">
        <f>IF(N624="sníž. přenesená",J624,0)</f>
        <v>0</v>
      </c>
      <c r="BI624" s="199">
        <f>IF(N624="nulová",J624,0)</f>
        <v>0</v>
      </c>
      <c r="BJ624" s="18" t="s">
        <v>90</v>
      </c>
      <c r="BK624" s="199">
        <f>ROUND(I624*H624,2)</f>
        <v>0</v>
      </c>
      <c r="BL624" s="18" t="s">
        <v>135</v>
      </c>
      <c r="BM624" s="198" t="s">
        <v>650</v>
      </c>
    </row>
    <row r="625" spans="1:65" s="2" customFormat="1">
      <c r="A625" s="35"/>
      <c r="B625" s="36"/>
      <c r="C625" s="37"/>
      <c r="D625" s="200" t="s">
        <v>137</v>
      </c>
      <c r="E625" s="37"/>
      <c r="F625" s="201" t="s">
        <v>651</v>
      </c>
      <c r="G625" s="37"/>
      <c r="H625" s="37"/>
      <c r="I625" s="202"/>
      <c r="J625" s="37"/>
      <c r="K625" s="37"/>
      <c r="L625" s="40"/>
      <c r="M625" s="203"/>
      <c r="N625" s="204"/>
      <c r="O625" s="72"/>
      <c r="P625" s="72"/>
      <c r="Q625" s="72"/>
      <c r="R625" s="72"/>
      <c r="S625" s="72"/>
      <c r="T625" s="73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T625" s="18" t="s">
        <v>137</v>
      </c>
      <c r="AU625" s="18" t="s">
        <v>92</v>
      </c>
    </row>
    <row r="626" spans="1:65" s="13" customFormat="1">
      <c r="B626" s="207"/>
      <c r="C626" s="208"/>
      <c r="D626" s="205" t="s">
        <v>141</v>
      </c>
      <c r="E626" s="209" t="s">
        <v>1</v>
      </c>
      <c r="F626" s="210" t="s">
        <v>142</v>
      </c>
      <c r="G626" s="208"/>
      <c r="H626" s="209" t="s">
        <v>1</v>
      </c>
      <c r="I626" s="211"/>
      <c r="J626" s="208"/>
      <c r="K626" s="208"/>
      <c r="L626" s="212"/>
      <c r="M626" s="213"/>
      <c r="N626" s="214"/>
      <c r="O626" s="214"/>
      <c r="P626" s="214"/>
      <c r="Q626" s="214"/>
      <c r="R626" s="214"/>
      <c r="S626" s="214"/>
      <c r="T626" s="215"/>
      <c r="AT626" s="216" t="s">
        <v>141</v>
      </c>
      <c r="AU626" s="216" t="s">
        <v>92</v>
      </c>
      <c r="AV626" s="13" t="s">
        <v>90</v>
      </c>
      <c r="AW626" s="13" t="s">
        <v>36</v>
      </c>
      <c r="AX626" s="13" t="s">
        <v>82</v>
      </c>
      <c r="AY626" s="216" t="s">
        <v>128</v>
      </c>
    </row>
    <row r="627" spans="1:65" s="14" customFormat="1">
      <c r="B627" s="217"/>
      <c r="C627" s="218"/>
      <c r="D627" s="205" t="s">
        <v>141</v>
      </c>
      <c r="E627" s="219" t="s">
        <v>1</v>
      </c>
      <c r="F627" s="220" t="s">
        <v>252</v>
      </c>
      <c r="G627" s="218"/>
      <c r="H627" s="221">
        <v>16</v>
      </c>
      <c r="I627" s="222"/>
      <c r="J627" s="218"/>
      <c r="K627" s="218"/>
      <c r="L627" s="223"/>
      <c r="M627" s="224"/>
      <c r="N627" s="225"/>
      <c r="O627" s="225"/>
      <c r="P627" s="225"/>
      <c r="Q627" s="225"/>
      <c r="R627" s="225"/>
      <c r="S627" s="225"/>
      <c r="T627" s="226"/>
      <c r="AT627" s="227" t="s">
        <v>141</v>
      </c>
      <c r="AU627" s="227" t="s">
        <v>92</v>
      </c>
      <c r="AV627" s="14" t="s">
        <v>92</v>
      </c>
      <c r="AW627" s="14" t="s">
        <v>36</v>
      </c>
      <c r="AX627" s="14" t="s">
        <v>82</v>
      </c>
      <c r="AY627" s="227" t="s">
        <v>128</v>
      </c>
    </row>
    <row r="628" spans="1:65" s="14" customFormat="1">
      <c r="B628" s="217"/>
      <c r="C628" s="218"/>
      <c r="D628" s="205" t="s">
        <v>141</v>
      </c>
      <c r="E628" s="219" t="s">
        <v>1</v>
      </c>
      <c r="F628" s="220" t="s">
        <v>652</v>
      </c>
      <c r="G628" s="218"/>
      <c r="H628" s="221">
        <v>5</v>
      </c>
      <c r="I628" s="222"/>
      <c r="J628" s="218"/>
      <c r="K628" s="218"/>
      <c r="L628" s="223"/>
      <c r="M628" s="224"/>
      <c r="N628" s="225"/>
      <c r="O628" s="225"/>
      <c r="P628" s="225"/>
      <c r="Q628" s="225"/>
      <c r="R628" s="225"/>
      <c r="S628" s="225"/>
      <c r="T628" s="226"/>
      <c r="AT628" s="227" t="s">
        <v>141</v>
      </c>
      <c r="AU628" s="227" t="s">
        <v>92</v>
      </c>
      <c r="AV628" s="14" t="s">
        <v>92</v>
      </c>
      <c r="AW628" s="14" t="s">
        <v>36</v>
      </c>
      <c r="AX628" s="14" t="s">
        <v>82</v>
      </c>
      <c r="AY628" s="227" t="s">
        <v>128</v>
      </c>
    </row>
    <row r="629" spans="1:65" s="14" customFormat="1">
      <c r="B629" s="217"/>
      <c r="C629" s="218"/>
      <c r="D629" s="205" t="s">
        <v>141</v>
      </c>
      <c r="E629" s="219" t="s">
        <v>1</v>
      </c>
      <c r="F629" s="220" t="s">
        <v>652</v>
      </c>
      <c r="G629" s="218"/>
      <c r="H629" s="221">
        <v>5</v>
      </c>
      <c r="I629" s="222"/>
      <c r="J629" s="218"/>
      <c r="K629" s="218"/>
      <c r="L629" s="223"/>
      <c r="M629" s="224"/>
      <c r="N629" s="225"/>
      <c r="O629" s="225"/>
      <c r="P629" s="225"/>
      <c r="Q629" s="225"/>
      <c r="R629" s="225"/>
      <c r="S629" s="225"/>
      <c r="T629" s="226"/>
      <c r="AT629" s="227" t="s">
        <v>141</v>
      </c>
      <c r="AU629" s="227" t="s">
        <v>92</v>
      </c>
      <c r="AV629" s="14" t="s">
        <v>92</v>
      </c>
      <c r="AW629" s="14" t="s">
        <v>36</v>
      </c>
      <c r="AX629" s="14" t="s">
        <v>82</v>
      </c>
      <c r="AY629" s="227" t="s">
        <v>128</v>
      </c>
    </row>
    <row r="630" spans="1:65" s="15" customFormat="1">
      <c r="B630" s="228"/>
      <c r="C630" s="229"/>
      <c r="D630" s="205" t="s">
        <v>141</v>
      </c>
      <c r="E630" s="230" t="s">
        <v>1</v>
      </c>
      <c r="F630" s="231" t="s">
        <v>145</v>
      </c>
      <c r="G630" s="229"/>
      <c r="H630" s="232">
        <v>26</v>
      </c>
      <c r="I630" s="233"/>
      <c r="J630" s="229"/>
      <c r="K630" s="229"/>
      <c r="L630" s="234"/>
      <c r="M630" s="235"/>
      <c r="N630" s="236"/>
      <c r="O630" s="236"/>
      <c r="P630" s="236"/>
      <c r="Q630" s="236"/>
      <c r="R630" s="236"/>
      <c r="S630" s="236"/>
      <c r="T630" s="237"/>
      <c r="AT630" s="238" t="s">
        <v>141</v>
      </c>
      <c r="AU630" s="238" t="s">
        <v>92</v>
      </c>
      <c r="AV630" s="15" t="s">
        <v>135</v>
      </c>
      <c r="AW630" s="15" t="s">
        <v>36</v>
      </c>
      <c r="AX630" s="15" t="s">
        <v>90</v>
      </c>
      <c r="AY630" s="238" t="s">
        <v>128</v>
      </c>
    </row>
    <row r="631" spans="1:65" s="2" customFormat="1" ht="24.2" customHeight="1">
      <c r="A631" s="35"/>
      <c r="B631" s="36"/>
      <c r="C631" s="250" t="s">
        <v>653</v>
      </c>
      <c r="D631" s="250" t="s">
        <v>319</v>
      </c>
      <c r="E631" s="251" t="s">
        <v>654</v>
      </c>
      <c r="F631" s="252" t="s">
        <v>655</v>
      </c>
      <c r="G631" s="253" t="s">
        <v>249</v>
      </c>
      <c r="H631" s="254">
        <v>26</v>
      </c>
      <c r="I631" s="255"/>
      <c r="J631" s="256">
        <f>ROUND(I631*H631,2)</f>
        <v>0</v>
      </c>
      <c r="K631" s="252" t="s">
        <v>134</v>
      </c>
      <c r="L631" s="257"/>
      <c r="M631" s="258" t="s">
        <v>1</v>
      </c>
      <c r="N631" s="259" t="s">
        <v>47</v>
      </c>
      <c r="O631" s="72"/>
      <c r="P631" s="196">
        <f>O631*H631</f>
        <v>0</v>
      </c>
      <c r="Q631" s="196">
        <v>3.3000000000000002E-2</v>
      </c>
      <c r="R631" s="196">
        <f>Q631*H631</f>
        <v>0.8580000000000001</v>
      </c>
      <c r="S631" s="196">
        <v>0</v>
      </c>
      <c r="T631" s="197">
        <f>S631*H631</f>
        <v>0</v>
      </c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R631" s="198" t="s">
        <v>228</v>
      </c>
      <c r="AT631" s="198" t="s">
        <v>319</v>
      </c>
      <c r="AU631" s="198" t="s">
        <v>92</v>
      </c>
      <c r="AY631" s="18" t="s">
        <v>128</v>
      </c>
      <c r="BE631" s="199">
        <f>IF(N631="základní",J631,0)</f>
        <v>0</v>
      </c>
      <c r="BF631" s="199">
        <f>IF(N631="snížená",J631,0)</f>
        <v>0</v>
      </c>
      <c r="BG631" s="199">
        <f>IF(N631="zákl. přenesená",J631,0)</f>
        <v>0</v>
      </c>
      <c r="BH631" s="199">
        <f>IF(N631="sníž. přenesená",J631,0)</f>
        <v>0</v>
      </c>
      <c r="BI631" s="199">
        <f>IF(N631="nulová",J631,0)</f>
        <v>0</v>
      </c>
      <c r="BJ631" s="18" t="s">
        <v>90</v>
      </c>
      <c r="BK631" s="199">
        <f>ROUND(I631*H631,2)</f>
        <v>0</v>
      </c>
      <c r="BL631" s="18" t="s">
        <v>135</v>
      </c>
      <c r="BM631" s="198" t="s">
        <v>656</v>
      </c>
    </row>
    <row r="632" spans="1:65" s="13" customFormat="1">
      <c r="B632" s="207"/>
      <c r="C632" s="208"/>
      <c r="D632" s="205" t="s">
        <v>141</v>
      </c>
      <c r="E632" s="209" t="s">
        <v>1</v>
      </c>
      <c r="F632" s="210" t="s">
        <v>142</v>
      </c>
      <c r="G632" s="208"/>
      <c r="H632" s="209" t="s">
        <v>1</v>
      </c>
      <c r="I632" s="211"/>
      <c r="J632" s="208"/>
      <c r="K632" s="208"/>
      <c r="L632" s="212"/>
      <c r="M632" s="213"/>
      <c r="N632" s="214"/>
      <c r="O632" s="214"/>
      <c r="P632" s="214"/>
      <c r="Q632" s="214"/>
      <c r="R632" s="214"/>
      <c r="S632" s="214"/>
      <c r="T632" s="215"/>
      <c r="AT632" s="216" t="s">
        <v>141</v>
      </c>
      <c r="AU632" s="216" t="s">
        <v>92</v>
      </c>
      <c r="AV632" s="13" t="s">
        <v>90</v>
      </c>
      <c r="AW632" s="13" t="s">
        <v>36</v>
      </c>
      <c r="AX632" s="13" t="s">
        <v>82</v>
      </c>
      <c r="AY632" s="216" t="s">
        <v>128</v>
      </c>
    </row>
    <row r="633" spans="1:65" s="14" customFormat="1">
      <c r="B633" s="217"/>
      <c r="C633" s="218"/>
      <c r="D633" s="205" t="s">
        <v>141</v>
      </c>
      <c r="E633" s="219" t="s">
        <v>1</v>
      </c>
      <c r="F633" s="220" t="s">
        <v>252</v>
      </c>
      <c r="G633" s="218"/>
      <c r="H633" s="221">
        <v>16</v>
      </c>
      <c r="I633" s="222"/>
      <c r="J633" s="218"/>
      <c r="K633" s="218"/>
      <c r="L633" s="223"/>
      <c r="M633" s="224"/>
      <c r="N633" s="225"/>
      <c r="O633" s="225"/>
      <c r="P633" s="225"/>
      <c r="Q633" s="225"/>
      <c r="R633" s="225"/>
      <c r="S633" s="225"/>
      <c r="T633" s="226"/>
      <c r="AT633" s="227" t="s">
        <v>141</v>
      </c>
      <c r="AU633" s="227" t="s">
        <v>92</v>
      </c>
      <c r="AV633" s="14" t="s">
        <v>92</v>
      </c>
      <c r="AW633" s="14" t="s">
        <v>36</v>
      </c>
      <c r="AX633" s="14" t="s">
        <v>82</v>
      </c>
      <c r="AY633" s="227" t="s">
        <v>128</v>
      </c>
    </row>
    <row r="634" spans="1:65" s="14" customFormat="1">
      <c r="B634" s="217"/>
      <c r="C634" s="218"/>
      <c r="D634" s="205" t="s">
        <v>141</v>
      </c>
      <c r="E634" s="219" t="s">
        <v>1</v>
      </c>
      <c r="F634" s="220" t="s">
        <v>652</v>
      </c>
      <c r="G634" s="218"/>
      <c r="H634" s="221">
        <v>5</v>
      </c>
      <c r="I634" s="222"/>
      <c r="J634" s="218"/>
      <c r="K634" s="218"/>
      <c r="L634" s="223"/>
      <c r="M634" s="224"/>
      <c r="N634" s="225"/>
      <c r="O634" s="225"/>
      <c r="P634" s="225"/>
      <c r="Q634" s="225"/>
      <c r="R634" s="225"/>
      <c r="S634" s="225"/>
      <c r="T634" s="226"/>
      <c r="AT634" s="227" t="s">
        <v>141</v>
      </c>
      <c r="AU634" s="227" t="s">
        <v>92</v>
      </c>
      <c r="AV634" s="14" t="s">
        <v>92</v>
      </c>
      <c r="AW634" s="14" t="s">
        <v>36</v>
      </c>
      <c r="AX634" s="14" t="s">
        <v>82</v>
      </c>
      <c r="AY634" s="227" t="s">
        <v>128</v>
      </c>
    </row>
    <row r="635" spans="1:65" s="14" customFormat="1">
      <c r="B635" s="217"/>
      <c r="C635" s="218"/>
      <c r="D635" s="205" t="s">
        <v>141</v>
      </c>
      <c r="E635" s="219" t="s">
        <v>1</v>
      </c>
      <c r="F635" s="220" t="s">
        <v>652</v>
      </c>
      <c r="G635" s="218"/>
      <c r="H635" s="221">
        <v>5</v>
      </c>
      <c r="I635" s="222"/>
      <c r="J635" s="218"/>
      <c r="K635" s="218"/>
      <c r="L635" s="223"/>
      <c r="M635" s="224"/>
      <c r="N635" s="225"/>
      <c r="O635" s="225"/>
      <c r="P635" s="225"/>
      <c r="Q635" s="225"/>
      <c r="R635" s="225"/>
      <c r="S635" s="225"/>
      <c r="T635" s="226"/>
      <c r="AT635" s="227" t="s">
        <v>141</v>
      </c>
      <c r="AU635" s="227" t="s">
        <v>92</v>
      </c>
      <c r="AV635" s="14" t="s">
        <v>92</v>
      </c>
      <c r="AW635" s="14" t="s">
        <v>36</v>
      </c>
      <c r="AX635" s="14" t="s">
        <v>82</v>
      </c>
      <c r="AY635" s="227" t="s">
        <v>128</v>
      </c>
    </row>
    <row r="636" spans="1:65" s="15" customFormat="1">
      <c r="B636" s="228"/>
      <c r="C636" s="229"/>
      <c r="D636" s="205" t="s">
        <v>141</v>
      </c>
      <c r="E636" s="230" t="s">
        <v>1</v>
      </c>
      <c r="F636" s="231" t="s">
        <v>145</v>
      </c>
      <c r="G636" s="229"/>
      <c r="H636" s="232">
        <v>26</v>
      </c>
      <c r="I636" s="233"/>
      <c r="J636" s="229"/>
      <c r="K636" s="229"/>
      <c r="L636" s="234"/>
      <c r="M636" s="235"/>
      <c r="N636" s="236"/>
      <c r="O636" s="236"/>
      <c r="P636" s="236"/>
      <c r="Q636" s="236"/>
      <c r="R636" s="236"/>
      <c r="S636" s="236"/>
      <c r="T636" s="237"/>
      <c r="AT636" s="238" t="s">
        <v>141</v>
      </c>
      <c r="AU636" s="238" t="s">
        <v>92</v>
      </c>
      <c r="AV636" s="15" t="s">
        <v>135</v>
      </c>
      <c r="AW636" s="15" t="s">
        <v>36</v>
      </c>
      <c r="AX636" s="15" t="s">
        <v>90</v>
      </c>
      <c r="AY636" s="238" t="s">
        <v>128</v>
      </c>
    </row>
    <row r="637" spans="1:65" s="2" customFormat="1" ht="16.5" customHeight="1">
      <c r="A637" s="35"/>
      <c r="B637" s="36"/>
      <c r="C637" s="250" t="s">
        <v>657</v>
      </c>
      <c r="D637" s="250" t="s">
        <v>319</v>
      </c>
      <c r="E637" s="251" t="s">
        <v>658</v>
      </c>
      <c r="F637" s="252" t="s">
        <v>659</v>
      </c>
      <c r="G637" s="253" t="s">
        <v>249</v>
      </c>
      <c r="H637" s="254">
        <v>26</v>
      </c>
      <c r="I637" s="255"/>
      <c r="J637" s="256">
        <f>ROUND(I637*H637,2)</f>
        <v>0</v>
      </c>
      <c r="K637" s="252" t="s">
        <v>134</v>
      </c>
      <c r="L637" s="257"/>
      <c r="M637" s="258" t="s">
        <v>1</v>
      </c>
      <c r="N637" s="259" t="s">
        <v>47</v>
      </c>
      <c r="O637" s="72"/>
      <c r="P637" s="196">
        <f>O637*H637</f>
        <v>0</v>
      </c>
      <c r="Q637" s="196">
        <v>1.2999999999999999E-2</v>
      </c>
      <c r="R637" s="196">
        <f>Q637*H637</f>
        <v>0.33799999999999997</v>
      </c>
      <c r="S637" s="196">
        <v>0</v>
      </c>
      <c r="T637" s="197">
        <f>S637*H637</f>
        <v>0</v>
      </c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R637" s="198" t="s">
        <v>228</v>
      </c>
      <c r="AT637" s="198" t="s">
        <v>319</v>
      </c>
      <c r="AU637" s="198" t="s">
        <v>92</v>
      </c>
      <c r="AY637" s="18" t="s">
        <v>128</v>
      </c>
      <c r="BE637" s="199">
        <f>IF(N637="základní",J637,0)</f>
        <v>0</v>
      </c>
      <c r="BF637" s="199">
        <f>IF(N637="snížená",J637,0)</f>
        <v>0</v>
      </c>
      <c r="BG637" s="199">
        <f>IF(N637="zákl. přenesená",J637,0)</f>
        <v>0</v>
      </c>
      <c r="BH637" s="199">
        <f>IF(N637="sníž. přenesená",J637,0)</f>
        <v>0</v>
      </c>
      <c r="BI637" s="199">
        <f>IF(N637="nulová",J637,0)</f>
        <v>0</v>
      </c>
      <c r="BJ637" s="18" t="s">
        <v>90</v>
      </c>
      <c r="BK637" s="199">
        <f>ROUND(I637*H637,2)</f>
        <v>0</v>
      </c>
      <c r="BL637" s="18" t="s">
        <v>135</v>
      </c>
      <c r="BM637" s="198" t="s">
        <v>660</v>
      </c>
    </row>
    <row r="638" spans="1:65" s="2" customFormat="1" ht="24.2" customHeight="1">
      <c r="A638" s="35"/>
      <c r="B638" s="36"/>
      <c r="C638" s="250" t="s">
        <v>661</v>
      </c>
      <c r="D638" s="250" t="s">
        <v>319</v>
      </c>
      <c r="E638" s="251" t="s">
        <v>662</v>
      </c>
      <c r="F638" s="252" t="s">
        <v>663</v>
      </c>
      <c r="G638" s="253" t="s">
        <v>339</v>
      </c>
      <c r="H638" s="254">
        <v>26</v>
      </c>
      <c r="I638" s="255"/>
      <c r="J638" s="256">
        <f>ROUND(I638*H638,2)</f>
        <v>0</v>
      </c>
      <c r="K638" s="252" t="s">
        <v>134</v>
      </c>
      <c r="L638" s="257"/>
      <c r="M638" s="258" t="s">
        <v>1</v>
      </c>
      <c r="N638" s="259" t="s">
        <v>47</v>
      </c>
      <c r="O638" s="72"/>
      <c r="P638" s="196">
        <f>O638*H638</f>
        <v>0</v>
      </c>
      <c r="Q638" s="196">
        <v>2.8999999999999998E-3</v>
      </c>
      <c r="R638" s="196">
        <f>Q638*H638</f>
        <v>7.5399999999999995E-2</v>
      </c>
      <c r="S638" s="196">
        <v>0</v>
      </c>
      <c r="T638" s="197">
        <f>S638*H638</f>
        <v>0</v>
      </c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R638" s="198" t="s">
        <v>228</v>
      </c>
      <c r="AT638" s="198" t="s">
        <v>319</v>
      </c>
      <c r="AU638" s="198" t="s">
        <v>92</v>
      </c>
      <c r="AY638" s="18" t="s">
        <v>128</v>
      </c>
      <c r="BE638" s="199">
        <f>IF(N638="základní",J638,0)</f>
        <v>0</v>
      </c>
      <c r="BF638" s="199">
        <f>IF(N638="snížená",J638,0)</f>
        <v>0</v>
      </c>
      <c r="BG638" s="199">
        <f>IF(N638="zákl. přenesená",J638,0)</f>
        <v>0</v>
      </c>
      <c r="BH638" s="199">
        <f>IF(N638="sníž. přenesená",J638,0)</f>
        <v>0</v>
      </c>
      <c r="BI638" s="199">
        <f>IF(N638="nulová",J638,0)</f>
        <v>0</v>
      </c>
      <c r="BJ638" s="18" t="s">
        <v>90</v>
      </c>
      <c r="BK638" s="199">
        <f>ROUND(I638*H638,2)</f>
        <v>0</v>
      </c>
      <c r="BL638" s="18" t="s">
        <v>135</v>
      </c>
      <c r="BM638" s="198" t="s">
        <v>664</v>
      </c>
    </row>
    <row r="639" spans="1:65" s="2" customFormat="1" ht="24.2" customHeight="1">
      <c r="A639" s="35"/>
      <c r="B639" s="36"/>
      <c r="C639" s="187" t="s">
        <v>665</v>
      </c>
      <c r="D639" s="187" t="s">
        <v>130</v>
      </c>
      <c r="E639" s="188" t="s">
        <v>666</v>
      </c>
      <c r="F639" s="189" t="s">
        <v>667</v>
      </c>
      <c r="G639" s="190" t="s">
        <v>249</v>
      </c>
      <c r="H639" s="191">
        <v>7</v>
      </c>
      <c r="I639" s="192"/>
      <c r="J639" s="193">
        <f>ROUND(I639*H639,2)</f>
        <v>0</v>
      </c>
      <c r="K639" s="189" t="s">
        <v>134</v>
      </c>
      <c r="L639" s="40"/>
      <c r="M639" s="194" t="s">
        <v>1</v>
      </c>
      <c r="N639" s="195" t="s">
        <v>47</v>
      </c>
      <c r="O639" s="72"/>
      <c r="P639" s="196">
        <f>O639*H639</f>
        <v>0</v>
      </c>
      <c r="Q639" s="196">
        <v>0.22735</v>
      </c>
      <c r="R639" s="196">
        <f>Q639*H639</f>
        <v>1.59145</v>
      </c>
      <c r="S639" s="196">
        <v>0</v>
      </c>
      <c r="T639" s="197">
        <f>S639*H639</f>
        <v>0</v>
      </c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R639" s="198" t="s">
        <v>135</v>
      </c>
      <c r="AT639" s="198" t="s">
        <v>130</v>
      </c>
      <c r="AU639" s="198" t="s">
        <v>92</v>
      </c>
      <c r="AY639" s="18" t="s">
        <v>128</v>
      </c>
      <c r="BE639" s="199">
        <f>IF(N639="základní",J639,0)</f>
        <v>0</v>
      </c>
      <c r="BF639" s="199">
        <f>IF(N639="snížená",J639,0)</f>
        <v>0</v>
      </c>
      <c r="BG639" s="199">
        <f>IF(N639="zákl. přenesená",J639,0)</f>
        <v>0</v>
      </c>
      <c r="BH639" s="199">
        <f>IF(N639="sníž. přenesená",J639,0)</f>
        <v>0</v>
      </c>
      <c r="BI639" s="199">
        <f>IF(N639="nulová",J639,0)</f>
        <v>0</v>
      </c>
      <c r="BJ639" s="18" t="s">
        <v>90</v>
      </c>
      <c r="BK639" s="199">
        <f>ROUND(I639*H639,2)</f>
        <v>0</v>
      </c>
      <c r="BL639" s="18" t="s">
        <v>135</v>
      </c>
      <c r="BM639" s="198" t="s">
        <v>668</v>
      </c>
    </row>
    <row r="640" spans="1:65" s="2" customFormat="1">
      <c r="A640" s="35"/>
      <c r="B640" s="36"/>
      <c r="C640" s="37"/>
      <c r="D640" s="200" t="s">
        <v>137</v>
      </c>
      <c r="E640" s="37"/>
      <c r="F640" s="201" t="s">
        <v>669</v>
      </c>
      <c r="G640" s="37"/>
      <c r="H640" s="37"/>
      <c r="I640" s="202"/>
      <c r="J640" s="37"/>
      <c r="K640" s="37"/>
      <c r="L640" s="40"/>
      <c r="M640" s="203"/>
      <c r="N640" s="204"/>
      <c r="O640" s="72"/>
      <c r="P640" s="72"/>
      <c r="Q640" s="72"/>
      <c r="R640" s="72"/>
      <c r="S640" s="72"/>
      <c r="T640" s="73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T640" s="18" t="s">
        <v>137</v>
      </c>
      <c r="AU640" s="18" t="s">
        <v>92</v>
      </c>
    </row>
    <row r="641" spans="1:65" s="2" customFormat="1" ht="24.2" customHeight="1">
      <c r="A641" s="35"/>
      <c r="B641" s="36"/>
      <c r="C641" s="250" t="s">
        <v>670</v>
      </c>
      <c r="D641" s="250" t="s">
        <v>319</v>
      </c>
      <c r="E641" s="251" t="s">
        <v>671</v>
      </c>
      <c r="F641" s="252" t="s">
        <v>672</v>
      </c>
      <c r="G641" s="253" t="s">
        <v>249</v>
      </c>
      <c r="H641" s="254">
        <v>7</v>
      </c>
      <c r="I641" s="255"/>
      <c r="J641" s="256">
        <f>ROUND(I641*H641,2)</f>
        <v>0</v>
      </c>
      <c r="K641" s="252" t="s">
        <v>134</v>
      </c>
      <c r="L641" s="257"/>
      <c r="M641" s="258" t="s">
        <v>1</v>
      </c>
      <c r="N641" s="259" t="s">
        <v>47</v>
      </c>
      <c r="O641" s="72"/>
      <c r="P641" s="196">
        <f>O641*H641</f>
        <v>0</v>
      </c>
      <c r="Q641" s="196">
        <v>0.38450000000000001</v>
      </c>
      <c r="R641" s="196">
        <f>Q641*H641</f>
        <v>2.6915</v>
      </c>
      <c r="S641" s="196">
        <v>0</v>
      </c>
      <c r="T641" s="197">
        <f>S641*H641</f>
        <v>0</v>
      </c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R641" s="198" t="s">
        <v>228</v>
      </c>
      <c r="AT641" s="198" t="s">
        <v>319</v>
      </c>
      <c r="AU641" s="198" t="s">
        <v>92</v>
      </c>
      <c r="AY641" s="18" t="s">
        <v>128</v>
      </c>
      <c r="BE641" s="199">
        <f>IF(N641="základní",J641,0)</f>
        <v>0</v>
      </c>
      <c r="BF641" s="199">
        <f>IF(N641="snížená",J641,0)</f>
        <v>0</v>
      </c>
      <c r="BG641" s="199">
        <f>IF(N641="zákl. přenesená",J641,0)</f>
        <v>0</v>
      </c>
      <c r="BH641" s="199">
        <f>IF(N641="sníž. přenesená",J641,0)</f>
        <v>0</v>
      </c>
      <c r="BI641" s="199">
        <f>IF(N641="nulová",J641,0)</f>
        <v>0</v>
      </c>
      <c r="BJ641" s="18" t="s">
        <v>90</v>
      </c>
      <c r="BK641" s="199">
        <f>ROUND(I641*H641,2)</f>
        <v>0</v>
      </c>
      <c r="BL641" s="18" t="s">
        <v>135</v>
      </c>
      <c r="BM641" s="198" t="s">
        <v>673</v>
      </c>
    </row>
    <row r="642" spans="1:65" s="2" customFormat="1" ht="24.2" customHeight="1">
      <c r="A642" s="35"/>
      <c r="B642" s="36"/>
      <c r="C642" s="187" t="s">
        <v>674</v>
      </c>
      <c r="D642" s="187" t="s">
        <v>130</v>
      </c>
      <c r="E642" s="188" t="s">
        <v>675</v>
      </c>
      <c r="F642" s="189" t="s">
        <v>676</v>
      </c>
      <c r="G642" s="190" t="s">
        <v>339</v>
      </c>
      <c r="H642" s="191">
        <v>2</v>
      </c>
      <c r="I642" s="192"/>
      <c r="J642" s="193">
        <f>ROUND(I642*H642,2)</f>
        <v>0</v>
      </c>
      <c r="K642" s="189" t="s">
        <v>134</v>
      </c>
      <c r="L642" s="40"/>
      <c r="M642" s="194" t="s">
        <v>1</v>
      </c>
      <c r="N642" s="195" t="s">
        <v>47</v>
      </c>
      <c r="O642" s="72"/>
      <c r="P642" s="196">
        <f>O642*H642</f>
        <v>0</v>
      </c>
      <c r="Q642" s="196">
        <v>1.2149999999999999E-2</v>
      </c>
      <c r="R642" s="196">
        <f>Q642*H642</f>
        <v>2.4299999999999999E-2</v>
      </c>
      <c r="S642" s="196">
        <v>0</v>
      </c>
      <c r="T642" s="197">
        <f>S642*H642</f>
        <v>0</v>
      </c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R642" s="198" t="s">
        <v>135</v>
      </c>
      <c r="AT642" s="198" t="s">
        <v>130</v>
      </c>
      <c r="AU642" s="198" t="s">
        <v>92</v>
      </c>
      <c r="AY642" s="18" t="s">
        <v>128</v>
      </c>
      <c r="BE642" s="199">
        <f>IF(N642="základní",J642,0)</f>
        <v>0</v>
      </c>
      <c r="BF642" s="199">
        <f>IF(N642="snížená",J642,0)</f>
        <v>0</v>
      </c>
      <c r="BG642" s="199">
        <f>IF(N642="zákl. přenesená",J642,0)</f>
        <v>0</v>
      </c>
      <c r="BH642" s="199">
        <f>IF(N642="sníž. přenesená",J642,0)</f>
        <v>0</v>
      </c>
      <c r="BI642" s="199">
        <f>IF(N642="nulová",J642,0)</f>
        <v>0</v>
      </c>
      <c r="BJ642" s="18" t="s">
        <v>90</v>
      </c>
      <c r="BK642" s="199">
        <f>ROUND(I642*H642,2)</f>
        <v>0</v>
      </c>
      <c r="BL642" s="18" t="s">
        <v>135</v>
      </c>
      <c r="BM642" s="198" t="s">
        <v>677</v>
      </c>
    </row>
    <row r="643" spans="1:65" s="2" customFormat="1">
      <c r="A643" s="35"/>
      <c r="B643" s="36"/>
      <c r="C643" s="37"/>
      <c r="D643" s="200" t="s">
        <v>137</v>
      </c>
      <c r="E643" s="37"/>
      <c r="F643" s="201" t="s">
        <v>678</v>
      </c>
      <c r="G643" s="37"/>
      <c r="H643" s="37"/>
      <c r="I643" s="202"/>
      <c r="J643" s="37"/>
      <c r="K643" s="37"/>
      <c r="L643" s="40"/>
      <c r="M643" s="203"/>
      <c r="N643" s="204"/>
      <c r="O643" s="72"/>
      <c r="P643" s="72"/>
      <c r="Q643" s="72"/>
      <c r="R643" s="72"/>
      <c r="S643" s="72"/>
      <c r="T643" s="73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T643" s="18" t="s">
        <v>137</v>
      </c>
      <c r="AU643" s="18" t="s">
        <v>92</v>
      </c>
    </row>
    <row r="644" spans="1:65" s="2" customFormat="1" ht="24.2" customHeight="1">
      <c r="A644" s="35"/>
      <c r="B644" s="36"/>
      <c r="C644" s="250" t="s">
        <v>679</v>
      </c>
      <c r="D644" s="250" t="s">
        <v>319</v>
      </c>
      <c r="E644" s="251" t="s">
        <v>680</v>
      </c>
      <c r="F644" s="252" t="s">
        <v>681</v>
      </c>
      <c r="G644" s="253" t="s">
        <v>339</v>
      </c>
      <c r="H644" s="254">
        <v>2</v>
      </c>
      <c r="I644" s="255"/>
      <c r="J644" s="256">
        <f>ROUND(I644*H644,2)</f>
        <v>0</v>
      </c>
      <c r="K644" s="252" t="s">
        <v>134</v>
      </c>
      <c r="L644" s="257"/>
      <c r="M644" s="258" t="s">
        <v>1</v>
      </c>
      <c r="N644" s="259" t="s">
        <v>47</v>
      </c>
      <c r="O644" s="72"/>
      <c r="P644" s="196">
        <f>O644*H644</f>
        <v>0</v>
      </c>
      <c r="Q644" s="196">
        <v>7.5999999999999998E-2</v>
      </c>
      <c r="R644" s="196">
        <f>Q644*H644</f>
        <v>0.152</v>
      </c>
      <c r="S644" s="196">
        <v>0</v>
      </c>
      <c r="T644" s="197">
        <f>S644*H644</f>
        <v>0</v>
      </c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R644" s="198" t="s">
        <v>228</v>
      </c>
      <c r="AT644" s="198" t="s">
        <v>319</v>
      </c>
      <c r="AU644" s="198" t="s">
        <v>92</v>
      </c>
      <c r="AY644" s="18" t="s">
        <v>128</v>
      </c>
      <c r="BE644" s="199">
        <f>IF(N644="základní",J644,0)</f>
        <v>0</v>
      </c>
      <c r="BF644" s="199">
        <f>IF(N644="snížená",J644,0)</f>
        <v>0</v>
      </c>
      <c r="BG644" s="199">
        <f>IF(N644="zákl. přenesená",J644,0)</f>
        <v>0</v>
      </c>
      <c r="BH644" s="199">
        <f>IF(N644="sníž. přenesená",J644,0)</f>
        <v>0</v>
      </c>
      <c r="BI644" s="199">
        <f>IF(N644="nulová",J644,0)</f>
        <v>0</v>
      </c>
      <c r="BJ644" s="18" t="s">
        <v>90</v>
      </c>
      <c r="BK644" s="199">
        <f>ROUND(I644*H644,2)</f>
        <v>0</v>
      </c>
      <c r="BL644" s="18" t="s">
        <v>135</v>
      </c>
      <c r="BM644" s="198" t="s">
        <v>682</v>
      </c>
    </row>
    <row r="645" spans="1:65" s="2" customFormat="1" ht="24.2" customHeight="1">
      <c r="A645" s="35"/>
      <c r="B645" s="36"/>
      <c r="C645" s="187" t="s">
        <v>683</v>
      </c>
      <c r="D645" s="187" t="s">
        <v>130</v>
      </c>
      <c r="E645" s="188" t="s">
        <v>684</v>
      </c>
      <c r="F645" s="189" t="s">
        <v>685</v>
      </c>
      <c r="G645" s="190" t="s">
        <v>339</v>
      </c>
      <c r="H645" s="191">
        <v>1</v>
      </c>
      <c r="I645" s="192"/>
      <c r="J645" s="193">
        <f>ROUND(I645*H645,2)</f>
        <v>0</v>
      </c>
      <c r="K645" s="189" t="s">
        <v>134</v>
      </c>
      <c r="L645" s="40"/>
      <c r="M645" s="194" t="s">
        <v>1</v>
      </c>
      <c r="N645" s="195" t="s">
        <v>47</v>
      </c>
      <c r="O645" s="72"/>
      <c r="P645" s="196">
        <f>O645*H645</f>
        <v>0</v>
      </c>
      <c r="Q645" s="196">
        <v>0.22735</v>
      </c>
      <c r="R645" s="196">
        <f>Q645*H645</f>
        <v>0.22735</v>
      </c>
      <c r="S645" s="196">
        <v>0</v>
      </c>
      <c r="T645" s="197">
        <f>S645*H645</f>
        <v>0</v>
      </c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R645" s="198" t="s">
        <v>135</v>
      </c>
      <c r="AT645" s="198" t="s">
        <v>130</v>
      </c>
      <c r="AU645" s="198" t="s">
        <v>92</v>
      </c>
      <c r="AY645" s="18" t="s">
        <v>128</v>
      </c>
      <c r="BE645" s="199">
        <f>IF(N645="základní",J645,0)</f>
        <v>0</v>
      </c>
      <c r="BF645" s="199">
        <f>IF(N645="snížená",J645,0)</f>
        <v>0</v>
      </c>
      <c r="BG645" s="199">
        <f>IF(N645="zákl. přenesená",J645,0)</f>
        <v>0</v>
      </c>
      <c r="BH645" s="199">
        <f>IF(N645="sníž. přenesená",J645,0)</f>
        <v>0</v>
      </c>
      <c r="BI645" s="199">
        <f>IF(N645="nulová",J645,0)</f>
        <v>0</v>
      </c>
      <c r="BJ645" s="18" t="s">
        <v>90</v>
      </c>
      <c r="BK645" s="199">
        <f>ROUND(I645*H645,2)</f>
        <v>0</v>
      </c>
      <c r="BL645" s="18" t="s">
        <v>135</v>
      </c>
      <c r="BM645" s="198" t="s">
        <v>686</v>
      </c>
    </row>
    <row r="646" spans="1:65" s="2" customFormat="1">
      <c r="A646" s="35"/>
      <c r="B646" s="36"/>
      <c r="C646" s="37"/>
      <c r="D646" s="200" t="s">
        <v>137</v>
      </c>
      <c r="E646" s="37"/>
      <c r="F646" s="201" t="s">
        <v>687</v>
      </c>
      <c r="G646" s="37"/>
      <c r="H646" s="37"/>
      <c r="I646" s="202"/>
      <c r="J646" s="37"/>
      <c r="K646" s="37"/>
      <c r="L646" s="40"/>
      <c r="M646" s="203"/>
      <c r="N646" s="204"/>
      <c r="O646" s="72"/>
      <c r="P646" s="72"/>
      <c r="Q646" s="72"/>
      <c r="R646" s="72"/>
      <c r="S646" s="72"/>
      <c r="T646" s="73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T646" s="18" t="s">
        <v>137</v>
      </c>
      <c r="AU646" s="18" t="s">
        <v>92</v>
      </c>
    </row>
    <row r="647" spans="1:65" s="2" customFormat="1" ht="24.2" customHeight="1">
      <c r="A647" s="35"/>
      <c r="B647" s="36"/>
      <c r="C647" s="250" t="s">
        <v>688</v>
      </c>
      <c r="D647" s="250" t="s">
        <v>319</v>
      </c>
      <c r="E647" s="251" t="s">
        <v>689</v>
      </c>
      <c r="F647" s="252" t="s">
        <v>690</v>
      </c>
      <c r="G647" s="253" t="s">
        <v>339</v>
      </c>
      <c r="H647" s="254">
        <v>1</v>
      </c>
      <c r="I647" s="255"/>
      <c r="J647" s="256">
        <f>ROUND(I647*H647,2)</f>
        <v>0</v>
      </c>
      <c r="K647" s="252" t="s">
        <v>134</v>
      </c>
      <c r="L647" s="257"/>
      <c r="M647" s="258" t="s">
        <v>1</v>
      </c>
      <c r="N647" s="259" t="s">
        <v>47</v>
      </c>
      <c r="O647" s="72"/>
      <c r="P647" s="196">
        <f>O647*H647</f>
        <v>0</v>
      </c>
      <c r="Q647" s="196">
        <v>0.41299999999999998</v>
      </c>
      <c r="R647" s="196">
        <f>Q647*H647</f>
        <v>0.41299999999999998</v>
      </c>
      <c r="S647" s="196">
        <v>0</v>
      </c>
      <c r="T647" s="197">
        <f>S647*H647</f>
        <v>0</v>
      </c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R647" s="198" t="s">
        <v>228</v>
      </c>
      <c r="AT647" s="198" t="s">
        <v>319</v>
      </c>
      <c r="AU647" s="198" t="s">
        <v>92</v>
      </c>
      <c r="AY647" s="18" t="s">
        <v>128</v>
      </c>
      <c r="BE647" s="199">
        <f>IF(N647="základní",J647,0)</f>
        <v>0</v>
      </c>
      <c r="BF647" s="199">
        <f>IF(N647="snížená",J647,0)</f>
        <v>0</v>
      </c>
      <c r="BG647" s="199">
        <f>IF(N647="zákl. přenesená",J647,0)</f>
        <v>0</v>
      </c>
      <c r="BH647" s="199">
        <f>IF(N647="sníž. přenesená",J647,0)</f>
        <v>0</v>
      </c>
      <c r="BI647" s="199">
        <f>IF(N647="nulová",J647,0)</f>
        <v>0</v>
      </c>
      <c r="BJ647" s="18" t="s">
        <v>90</v>
      </c>
      <c r="BK647" s="199">
        <f>ROUND(I647*H647,2)</f>
        <v>0</v>
      </c>
      <c r="BL647" s="18" t="s">
        <v>135</v>
      </c>
      <c r="BM647" s="198" t="s">
        <v>691</v>
      </c>
    </row>
    <row r="648" spans="1:65" s="2" customFormat="1" ht="24.2" customHeight="1">
      <c r="A648" s="35"/>
      <c r="B648" s="36"/>
      <c r="C648" s="187" t="s">
        <v>692</v>
      </c>
      <c r="D648" s="187" t="s">
        <v>130</v>
      </c>
      <c r="E648" s="188" t="s">
        <v>693</v>
      </c>
      <c r="F648" s="189" t="s">
        <v>694</v>
      </c>
      <c r="G648" s="190" t="s">
        <v>339</v>
      </c>
      <c r="H648" s="191">
        <v>1</v>
      </c>
      <c r="I648" s="192"/>
      <c r="J648" s="193">
        <f>ROUND(I648*H648,2)</f>
        <v>0</v>
      </c>
      <c r="K648" s="189" t="s">
        <v>134</v>
      </c>
      <c r="L648" s="40"/>
      <c r="M648" s="194" t="s">
        <v>1</v>
      </c>
      <c r="N648" s="195" t="s">
        <v>47</v>
      </c>
      <c r="O648" s="72"/>
      <c r="P648" s="196">
        <f>O648*H648</f>
        <v>0</v>
      </c>
      <c r="Q648" s="196">
        <v>0.37164000000000003</v>
      </c>
      <c r="R648" s="196">
        <f>Q648*H648</f>
        <v>0.37164000000000003</v>
      </c>
      <c r="S648" s="196">
        <v>0</v>
      </c>
      <c r="T648" s="197">
        <f>S648*H648</f>
        <v>0</v>
      </c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R648" s="198" t="s">
        <v>135</v>
      </c>
      <c r="AT648" s="198" t="s">
        <v>130</v>
      </c>
      <c r="AU648" s="198" t="s">
        <v>92</v>
      </c>
      <c r="AY648" s="18" t="s">
        <v>128</v>
      </c>
      <c r="BE648" s="199">
        <f>IF(N648="základní",J648,0)</f>
        <v>0</v>
      </c>
      <c r="BF648" s="199">
        <f>IF(N648="snížená",J648,0)</f>
        <v>0</v>
      </c>
      <c r="BG648" s="199">
        <f>IF(N648="zákl. přenesená",J648,0)</f>
        <v>0</v>
      </c>
      <c r="BH648" s="199">
        <f>IF(N648="sníž. přenesená",J648,0)</f>
        <v>0</v>
      </c>
      <c r="BI648" s="199">
        <f>IF(N648="nulová",J648,0)</f>
        <v>0</v>
      </c>
      <c r="BJ648" s="18" t="s">
        <v>90</v>
      </c>
      <c r="BK648" s="199">
        <f>ROUND(I648*H648,2)</f>
        <v>0</v>
      </c>
      <c r="BL648" s="18" t="s">
        <v>135</v>
      </c>
      <c r="BM648" s="198" t="s">
        <v>695</v>
      </c>
    </row>
    <row r="649" spans="1:65" s="2" customFormat="1">
      <c r="A649" s="35"/>
      <c r="B649" s="36"/>
      <c r="C649" s="37"/>
      <c r="D649" s="200" t="s">
        <v>137</v>
      </c>
      <c r="E649" s="37"/>
      <c r="F649" s="201" t="s">
        <v>696</v>
      </c>
      <c r="G649" s="37"/>
      <c r="H649" s="37"/>
      <c r="I649" s="202"/>
      <c r="J649" s="37"/>
      <c r="K649" s="37"/>
      <c r="L649" s="40"/>
      <c r="M649" s="203"/>
      <c r="N649" s="204"/>
      <c r="O649" s="72"/>
      <c r="P649" s="72"/>
      <c r="Q649" s="72"/>
      <c r="R649" s="72"/>
      <c r="S649" s="72"/>
      <c r="T649" s="73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T649" s="18" t="s">
        <v>137</v>
      </c>
      <c r="AU649" s="18" t="s">
        <v>92</v>
      </c>
    </row>
    <row r="650" spans="1:65" s="2" customFormat="1" ht="24.2" customHeight="1">
      <c r="A650" s="35"/>
      <c r="B650" s="36"/>
      <c r="C650" s="250" t="s">
        <v>697</v>
      </c>
      <c r="D650" s="250" t="s">
        <v>319</v>
      </c>
      <c r="E650" s="251" t="s">
        <v>698</v>
      </c>
      <c r="F650" s="252" t="s">
        <v>699</v>
      </c>
      <c r="G650" s="253" t="s">
        <v>339</v>
      </c>
      <c r="H650" s="254">
        <v>1</v>
      </c>
      <c r="I650" s="255"/>
      <c r="J650" s="256">
        <f>ROUND(I650*H650,2)</f>
        <v>0</v>
      </c>
      <c r="K650" s="252" t="s">
        <v>134</v>
      </c>
      <c r="L650" s="257"/>
      <c r="M650" s="258" t="s">
        <v>1</v>
      </c>
      <c r="N650" s="259" t="s">
        <v>47</v>
      </c>
      <c r="O650" s="72"/>
      <c r="P650" s="196">
        <f>O650*H650</f>
        <v>0</v>
      </c>
      <c r="Q650" s="196">
        <v>0.309</v>
      </c>
      <c r="R650" s="196">
        <f>Q650*H650</f>
        <v>0.309</v>
      </c>
      <c r="S650" s="196">
        <v>0</v>
      </c>
      <c r="T650" s="197">
        <f>S650*H650</f>
        <v>0</v>
      </c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R650" s="198" t="s">
        <v>228</v>
      </c>
      <c r="AT650" s="198" t="s">
        <v>319</v>
      </c>
      <c r="AU650" s="198" t="s">
        <v>92</v>
      </c>
      <c r="AY650" s="18" t="s">
        <v>128</v>
      </c>
      <c r="BE650" s="199">
        <f>IF(N650="základní",J650,0)</f>
        <v>0</v>
      </c>
      <c r="BF650" s="199">
        <f>IF(N650="snížená",J650,0)</f>
        <v>0</v>
      </c>
      <c r="BG650" s="199">
        <f>IF(N650="zákl. přenesená",J650,0)</f>
        <v>0</v>
      </c>
      <c r="BH650" s="199">
        <f>IF(N650="sníž. přenesená",J650,0)</f>
        <v>0</v>
      </c>
      <c r="BI650" s="199">
        <f>IF(N650="nulová",J650,0)</f>
        <v>0</v>
      </c>
      <c r="BJ650" s="18" t="s">
        <v>90</v>
      </c>
      <c r="BK650" s="199">
        <f>ROUND(I650*H650,2)</f>
        <v>0</v>
      </c>
      <c r="BL650" s="18" t="s">
        <v>135</v>
      </c>
      <c r="BM650" s="198" t="s">
        <v>700</v>
      </c>
    </row>
    <row r="651" spans="1:65" s="2" customFormat="1" ht="24.2" customHeight="1">
      <c r="A651" s="35"/>
      <c r="B651" s="36"/>
      <c r="C651" s="187" t="s">
        <v>701</v>
      </c>
      <c r="D651" s="187" t="s">
        <v>130</v>
      </c>
      <c r="E651" s="188" t="s">
        <v>702</v>
      </c>
      <c r="F651" s="189" t="s">
        <v>703</v>
      </c>
      <c r="G651" s="190" t="s">
        <v>249</v>
      </c>
      <c r="H651" s="191">
        <v>0.21</v>
      </c>
      <c r="I651" s="192"/>
      <c r="J651" s="193">
        <f>ROUND(I651*H651,2)</f>
        <v>0</v>
      </c>
      <c r="K651" s="189" t="s">
        <v>134</v>
      </c>
      <c r="L651" s="40"/>
      <c r="M651" s="194" t="s">
        <v>1</v>
      </c>
      <c r="N651" s="195" t="s">
        <v>47</v>
      </c>
      <c r="O651" s="72"/>
      <c r="P651" s="196">
        <f>O651*H651</f>
        <v>0</v>
      </c>
      <c r="Q651" s="196">
        <v>2.4399999999999999E-3</v>
      </c>
      <c r="R651" s="196">
        <f>Q651*H651</f>
        <v>5.1239999999999999E-4</v>
      </c>
      <c r="S651" s="196">
        <v>5.6000000000000001E-2</v>
      </c>
      <c r="T651" s="197">
        <f>S651*H651</f>
        <v>1.176E-2</v>
      </c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R651" s="198" t="s">
        <v>135</v>
      </c>
      <c r="AT651" s="198" t="s">
        <v>130</v>
      </c>
      <c r="AU651" s="198" t="s">
        <v>92</v>
      </c>
      <c r="AY651" s="18" t="s">
        <v>128</v>
      </c>
      <c r="BE651" s="199">
        <f>IF(N651="základní",J651,0)</f>
        <v>0</v>
      </c>
      <c r="BF651" s="199">
        <f>IF(N651="snížená",J651,0)</f>
        <v>0</v>
      </c>
      <c r="BG651" s="199">
        <f>IF(N651="zákl. přenesená",J651,0)</f>
        <v>0</v>
      </c>
      <c r="BH651" s="199">
        <f>IF(N651="sníž. přenesená",J651,0)</f>
        <v>0</v>
      </c>
      <c r="BI651" s="199">
        <f>IF(N651="nulová",J651,0)</f>
        <v>0</v>
      </c>
      <c r="BJ651" s="18" t="s">
        <v>90</v>
      </c>
      <c r="BK651" s="199">
        <f>ROUND(I651*H651,2)</f>
        <v>0</v>
      </c>
      <c r="BL651" s="18" t="s">
        <v>135</v>
      </c>
      <c r="BM651" s="198" t="s">
        <v>704</v>
      </c>
    </row>
    <row r="652" spans="1:65" s="2" customFormat="1">
      <c r="A652" s="35"/>
      <c r="B652" s="36"/>
      <c r="C652" s="37"/>
      <c r="D652" s="200" t="s">
        <v>137</v>
      </c>
      <c r="E652" s="37"/>
      <c r="F652" s="201" t="s">
        <v>705</v>
      </c>
      <c r="G652" s="37"/>
      <c r="H652" s="37"/>
      <c r="I652" s="202"/>
      <c r="J652" s="37"/>
      <c r="K652" s="37"/>
      <c r="L652" s="40"/>
      <c r="M652" s="203"/>
      <c r="N652" s="204"/>
      <c r="O652" s="72"/>
      <c r="P652" s="72"/>
      <c r="Q652" s="72"/>
      <c r="R652" s="72"/>
      <c r="S652" s="72"/>
      <c r="T652" s="73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T652" s="18" t="s">
        <v>137</v>
      </c>
      <c r="AU652" s="18" t="s">
        <v>92</v>
      </c>
    </row>
    <row r="653" spans="1:65" s="13" customFormat="1">
      <c r="B653" s="207"/>
      <c r="C653" s="208"/>
      <c r="D653" s="205" t="s">
        <v>141</v>
      </c>
      <c r="E653" s="209" t="s">
        <v>1</v>
      </c>
      <c r="F653" s="210" t="s">
        <v>706</v>
      </c>
      <c r="G653" s="208"/>
      <c r="H653" s="209" t="s">
        <v>1</v>
      </c>
      <c r="I653" s="211"/>
      <c r="J653" s="208"/>
      <c r="K653" s="208"/>
      <c r="L653" s="212"/>
      <c r="M653" s="213"/>
      <c r="N653" s="214"/>
      <c r="O653" s="214"/>
      <c r="P653" s="214"/>
      <c r="Q653" s="214"/>
      <c r="R653" s="214"/>
      <c r="S653" s="214"/>
      <c r="T653" s="215"/>
      <c r="AT653" s="216" t="s">
        <v>141</v>
      </c>
      <c r="AU653" s="216" t="s">
        <v>92</v>
      </c>
      <c r="AV653" s="13" t="s">
        <v>90</v>
      </c>
      <c r="AW653" s="13" t="s">
        <v>36</v>
      </c>
      <c r="AX653" s="13" t="s">
        <v>82</v>
      </c>
      <c r="AY653" s="216" t="s">
        <v>128</v>
      </c>
    </row>
    <row r="654" spans="1:65" s="14" customFormat="1">
      <c r="B654" s="217"/>
      <c r="C654" s="218"/>
      <c r="D654" s="205" t="s">
        <v>141</v>
      </c>
      <c r="E654" s="219" t="s">
        <v>1</v>
      </c>
      <c r="F654" s="220" t="s">
        <v>707</v>
      </c>
      <c r="G654" s="218"/>
      <c r="H654" s="221">
        <v>0.21</v>
      </c>
      <c r="I654" s="222"/>
      <c r="J654" s="218"/>
      <c r="K654" s="218"/>
      <c r="L654" s="223"/>
      <c r="M654" s="224"/>
      <c r="N654" s="225"/>
      <c r="O654" s="225"/>
      <c r="P654" s="225"/>
      <c r="Q654" s="225"/>
      <c r="R654" s="225"/>
      <c r="S654" s="225"/>
      <c r="T654" s="226"/>
      <c r="AT654" s="227" t="s">
        <v>141</v>
      </c>
      <c r="AU654" s="227" t="s">
        <v>92</v>
      </c>
      <c r="AV654" s="14" t="s">
        <v>92</v>
      </c>
      <c r="AW654" s="14" t="s">
        <v>36</v>
      </c>
      <c r="AX654" s="14" t="s">
        <v>82</v>
      </c>
      <c r="AY654" s="227" t="s">
        <v>128</v>
      </c>
    </row>
    <row r="655" spans="1:65" s="15" customFormat="1">
      <c r="B655" s="228"/>
      <c r="C655" s="229"/>
      <c r="D655" s="205" t="s">
        <v>141</v>
      </c>
      <c r="E655" s="230" t="s">
        <v>1</v>
      </c>
      <c r="F655" s="231" t="s">
        <v>145</v>
      </c>
      <c r="G655" s="229"/>
      <c r="H655" s="232">
        <v>0.21</v>
      </c>
      <c r="I655" s="233"/>
      <c r="J655" s="229"/>
      <c r="K655" s="229"/>
      <c r="L655" s="234"/>
      <c r="M655" s="235"/>
      <c r="N655" s="236"/>
      <c r="O655" s="236"/>
      <c r="P655" s="236"/>
      <c r="Q655" s="236"/>
      <c r="R655" s="236"/>
      <c r="S655" s="236"/>
      <c r="T655" s="237"/>
      <c r="AT655" s="238" t="s">
        <v>141</v>
      </c>
      <c r="AU655" s="238" t="s">
        <v>92</v>
      </c>
      <c r="AV655" s="15" t="s">
        <v>135</v>
      </c>
      <c r="AW655" s="15" t="s">
        <v>36</v>
      </c>
      <c r="AX655" s="15" t="s">
        <v>90</v>
      </c>
      <c r="AY655" s="238" t="s">
        <v>128</v>
      </c>
    </row>
    <row r="656" spans="1:65" s="2" customFormat="1" ht="24.2" customHeight="1">
      <c r="A656" s="35"/>
      <c r="B656" s="36"/>
      <c r="C656" s="187" t="s">
        <v>708</v>
      </c>
      <c r="D656" s="187" t="s">
        <v>130</v>
      </c>
      <c r="E656" s="188" t="s">
        <v>709</v>
      </c>
      <c r="F656" s="189" t="s">
        <v>710</v>
      </c>
      <c r="G656" s="190" t="s">
        <v>249</v>
      </c>
      <c r="H656" s="191">
        <v>0.28000000000000003</v>
      </c>
      <c r="I656" s="192"/>
      <c r="J656" s="193">
        <f>ROUND(I656*H656,2)</f>
        <v>0</v>
      </c>
      <c r="K656" s="189" t="s">
        <v>134</v>
      </c>
      <c r="L656" s="40"/>
      <c r="M656" s="194" t="s">
        <v>1</v>
      </c>
      <c r="N656" s="195" t="s">
        <v>47</v>
      </c>
      <c r="O656" s="72"/>
      <c r="P656" s="196">
        <f>O656*H656</f>
        <v>0</v>
      </c>
      <c r="Q656" s="196">
        <v>3.0999999999999999E-3</v>
      </c>
      <c r="R656" s="196">
        <f>Q656*H656</f>
        <v>8.6800000000000006E-4</v>
      </c>
      <c r="S656" s="196">
        <v>8.6999999999999994E-2</v>
      </c>
      <c r="T656" s="197">
        <f>S656*H656</f>
        <v>2.436E-2</v>
      </c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R656" s="198" t="s">
        <v>135</v>
      </c>
      <c r="AT656" s="198" t="s">
        <v>130</v>
      </c>
      <c r="AU656" s="198" t="s">
        <v>92</v>
      </c>
      <c r="AY656" s="18" t="s">
        <v>128</v>
      </c>
      <c r="BE656" s="199">
        <f>IF(N656="základní",J656,0)</f>
        <v>0</v>
      </c>
      <c r="BF656" s="199">
        <f>IF(N656="snížená",J656,0)</f>
        <v>0</v>
      </c>
      <c r="BG656" s="199">
        <f>IF(N656="zákl. přenesená",J656,0)</f>
        <v>0</v>
      </c>
      <c r="BH656" s="199">
        <f>IF(N656="sníž. přenesená",J656,0)</f>
        <v>0</v>
      </c>
      <c r="BI656" s="199">
        <f>IF(N656="nulová",J656,0)</f>
        <v>0</v>
      </c>
      <c r="BJ656" s="18" t="s">
        <v>90</v>
      </c>
      <c r="BK656" s="199">
        <f>ROUND(I656*H656,2)</f>
        <v>0</v>
      </c>
      <c r="BL656" s="18" t="s">
        <v>135</v>
      </c>
      <c r="BM656" s="198" t="s">
        <v>711</v>
      </c>
    </row>
    <row r="657" spans="1:65" s="2" customFormat="1">
      <c r="A657" s="35"/>
      <c r="B657" s="36"/>
      <c r="C657" s="37"/>
      <c r="D657" s="200" t="s">
        <v>137</v>
      </c>
      <c r="E657" s="37"/>
      <c r="F657" s="201" t="s">
        <v>712</v>
      </c>
      <c r="G657" s="37"/>
      <c r="H657" s="37"/>
      <c r="I657" s="202"/>
      <c r="J657" s="37"/>
      <c r="K657" s="37"/>
      <c r="L657" s="40"/>
      <c r="M657" s="203"/>
      <c r="N657" s="204"/>
      <c r="O657" s="72"/>
      <c r="P657" s="72"/>
      <c r="Q657" s="72"/>
      <c r="R657" s="72"/>
      <c r="S657" s="72"/>
      <c r="T657" s="73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T657" s="18" t="s">
        <v>137</v>
      </c>
      <c r="AU657" s="18" t="s">
        <v>92</v>
      </c>
    </row>
    <row r="658" spans="1:65" s="13" customFormat="1">
      <c r="B658" s="207"/>
      <c r="C658" s="208"/>
      <c r="D658" s="205" t="s">
        <v>141</v>
      </c>
      <c r="E658" s="209" t="s">
        <v>1</v>
      </c>
      <c r="F658" s="210" t="s">
        <v>713</v>
      </c>
      <c r="G658" s="208"/>
      <c r="H658" s="209" t="s">
        <v>1</v>
      </c>
      <c r="I658" s="211"/>
      <c r="J658" s="208"/>
      <c r="K658" s="208"/>
      <c r="L658" s="212"/>
      <c r="M658" s="213"/>
      <c r="N658" s="214"/>
      <c r="O658" s="214"/>
      <c r="P658" s="214"/>
      <c r="Q658" s="214"/>
      <c r="R658" s="214"/>
      <c r="S658" s="214"/>
      <c r="T658" s="215"/>
      <c r="AT658" s="216" t="s">
        <v>141</v>
      </c>
      <c r="AU658" s="216" t="s">
        <v>92</v>
      </c>
      <c r="AV658" s="13" t="s">
        <v>90</v>
      </c>
      <c r="AW658" s="13" t="s">
        <v>36</v>
      </c>
      <c r="AX658" s="13" t="s">
        <v>82</v>
      </c>
      <c r="AY658" s="216" t="s">
        <v>128</v>
      </c>
    </row>
    <row r="659" spans="1:65" s="14" customFormat="1">
      <c r="B659" s="217"/>
      <c r="C659" s="218"/>
      <c r="D659" s="205" t="s">
        <v>141</v>
      </c>
      <c r="E659" s="219" t="s">
        <v>1</v>
      </c>
      <c r="F659" s="220" t="s">
        <v>714</v>
      </c>
      <c r="G659" s="218"/>
      <c r="H659" s="221">
        <v>0.28000000000000003</v>
      </c>
      <c r="I659" s="222"/>
      <c r="J659" s="218"/>
      <c r="K659" s="218"/>
      <c r="L659" s="223"/>
      <c r="M659" s="224"/>
      <c r="N659" s="225"/>
      <c r="O659" s="225"/>
      <c r="P659" s="225"/>
      <c r="Q659" s="225"/>
      <c r="R659" s="225"/>
      <c r="S659" s="225"/>
      <c r="T659" s="226"/>
      <c r="AT659" s="227" t="s">
        <v>141</v>
      </c>
      <c r="AU659" s="227" t="s">
        <v>92</v>
      </c>
      <c r="AV659" s="14" t="s">
        <v>92</v>
      </c>
      <c r="AW659" s="14" t="s">
        <v>36</v>
      </c>
      <c r="AX659" s="14" t="s">
        <v>82</v>
      </c>
      <c r="AY659" s="227" t="s">
        <v>128</v>
      </c>
    </row>
    <row r="660" spans="1:65" s="15" customFormat="1">
      <c r="B660" s="228"/>
      <c r="C660" s="229"/>
      <c r="D660" s="205" t="s">
        <v>141</v>
      </c>
      <c r="E660" s="230" t="s">
        <v>1</v>
      </c>
      <c r="F660" s="231" t="s">
        <v>145</v>
      </c>
      <c r="G660" s="229"/>
      <c r="H660" s="232">
        <v>0.28000000000000003</v>
      </c>
      <c r="I660" s="233"/>
      <c r="J660" s="229"/>
      <c r="K660" s="229"/>
      <c r="L660" s="234"/>
      <c r="M660" s="235"/>
      <c r="N660" s="236"/>
      <c r="O660" s="236"/>
      <c r="P660" s="236"/>
      <c r="Q660" s="236"/>
      <c r="R660" s="236"/>
      <c r="S660" s="236"/>
      <c r="T660" s="237"/>
      <c r="AT660" s="238" t="s">
        <v>141</v>
      </c>
      <c r="AU660" s="238" t="s">
        <v>92</v>
      </c>
      <c r="AV660" s="15" t="s">
        <v>135</v>
      </c>
      <c r="AW660" s="15" t="s">
        <v>36</v>
      </c>
      <c r="AX660" s="15" t="s">
        <v>90</v>
      </c>
      <c r="AY660" s="238" t="s">
        <v>128</v>
      </c>
    </row>
    <row r="661" spans="1:65" s="12" customFormat="1" ht="22.9" customHeight="1">
      <c r="B661" s="171"/>
      <c r="C661" s="172"/>
      <c r="D661" s="173" t="s">
        <v>81</v>
      </c>
      <c r="E661" s="185" t="s">
        <v>715</v>
      </c>
      <c r="F661" s="185" t="s">
        <v>716</v>
      </c>
      <c r="G661" s="172"/>
      <c r="H661" s="172"/>
      <c r="I661" s="175"/>
      <c r="J661" s="186">
        <f>BK661</f>
        <v>0</v>
      </c>
      <c r="K661" s="172"/>
      <c r="L661" s="177"/>
      <c r="M661" s="178"/>
      <c r="N661" s="179"/>
      <c r="O661" s="179"/>
      <c r="P661" s="180">
        <f>SUM(P662:P686)</f>
        <v>0</v>
      </c>
      <c r="Q661" s="179"/>
      <c r="R661" s="180">
        <f>SUM(R662:R686)</f>
        <v>0</v>
      </c>
      <c r="S661" s="179"/>
      <c r="T661" s="181">
        <f>SUM(T662:T686)</f>
        <v>0</v>
      </c>
      <c r="AR661" s="182" t="s">
        <v>90</v>
      </c>
      <c r="AT661" s="183" t="s">
        <v>81</v>
      </c>
      <c r="AU661" s="183" t="s">
        <v>90</v>
      </c>
      <c r="AY661" s="182" t="s">
        <v>128</v>
      </c>
      <c r="BK661" s="184">
        <f>SUM(BK662:BK686)</f>
        <v>0</v>
      </c>
    </row>
    <row r="662" spans="1:65" s="2" customFormat="1" ht="21.75" customHeight="1">
      <c r="A662" s="35"/>
      <c r="B662" s="36"/>
      <c r="C662" s="187" t="s">
        <v>717</v>
      </c>
      <c r="D662" s="187" t="s">
        <v>130</v>
      </c>
      <c r="E662" s="188" t="s">
        <v>718</v>
      </c>
      <c r="F662" s="189" t="s">
        <v>719</v>
      </c>
      <c r="G662" s="190" t="s">
        <v>283</v>
      </c>
      <c r="H662" s="191">
        <v>143.22800000000001</v>
      </c>
      <c r="I662" s="192"/>
      <c r="J662" s="193">
        <f>ROUND(I662*H662,2)</f>
        <v>0</v>
      </c>
      <c r="K662" s="189" t="s">
        <v>134</v>
      </c>
      <c r="L662" s="40"/>
      <c r="M662" s="194" t="s">
        <v>1</v>
      </c>
      <c r="N662" s="195" t="s">
        <v>47</v>
      </c>
      <c r="O662" s="72"/>
      <c r="P662" s="196">
        <f>O662*H662</f>
        <v>0</v>
      </c>
      <c r="Q662" s="196">
        <v>0</v>
      </c>
      <c r="R662" s="196">
        <f>Q662*H662</f>
        <v>0</v>
      </c>
      <c r="S662" s="196">
        <v>0</v>
      </c>
      <c r="T662" s="197">
        <f>S662*H662</f>
        <v>0</v>
      </c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R662" s="198" t="s">
        <v>135</v>
      </c>
      <c r="AT662" s="198" t="s">
        <v>130</v>
      </c>
      <c r="AU662" s="198" t="s">
        <v>92</v>
      </c>
      <c r="AY662" s="18" t="s">
        <v>128</v>
      </c>
      <c r="BE662" s="199">
        <f>IF(N662="základní",J662,0)</f>
        <v>0</v>
      </c>
      <c r="BF662" s="199">
        <f>IF(N662="snížená",J662,0)</f>
        <v>0</v>
      </c>
      <c r="BG662" s="199">
        <f>IF(N662="zákl. přenesená",J662,0)</f>
        <v>0</v>
      </c>
      <c r="BH662" s="199">
        <f>IF(N662="sníž. přenesená",J662,0)</f>
        <v>0</v>
      </c>
      <c r="BI662" s="199">
        <f>IF(N662="nulová",J662,0)</f>
        <v>0</v>
      </c>
      <c r="BJ662" s="18" t="s">
        <v>90</v>
      </c>
      <c r="BK662" s="199">
        <f>ROUND(I662*H662,2)</f>
        <v>0</v>
      </c>
      <c r="BL662" s="18" t="s">
        <v>135</v>
      </c>
      <c r="BM662" s="198" t="s">
        <v>720</v>
      </c>
    </row>
    <row r="663" spans="1:65" s="2" customFormat="1">
      <c r="A663" s="35"/>
      <c r="B663" s="36"/>
      <c r="C663" s="37"/>
      <c r="D663" s="200" t="s">
        <v>137</v>
      </c>
      <c r="E663" s="37"/>
      <c r="F663" s="201" t="s">
        <v>721</v>
      </c>
      <c r="G663" s="37"/>
      <c r="H663" s="37"/>
      <c r="I663" s="202"/>
      <c r="J663" s="37"/>
      <c r="K663" s="37"/>
      <c r="L663" s="40"/>
      <c r="M663" s="203"/>
      <c r="N663" s="204"/>
      <c r="O663" s="72"/>
      <c r="P663" s="72"/>
      <c r="Q663" s="72"/>
      <c r="R663" s="72"/>
      <c r="S663" s="72"/>
      <c r="T663" s="73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T663" s="18" t="s">
        <v>137</v>
      </c>
      <c r="AU663" s="18" t="s">
        <v>92</v>
      </c>
    </row>
    <row r="664" spans="1:65" s="2" customFormat="1" ht="19.5">
      <c r="A664" s="35"/>
      <c r="B664" s="36"/>
      <c r="C664" s="37"/>
      <c r="D664" s="205" t="s">
        <v>139</v>
      </c>
      <c r="E664" s="37"/>
      <c r="F664" s="206" t="s">
        <v>722</v>
      </c>
      <c r="G664" s="37"/>
      <c r="H664" s="37"/>
      <c r="I664" s="202"/>
      <c r="J664" s="37"/>
      <c r="K664" s="37"/>
      <c r="L664" s="40"/>
      <c r="M664" s="203"/>
      <c r="N664" s="204"/>
      <c r="O664" s="72"/>
      <c r="P664" s="72"/>
      <c r="Q664" s="72"/>
      <c r="R664" s="72"/>
      <c r="S664" s="72"/>
      <c r="T664" s="73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T664" s="18" t="s">
        <v>139</v>
      </c>
      <c r="AU664" s="18" t="s">
        <v>92</v>
      </c>
    </row>
    <row r="665" spans="1:65" s="2" customFormat="1" ht="24.2" customHeight="1">
      <c r="A665" s="35"/>
      <c r="B665" s="36"/>
      <c r="C665" s="187" t="s">
        <v>723</v>
      </c>
      <c r="D665" s="187" t="s">
        <v>130</v>
      </c>
      <c r="E665" s="188" t="s">
        <v>724</v>
      </c>
      <c r="F665" s="189" t="s">
        <v>725</v>
      </c>
      <c r="G665" s="190" t="s">
        <v>283</v>
      </c>
      <c r="H665" s="191">
        <v>286.45600000000002</v>
      </c>
      <c r="I665" s="192"/>
      <c r="J665" s="193">
        <f>ROUND(I665*H665,2)</f>
        <v>0</v>
      </c>
      <c r="K665" s="189" t="s">
        <v>134</v>
      </c>
      <c r="L665" s="40"/>
      <c r="M665" s="194" t="s">
        <v>1</v>
      </c>
      <c r="N665" s="195" t="s">
        <v>47</v>
      </c>
      <c r="O665" s="72"/>
      <c r="P665" s="196">
        <f>O665*H665</f>
        <v>0</v>
      </c>
      <c r="Q665" s="196">
        <v>0</v>
      </c>
      <c r="R665" s="196">
        <f>Q665*H665</f>
        <v>0</v>
      </c>
      <c r="S665" s="196">
        <v>0</v>
      </c>
      <c r="T665" s="197">
        <f>S665*H665</f>
        <v>0</v>
      </c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R665" s="198" t="s">
        <v>135</v>
      </c>
      <c r="AT665" s="198" t="s">
        <v>130</v>
      </c>
      <c r="AU665" s="198" t="s">
        <v>92</v>
      </c>
      <c r="AY665" s="18" t="s">
        <v>128</v>
      </c>
      <c r="BE665" s="199">
        <f>IF(N665="základní",J665,0)</f>
        <v>0</v>
      </c>
      <c r="BF665" s="199">
        <f>IF(N665="snížená",J665,0)</f>
        <v>0</v>
      </c>
      <c r="BG665" s="199">
        <f>IF(N665="zákl. přenesená",J665,0)</f>
        <v>0</v>
      </c>
      <c r="BH665" s="199">
        <f>IF(N665="sníž. přenesená",J665,0)</f>
        <v>0</v>
      </c>
      <c r="BI665" s="199">
        <f>IF(N665="nulová",J665,0)</f>
        <v>0</v>
      </c>
      <c r="BJ665" s="18" t="s">
        <v>90</v>
      </c>
      <c r="BK665" s="199">
        <f>ROUND(I665*H665,2)</f>
        <v>0</v>
      </c>
      <c r="BL665" s="18" t="s">
        <v>135</v>
      </c>
      <c r="BM665" s="198" t="s">
        <v>726</v>
      </c>
    </row>
    <row r="666" spans="1:65" s="2" customFormat="1">
      <c r="A666" s="35"/>
      <c r="B666" s="36"/>
      <c r="C666" s="37"/>
      <c r="D666" s="200" t="s">
        <v>137</v>
      </c>
      <c r="E666" s="37"/>
      <c r="F666" s="201" t="s">
        <v>727</v>
      </c>
      <c r="G666" s="37"/>
      <c r="H666" s="37"/>
      <c r="I666" s="202"/>
      <c r="J666" s="37"/>
      <c r="K666" s="37"/>
      <c r="L666" s="40"/>
      <c r="M666" s="203"/>
      <c r="N666" s="204"/>
      <c r="O666" s="72"/>
      <c r="P666" s="72"/>
      <c r="Q666" s="72"/>
      <c r="R666" s="72"/>
      <c r="S666" s="72"/>
      <c r="T666" s="73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T666" s="18" t="s">
        <v>137</v>
      </c>
      <c r="AU666" s="18" t="s">
        <v>92</v>
      </c>
    </row>
    <row r="667" spans="1:65" s="14" customFormat="1">
      <c r="B667" s="217"/>
      <c r="C667" s="218"/>
      <c r="D667" s="205" t="s">
        <v>141</v>
      </c>
      <c r="E667" s="219" t="s">
        <v>1</v>
      </c>
      <c r="F667" s="220" t="s">
        <v>728</v>
      </c>
      <c r="G667" s="218"/>
      <c r="H667" s="221">
        <v>286.45600000000002</v>
      </c>
      <c r="I667" s="222"/>
      <c r="J667" s="218"/>
      <c r="K667" s="218"/>
      <c r="L667" s="223"/>
      <c r="M667" s="224"/>
      <c r="N667" s="225"/>
      <c r="O667" s="225"/>
      <c r="P667" s="225"/>
      <c r="Q667" s="225"/>
      <c r="R667" s="225"/>
      <c r="S667" s="225"/>
      <c r="T667" s="226"/>
      <c r="AT667" s="227" t="s">
        <v>141</v>
      </c>
      <c r="AU667" s="227" t="s">
        <v>92</v>
      </c>
      <c r="AV667" s="14" t="s">
        <v>92</v>
      </c>
      <c r="AW667" s="14" t="s">
        <v>36</v>
      </c>
      <c r="AX667" s="14" t="s">
        <v>82</v>
      </c>
      <c r="AY667" s="227" t="s">
        <v>128</v>
      </c>
    </row>
    <row r="668" spans="1:65" s="15" customFormat="1">
      <c r="B668" s="228"/>
      <c r="C668" s="229"/>
      <c r="D668" s="205" t="s">
        <v>141</v>
      </c>
      <c r="E668" s="230" t="s">
        <v>1</v>
      </c>
      <c r="F668" s="231" t="s">
        <v>145</v>
      </c>
      <c r="G668" s="229"/>
      <c r="H668" s="232">
        <v>286.45600000000002</v>
      </c>
      <c r="I668" s="233"/>
      <c r="J668" s="229"/>
      <c r="K668" s="229"/>
      <c r="L668" s="234"/>
      <c r="M668" s="235"/>
      <c r="N668" s="236"/>
      <c r="O668" s="236"/>
      <c r="P668" s="236"/>
      <c r="Q668" s="236"/>
      <c r="R668" s="236"/>
      <c r="S668" s="236"/>
      <c r="T668" s="237"/>
      <c r="AT668" s="238" t="s">
        <v>141</v>
      </c>
      <c r="AU668" s="238" t="s">
        <v>92</v>
      </c>
      <c r="AV668" s="15" t="s">
        <v>135</v>
      </c>
      <c r="AW668" s="15" t="s">
        <v>36</v>
      </c>
      <c r="AX668" s="15" t="s">
        <v>90</v>
      </c>
      <c r="AY668" s="238" t="s">
        <v>128</v>
      </c>
    </row>
    <row r="669" spans="1:65" s="2" customFormat="1" ht="24.2" customHeight="1">
      <c r="A669" s="35"/>
      <c r="B669" s="36"/>
      <c r="C669" s="187" t="s">
        <v>729</v>
      </c>
      <c r="D669" s="187" t="s">
        <v>130</v>
      </c>
      <c r="E669" s="188" t="s">
        <v>730</v>
      </c>
      <c r="F669" s="189" t="s">
        <v>731</v>
      </c>
      <c r="G669" s="190" t="s">
        <v>283</v>
      </c>
      <c r="H669" s="191">
        <v>143.22800000000001</v>
      </c>
      <c r="I669" s="192"/>
      <c r="J669" s="193">
        <f>ROUND(I669*H669,2)</f>
        <v>0</v>
      </c>
      <c r="K669" s="189" t="s">
        <v>134</v>
      </c>
      <c r="L669" s="40"/>
      <c r="M669" s="194" t="s">
        <v>1</v>
      </c>
      <c r="N669" s="195" t="s">
        <v>47</v>
      </c>
      <c r="O669" s="72"/>
      <c r="P669" s="196">
        <f>O669*H669</f>
        <v>0</v>
      </c>
      <c r="Q669" s="196">
        <v>0</v>
      </c>
      <c r="R669" s="196">
        <f>Q669*H669</f>
        <v>0</v>
      </c>
      <c r="S669" s="196">
        <v>0</v>
      </c>
      <c r="T669" s="197">
        <f>S669*H669</f>
        <v>0</v>
      </c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R669" s="198" t="s">
        <v>135</v>
      </c>
      <c r="AT669" s="198" t="s">
        <v>130</v>
      </c>
      <c r="AU669" s="198" t="s">
        <v>92</v>
      </c>
      <c r="AY669" s="18" t="s">
        <v>128</v>
      </c>
      <c r="BE669" s="199">
        <f>IF(N669="základní",J669,0)</f>
        <v>0</v>
      </c>
      <c r="BF669" s="199">
        <f>IF(N669="snížená",J669,0)</f>
        <v>0</v>
      </c>
      <c r="BG669" s="199">
        <f>IF(N669="zákl. přenesená",J669,0)</f>
        <v>0</v>
      </c>
      <c r="BH669" s="199">
        <f>IF(N669="sníž. přenesená",J669,0)</f>
        <v>0</v>
      </c>
      <c r="BI669" s="199">
        <f>IF(N669="nulová",J669,0)</f>
        <v>0</v>
      </c>
      <c r="BJ669" s="18" t="s">
        <v>90</v>
      </c>
      <c r="BK669" s="199">
        <f>ROUND(I669*H669,2)</f>
        <v>0</v>
      </c>
      <c r="BL669" s="18" t="s">
        <v>135</v>
      </c>
      <c r="BM669" s="198" t="s">
        <v>732</v>
      </c>
    </row>
    <row r="670" spans="1:65" s="2" customFormat="1">
      <c r="A670" s="35"/>
      <c r="B670" s="36"/>
      <c r="C670" s="37"/>
      <c r="D670" s="200" t="s">
        <v>137</v>
      </c>
      <c r="E670" s="37"/>
      <c r="F670" s="201" t="s">
        <v>733</v>
      </c>
      <c r="G670" s="37"/>
      <c r="H670" s="37"/>
      <c r="I670" s="202"/>
      <c r="J670" s="37"/>
      <c r="K670" s="37"/>
      <c r="L670" s="40"/>
      <c r="M670" s="203"/>
      <c r="N670" s="204"/>
      <c r="O670" s="72"/>
      <c r="P670" s="72"/>
      <c r="Q670" s="72"/>
      <c r="R670" s="72"/>
      <c r="S670" s="72"/>
      <c r="T670" s="73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T670" s="18" t="s">
        <v>137</v>
      </c>
      <c r="AU670" s="18" t="s">
        <v>92</v>
      </c>
    </row>
    <row r="671" spans="1:65" s="2" customFormat="1" ht="37.9" customHeight="1">
      <c r="A671" s="35"/>
      <c r="B671" s="36"/>
      <c r="C671" s="187" t="s">
        <v>734</v>
      </c>
      <c r="D671" s="187" t="s">
        <v>130</v>
      </c>
      <c r="E671" s="188" t="s">
        <v>735</v>
      </c>
      <c r="F671" s="189" t="s">
        <v>736</v>
      </c>
      <c r="G671" s="190" t="s">
        <v>283</v>
      </c>
      <c r="H671" s="191">
        <v>98.823999999999998</v>
      </c>
      <c r="I671" s="192"/>
      <c r="J671" s="193">
        <f>ROUND(I671*H671,2)</f>
        <v>0</v>
      </c>
      <c r="K671" s="189" t="s">
        <v>134</v>
      </c>
      <c r="L671" s="40"/>
      <c r="M671" s="194" t="s">
        <v>1</v>
      </c>
      <c r="N671" s="195" t="s">
        <v>47</v>
      </c>
      <c r="O671" s="72"/>
      <c r="P671" s="196">
        <f>O671*H671</f>
        <v>0</v>
      </c>
      <c r="Q671" s="196">
        <v>0</v>
      </c>
      <c r="R671" s="196">
        <f>Q671*H671</f>
        <v>0</v>
      </c>
      <c r="S671" s="196">
        <v>0</v>
      </c>
      <c r="T671" s="197">
        <f>S671*H671</f>
        <v>0</v>
      </c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R671" s="198" t="s">
        <v>135</v>
      </c>
      <c r="AT671" s="198" t="s">
        <v>130</v>
      </c>
      <c r="AU671" s="198" t="s">
        <v>92</v>
      </c>
      <c r="AY671" s="18" t="s">
        <v>128</v>
      </c>
      <c r="BE671" s="199">
        <f>IF(N671="základní",J671,0)</f>
        <v>0</v>
      </c>
      <c r="BF671" s="199">
        <f>IF(N671="snížená",J671,0)</f>
        <v>0</v>
      </c>
      <c r="BG671" s="199">
        <f>IF(N671="zákl. přenesená",J671,0)</f>
        <v>0</v>
      </c>
      <c r="BH671" s="199">
        <f>IF(N671="sníž. přenesená",J671,0)</f>
        <v>0</v>
      </c>
      <c r="BI671" s="199">
        <f>IF(N671="nulová",J671,0)</f>
        <v>0</v>
      </c>
      <c r="BJ671" s="18" t="s">
        <v>90</v>
      </c>
      <c r="BK671" s="199">
        <f>ROUND(I671*H671,2)</f>
        <v>0</v>
      </c>
      <c r="BL671" s="18" t="s">
        <v>135</v>
      </c>
      <c r="BM671" s="198" t="s">
        <v>737</v>
      </c>
    </row>
    <row r="672" spans="1:65" s="2" customFormat="1">
      <c r="A672" s="35"/>
      <c r="B672" s="36"/>
      <c r="C672" s="37"/>
      <c r="D672" s="200" t="s">
        <v>137</v>
      </c>
      <c r="E672" s="37"/>
      <c r="F672" s="201" t="s">
        <v>738</v>
      </c>
      <c r="G672" s="37"/>
      <c r="H672" s="37"/>
      <c r="I672" s="202"/>
      <c r="J672" s="37"/>
      <c r="K672" s="37"/>
      <c r="L672" s="40"/>
      <c r="M672" s="203"/>
      <c r="N672" s="204"/>
      <c r="O672" s="72"/>
      <c r="P672" s="72"/>
      <c r="Q672" s="72"/>
      <c r="R672" s="72"/>
      <c r="S672" s="72"/>
      <c r="T672" s="73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T672" s="18" t="s">
        <v>137</v>
      </c>
      <c r="AU672" s="18" t="s">
        <v>92</v>
      </c>
    </row>
    <row r="673" spans="1:65" s="14" customFormat="1">
      <c r="B673" s="217"/>
      <c r="C673" s="218"/>
      <c r="D673" s="205" t="s">
        <v>141</v>
      </c>
      <c r="E673" s="219" t="s">
        <v>1</v>
      </c>
      <c r="F673" s="220" t="s">
        <v>739</v>
      </c>
      <c r="G673" s="218"/>
      <c r="H673" s="221">
        <v>53.927999999999997</v>
      </c>
      <c r="I673" s="222"/>
      <c r="J673" s="218"/>
      <c r="K673" s="218"/>
      <c r="L673" s="223"/>
      <c r="M673" s="224"/>
      <c r="N673" s="225"/>
      <c r="O673" s="225"/>
      <c r="P673" s="225"/>
      <c r="Q673" s="225"/>
      <c r="R673" s="225"/>
      <c r="S673" s="225"/>
      <c r="T673" s="226"/>
      <c r="AT673" s="227" t="s">
        <v>141</v>
      </c>
      <c r="AU673" s="227" t="s">
        <v>92</v>
      </c>
      <c r="AV673" s="14" t="s">
        <v>92</v>
      </c>
      <c r="AW673" s="14" t="s">
        <v>36</v>
      </c>
      <c r="AX673" s="14" t="s">
        <v>82</v>
      </c>
      <c r="AY673" s="227" t="s">
        <v>128</v>
      </c>
    </row>
    <row r="674" spans="1:65" s="14" customFormat="1">
      <c r="B674" s="217"/>
      <c r="C674" s="218"/>
      <c r="D674" s="205" t="s">
        <v>141</v>
      </c>
      <c r="E674" s="219" t="s">
        <v>1</v>
      </c>
      <c r="F674" s="220" t="s">
        <v>740</v>
      </c>
      <c r="G674" s="218"/>
      <c r="H674" s="221">
        <v>40.243000000000002</v>
      </c>
      <c r="I674" s="222"/>
      <c r="J674" s="218"/>
      <c r="K674" s="218"/>
      <c r="L674" s="223"/>
      <c r="M674" s="224"/>
      <c r="N674" s="225"/>
      <c r="O674" s="225"/>
      <c r="P674" s="225"/>
      <c r="Q674" s="225"/>
      <c r="R674" s="225"/>
      <c r="S674" s="225"/>
      <c r="T674" s="226"/>
      <c r="AT674" s="227" t="s">
        <v>141</v>
      </c>
      <c r="AU674" s="227" t="s">
        <v>92</v>
      </c>
      <c r="AV674" s="14" t="s">
        <v>92</v>
      </c>
      <c r="AW674" s="14" t="s">
        <v>36</v>
      </c>
      <c r="AX674" s="14" t="s">
        <v>82</v>
      </c>
      <c r="AY674" s="227" t="s">
        <v>128</v>
      </c>
    </row>
    <row r="675" spans="1:65" s="14" customFormat="1">
      <c r="B675" s="217"/>
      <c r="C675" s="218"/>
      <c r="D675" s="205" t="s">
        <v>141</v>
      </c>
      <c r="E675" s="219" t="s">
        <v>1</v>
      </c>
      <c r="F675" s="220" t="s">
        <v>741</v>
      </c>
      <c r="G675" s="218"/>
      <c r="H675" s="221">
        <v>4.6159999999999997</v>
      </c>
      <c r="I675" s="222"/>
      <c r="J675" s="218"/>
      <c r="K675" s="218"/>
      <c r="L675" s="223"/>
      <c r="M675" s="224"/>
      <c r="N675" s="225"/>
      <c r="O675" s="225"/>
      <c r="P675" s="225"/>
      <c r="Q675" s="225"/>
      <c r="R675" s="225"/>
      <c r="S675" s="225"/>
      <c r="T675" s="226"/>
      <c r="AT675" s="227" t="s">
        <v>141</v>
      </c>
      <c r="AU675" s="227" t="s">
        <v>92</v>
      </c>
      <c r="AV675" s="14" t="s">
        <v>92</v>
      </c>
      <c r="AW675" s="14" t="s">
        <v>36</v>
      </c>
      <c r="AX675" s="14" t="s">
        <v>82</v>
      </c>
      <c r="AY675" s="227" t="s">
        <v>128</v>
      </c>
    </row>
    <row r="676" spans="1:65" s="14" customFormat="1">
      <c r="B676" s="217"/>
      <c r="C676" s="218"/>
      <c r="D676" s="205" t="s">
        <v>141</v>
      </c>
      <c r="E676" s="219" t="s">
        <v>1</v>
      </c>
      <c r="F676" s="220" t="s">
        <v>742</v>
      </c>
      <c r="G676" s="218"/>
      <c r="H676" s="221">
        <v>1.2999999999999999E-2</v>
      </c>
      <c r="I676" s="222"/>
      <c r="J676" s="218"/>
      <c r="K676" s="218"/>
      <c r="L676" s="223"/>
      <c r="M676" s="224"/>
      <c r="N676" s="225"/>
      <c r="O676" s="225"/>
      <c r="P676" s="225"/>
      <c r="Q676" s="225"/>
      <c r="R676" s="225"/>
      <c r="S676" s="225"/>
      <c r="T676" s="226"/>
      <c r="AT676" s="227" t="s">
        <v>141</v>
      </c>
      <c r="AU676" s="227" t="s">
        <v>92</v>
      </c>
      <c r="AV676" s="14" t="s">
        <v>92</v>
      </c>
      <c r="AW676" s="14" t="s">
        <v>36</v>
      </c>
      <c r="AX676" s="14" t="s">
        <v>82</v>
      </c>
      <c r="AY676" s="227" t="s">
        <v>128</v>
      </c>
    </row>
    <row r="677" spans="1:65" s="14" customFormat="1">
      <c r="B677" s="217"/>
      <c r="C677" s="218"/>
      <c r="D677" s="205" t="s">
        <v>141</v>
      </c>
      <c r="E677" s="219" t="s">
        <v>1</v>
      </c>
      <c r="F677" s="220" t="s">
        <v>743</v>
      </c>
      <c r="G677" s="218"/>
      <c r="H677" s="221">
        <v>2.4E-2</v>
      </c>
      <c r="I677" s="222"/>
      <c r="J677" s="218"/>
      <c r="K677" s="218"/>
      <c r="L677" s="223"/>
      <c r="M677" s="224"/>
      <c r="N677" s="225"/>
      <c r="O677" s="225"/>
      <c r="P677" s="225"/>
      <c r="Q677" s="225"/>
      <c r="R677" s="225"/>
      <c r="S677" s="225"/>
      <c r="T677" s="226"/>
      <c r="AT677" s="227" t="s">
        <v>141</v>
      </c>
      <c r="AU677" s="227" t="s">
        <v>92</v>
      </c>
      <c r="AV677" s="14" t="s">
        <v>92</v>
      </c>
      <c r="AW677" s="14" t="s">
        <v>36</v>
      </c>
      <c r="AX677" s="14" t="s">
        <v>82</v>
      </c>
      <c r="AY677" s="227" t="s">
        <v>128</v>
      </c>
    </row>
    <row r="678" spans="1:65" s="15" customFormat="1">
      <c r="B678" s="228"/>
      <c r="C678" s="229"/>
      <c r="D678" s="205" t="s">
        <v>141</v>
      </c>
      <c r="E678" s="230" t="s">
        <v>1</v>
      </c>
      <c r="F678" s="231" t="s">
        <v>145</v>
      </c>
      <c r="G678" s="229"/>
      <c r="H678" s="232">
        <v>98.823999999999998</v>
      </c>
      <c r="I678" s="233"/>
      <c r="J678" s="229"/>
      <c r="K678" s="229"/>
      <c r="L678" s="234"/>
      <c r="M678" s="235"/>
      <c r="N678" s="236"/>
      <c r="O678" s="236"/>
      <c r="P678" s="236"/>
      <c r="Q678" s="236"/>
      <c r="R678" s="236"/>
      <c r="S678" s="236"/>
      <c r="T678" s="237"/>
      <c r="AT678" s="238" t="s">
        <v>141</v>
      </c>
      <c r="AU678" s="238" t="s">
        <v>92</v>
      </c>
      <c r="AV678" s="15" t="s">
        <v>135</v>
      </c>
      <c r="AW678" s="15" t="s">
        <v>36</v>
      </c>
      <c r="AX678" s="15" t="s">
        <v>90</v>
      </c>
      <c r="AY678" s="238" t="s">
        <v>128</v>
      </c>
    </row>
    <row r="679" spans="1:65" s="2" customFormat="1" ht="44.25" customHeight="1">
      <c r="A679" s="35"/>
      <c r="B679" s="36"/>
      <c r="C679" s="187" t="s">
        <v>744</v>
      </c>
      <c r="D679" s="187" t="s">
        <v>130</v>
      </c>
      <c r="E679" s="188" t="s">
        <v>745</v>
      </c>
      <c r="F679" s="189" t="s">
        <v>746</v>
      </c>
      <c r="G679" s="190" t="s">
        <v>283</v>
      </c>
      <c r="H679" s="191">
        <v>44.154000000000003</v>
      </c>
      <c r="I679" s="192"/>
      <c r="J679" s="193">
        <f>ROUND(I679*H679,2)</f>
        <v>0</v>
      </c>
      <c r="K679" s="189" t="s">
        <v>134</v>
      </c>
      <c r="L679" s="40"/>
      <c r="M679" s="194" t="s">
        <v>1</v>
      </c>
      <c r="N679" s="195" t="s">
        <v>47</v>
      </c>
      <c r="O679" s="72"/>
      <c r="P679" s="196">
        <f>O679*H679</f>
        <v>0</v>
      </c>
      <c r="Q679" s="196">
        <v>0</v>
      </c>
      <c r="R679" s="196">
        <f>Q679*H679</f>
        <v>0</v>
      </c>
      <c r="S679" s="196">
        <v>0</v>
      </c>
      <c r="T679" s="197">
        <f>S679*H679</f>
        <v>0</v>
      </c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R679" s="198" t="s">
        <v>135</v>
      </c>
      <c r="AT679" s="198" t="s">
        <v>130</v>
      </c>
      <c r="AU679" s="198" t="s">
        <v>92</v>
      </c>
      <c r="AY679" s="18" t="s">
        <v>128</v>
      </c>
      <c r="BE679" s="199">
        <f>IF(N679="základní",J679,0)</f>
        <v>0</v>
      </c>
      <c r="BF679" s="199">
        <f>IF(N679="snížená",J679,0)</f>
        <v>0</v>
      </c>
      <c r="BG679" s="199">
        <f>IF(N679="zákl. přenesená",J679,0)</f>
        <v>0</v>
      </c>
      <c r="BH679" s="199">
        <f>IF(N679="sníž. přenesená",J679,0)</f>
        <v>0</v>
      </c>
      <c r="BI679" s="199">
        <f>IF(N679="nulová",J679,0)</f>
        <v>0</v>
      </c>
      <c r="BJ679" s="18" t="s">
        <v>90</v>
      </c>
      <c r="BK679" s="199">
        <f>ROUND(I679*H679,2)</f>
        <v>0</v>
      </c>
      <c r="BL679" s="18" t="s">
        <v>135</v>
      </c>
      <c r="BM679" s="198" t="s">
        <v>747</v>
      </c>
    </row>
    <row r="680" spans="1:65" s="2" customFormat="1">
      <c r="A680" s="35"/>
      <c r="B680" s="36"/>
      <c r="C680" s="37"/>
      <c r="D680" s="200" t="s">
        <v>137</v>
      </c>
      <c r="E680" s="37"/>
      <c r="F680" s="201" t="s">
        <v>748</v>
      </c>
      <c r="G680" s="37"/>
      <c r="H680" s="37"/>
      <c r="I680" s="202"/>
      <c r="J680" s="37"/>
      <c r="K680" s="37"/>
      <c r="L680" s="40"/>
      <c r="M680" s="203"/>
      <c r="N680" s="204"/>
      <c r="O680" s="72"/>
      <c r="P680" s="72"/>
      <c r="Q680" s="72"/>
      <c r="R680" s="72"/>
      <c r="S680" s="72"/>
      <c r="T680" s="73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T680" s="18" t="s">
        <v>137</v>
      </c>
      <c r="AU680" s="18" t="s">
        <v>92</v>
      </c>
    </row>
    <row r="681" spans="1:65" s="14" customFormat="1">
      <c r="B681" s="217"/>
      <c r="C681" s="218"/>
      <c r="D681" s="205" t="s">
        <v>141</v>
      </c>
      <c r="E681" s="219" t="s">
        <v>1</v>
      </c>
      <c r="F681" s="220" t="s">
        <v>749</v>
      </c>
      <c r="G681" s="218"/>
      <c r="H681" s="221">
        <v>44.154000000000003</v>
      </c>
      <c r="I681" s="222"/>
      <c r="J681" s="218"/>
      <c r="K681" s="218"/>
      <c r="L681" s="223"/>
      <c r="M681" s="224"/>
      <c r="N681" s="225"/>
      <c r="O681" s="225"/>
      <c r="P681" s="225"/>
      <c r="Q681" s="225"/>
      <c r="R681" s="225"/>
      <c r="S681" s="225"/>
      <c r="T681" s="226"/>
      <c r="AT681" s="227" t="s">
        <v>141</v>
      </c>
      <c r="AU681" s="227" t="s">
        <v>92</v>
      </c>
      <c r="AV681" s="14" t="s">
        <v>92</v>
      </c>
      <c r="AW681" s="14" t="s">
        <v>36</v>
      </c>
      <c r="AX681" s="14" t="s">
        <v>82</v>
      </c>
      <c r="AY681" s="227" t="s">
        <v>128</v>
      </c>
    </row>
    <row r="682" spans="1:65" s="15" customFormat="1">
      <c r="B682" s="228"/>
      <c r="C682" s="229"/>
      <c r="D682" s="205" t="s">
        <v>141</v>
      </c>
      <c r="E682" s="230" t="s">
        <v>1</v>
      </c>
      <c r="F682" s="231" t="s">
        <v>145</v>
      </c>
      <c r="G682" s="229"/>
      <c r="H682" s="232">
        <v>44.154000000000003</v>
      </c>
      <c r="I682" s="233"/>
      <c r="J682" s="229"/>
      <c r="K682" s="229"/>
      <c r="L682" s="234"/>
      <c r="M682" s="235"/>
      <c r="N682" s="236"/>
      <c r="O682" s="236"/>
      <c r="P682" s="236"/>
      <c r="Q682" s="236"/>
      <c r="R682" s="236"/>
      <c r="S682" s="236"/>
      <c r="T682" s="237"/>
      <c r="AT682" s="238" t="s">
        <v>141</v>
      </c>
      <c r="AU682" s="238" t="s">
        <v>92</v>
      </c>
      <c r="AV682" s="15" t="s">
        <v>135</v>
      </c>
      <c r="AW682" s="15" t="s">
        <v>36</v>
      </c>
      <c r="AX682" s="15" t="s">
        <v>90</v>
      </c>
      <c r="AY682" s="238" t="s">
        <v>128</v>
      </c>
    </row>
    <row r="683" spans="1:65" s="2" customFormat="1" ht="16.5" customHeight="1">
      <c r="A683" s="35"/>
      <c r="B683" s="36"/>
      <c r="C683" s="187" t="s">
        <v>750</v>
      </c>
      <c r="D683" s="187" t="s">
        <v>130</v>
      </c>
      <c r="E683" s="188" t="s">
        <v>751</v>
      </c>
      <c r="F683" s="189" t="s">
        <v>752</v>
      </c>
      <c r="G683" s="190" t="s">
        <v>283</v>
      </c>
      <c r="H683" s="191">
        <v>0.25</v>
      </c>
      <c r="I683" s="192"/>
      <c r="J683" s="193">
        <f>ROUND(I683*H683,2)</f>
        <v>0</v>
      </c>
      <c r="K683" s="189" t="s">
        <v>1</v>
      </c>
      <c r="L683" s="40"/>
      <c r="M683" s="194" t="s">
        <v>1</v>
      </c>
      <c r="N683" s="195" t="s">
        <v>47</v>
      </c>
      <c r="O683" s="72"/>
      <c r="P683" s="196">
        <f>O683*H683</f>
        <v>0</v>
      </c>
      <c r="Q683" s="196">
        <v>0</v>
      </c>
      <c r="R683" s="196">
        <f>Q683*H683</f>
        <v>0</v>
      </c>
      <c r="S683" s="196">
        <v>0</v>
      </c>
      <c r="T683" s="197">
        <f>S683*H683</f>
        <v>0</v>
      </c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R683" s="198" t="s">
        <v>135</v>
      </c>
      <c r="AT683" s="198" t="s">
        <v>130</v>
      </c>
      <c r="AU683" s="198" t="s">
        <v>92</v>
      </c>
      <c r="AY683" s="18" t="s">
        <v>128</v>
      </c>
      <c r="BE683" s="199">
        <f>IF(N683="základní",J683,0)</f>
        <v>0</v>
      </c>
      <c r="BF683" s="199">
        <f>IF(N683="snížená",J683,0)</f>
        <v>0</v>
      </c>
      <c r="BG683" s="199">
        <f>IF(N683="zákl. přenesená",J683,0)</f>
        <v>0</v>
      </c>
      <c r="BH683" s="199">
        <f>IF(N683="sníž. přenesená",J683,0)</f>
        <v>0</v>
      </c>
      <c r="BI683" s="199">
        <f>IF(N683="nulová",J683,0)</f>
        <v>0</v>
      </c>
      <c r="BJ683" s="18" t="s">
        <v>90</v>
      </c>
      <c r="BK683" s="199">
        <f>ROUND(I683*H683,2)</f>
        <v>0</v>
      </c>
      <c r="BL683" s="18" t="s">
        <v>135</v>
      </c>
      <c r="BM683" s="198" t="s">
        <v>753</v>
      </c>
    </row>
    <row r="684" spans="1:65" s="2" customFormat="1" ht="48.75">
      <c r="A684" s="35"/>
      <c r="B684" s="36"/>
      <c r="C684" s="37"/>
      <c r="D684" s="205" t="s">
        <v>139</v>
      </c>
      <c r="E684" s="37"/>
      <c r="F684" s="206" t="s">
        <v>754</v>
      </c>
      <c r="G684" s="37"/>
      <c r="H684" s="37"/>
      <c r="I684" s="202"/>
      <c r="J684" s="37"/>
      <c r="K684" s="37"/>
      <c r="L684" s="40"/>
      <c r="M684" s="203"/>
      <c r="N684" s="204"/>
      <c r="O684" s="72"/>
      <c r="P684" s="72"/>
      <c r="Q684" s="72"/>
      <c r="R684" s="72"/>
      <c r="S684" s="72"/>
      <c r="T684" s="73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T684" s="18" t="s">
        <v>139</v>
      </c>
      <c r="AU684" s="18" t="s">
        <v>92</v>
      </c>
    </row>
    <row r="685" spans="1:65" s="14" customFormat="1">
      <c r="B685" s="217"/>
      <c r="C685" s="218"/>
      <c r="D685" s="205" t="s">
        <v>141</v>
      </c>
      <c r="E685" s="219" t="s">
        <v>1</v>
      </c>
      <c r="F685" s="220" t="s">
        <v>755</v>
      </c>
      <c r="G685" s="218"/>
      <c r="H685" s="221">
        <v>0.25</v>
      </c>
      <c r="I685" s="222"/>
      <c r="J685" s="218"/>
      <c r="K685" s="218"/>
      <c r="L685" s="223"/>
      <c r="M685" s="224"/>
      <c r="N685" s="225"/>
      <c r="O685" s="225"/>
      <c r="P685" s="225"/>
      <c r="Q685" s="225"/>
      <c r="R685" s="225"/>
      <c r="S685" s="225"/>
      <c r="T685" s="226"/>
      <c r="AT685" s="227" t="s">
        <v>141</v>
      </c>
      <c r="AU685" s="227" t="s">
        <v>92</v>
      </c>
      <c r="AV685" s="14" t="s">
        <v>92</v>
      </c>
      <c r="AW685" s="14" t="s">
        <v>36</v>
      </c>
      <c r="AX685" s="14" t="s">
        <v>82</v>
      </c>
      <c r="AY685" s="227" t="s">
        <v>128</v>
      </c>
    </row>
    <row r="686" spans="1:65" s="15" customFormat="1">
      <c r="B686" s="228"/>
      <c r="C686" s="229"/>
      <c r="D686" s="205" t="s">
        <v>141</v>
      </c>
      <c r="E686" s="230" t="s">
        <v>1</v>
      </c>
      <c r="F686" s="231" t="s">
        <v>145</v>
      </c>
      <c r="G686" s="229"/>
      <c r="H686" s="232">
        <v>0.25</v>
      </c>
      <c r="I686" s="233"/>
      <c r="J686" s="229"/>
      <c r="K686" s="229"/>
      <c r="L686" s="234"/>
      <c r="M686" s="235"/>
      <c r="N686" s="236"/>
      <c r="O686" s="236"/>
      <c r="P686" s="236"/>
      <c r="Q686" s="236"/>
      <c r="R686" s="236"/>
      <c r="S686" s="236"/>
      <c r="T686" s="237"/>
      <c r="AT686" s="238" t="s">
        <v>141</v>
      </c>
      <c r="AU686" s="238" t="s">
        <v>92</v>
      </c>
      <c r="AV686" s="15" t="s">
        <v>135</v>
      </c>
      <c r="AW686" s="15" t="s">
        <v>36</v>
      </c>
      <c r="AX686" s="15" t="s">
        <v>90</v>
      </c>
      <c r="AY686" s="238" t="s">
        <v>128</v>
      </c>
    </row>
    <row r="687" spans="1:65" s="12" customFormat="1" ht="22.9" customHeight="1">
      <c r="B687" s="171"/>
      <c r="C687" s="172"/>
      <c r="D687" s="173" t="s">
        <v>81</v>
      </c>
      <c r="E687" s="185" t="s">
        <v>756</v>
      </c>
      <c r="F687" s="185" t="s">
        <v>757</v>
      </c>
      <c r="G687" s="172"/>
      <c r="H687" s="172"/>
      <c r="I687" s="175"/>
      <c r="J687" s="186">
        <f>BK687</f>
        <v>0</v>
      </c>
      <c r="K687" s="172"/>
      <c r="L687" s="177"/>
      <c r="M687" s="178"/>
      <c r="N687" s="179"/>
      <c r="O687" s="179"/>
      <c r="P687" s="180">
        <f>SUM(P688:P691)</f>
        <v>0</v>
      </c>
      <c r="Q687" s="179"/>
      <c r="R687" s="180">
        <f>SUM(R688:R691)</f>
        <v>0</v>
      </c>
      <c r="S687" s="179"/>
      <c r="T687" s="181">
        <f>SUM(T688:T691)</f>
        <v>0</v>
      </c>
      <c r="AR687" s="182" t="s">
        <v>90</v>
      </c>
      <c r="AT687" s="183" t="s">
        <v>81</v>
      </c>
      <c r="AU687" s="183" t="s">
        <v>90</v>
      </c>
      <c r="AY687" s="182" t="s">
        <v>128</v>
      </c>
      <c r="BK687" s="184">
        <f>SUM(BK688:BK691)</f>
        <v>0</v>
      </c>
    </row>
    <row r="688" spans="1:65" s="2" customFormat="1" ht="24.2" customHeight="1">
      <c r="A688" s="35"/>
      <c r="B688" s="36"/>
      <c r="C688" s="187" t="s">
        <v>758</v>
      </c>
      <c r="D688" s="187" t="s">
        <v>130</v>
      </c>
      <c r="E688" s="188" t="s">
        <v>759</v>
      </c>
      <c r="F688" s="189" t="s">
        <v>760</v>
      </c>
      <c r="G688" s="190" t="s">
        <v>283</v>
      </c>
      <c r="H688" s="191">
        <v>317.12200000000001</v>
      </c>
      <c r="I688" s="192"/>
      <c r="J688" s="193">
        <f>ROUND(I688*H688,2)</f>
        <v>0</v>
      </c>
      <c r="K688" s="189" t="s">
        <v>134</v>
      </c>
      <c r="L688" s="40"/>
      <c r="M688" s="194" t="s">
        <v>1</v>
      </c>
      <c r="N688" s="195" t="s">
        <v>47</v>
      </c>
      <c r="O688" s="72"/>
      <c r="P688" s="196">
        <f>O688*H688</f>
        <v>0</v>
      </c>
      <c r="Q688" s="196">
        <v>0</v>
      </c>
      <c r="R688" s="196">
        <f>Q688*H688</f>
        <v>0</v>
      </c>
      <c r="S688" s="196">
        <v>0</v>
      </c>
      <c r="T688" s="197">
        <f>S688*H688</f>
        <v>0</v>
      </c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R688" s="198" t="s">
        <v>135</v>
      </c>
      <c r="AT688" s="198" t="s">
        <v>130</v>
      </c>
      <c r="AU688" s="198" t="s">
        <v>92</v>
      </c>
      <c r="AY688" s="18" t="s">
        <v>128</v>
      </c>
      <c r="BE688" s="199">
        <f>IF(N688="základní",J688,0)</f>
        <v>0</v>
      </c>
      <c r="BF688" s="199">
        <f>IF(N688="snížená",J688,0)</f>
        <v>0</v>
      </c>
      <c r="BG688" s="199">
        <f>IF(N688="zákl. přenesená",J688,0)</f>
        <v>0</v>
      </c>
      <c r="BH688" s="199">
        <f>IF(N688="sníž. přenesená",J688,0)</f>
        <v>0</v>
      </c>
      <c r="BI688" s="199">
        <f>IF(N688="nulová",J688,0)</f>
        <v>0</v>
      </c>
      <c r="BJ688" s="18" t="s">
        <v>90</v>
      </c>
      <c r="BK688" s="199">
        <f>ROUND(I688*H688,2)</f>
        <v>0</v>
      </c>
      <c r="BL688" s="18" t="s">
        <v>135</v>
      </c>
      <c r="BM688" s="198" t="s">
        <v>761</v>
      </c>
    </row>
    <row r="689" spans="1:65" s="2" customFormat="1">
      <c r="A689" s="35"/>
      <c r="B689" s="36"/>
      <c r="C689" s="37"/>
      <c r="D689" s="200" t="s">
        <v>137</v>
      </c>
      <c r="E689" s="37"/>
      <c r="F689" s="201" t="s">
        <v>762</v>
      </c>
      <c r="G689" s="37"/>
      <c r="H689" s="37"/>
      <c r="I689" s="202"/>
      <c r="J689" s="37"/>
      <c r="K689" s="37"/>
      <c r="L689" s="40"/>
      <c r="M689" s="203"/>
      <c r="N689" s="204"/>
      <c r="O689" s="72"/>
      <c r="P689" s="72"/>
      <c r="Q689" s="72"/>
      <c r="R689" s="72"/>
      <c r="S689" s="72"/>
      <c r="T689" s="73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T689" s="18" t="s">
        <v>137</v>
      </c>
      <c r="AU689" s="18" t="s">
        <v>92</v>
      </c>
    </row>
    <row r="690" spans="1:65" s="2" customFormat="1" ht="33" customHeight="1">
      <c r="A690" s="35"/>
      <c r="B690" s="36"/>
      <c r="C690" s="187" t="s">
        <v>763</v>
      </c>
      <c r="D690" s="187" t="s">
        <v>130</v>
      </c>
      <c r="E690" s="188" t="s">
        <v>764</v>
      </c>
      <c r="F690" s="189" t="s">
        <v>765</v>
      </c>
      <c r="G690" s="190" t="s">
        <v>283</v>
      </c>
      <c r="H690" s="191">
        <v>317.12200000000001</v>
      </c>
      <c r="I690" s="192"/>
      <c r="J690" s="193">
        <f>ROUND(I690*H690,2)</f>
        <v>0</v>
      </c>
      <c r="K690" s="189" t="s">
        <v>134</v>
      </c>
      <c r="L690" s="40"/>
      <c r="M690" s="194" t="s">
        <v>1</v>
      </c>
      <c r="N690" s="195" t="s">
        <v>47</v>
      </c>
      <c r="O690" s="72"/>
      <c r="P690" s="196">
        <f>O690*H690</f>
        <v>0</v>
      </c>
      <c r="Q690" s="196">
        <v>0</v>
      </c>
      <c r="R690" s="196">
        <f>Q690*H690</f>
        <v>0</v>
      </c>
      <c r="S690" s="196">
        <v>0</v>
      </c>
      <c r="T690" s="197">
        <f>S690*H690</f>
        <v>0</v>
      </c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R690" s="198" t="s">
        <v>135</v>
      </c>
      <c r="AT690" s="198" t="s">
        <v>130</v>
      </c>
      <c r="AU690" s="198" t="s">
        <v>92</v>
      </c>
      <c r="AY690" s="18" t="s">
        <v>128</v>
      </c>
      <c r="BE690" s="199">
        <f>IF(N690="základní",J690,0)</f>
        <v>0</v>
      </c>
      <c r="BF690" s="199">
        <f>IF(N690="snížená",J690,0)</f>
        <v>0</v>
      </c>
      <c r="BG690" s="199">
        <f>IF(N690="zákl. přenesená",J690,0)</f>
        <v>0</v>
      </c>
      <c r="BH690" s="199">
        <f>IF(N690="sníž. přenesená",J690,0)</f>
        <v>0</v>
      </c>
      <c r="BI690" s="199">
        <f>IF(N690="nulová",J690,0)</f>
        <v>0</v>
      </c>
      <c r="BJ690" s="18" t="s">
        <v>90</v>
      </c>
      <c r="BK690" s="199">
        <f>ROUND(I690*H690,2)</f>
        <v>0</v>
      </c>
      <c r="BL690" s="18" t="s">
        <v>135</v>
      </c>
      <c r="BM690" s="198" t="s">
        <v>766</v>
      </c>
    </row>
    <row r="691" spans="1:65" s="2" customFormat="1">
      <c r="A691" s="35"/>
      <c r="B691" s="36"/>
      <c r="C691" s="37"/>
      <c r="D691" s="200" t="s">
        <v>137</v>
      </c>
      <c r="E691" s="37"/>
      <c r="F691" s="201" t="s">
        <v>767</v>
      </c>
      <c r="G691" s="37"/>
      <c r="H691" s="37"/>
      <c r="I691" s="202"/>
      <c r="J691" s="37"/>
      <c r="K691" s="37"/>
      <c r="L691" s="40"/>
      <c r="M691" s="260"/>
      <c r="N691" s="261"/>
      <c r="O691" s="262"/>
      <c r="P691" s="262"/>
      <c r="Q691" s="262"/>
      <c r="R691" s="262"/>
      <c r="S691" s="262"/>
      <c r="T691" s="263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T691" s="18" t="s">
        <v>137</v>
      </c>
      <c r="AU691" s="18" t="s">
        <v>92</v>
      </c>
    </row>
    <row r="692" spans="1:65" s="2" customFormat="1" ht="6.95" customHeight="1">
      <c r="A692" s="35"/>
      <c r="B692" s="55"/>
      <c r="C692" s="56"/>
      <c r="D692" s="56"/>
      <c r="E692" s="56"/>
      <c r="F692" s="56"/>
      <c r="G692" s="56"/>
      <c r="H692" s="56"/>
      <c r="I692" s="56"/>
      <c r="J692" s="56"/>
      <c r="K692" s="56"/>
      <c r="L692" s="40"/>
      <c r="M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</row>
  </sheetData>
  <sheetProtection algorithmName="SHA-512" hashValue="O+U00VgDOJzCoeVN7vTg3/cix1lHOAegJTFjq9YhokKbijG1RgGdEblaLKAEn7YNxprouMDVF3IFhdP0qrEV8w==" saltValue="q0kPggfTi5DUuRpLNRRzqM8b0JFFh6vT/PAec1MksN8W0lA+aGjeWwE3XYKx5DpErKK8Xqvsv173DNm1uzuZEA==" spinCount="100000" sheet="1" objects="1" scenarios="1" formatColumns="0" formatRows="0" autoFilter="0"/>
  <autoFilter ref="C123:K691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hyperlinks>
    <hyperlink ref="F128" r:id="rId1"/>
    <hyperlink ref="F135" r:id="rId2"/>
    <hyperlink ref="F141" r:id="rId3"/>
    <hyperlink ref="F143" r:id="rId4"/>
    <hyperlink ref="F160" r:id="rId5"/>
    <hyperlink ref="F165" r:id="rId6"/>
    <hyperlink ref="F204" r:id="rId7"/>
    <hyperlink ref="F221" r:id="rId8"/>
    <hyperlink ref="F260" r:id="rId9"/>
    <hyperlink ref="F277" r:id="rId10"/>
    <hyperlink ref="F320" r:id="rId11"/>
    <hyperlink ref="F325" r:id="rId12"/>
    <hyperlink ref="F327" r:id="rId13"/>
    <hyperlink ref="F335" r:id="rId14"/>
    <hyperlink ref="F339" r:id="rId15"/>
    <hyperlink ref="F341" r:id="rId16"/>
    <hyperlink ref="F358" r:id="rId17"/>
    <hyperlink ref="F385" r:id="rId18"/>
    <hyperlink ref="F397" r:id="rId19"/>
    <hyperlink ref="F400" r:id="rId20"/>
    <hyperlink ref="F408" r:id="rId21"/>
    <hyperlink ref="F415" r:id="rId22"/>
    <hyperlink ref="F421" r:id="rId23"/>
    <hyperlink ref="F427" r:id="rId24"/>
    <hyperlink ref="F432" r:id="rId25"/>
    <hyperlink ref="F440" r:id="rId26"/>
    <hyperlink ref="F442" r:id="rId27"/>
    <hyperlink ref="F447" r:id="rId28"/>
    <hyperlink ref="F454" r:id="rId29"/>
    <hyperlink ref="F463" r:id="rId30"/>
    <hyperlink ref="F470" r:id="rId31"/>
    <hyperlink ref="F474" r:id="rId32"/>
    <hyperlink ref="F482" r:id="rId33"/>
    <hyperlink ref="F488" r:id="rId34"/>
    <hyperlink ref="F491" r:id="rId35"/>
    <hyperlink ref="F494" r:id="rId36"/>
    <hyperlink ref="F498" r:id="rId37"/>
    <hyperlink ref="F503" r:id="rId38"/>
    <hyperlink ref="F510" r:id="rId39"/>
    <hyperlink ref="F517" r:id="rId40"/>
    <hyperlink ref="F522" r:id="rId41"/>
    <hyperlink ref="F529" r:id="rId42"/>
    <hyperlink ref="F538" r:id="rId43"/>
    <hyperlink ref="F547" r:id="rId44"/>
    <hyperlink ref="F555" r:id="rId45"/>
    <hyperlink ref="F561" r:id="rId46"/>
    <hyperlink ref="F566" r:id="rId47"/>
    <hyperlink ref="F583" r:id="rId48"/>
    <hyperlink ref="F588" r:id="rId49"/>
    <hyperlink ref="F598" r:id="rId50"/>
    <hyperlink ref="F603" r:id="rId51"/>
    <hyperlink ref="F614" r:id="rId52"/>
    <hyperlink ref="F618" r:id="rId53"/>
    <hyperlink ref="F625" r:id="rId54"/>
    <hyperlink ref="F640" r:id="rId55"/>
    <hyperlink ref="F643" r:id="rId56"/>
    <hyperlink ref="F646" r:id="rId57"/>
    <hyperlink ref="F649" r:id="rId58"/>
    <hyperlink ref="F652" r:id="rId59"/>
    <hyperlink ref="F657" r:id="rId60"/>
    <hyperlink ref="F663" r:id="rId61"/>
    <hyperlink ref="F666" r:id="rId62"/>
    <hyperlink ref="F670" r:id="rId63"/>
    <hyperlink ref="F672" r:id="rId64"/>
    <hyperlink ref="F680" r:id="rId65"/>
    <hyperlink ref="F689" r:id="rId66"/>
    <hyperlink ref="F691" r:id="rId67"/>
  </hyperlinks>
  <pageMargins left="0.39370078740157483" right="0.39370078740157483" top="0.39370078740157483" bottom="0.39370078740157483" header="0" footer="0"/>
  <pageSetup paperSize="9" scale="78" fitToHeight="100" orientation="portrait" r:id="rId68"/>
  <headerFooter>
    <oddFooter>&amp;CStrana &amp;P z &amp;N</oddFooter>
  </headerFooter>
  <rowBreaks count="8" manualBreakCount="8">
    <brk id="176" min="2" max="10" man="1"/>
    <brk id="251" min="2" max="10" man="1"/>
    <brk id="323" min="2" max="10" man="1"/>
    <brk id="395" min="2" max="10" man="1"/>
    <brk id="461" min="2" max="10" man="1"/>
    <brk id="525" min="2" max="10" man="1"/>
    <brk id="581" min="2" max="10" man="1"/>
    <brk id="650" min="2" max="10" man="1"/>
  </rowBreaks>
  <drawing r:id="rId6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7"/>
  <sheetViews>
    <sheetView showGridLines="0" topLeftCell="A110" zoomScaleNormal="10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19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18" t="s">
        <v>95</v>
      </c>
    </row>
    <row r="3" spans="1:46" s="1" customFormat="1" ht="6.95" customHeight="1">
      <c r="B3" s="109"/>
      <c r="C3" s="110"/>
      <c r="D3" s="110"/>
      <c r="E3" s="110"/>
      <c r="F3" s="110"/>
      <c r="G3" s="110"/>
      <c r="H3" s="110"/>
      <c r="I3" s="110"/>
      <c r="J3" s="110"/>
      <c r="K3" s="110"/>
      <c r="L3" s="21"/>
      <c r="AT3" s="18" t="s">
        <v>92</v>
      </c>
    </row>
    <row r="4" spans="1:46" s="1" customFormat="1" ht="24.95" customHeight="1">
      <c r="B4" s="21"/>
      <c r="D4" s="111" t="s">
        <v>96</v>
      </c>
      <c r="L4" s="21"/>
      <c r="M4" s="112" t="s">
        <v>10</v>
      </c>
      <c r="AT4" s="18" t="s">
        <v>4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113" t="s">
        <v>16</v>
      </c>
      <c r="L6" s="21"/>
    </row>
    <row r="7" spans="1:46" s="1" customFormat="1" ht="26.25" customHeight="1">
      <c r="B7" s="21"/>
      <c r="E7" s="308" t="str">
        <f>'Rekapitulace stavby'!K6</f>
        <v>REKONSTRUKCE DEŠŤOVÉ KANALIZACE NA PARC.Č.731/1, 765/1 A 796/8 V K.Ú. VLASTISLAV</v>
      </c>
      <c r="F7" s="309"/>
      <c r="G7" s="309"/>
      <c r="H7" s="309"/>
      <c r="L7" s="21"/>
    </row>
    <row r="8" spans="1:46" s="2" customFormat="1" ht="12" customHeight="1">
      <c r="A8" s="35"/>
      <c r="B8" s="40"/>
      <c r="C8" s="35"/>
      <c r="D8" s="113" t="s">
        <v>97</v>
      </c>
      <c r="E8" s="35"/>
      <c r="F8" s="35"/>
      <c r="G8" s="35"/>
      <c r="H8" s="35"/>
      <c r="I8" s="35"/>
      <c r="J8" s="35"/>
      <c r="K8" s="35"/>
      <c r="L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46" s="2" customFormat="1" ht="16.5" customHeight="1">
      <c r="A9" s="35"/>
      <c r="B9" s="40"/>
      <c r="C9" s="35"/>
      <c r="D9" s="35"/>
      <c r="E9" s="310" t="s">
        <v>768</v>
      </c>
      <c r="F9" s="311"/>
      <c r="G9" s="311"/>
      <c r="H9" s="311"/>
      <c r="I9" s="35"/>
      <c r="J9" s="35"/>
      <c r="K9" s="35"/>
      <c r="L9" s="52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46" s="2" customFormat="1">
      <c r="A10" s="35"/>
      <c r="B10" s="40"/>
      <c r="C10" s="35"/>
      <c r="D10" s="35"/>
      <c r="E10" s="35"/>
      <c r="F10" s="35"/>
      <c r="G10" s="35"/>
      <c r="H10" s="35"/>
      <c r="I10" s="35"/>
      <c r="J10" s="35"/>
      <c r="K10" s="35"/>
      <c r="L10" s="52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46" s="2" customFormat="1" ht="12" customHeight="1">
      <c r="A11" s="35"/>
      <c r="B11" s="40"/>
      <c r="C11" s="35"/>
      <c r="D11" s="113" t="s">
        <v>18</v>
      </c>
      <c r="E11" s="35"/>
      <c r="F11" s="114" t="s">
        <v>19</v>
      </c>
      <c r="G11" s="35"/>
      <c r="H11" s="35"/>
      <c r="I11" s="113" t="s">
        <v>20</v>
      </c>
      <c r="J11" s="114" t="s">
        <v>1</v>
      </c>
      <c r="K11" s="35"/>
      <c r="L11" s="52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46" s="2" customFormat="1" ht="12" customHeight="1">
      <c r="A12" s="35"/>
      <c r="B12" s="40"/>
      <c r="C12" s="35"/>
      <c r="D12" s="113" t="s">
        <v>22</v>
      </c>
      <c r="E12" s="35"/>
      <c r="F12" s="114" t="s">
        <v>23</v>
      </c>
      <c r="G12" s="35"/>
      <c r="H12" s="35"/>
      <c r="I12" s="113" t="s">
        <v>24</v>
      </c>
      <c r="J12" s="115" t="str">
        <f>'Rekapitulace stavby'!AN8</f>
        <v>30. 1. 2025</v>
      </c>
      <c r="K12" s="35"/>
      <c r="L12" s="52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46" s="2" customFormat="1" ht="10.9" customHeight="1">
      <c r="A13" s="35"/>
      <c r="B13" s="40"/>
      <c r="C13" s="35"/>
      <c r="D13" s="35"/>
      <c r="E13" s="35"/>
      <c r="F13" s="35"/>
      <c r="G13" s="35"/>
      <c r="H13" s="35"/>
      <c r="I13" s="35"/>
      <c r="J13" s="35"/>
      <c r="K13" s="35"/>
      <c r="L13" s="52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46" s="2" customFormat="1" ht="12" customHeight="1">
      <c r="A14" s="35"/>
      <c r="B14" s="40"/>
      <c r="C14" s="35"/>
      <c r="D14" s="113" t="s">
        <v>26</v>
      </c>
      <c r="E14" s="35"/>
      <c r="F14" s="35"/>
      <c r="G14" s="35"/>
      <c r="H14" s="35"/>
      <c r="I14" s="113" t="s">
        <v>27</v>
      </c>
      <c r="J14" s="114" t="s">
        <v>28</v>
      </c>
      <c r="K14" s="35"/>
      <c r="L14" s="52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pans="1:46" s="2" customFormat="1" ht="18" customHeight="1">
      <c r="A15" s="35"/>
      <c r="B15" s="40"/>
      <c r="C15" s="35"/>
      <c r="D15" s="35"/>
      <c r="E15" s="114" t="s">
        <v>29</v>
      </c>
      <c r="F15" s="35"/>
      <c r="G15" s="35"/>
      <c r="H15" s="35"/>
      <c r="I15" s="113" t="s">
        <v>30</v>
      </c>
      <c r="J15" s="114" t="s">
        <v>1</v>
      </c>
      <c r="K15" s="35"/>
      <c r="L15" s="52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46" s="2" customFormat="1" ht="6.95" customHeight="1">
      <c r="A16" s="35"/>
      <c r="B16" s="40"/>
      <c r="C16" s="35"/>
      <c r="D16" s="35"/>
      <c r="E16" s="35"/>
      <c r="F16" s="35"/>
      <c r="G16" s="35"/>
      <c r="H16" s="35"/>
      <c r="I16" s="35"/>
      <c r="J16" s="35"/>
      <c r="K16" s="35"/>
      <c r="L16" s="52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2" customHeight="1">
      <c r="A17" s="35"/>
      <c r="B17" s="40"/>
      <c r="C17" s="35"/>
      <c r="D17" s="113" t="s">
        <v>31</v>
      </c>
      <c r="E17" s="35"/>
      <c r="F17" s="35"/>
      <c r="G17" s="35"/>
      <c r="H17" s="35"/>
      <c r="I17" s="113" t="s">
        <v>27</v>
      </c>
      <c r="J17" s="31" t="str">
        <f>'Rekapitulace stavby'!AN13</f>
        <v>Vyplň údaj</v>
      </c>
      <c r="K17" s="35"/>
      <c r="L17" s="52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8" customHeight="1">
      <c r="A18" s="35"/>
      <c r="B18" s="40"/>
      <c r="C18" s="35"/>
      <c r="D18" s="35"/>
      <c r="E18" s="312" t="str">
        <f>'Rekapitulace stavby'!E14</f>
        <v>Vyplň údaj</v>
      </c>
      <c r="F18" s="313"/>
      <c r="G18" s="313"/>
      <c r="H18" s="313"/>
      <c r="I18" s="113" t="s">
        <v>30</v>
      </c>
      <c r="J18" s="31" t="str">
        <f>'Rekapitulace stavby'!AN14</f>
        <v>Vyplň údaj</v>
      </c>
      <c r="K18" s="35"/>
      <c r="L18" s="52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2" customFormat="1" ht="6.95" customHeight="1">
      <c r="A19" s="35"/>
      <c r="B19" s="40"/>
      <c r="C19" s="35"/>
      <c r="D19" s="35"/>
      <c r="E19" s="35"/>
      <c r="F19" s="35"/>
      <c r="G19" s="35"/>
      <c r="H19" s="35"/>
      <c r="I19" s="35"/>
      <c r="J19" s="35"/>
      <c r="K19" s="35"/>
      <c r="L19" s="52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2" customFormat="1" ht="12" customHeight="1">
      <c r="A20" s="35"/>
      <c r="B20" s="40"/>
      <c r="C20" s="35"/>
      <c r="D20" s="113" t="s">
        <v>33</v>
      </c>
      <c r="E20" s="35"/>
      <c r="F20" s="35"/>
      <c r="G20" s="35"/>
      <c r="H20" s="35"/>
      <c r="I20" s="113" t="s">
        <v>27</v>
      </c>
      <c r="J20" s="114" t="s">
        <v>34</v>
      </c>
      <c r="K20" s="35"/>
      <c r="L20" s="52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2" customFormat="1" ht="18" customHeight="1">
      <c r="A21" s="35"/>
      <c r="B21" s="40"/>
      <c r="C21" s="35"/>
      <c r="D21" s="35"/>
      <c r="E21" s="114" t="s">
        <v>35</v>
      </c>
      <c r="F21" s="35"/>
      <c r="G21" s="35"/>
      <c r="H21" s="35"/>
      <c r="I21" s="113" t="s">
        <v>30</v>
      </c>
      <c r="J21" s="114" t="s">
        <v>1</v>
      </c>
      <c r="K21" s="35"/>
      <c r="L21" s="52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2" customFormat="1" ht="6.95" customHeight="1">
      <c r="A22" s="35"/>
      <c r="B22" s="40"/>
      <c r="C22" s="35"/>
      <c r="D22" s="35"/>
      <c r="E22" s="35"/>
      <c r="F22" s="35"/>
      <c r="G22" s="35"/>
      <c r="H22" s="35"/>
      <c r="I22" s="35"/>
      <c r="J22" s="35"/>
      <c r="K22" s="35"/>
      <c r="L22" s="52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2" customHeight="1">
      <c r="A23" s="35"/>
      <c r="B23" s="40"/>
      <c r="C23" s="35"/>
      <c r="D23" s="113" t="s">
        <v>37</v>
      </c>
      <c r="E23" s="35"/>
      <c r="F23" s="35"/>
      <c r="G23" s="35"/>
      <c r="H23" s="35"/>
      <c r="I23" s="113" t="s">
        <v>27</v>
      </c>
      <c r="J23" s="114" t="s">
        <v>38</v>
      </c>
      <c r="K23" s="35"/>
      <c r="L23" s="52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8" customHeight="1">
      <c r="A24" s="35"/>
      <c r="B24" s="40"/>
      <c r="C24" s="35"/>
      <c r="D24" s="35"/>
      <c r="E24" s="114" t="s">
        <v>39</v>
      </c>
      <c r="F24" s="35"/>
      <c r="G24" s="35"/>
      <c r="H24" s="35"/>
      <c r="I24" s="113" t="s">
        <v>30</v>
      </c>
      <c r="J24" s="114" t="s">
        <v>1</v>
      </c>
      <c r="K24" s="35"/>
      <c r="L24" s="52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2" customFormat="1" ht="6.95" customHeight="1">
      <c r="A25" s="35"/>
      <c r="B25" s="40"/>
      <c r="C25" s="35"/>
      <c r="D25" s="35"/>
      <c r="E25" s="35"/>
      <c r="F25" s="35"/>
      <c r="G25" s="35"/>
      <c r="H25" s="35"/>
      <c r="I25" s="35"/>
      <c r="J25" s="35"/>
      <c r="K25" s="35"/>
      <c r="L25" s="52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2" customHeight="1">
      <c r="A26" s="35"/>
      <c r="B26" s="40"/>
      <c r="C26" s="35"/>
      <c r="D26" s="113" t="s">
        <v>40</v>
      </c>
      <c r="E26" s="35"/>
      <c r="F26" s="35"/>
      <c r="G26" s="35"/>
      <c r="H26" s="35"/>
      <c r="I26" s="35"/>
      <c r="J26" s="35"/>
      <c r="K26" s="35"/>
      <c r="L26" s="52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8" customFormat="1" ht="155.25" customHeight="1">
      <c r="A27" s="116"/>
      <c r="B27" s="117"/>
      <c r="C27" s="116"/>
      <c r="D27" s="116"/>
      <c r="E27" s="314" t="s">
        <v>99</v>
      </c>
      <c r="F27" s="314"/>
      <c r="G27" s="314"/>
      <c r="H27" s="314"/>
      <c r="I27" s="116"/>
      <c r="J27" s="116"/>
      <c r="K27" s="116"/>
      <c r="L27" s="118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5"/>
      <c r="B28" s="40"/>
      <c r="C28" s="35"/>
      <c r="D28" s="35"/>
      <c r="E28" s="35"/>
      <c r="F28" s="35"/>
      <c r="G28" s="35"/>
      <c r="H28" s="35"/>
      <c r="I28" s="35"/>
      <c r="J28" s="35"/>
      <c r="K28" s="35"/>
      <c r="L28" s="52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6.95" customHeight="1">
      <c r="A29" s="35"/>
      <c r="B29" s="40"/>
      <c r="C29" s="35"/>
      <c r="D29" s="119"/>
      <c r="E29" s="119"/>
      <c r="F29" s="119"/>
      <c r="G29" s="119"/>
      <c r="H29" s="119"/>
      <c r="I29" s="119"/>
      <c r="J29" s="119"/>
      <c r="K29" s="119"/>
      <c r="L29" s="52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25.35" customHeight="1">
      <c r="A30" s="35"/>
      <c r="B30" s="40"/>
      <c r="C30" s="35"/>
      <c r="D30" s="120" t="s">
        <v>42</v>
      </c>
      <c r="E30" s="35"/>
      <c r="F30" s="35"/>
      <c r="G30" s="35"/>
      <c r="H30" s="35"/>
      <c r="I30" s="35"/>
      <c r="J30" s="121">
        <f>ROUND(J122, 2)</f>
        <v>0</v>
      </c>
      <c r="K30" s="35"/>
      <c r="L30" s="52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6.95" customHeight="1">
      <c r="A31" s="35"/>
      <c r="B31" s="40"/>
      <c r="C31" s="35"/>
      <c r="D31" s="119"/>
      <c r="E31" s="119"/>
      <c r="F31" s="119"/>
      <c r="G31" s="119"/>
      <c r="H31" s="119"/>
      <c r="I31" s="119"/>
      <c r="J31" s="119"/>
      <c r="K31" s="119"/>
      <c r="L31" s="52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4.45" customHeight="1">
      <c r="A32" s="35"/>
      <c r="B32" s="40"/>
      <c r="C32" s="35"/>
      <c r="D32" s="35"/>
      <c r="E32" s="35"/>
      <c r="F32" s="122" t="s">
        <v>44</v>
      </c>
      <c r="G32" s="35"/>
      <c r="H32" s="35"/>
      <c r="I32" s="122" t="s">
        <v>43</v>
      </c>
      <c r="J32" s="122" t="s">
        <v>45</v>
      </c>
      <c r="K32" s="35"/>
      <c r="L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4.45" customHeight="1">
      <c r="A33" s="35"/>
      <c r="B33" s="40"/>
      <c r="C33" s="35"/>
      <c r="D33" s="123" t="s">
        <v>46</v>
      </c>
      <c r="E33" s="113" t="s">
        <v>47</v>
      </c>
      <c r="F33" s="124">
        <f>ROUND((SUM(BE122:BE166)),  2)</f>
        <v>0</v>
      </c>
      <c r="G33" s="35"/>
      <c r="H33" s="35"/>
      <c r="I33" s="125">
        <v>0.21</v>
      </c>
      <c r="J33" s="124">
        <f>ROUND(((SUM(BE122:BE166))*I33),  2)</f>
        <v>0</v>
      </c>
      <c r="K33" s="35"/>
      <c r="L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2" customFormat="1" ht="14.45" customHeight="1">
      <c r="A34" s="35"/>
      <c r="B34" s="40"/>
      <c r="C34" s="35"/>
      <c r="D34" s="35"/>
      <c r="E34" s="113" t="s">
        <v>48</v>
      </c>
      <c r="F34" s="124">
        <f>ROUND((SUM(BF122:BF166)),  2)</f>
        <v>0</v>
      </c>
      <c r="G34" s="35"/>
      <c r="H34" s="35"/>
      <c r="I34" s="125">
        <v>0.12</v>
      </c>
      <c r="J34" s="124">
        <f>ROUND(((SUM(BF122:BF166))*I34),  2)</f>
        <v>0</v>
      </c>
      <c r="K34" s="35"/>
      <c r="L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2" customFormat="1" ht="14.45" hidden="1" customHeight="1">
      <c r="A35" s="35"/>
      <c r="B35" s="40"/>
      <c r="C35" s="35"/>
      <c r="D35" s="35"/>
      <c r="E35" s="113" t="s">
        <v>49</v>
      </c>
      <c r="F35" s="124">
        <f>ROUND((SUM(BG122:BG166)),  2)</f>
        <v>0</v>
      </c>
      <c r="G35" s="35"/>
      <c r="H35" s="35"/>
      <c r="I35" s="125">
        <v>0.21</v>
      </c>
      <c r="J35" s="124">
        <f>0</f>
        <v>0</v>
      </c>
      <c r="K35" s="35"/>
      <c r="L35" s="52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4.45" hidden="1" customHeight="1">
      <c r="A36" s="35"/>
      <c r="B36" s="40"/>
      <c r="C36" s="35"/>
      <c r="D36" s="35"/>
      <c r="E36" s="113" t="s">
        <v>50</v>
      </c>
      <c r="F36" s="124">
        <f>ROUND((SUM(BH122:BH166)),  2)</f>
        <v>0</v>
      </c>
      <c r="G36" s="35"/>
      <c r="H36" s="35"/>
      <c r="I36" s="125">
        <v>0.12</v>
      </c>
      <c r="J36" s="124">
        <f>0</f>
        <v>0</v>
      </c>
      <c r="K36" s="35"/>
      <c r="L36" s="52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4.45" hidden="1" customHeight="1">
      <c r="A37" s="35"/>
      <c r="B37" s="40"/>
      <c r="C37" s="35"/>
      <c r="D37" s="35"/>
      <c r="E37" s="113" t="s">
        <v>51</v>
      </c>
      <c r="F37" s="124">
        <f>ROUND((SUM(BI122:BI166)),  2)</f>
        <v>0</v>
      </c>
      <c r="G37" s="35"/>
      <c r="H37" s="35"/>
      <c r="I37" s="125">
        <v>0</v>
      </c>
      <c r="J37" s="124">
        <f>0</f>
        <v>0</v>
      </c>
      <c r="K37" s="35"/>
      <c r="L37" s="52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6.95" customHeight="1">
      <c r="A38" s="35"/>
      <c r="B38" s="40"/>
      <c r="C38" s="35"/>
      <c r="D38" s="35"/>
      <c r="E38" s="35"/>
      <c r="F38" s="35"/>
      <c r="G38" s="35"/>
      <c r="H38" s="35"/>
      <c r="I38" s="35"/>
      <c r="J38" s="35"/>
      <c r="K38" s="35"/>
      <c r="L38" s="52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25.35" customHeight="1">
      <c r="A39" s="35"/>
      <c r="B39" s="40"/>
      <c r="C39" s="126"/>
      <c r="D39" s="127" t="s">
        <v>52</v>
      </c>
      <c r="E39" s="128"/>
      <c r="F39" s="128"/>
      <c r="G39" s="129" t="s">
        <v>53</v>
      </c>
      <c r="H39" s="130" t="s">
        <v>54</v>
      </c>
      <c r="I39" s="128"/>
      <c r="J39" s="131">
        <f>SUM(J30:J37)</f>
        <v>0</v>
      </c>
      <c r="K39" s="132"/>
      <c r="L39" s="52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" customFormat="1" ht="14.45" customHeight="1">
      <c r="A40" s="35"/>
      <c r="B40" s="40"/>
      <c r="C40" s="35"/>
      <c r="D40" s="35"/>
      <c r="E40" s="35"/>
      <c r="F40" s="35"/>
      <c r="G40" s="35"/>
      <c r="H40" s="35"/>
      <c r="I40" s="35"/>
      <c r="J40" s="35"/>
      <c r="K40" s="35"/>
      <c r="L40" s="52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52"/>
      <c r="D50" s="133" t="s">
        <v>55</v>
      </c>
      <c r="E50" s="134"/>
      <c r="F50" s="134"/>
      <c r="G50" s="133" t="s">
        <v>56</v>
      </c>
      <c r="H50" s="134"/>
      <c r="I50" s="134"/>
      <c r="J50" s="134"/>
      <c r="K50" s="134"/>
      <c r="L50" s="52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5"/>
      <c r="B61" s="40"/>
      <c r="C61" s="35"/>
      <c r="D61" s="135" t="s">
        <v>57</v>
      </c>
      <c r="E61" s="136"/>
      <c r="F61" s="137" t="s">
        <v>58</v>
      </c>
      <c r="G61" s="135" t="s">
        <v>57</v>
      </c>
      <c r="H61" s="136"/>
      <c r="I61" s="136"/>
      <c r="J61" s="138" t="s">
        <v>58</v>
      </c>
      <c r="K61" s="136"/>
      <c r="L61" s="52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5"/>
      <c r="B65" s="40"/>
      <c r="C65" s="35"/>
      <c r="D65" s="133" t="s">
        <v>59</v>
      </c>
      <c r="E65" s="139"/>
      <c r="F65" s="139"/>
      <c r="G65" s="133" t="s">
        <v>60</v>
      </c>
      <c r="H65" s="139"/>
      <c r="I65" s="139"/>
      <c r="J65" s="139"/>
      <c r="K65" s="139"/>
      <c r="L65" s="52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5"/>
      <c r="B76" s="40"/>
      <c r="C76" s="35"/>
      <c r="D76" s="135" t="s">
        <v>57</v>
      </c>
      <c r="E76" s="136"/>
      <c r="F76" s="137" t="s">
        <v>58</v>
      </c>
      <c r="G76" s="135" t="s">
        <v>57</v>
      </c>
      <c r="H76" s="136"/>
      <c r="I76" s="136"/>
      <c r="J76" s="138" t="s">
        <v>58</v>
      </c>
      <c r="K76" s="136"/>
      <c r="L76" s="52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s="2" customFormat="1" ht="14.45" customHeight="1">
      <c r="A77" s="3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52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pans="1:47" s="2" customFormat="1" ht="6.95" customHeight="1">
      <c r="A81" s="35"/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52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47" s="2" customFormat="1" ht="24.95" customHeight="1">
      <c r="A82" s="35"/>
      <c r="B82" s="36"/>
      <c r="C82" s="24" t="s">
        <v>100</v>
      </c>
      <c r="D82" s="37"/>
      <c r="E82" s="37"/>
      <c r="F82" s="37"/>
      <c r="G82" s="37"/>
      <c r="H82" s="37"/>
      <c r="I82" s="37"/>
      <c r="J82" s="37"/>
      <c r="K82" s="37"/>
      <c r="L82" s="52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47" s="2" customFormat="1" ht="6.95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52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47" s="2" customFormat="1" ht="12" customHeight="1">
      <c r="A84" s="35"/>
      <c r="B84" s="36"/>
      <c r="C84" s="30" t="s">
        <v>16</v>
      </c>
      <c r="D84" s="37"/>
      <c r="E84" s="37"/>
      <c r="F84" s="37"/>
      <c r="G84" s="37"/>
      <c r="H84" s="37"/>
      <c r="I84" s="37"/>
      <c r="J84" s="37"/>
      <c r="K84" s="37"/>
      <c r="L84" s="52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47" s="2" customFormat="1" ht="26.25" customHeight="1">
      <c r="A85" s="35"/>
      <c r="B85" s="36"/>
      <c r="C85" s="37"/>
      <c r="D85" s="37"/>
      <c r="E85" s="306" t="str">
        <f>E7</f>
        <v>REKONSTRUKCE DEŠŤOVÉ KANALIZACE NA PARC.Č.731/1, 765/1 A 796/8 V K.Ú. VLASTISLAV</v>
      </c>
      <c r="F85" s="307"/>
      <c r="G85" s="307"/>
      <c r="H85" s="307"/>
      <c r="I85" s="37"/>
      <c r="J85" s="37"/>
      <c r="K85" s="37"/>
      <c r="L85" s="52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47" s="2" customFormat="1" ht="12" customHeight="1">
      <c r="A86" s="35"/>
      <c r="B86" s="36"/>
      <c r="C86" s="30" t="s">
        <v>97</v>
      </c>
      <c r="D86" s="37"/>
      <c r="E86" s="37"/>
      <c r="F86" s="37"/>
      <c r="G86" s="37"/>
      <c r="H86" s="37"/>
      <c r="I86" s="37"/>
      <c r="J86" s="37"/>
      <c r="K86" s="37"/>
      <c r="L86" s="52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47" s="2" customFormat="1" ht="16.5" customHeight="1">
      <c r="A87" s="35"/>
      <c r="B87" s="36"/>
      <c r="C87" s="37"/>
      <c r="D87" s="37"/>
      <c r="E87" s="275" t="str">
        <f>E9</f>
        <v>VON - Vedlejší a ostatní náklady</v>
      </c>
      <c r="F87" s="305"/>
      <c r="G87" s="305"/>
      <c r="H87" s="305"/>
      <c r="I87" s="37"/>
      <c r="J87" s="37"/>
      <c r="K87" s="37"/>
      <c r="L87" s="52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47" s="2" customFormat="1" ht="6.95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52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47" s="2" customFormat="1" ht="12" customHeight="1">
      <c r="A89" s="35"/>
      <c r="B89" s="36"/>
      <c r="C89" s="30" t="s">
        <v>22</v>
      </c>
      <c r="D89" s="37"/>
      <c r="E89" s="37"/>
      <c r="F89" s="28" t="str">
        <f>F12</f>
        <v>Vlastislav</v>
      </c>
      <c r="G89" s="37"/>
      <c r="H89" s="37"/>
      <c r="I89" s="30" t="s">
        <v>24</v>
      </c>
      <c r="J89" s="67" t="str">
        <f>IF(J12="","",J12)</f>
        <v>30. 1. 2025</v>
      </c>
      <c r="K89" s="37"/>
      <c r="L89" s="52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47" s="2" customFormat="1" ht="6.95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52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47" s="2" customFormat="1" ht="25.7" customHeight="1">
      <c r="A91" s="35"/>
      <c r="B91" s="36"/>
      <c r="C91" s="30" t="s">
        <v>26</v>
      </c>
      <c r="D91" s="37"/>
      <c r="E91" s="37"/>
      <c r="F91" s="28" t="str">
        <f>E15</f>
        <v>Obec Vlastislav</v>
      </c>
      <c r="G91" s="37"/>
      <c r="H91" s="37"/>
      <c r="I91" s="30" t="s">
        <v>33</v>
      </c>
      <c r="J91" s="33" t="str">
        <f>E21</f>
        <v>Ing. Daniel Picka, Ph.D.</v>
      </c>
      <c r="K91" s="37"/>
      <c r="L91" s="52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47" s="2" customFormat="1" ht="15.2" customHeight="1">
      <c r="A92" s="35"/>
      <c r="B92" s="36"/>
      <c r="C92" s="30" t="s">
        <v>31</v>
      </c>
      <c r="D92" s="37"/>
      <c r="E92" s="37"/>
      <c r="F92" s="28" t="str">
        <f>IF(E18="","",E18)</f>
        <v>Vyplň údaj</v>
      </c>
      <c r="G92" s="37"/>
      <c r="H92" s="37"/>
      <c r="I92" s="30" t="s">
        <v>37</v>
      </c>
      <c r="J92" s="33" t="str">
        <f>E24</f>
        <v>Ing. Petr Jarkovský</v>
      </c>
      <c r="K92" s="37"/>
      <c r="L92" s="52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47" s="2" customFormat="1" ht="10.35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52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47" s="2" customFormat="1" ht="29.25" customHeight="1">
      <c r="A94" s="35"/>
      <c r="B94" s="36"/>
      <c r="C94" s="144" t="s">
        <v>101</v>
      </c>
      <c r="D94" s="145"/>
      <c r="E94" s="145"/>
      <c r="F94" s="145"/>
      <c r="G94" s="145"/>
      <c r="H94" s="145"/>
      <c r="I94" s="145"/>
      <c r="J94" s="146" t="s">
        <v>102</v>
      </c>
      <c r="K94" s="145"/>
      <c r="L94" s="52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47" s="2" customFormat="1" ht="10.35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52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47" s="2" customFormat="1" ht="22.9" customHeight="1">
      <c r="A96" s="35"/>
      <c r="B96" s="36"/>
      <c r="C96" s="147" t="s">
        <v>103</v>
      </c>
      <c r="D96" s="37"/>
      <c r="E96" s="37"/>
      <c r="F96" s="37"/>
      <c r="G96" s="37"/>
      <c r="H96" s="37"/>
      <c r="I96" s="37"/>
      <c r="J96" s="85">
        <f>J122</f>
        <v>0</v>
      </c>
      <c r="K96" s="37"/>
      <c r="L96" s="52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8" t="s">
        <v>104</v>
      </c>
    </row>
    <row r="97" spans="1:31" s="9" customFormat="1" ht="24.95" customHeight="1">
      <c r="B97" s="148"/>
      <c r="C97" s="149"/>
      <c r="D97" s="150" t="s">
        <v>769</v>
      </c>
      <c r="E97" s="151"/>
      <c r="F97" s="151"/>
      <c r="G97" s="151"/>
      <c r="H97" s="151"/>
      <c r="I97" s="151"/>
      <c r="J97" s="152">
        <f>J123</f>
        <v>0</v>
      </c>
      <c r="K97" s="149"/>
      <c r="L97" s="153"/>
    </row>
    <row r="98" spans="1:31" s="10" customFormat="1" ht="19.899999999999999" customHeight="1">
      <c r="B98" s="154"/>
      <c r="C98" s="155"/>
      <c r="D98" s="156" t="s">
        <v>770</v>
      </c>
      <c r="E98" s="157"/>
      <c r="F98" s="157"/>
      <c r="G98" s="157"/>
      <c r="H98" s="157"/>
      <c r="I98" s="157"/>
      <c r="J98" s="158">
        <f>J124</f>
        <v>0</v>
      </c>
      <c r="K98" s="155"/>
      <c r="L98" s="159"/>
    </row>
    <row r="99" spans="1:31" s="10" customFormat="1" ht="19.899999999999999" customHeight="1">
      <c r="B99" s="154"/>
      <c r="C99" s="155"/>
      <c r="D99" s="156" t="s">
        <v>771</v>
      </c>
      <c r="E99" s="157"/>
      <c r="F99" s="157"/>
      <c r="G99" s="157"/>
      <c r="H99" s="157"/>
      <c r="I99" s="157"/>
      <c r="J99" s="158">
        <f>J129</f>
        <v>0</v>
      </c>
      <c r="K99" s="155"/>
      <c r="L99" s="159"/>
    </row>
    <row r="100" spans="1:31" s="10" customFormat="1" ht="19.899999999999999" customHeight="1">
      <c r="B100" s="154"/>
      <c r="C100" s="155"/>
      <c r="D100" s="156" t="s">
        <v>772</v>
      </c>
      <c r="E100" s="157"/>
      <c r="F100" s="157"/>
      <c r="G100" s="157"/>
      <c r="H100" s="157"/>
      <c r="I100" s="157"/>
      <c r="J100" s="158">
        <f>J154</f>
        <v>0</v>
      </c>
      <c r="K100" s="155"/>
      <c r="L100" s="159"/>
    </row>
    <row r="101" spans="1:31" s="10" customFormat="1" ht="19.899999999999999" customHeight="1">
      <c r="B101" s="154"/>
      <c r="C101" s="155"/>
      <c r="D101" s="156" t="s">
        <v>773</v>
      </c>
      <c r="E101" s="157"/>
      <c r="F101" s="157"/>
      <c r="G101" s="157"/>
      <c r="H101" s="157"/>
      <c r="I101" s="157"/>
      <c r="J101" s="158">
        <f>J160</f>
        <v>0</v>
      </c>
      <c r="K101" s="155"/>
      <c r="L101" s="159"/>
    </row>
    <row r="102" spans="1:31" s="10" customFormat="1" ht="19.899999999999999" customHeight="1">
      <c r="B102" s="154"/>
      <c r="C102" s="155"/>
      <c r="D102" s="156" t="s">
        <v>774</v>
      </c>
      <c r="E102" s="157"/>
      <c r="F102" s="157"/>
      <c r="G102" s="157"/>
      <c r="H102" s="157"/>
      <c r="I102" s="157"/>
      <c r="J102" s="158">
        <f>J163</f>
        <v>0</v>
      </c>
      <c r="K102" s="155"/>
      <c r="L102" s="159"/>
    </row>
    <row r="103" spans="1:31" s="2" customFormat="1" ht="21.75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52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pans="1:31" s="2" customFormat="1" ht="6.95" customHeight="1">
      <c r="A104" s="35"/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2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pans="1:31" s="2" customFormat="1" ht="6.95" customHeight="1">
      <c r="A108" s="35"/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2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s="2" customFormat="1" ht="24.95" customHeight="1">
      <c r="A109" s="35"/>
      <c r="B109" s="36"/>
      <c r="C109" s="24" t="s">
        <v>113</v>
      </c>
      <c r="D109" s="37"/>
      <c r="E109" s="37"/>
      <c r="F109" s="37"/>
      <c r="G109" s="37"/>
      <c r="H109" s="37"/>
      <c r="I109" s="37"/>
      <c r="J109" s="37"/>
      <c r="K109" s="37"/>
      <c r="L109" s="5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s="2" customFormat="1" ht="6.95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5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s="2" customFormat="1" ht="12" customHeight="1">
      <c r="A111" s="35"/>
      <c r="B111" s="36"/>
      <c r="C111" s="30" t="s">
        <v>16</v>
      </c>
      <c r="D111" s="37"/>
      <c r="E111" s="37"/>
      <c r="F111" s="37"/>
      <c r="G111" s="37"/>
      <c r="H111" s="37"/>
      <c r="I111" s="37"/>
      <c r="J111" s="37"/>
      <c r="K111" s="37"/>
      <c r="L111" s="5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s="2" customFormat="1" ht="26.25" customHeight="1">
      <c r="A112" s="35"/>
      <c r="B112" s="36"/>
      <c r="C112" s="37"/>
      <c r="D112" s="37"/>
      <c r="E112" s="306" t="str">
        <f>E7</f>
        <v>REKONSTRUKCE DEŠŤOVÉ KANALIZACE NA PARC.Č.731/1, 765/1 A 796/8 V K.Ú. VLASTISLAV</v>
      </c>
      <c r="F112" s="307"/>
      <c r="G112" s="307"/>
      <c r="H112" s="307"/>
      <c r="I112" s="37"/>
      <c r="J112" s="37"/>
      <c r="K112" s="37"/>
      <c r="L112" s="5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65" s="2" customFormat="1" ht="12" customHeight="1">
      <c r="A113" s="35"/>
      <c r="B113" s="36"/>
      <c r="C113" s="30" t="s">
        <v>97</v>
      </c>
      <c r="D113" s="37"/>
      <c r="E113" s="37"/>
      <c r="F113" s="37"/>
      <c r="G113" s="37"/>
      <c r="H113" s="37"/>
      <c r="I113" s="37"/>
      <c r="J113" s="37"/>
      <c r="K113" s="37"/>
      <c r="L113" s="5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65" s="2" customFormat="1" ht="16.5" customHeight="1">
      <c r="A114" s="35"/>
      <c r="B114" s="36"/>
      <c r="C114" s="37"/>
      <c r="D114" s="37"/>
      <c r="E114" s="275" t="str">
        <f>E9</f>
        <v>VON - Vedlejší a ostatní náklady</v>
      </c>
      <c r="F114" s="305"/>
      <c r="G114" s="305"/>
      <c r="H114" s="305"/>
      <c r="I114" s="37"/>
      <c r="J114" s="37"/>
      <c r="K114" s="37"/>
      <c r="L114" s="5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65" s="2" customFormat="1" ht="6.95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52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65" s="2" customFormat="1" ht="12" customHeight="1">
      <c r="A116" s="35"/>
      <c r="B116" s="36"/>
      <c r="C116" s="30" t="s">
        <v>22</v>
      </c>
      <c r="D116" s="37"/>
      <c r="E116" s="37"/>
      <c r="F116" s="28" t="str">
        <f>F12</f>
        <v>Vlastislav</v>
      </c>
      <c r="G116" s="37"/>
      <c r="H116" s="37"/>
      <c r="I116" s="30" t="s">
        <v>24</v>
      </c>
      <c r="J116" s="67" t="str">
        <f>IF(J12="","",J12)</f>
        <v>30. 1. 2025</v>
      </c>
      <c r="K116" s="37"/>
      <c r="L116" s="52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65" s="2" customFormat="1" ht="6.95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52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65" s="2" customFormat="1" ht="25.7" customHeight="1">
      <c r="A118" s="35"/>
      <c r="B118" s="36"/>
      <c r="C118" s="30" t="s">
        <v>26</v>
      </c>
      <c r="D118" s="37"/>
      <c r="E118" s="37"/>
      <c r="F118" s="28" t="str">
        <f>E15</f>
        <v>Obec Vlastislav</v>
      </c>
      <c r="G118" s="37"/>
      <c r="H118" s="37"/>
      <c r="I118" s="30" t="s">
        <v>33</v>
      </c>
      <c r="J118" s="33" t="str">
        <f>E21</f>
        <v>Ing. Daniel Picka, Ph.D.</v>
      </c>
      <c r="K118" s="37"/>
      <c r="L118" s="52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65" s="2" customFormat="1" ht="15.2" customHeight="1">
      <c r="A119" s="35"/>
      <c r="B119" s="36"/>
      <c r="C119" s="30" t="s">
        <v>31</v>
      </c>
      <c r="D119" s="37"/>
      <c r="E119" s="37"/>
      <c r="F119" s="28" t="str">
        <f>IF(E18="","",E18)</f>
        <v>Vyplň údaj</v>
      </c>
      <c r="G119" s="37"/>
      <c r="H119" s="37"/>
      <c r="I119" s="30" t="s">
        <v>37</v>
      </c>
      <c r="J119" s="33" t="str">
        <f>E24</f>
        <v>Ing. Petr Jarkovský</v>
      </c>
      <c r="K119" s="37"/>
      <c r="L119" s="52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65" s="2" customFormat="1" ht="10.35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52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65" s="11" customFormat="1" ht="29.25" customHeight="1">
      <c r="A121" s="160"/>
      <c r="B121" s="161"/>
      <c r="C121" s="162" t="s">
        <v>114</v>
      </c>
      <c r="D121" s="163" t="s">
        <v>67</v>
      </c>
      <c r="E121" s="163" t="s">
        <v>63</v>
      </c>
      <c r="F121" s="163" t="s">
        <v>64</v>
      </c>
      <c r="G121" s="163" t="s">
        <v>115</v>
      </c>
      <c r="H121" s="163" t="s">
        <v>116</v>
      </c>
      <c r="I121" s="163" t="s">
        <v>117</v>
      </c>
      <c r="J121" s="163" t="s">
        <v>102</v>
      </c>
      <c r="K121" s="164" t="s">
        <v>118</v>
      </c>
      <c r="L121" s="165"/>
      <c r="M121" s="76" t="s">
        <v>1</v>
      </c>
      <c r="N121" s="77" t="s">
        <v>46</v>
      </c>
      <c r="O121" s="77" t="s">
        <v>119</v>
      </c>
      <c r="P121" s="77" t="s">
        <v>120</v>
      </c>
      <c r="Q121" s="77" t="s">
        <v>121</v>
      </c>
      <c r="R121" s="77" t="s">
        <v>122</v>
      </c>
      <c r="S121" s="77" t="s">
        <v>123</v>
      </c>
      <c r="T121" s="78" t="s">
        <v>124</v>
      </c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</row>
    <row r="122" spans="1:65" s="2" customFormat="1" ht="22.9" customHeight="1">
      <c r="A122" s="35"/>
      <c r="B122" s="36"/>
      <c r="C122" s="83" t="s">
        <v>125</v>
      </c>
      <c r="D122" s="37"/>
      <c r="E122" s="37"/>
      <c r="F122" s="37"/>
      <c r="G122" s="37"/>
      <c r="H122" s="37"/>
      <c r="I122" s="37"/>
      <c r="J122" s="166">
        <f>BK122</f>
        <v>0</v>
      </c>
      <c r="K122" s="37"/>
      <c r="L122" s="40"/>
      <c r="M122" s="79"/>
      <c r="N122" s="167"/>
      <c r="O122" s="80"/>
      <c r="P122" s="168">
        <f>P123</f>
        <v>0</v>
      </c>
      <c r="Q122" s="80"/>
      <c r="R122" s="168">
        <f>R123</f>
        <v>0</v>
      </c>
      <c r="S122" s="80"/>
      <c r="T122" s="169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8" t="s">
        <v>81</v>
      </c>
      <c r="AU122" s="18" t="s">
        <v>104</v>
      </c>
      <c r="BK122" s="170">
        <f>BK123</f>
        <v>0</v>
      </c>
    </row>
    <row r="123" spans="1:65" s="12" customFormat="1" ht="25.9" customHeight="1">
      <c r="B123" s="171"/>
      <c r="C123" s="172"/>
      <c r="D123" s="173" t="s">
        <v>81</v>
      </c>
      <c r="E123" s="174" t="s">
        <v>775</v>
      </c>
      <c r="F123" s="174" t="s">
        <v>776</v>
      </c>
      <c r="G123" s="172"/>
      <c r="H123" s="172"/>
      <c r="I123" s="175"/>
      <c r="J123" s="176">
        <f>BK123</f>
        <v>0</v>
      </c>
      <c r="K123" s="172"/>
      <c r="L123" s="177"/>
      <c r="M123" s="178"/>
      <c r="N123" s="179"/>
      <c r="O123" s="179"/>
      <c r="P123" s="180">
        <f>P124+P129+P154+P160+P163</f>
        <v>0</v>
      </c>
      <c r="Q123" s="179"/>
      <c r="R123" s="180">
        <f>R124+R129+R154+R160+R163</f>
        <v>0</v>
      </c>
      <c r="S123" s="179"/>
      <c r="T123" s="181">
        <f>T124+T129+T154+T160+T163</f>
        <v>0</v>
      </c>
      <c r="AR123" s="182" t="s">
        <v>177</v>
      </c>
      <c r="AT123" s="183" t="s">
        <v>81</v>
      </c>
      <c r="AU123" s="183" t="s">
        <v>82</v>
      </c>
      <c r="AY123" s="182" t="s">
        <v>128</v>
      </c>
      <c r="BK123" s="184">
        <f>BK124+BK129+BK154+BK160+BK163</f>
        <v>0</v>
      </c>
    </row>
    <row r="124" spans="1:65" s="12" customFormat="1" ht="22.9" customHeight="1">
      <c r="B124" s="171"/>
      <c r="C124" s="172"/>
      <c r="D124" s="173" t="s">
        <v>81</v>
      </c>
      <c r="E124" s="185" t="s">
        <v>777</v>
      </c>
      <c r="F124" s="185" t="s">
        <v>778</v>
      </c>
      <c r="G124" s="172"/>
      <c r="H124" s="172"/>
      <c r="I124" s="175"/>
      <c r="J124" s="186">
        <f>BK124</f>
        <v>0</v>
      </c>
      <c r="K124" s="172"/>
      <c r="L124" s="177"/>
      <c r="M124" s="178"/>
      <c r="N124" s="179"/>
      <c r="O124" s="179"/>
      <c r="P124" s="180">
        <f>SUM(P125:P128)</f>
        <v>0</v>
      </c>
      <c r="Q124" s="179"/>
      <c r="R124" s="180">
        <f>SUM(R125:R128)</f>
        <v>0</v>
      </c>
      <c r="S124" s="179"/>
      <c r="T124" s="181">
        <f>SUM(T125:T128)</f>
        <v>0</v>
      </c>
      <c r="AR124" s="182" t="s">
        <v>177</v>
      </c>
      <c r="AT124" s="183" t="s">
        <v>81</v>
      </c>
      <c r="AU124" s="183" t="s">
        <v>90</v>
      </c>
      <c r="AY124" s="182" t="s">
        <v>128</v>
      </c>
      <c r="BK124" s="184">
        <f>SUM(BK125:BK128)</f>
        <v>0</v>
      </c>
    </row>
    <row r="125" spans="1:65" s="2" customFormat="1" ht="16.5" customHeight="1">
      <c r="A125" s="35"/>
      <c r="B125" s="36"/>
      <c r="C125" s="187" t="s">
        <v>90</v>
      </c>
      <c r="D125" s="187" t="s">
        <v>130</v>
      </c>
      <c r="E125" s="188" t="s">
        <v>779</v>
      </c>
      <c r="F125" s="189" t="s">
        <v>780</v>
      </c>
      <c r="G125" s="190" t="s">
        <v>781</v>
      </c>
      <c r="H125" s="191">
        <v>1</v>
      </c>
      <c r="I125" s="192"/>
      <c r="J125" s="193">
        <f>ROUND(I125*H125,2)</f>
        <v>0</v>
      </c>
      <c r="K125" s="189" t="s">
        <v>1</v>
      </c>
      <c r="L125" s="40"/>
      <c r="M125" s="194" t="s">
        <v>1</v>
      </c>
      <c r="N125" s="195" t="s">
        <v>47</v>
      </c>
      <c r="O125" s="72"/>
      <c r="P125" s="196">
        <f>O125*H125</f>
        <v>0</v>
      </c>
      <c r="Q125" s="196">
        <v>0</v>
      </c>
      <c r="R125" s="196">
        <f>Q125*H125</f>
        <v>0</v>
      </c>
      <c r="S125" s="196">
        <v>0</v>
      </c>
      <c r="T125" s="197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198" t="s">
        <v>782</v>
      </c>
      <c r="AT125" s="198" t="s">
        <v>130</v>
      </c>
      <c r="AU125" s="198" t="s">
        <v>92</v>
      </c>
      <c r="AY125" s="18" t="s">
        <v>128</v>
      </c>
      <c r="BE125" s="199">
        <f>IF(N125="základní",J125,0)</f>
        <v>0</v>
      </c>
      <c r="BF125" s="199">
        <f>IF(N125="snížená",J125,0)</f>
        <v>0</v>
      </c>
      <c r="BG125" s="199">
        <f>IF(N125="zákl. přenesená",J125,0)</f>
        <v>0</v>
      </c>
      <c r="BH125" s="199">
        <f>IF(N125="sníž. přenesená",J125,0)</f>
        <v>0</v>
      </c>
      <c r="BI125" s="199">
        <f>IF(N125="nulová",J125,0)</f>
        <v>0</v>
      </c>
      <c r="BJ125" s="18" t="s">
        <v>90</v>
      </c>
      <c r="BK125" s="199">
        <f>ROUND(I125*H125,2)</f>
        <v>0</v>
      </c>
      <c r="BL125" s="18" t="s">
        <v>782</v>
      </c>
      <c r="BM125" s="198" t="s">
        <v>783</v>
      </c>
    </row>
    <row r="126" spans="1:65" s="2" customFormat="1" ht="24.2" customHeight="1">
      <c r="A126" s="35"/>
      <c r="B126" s="36"/>
      <c r="C126" s="187" t="s">
        <v>92</v>
      </c>
      <c r="D126" s="187" t="s">
        <v>130</v>
      </c>
      <c r="E126" s="188" t="s">
        <v>784</v>
      </c>
      <c r="F126" s="189" t="s">
        <v>785</v>
      </c>
      <c r="G126" s="190" t="s">
        <v>781</v>
      </c>
      <c r="H126" s="191">
        <v>1</v>
      </c>
      <c r="I126" s="192"/>
      <c r="J126" s="193">
        <f>ROUND(I126*H126,2)</f>
        <v>0</v>
      </c>
      <c r="K126" s="189" t="s">
        <v>1</v>
      </c>
      <c r="L126" s="40"/>
      <c r="M126" s="194" t="s">
        <v>1</v>
      </c>
      <c r="N126" s="195" t="s">
        <v>47</v>
      </c>
      <c r="O126" s="72"/>
      <c r="P126" s="196">
        <f>O126*H126</f>
        <v>0</v>
      </c>
      <c r="Q126" s="196">
        <v>0</v>
      </c>
      <c r="R126" s="196">
        <f>Q126*H126</f>
        <v>0</v>
      </c>
      <c r="S126" s="196">
        <v>0</v>
      </c>
      <c r="T126" s="197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198" t="s">
        <v>782</v>
      </c>
      <c r="AT126" s="198" t="s">
        <v>130</v>
      </c>
      <c r="AU126" s="198" t="s">
        <v>92</v>
      </c>
      <c r="AY126" s="18" t="s">
        <v>128</v>
      </c>
      <c r="BE126" s="199">
        <f>IF(N126="základní",J126,0)</f>
        <v>0</v>
      </c>
      <c r="BF126" s="199">
        <f>IF(N126="snížená",J126,0)</f>
        <v>0</v>
      </c>
      <c r="BG126" s="199">
        <f>IF(N126="zákl. přenesená",J126,0)</f>
        <v>0</v>
      </c>
      <c r="BH126" s="199">
        <f>IF(N126="sníž. přenesená",J126,0)</f>
        <v>0</v>
      </c>
      <c r="BI126" s="199">
        <f>IF(N126="nulová",J126,0)</f>
        <v>0</v>
      </c>
      <c r="BJ126" s="18" t="s">
        <v>90</v>
      </c>
      <c r="BK126" s="199">
        <f>ROUND(I126*H126,2)</f>
        <v>0</v>
      </c>
      <c r="BL126" s="18" t="s">
        <v>782</v>
      </c>
      <c r="BM126" s="198" t="s">
        <v>786</v>
      </c>
    </row>
    <row r="127" spans="1:65" s="2" customFormat="1" ht="16.5" customHeight="1">
      <c r="A127" s="35"/>
      <c r="B127" s="36"/>
      <c r="C127" s="187" t="s">
        <v>153</v>
      </c>
      <c r="D127" s="187" t="s">
        <v>130</v>
      </c>
      <c r="E127" s="188" t="s">
        <v>787</v>
      </c>
      <c r="F127" s="189" t="s">
        <v>788</v>
      </c>
      <c r="G127" s="190" t="s">
        <v>781</v>
      </c>
      <c r="H127" s="191">
        <v>1</v>
      </c>
      <c r="I127" s="192"/>
      <c r="J127" s="193">
        <f>ROUND(I127*H127,2)</f>
        <v>0</v>
      </c>
      <c r="K127" s="189" t="s">
        <v>1</v>
      </c>
      <c r="L127" s="40"/>
      <c r="M127" s="194" t="s">
        <v>1</v>
      </c>
      <c r="N127" s="195" t="s">
        <v>47</v>
      </c>
      <c r="O127" s="72"/>
      <c r="P127" s="196">
        <f>O127*H127</f>
        <v>0</v>
      </c>
      <c r="Q127" s="196">
        <v>0</v>
      </c>
      <c r="R127" s="196">
        <f>Q127*H127</f>
        <v>0</v>
      </c>
      <c r="S127" s="196">
        <v>0</v>
      </c>
      <c r="T127" s="19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198" t="s">
        <v>782</v>
      </c>
      <c r="AT127" s="198" t="s">
        <v>130</v>
      </c>
      <c r="AU127" s="198" t="s">
        <v>92</v>
      </c>
      <c r="AY127" s="18" t="s">
        <v>128</v>
      </c>
      <c r="BE127" s="199">
        <f>IF(N127="základní",J127,0)</f>
        <v>0</v>
      </c>
      <c r="BF127" s="199">
        <f>IF(N127="snížená",J127,0)</f>
        <v>0</v>
      </c>
      <c r="BG127" s="199">
        <f>IF(N127="zákl. přenesená",J127,0)</f>
        <v>0</v>
      </c>
      <c r="BH127" s="199">
        <f>IF(N127="sníž. přenesená",J127,0)</f>
        <v>0</v>
      </c>
      <c r="BI127" s="199">
        <f>IF(N127="nulová",J127,0)</f>
        <v>0</v>
      </c>
      <c r="BJ127" s="18" t="s">
        <v>90</v>
      </c>
      <c r="BK127" s="199">
        <f>ROUND(I127*H127,2)</f>
        <v>0</v>
      </c>
      <c r="BL127" s="18" t="s">
        <v>782</v>
      </c>
      <c r="BM127" s="198" t="s">
        <v>789</v>
      </c>
    </row>
    <row r="128" spans="1:65" s="2" customFormat="1" ht="16.5" customHeight="1">
      <c r="A128" s="35"/>
      <c r="B128" s="36"/>
      <c r="C128" s="187" t="s">
        <v>135</v>
      </c>
      <c r="D128" s="187" t="s">
        <v>130</v>
      </c>
      <c r="E128" s="188" t="s">
        <v>790</v>
      </c>
      <c r="F128" s="189" t="s">
        <v>791</v>
      </c>
      <c r="G128" s="190" t="s">
        <v>781</v>
      </c>
      <c r="H128" s="191">
        <v>1</v>
      </c>
      <c r="I128" s="192"/>
      <c r="J128" s="193">
        <f>ROUND(I128*H128,2)</f>
        <v>0</v>
      </c>
      <c r="K128" s="189" t="s">
        <v>1</v>
      </c>
      <c r="L128" s="40"/>
      <c r="M128" s="194" t="s">
        <v>1</v>
      </c>
      <c r="N128" s="195" t="s">
        <v>47</v>
      </c>
      <c r="O128" s="72"/>
      <c r="P128" s="196">
        <f>O128*H128</f>
        <v>0</v>
      </c>
      <c r="Q128" s="196">
        <v>0</v>
      </c>
      <c r="R128" s="196">
        <f>Q128*H128</f>
        <v>0</v>
      </c>
      <c r="S128" s="196">
        <v>0</v>
      </c>
      <c r="T128" s="197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198" t="s">
        <v>782</v>
      </c>
      <c r="AT128" s="198" t="s">
        <v>130</v>
      </c>
      <c r="AU128" s="198" t="s">
        <v>92</v>
      </c>
      <c r="AY128" s="18" t="s">
        <v>128</v>
      </c>
      <c r="BE128" s="199">
        <f>IF(N128="základní",J128,0)</f>
        <v>0</v>
      </c>
      <c r="BF128" s="199">
        <f>IF(N128="snížená",J128,0)</f>
        <v>0</v>
      </c>
      <c r="BG128" s="199">
        <f>IF(N128="zákl. přenesená",J128,0)</f>
        <v>0</v>
      </c>
      <c r="BH128" s="199">
        <f>IF(N128="sníž. přenesená",J128,0)</f>
        <v>0</v>
      </c>
      <c r="BI128" s="199">
        <f>IF(N128="nulová",J128,0)</f>
        <v>0</v>
      </c>
      <c r="BJ128" s="18" t="s">
        <v>90</v>
      </c>
      <c r="BK128" s="199">
        <f>ROUND(I128*H128,2)</f>
        <v>0</v>
      </c>
      <c r="BL128" s="18" t="s">
        <v>782</v>
      </c>
      <c r="BM128" s="198" t="s">
        <v>792</v>
      </c>
    </row>
    <row r="129" spans="1:65" s="12" customFormat="1" ht="22.9" customHeight="1">
      <c r="B129" s="171"/>
      <c r="C129" s="172"/>
      <c r="D129" s="173" t="s">
        <v>81</v>
      </c>
      <c r="E129" s="185" t="s">
        <v>793</v>
      </c>
      <c r="F129" s="185" t="s">
        <v>794</v>
      </c>
      <c r="G129" s="172"/>
      <c r="H129" s="172"/>
      <c r="I129" s="175"/>
      <c r="J129" s="186">
        <f>BK129</f>
        <v>0</v>
      </c>
      <c r="K129" s="172"/>
      <c r="L129" s="177"/>
      <c r="M129" s="178"/>
      <c r="N129" s="179"/>
      <c r="O129" s="179"/>
      <c r="P129" s="180">
        <f>SUM(P130:P153)</f>
        <v>0</v>
      </c>
      <c r="Q129" s="179"/>
      <c r="R129" s="180">
        <f>SUM(R130:R153)</f>
        <v>0</v>
      </c>
      <c r="S129" s="179"/>
      <c r="T129" s="181">
        <f>SUM(T130:T153)</f>
        <v>0</v>
      </c>
      <c r="AR129" s="182" t="s">
        <v>177</v>
      </c>
      <c r="AT129" s="183" t="s">
        <v>81</v>
      </c>
      <c r="AU129" s="183" t="s">
        <v>90</v>
      </c>
      <c r="AY129" s="182" t="s">
        <v>128</v>
      </c>
      <c r="BK129" s="184">
        <f>SUM(BK130:BK153)</f>
        <v>0</v>
      </c>
    </row>
    <row r="130" spans="1:65" s="2" customFormat="1" ht="21.75" customHeight="1">
      <c r="A130" s="35"/>
      <c r="B130" s="36"/>
      <c r="C130" s="187" t="s">
        <v>177</v>
      </c>
      <c r="D130" s="187" t="s">
        <v>130</v>
      </c>
      <c r="E130" s="188" t="s">
        <v>795</v>
      </c>
      <c r="F130" s="189" t="s">
        <v>796</v>
      </c>
      <c r="G130" s="190" t="s">
        <v>781</v>
      </c>
      <c r="H130" s="191">
        <v>1</v>
      </c>
      <c r="I130" s="192"/>
      <c r="J130" s="193">
        <f>ROUND(I130*H130,2)</f>
        <v>0</v>
      </c>
      <c r="K130" s="189" t="s">
        <v>1</v>
      </c>
      <c r="L130" s="40"/>
      <c r="M130" s="194" t="s">
        <v>1</v>
      </c>
      <c r="N130" s="195" t="s">
        <v>47</v>
      </c>
      <c r="O130" s="72"/>
      <c r="P130" s="196">
        <f>O130*H130</f>
        <v>0</v>
      </c>
      <c r="Q130" s="196">
        <v>0</v>
      </c>
      <c r="R130" s="196">
        <f>Q130*H130</f>
        <v>0</v>
      </c>
      <c r="S130" s="196">
        <v>0</v>
      </c>
      <c r="T130" s="197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198" t="s">
        <v>782</v>
      </c>
      <c r="AT130" s="198" t="s">
        <v>130</v>
      </c>
      <c r="AU130" s="198" t="s">
        <v>92</v>
      </c>
      <c r="AY130" s="18" t="s">
        <v>128</v>
      </c>
      <c r="BE130" s="199">
        <f>IF(N130="základní",J130,0)</f>
        <v>0</v>
      </c>
      <c r="BF130" s="199">
        <f>IF(N130="snížená",J130,0)</f>
        <v>0</v>
      </c>
      <c r="BG130" s="199">
        <f>IF(N130="zákl. přenesená",J130,0)</f>
        <v>0</v>
      </c>
      <c r="BH130" s="199">
        <f>IF(N130="sníž. přenesená",J130,0)</f>
        <v>0</v>
      </c>
      <c r="BI130" s="199">
        <f>IF(N130="nulová",J130,0)</f>
        <v>0</v>
      </c>
      <c r="BJ130" s="18" t="s">
        <v>90</v>
      </c>
      <c r="BK130" s="199">
        <f>ROUND(I130*H130,2)</f>
        <v>0</v>
      </c>
      <c r="BL130" s="18" t="s">
        <v>782</v>
      </c>
      <c r="BM130" s="198" t="s">
        <v>797</v>
      </c>
    </row>
    <row r="131" spans="1:65" s="2" customFormat="1" ht="29.25">
      <c r="A131" s="35"/>
      <c r="B131" s="36"/>
      <c r="C131" s="37"/>
      <c r="D131" s="205" t="s">
        <v>139</v>
      </c>
      <c r="E131" s="37"/>
      <c r="F131" s="206" t="s">
        <v>798</v>
      </c>
      <c r="G131" s="37"/>
      <c r="H131" s="37"/>
      <c r="I131" s="202"/>
      <c r="J131" s="37"/>
      <c r="K131" s="37"/>
      <c r="L131" s="40"/>
      <c r="M131" s="203"/>
      <c r="N131" s="204"/>
      <c r="O131" s="72"/>
      <c r="P131" s="72"/>
      <c r="Q131" s="72"/>
      <c r="R131" s="72"/>
      <c r="S131" s="72"/>
      <c r="T131" s="73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8" t="s">
        <v>139</v>
      </c>
      <c r="AU131" s="18" t="s">
        <v>92</v>
      </c>
    </row>
    <row r="132" spans="1:65" s="2" customFormat="1" ht="16.5" customHeight="1">
      <c r="A132" s="35"/>
      <c r="B132" s="36"/>
      <c r="C132" s="187" t="s">
        <v>184</v>
      </c>
      <c r="D132" s="187" t="s">
        <v>130</v>
      </c>
      <c r="E132" s="188" t="s">
        <v>799</v>
      </c>
      <c r="F132" s="189" t="s">
        <v>800</v>
      </c>
      <c r="G132" s="190" t="s">
        <v>781</v>
      </c>
      <c r="H132" s="191">
        <v>1</v>
      </c>
      <c r="I132" s="192"/>
      <c r="J132" s="193">
        <f>ROUND(I132*H132,2)</f>
        <v>0</v>
      </c>
      <c r="K132" s="189" t="s">
        <v>134</v>
      </c>
      <c r="L132" s="40"/>
      <c r="M132" s="194" t="s">
        <v>1</v>
      </c>
      <c r="N132" s="195" t="s">
        <v>47</v>
      </c>
      <c r="O132" s="72"/>
      <c r="P132" s="196">
        <f>O132*H132</f>
        <v>0</v>
      </c>
      <c r="Q132" s="196">
        <v>0</v>
      </c>
      <c r="R132" s="196">
        <f>Q132*H132</f>
        <v>0</v>
      </c>
      <c r="S132" s="196">
        <v>0</v>
      </c>
      <c r="T132" s="197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198" t="s">
        <v>782</v>
      </c>
      <c r="AT132" s="198" t="s">
        <v>130</v>
      </c>
      <c r="AU132" s="198" t="s">
        <v>92</v>
      </c>
      <c r="AY132" s="18" t="s">
        <v>128</v>
      </c>
      <c r="BE132" s="199">
        <f>IF(N132="základní",J132,0)</f>
        <v>0</v>
      </c>
      <c r="BF132" s="199">
        <f>IF(N132="snížená",J132,0)</f>
        <v>0</v>
      </c>
      <c r="BG132" s="199">
        <f>IF(N132="zákl. přenesená",J132,0)</f>
        <v>0</v>
      </c>
      <c r="BH132" s="199">
        <f>IF(N132="sníž. přenesená",J132,0)</f>
        <v>0</v>
      </c>
      <c r="BI132" s="199">
        <f>IF(N132="nulová",J132,0)</f>
        <v>0</v>
      </c>
      <c r="BJ132" s="18" t="s">
        <v>90</v>
      </c>
      <c r="BK132" s="199">
        <f>ROUND(I132*H132,2)</f>
        <v>0</v>
      </c>
      <c r="BL132" s="18" t="s">
        <v>782</v>
      </c>
      <c r="BM132" s="198" t="s">
        <v>801</v>
      </c>
    </row>
    <row r="133" spans="1:65" s="2" customFormat="1">
      <c r="A133" s="35"/>
      <c r="B133" s="36"/>
      <c r="C133" s="37"/>
      <c r="D133" s="200" t="s">
        <v>137</v>
      </c>
      <c r="E133" s="37"/>
      <c r="F133" s="201" t="s">
        <v>802</v>
      </c>
      <c r="G133" s="37"/>
      <c r="H133" s="37"/>
      <c r="I133" s="202"/>
      <c r="J133" s="37"/>
      <c r="K133" s="37"/>
      <c r="L133" s="40"/>
      <c r="M133" s="203"/>
      <c r="N133" s="204"/>
      <c r="O133" s="72"/>
      <c r="P133" s="72"/>
      <c r="Q133" s="72"/>
      <c r="R133" s="72"/>
      <c r="S133" s="72"/>
      <c r="T133" s="73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T133" s="18" t="s">
        <v>137</v>
      </c>
      <c r="AU133" s="18" t="s">
        <v>92</v>
      </c>
    </row>
    <row r="134" spans="1:65" s="2" customFormat="1" ht="19.5">
      <c r="A134" s="35"/>
      <c r="B134" s="36"/>
      <c r="C134" s="37"/>
      <c r="D134" s="205" t="s">
        <v>139</v>
      </c>
      <c r="E134" s="37"/>
      <c r="F134" s="206" t="s">
        <v>803</v>
      </c>
      <c r="G134" s="37"/>
      <c r="H134" s="37"/>
      <c r="I134" s="202"/>
      <c r="J134" s="37"/>
      <c r="K134" s="37"/>
      <c r="L134" s="40"/>
      <c r="M134" s="203"/>
      <c r="N134" s="204"/>
      <c r="O134" s="72"/>
      <c r="P134" s="72"/>
      <c r="Q134" s="72"/>
      <c r="R134" s="72"/>
      <c r="S134" s="72"/>
      <c r="T134" s="73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8" t="s">
        <v>139</v>
      </c>
      <c r="AU134" s="18" t="s">
        <v>92</v>
      </c>
    </row>
    <row r="135" spans="1:65" s="2" customFormat="1" ht="16.5" customHeight="1">
      <c r="A135" s="35"/>
      <c r="B135" s="36"/>
      <c r="C135" s="187" t="s">
        <v>222</v>
      </c>
      <c r="D135" s="187" t="s">
        <v>130</v>
      </c>
      <c r="E135" s="188" t="s">
        <v>804</v>
      </c>
      <c r="F135" s="189" t="s">
        <v>805</v>
      </c>
      <c r="G135" s="190" t="s">
        <v>781</v>
      </c>
      <c r="H135" s="191">
        <v>1</v>
      </c>
      <c r="I135" s="192"/>
      <c r="J135" s="193">
        <f>ROUND(I135*H135,2)</f>
        <v>0</v>
      </c>
      <c r="K135" s="189" t="s">
        <v>134</v>
      </c>
      <c r="L135" s="40"/>
      <c r="M135" s="194" t="s">
        <v>1</v>
      </c>
      <c r="N135" s="195" t="s">
        <v>47</v>
      </c>
      <c r="O135" s="72"/>
      <c r="P135" s="196">
        <f>O135*H135</f>
        <v>0</v>
      </c>
      <c r="Q135" s="196">
        <v>0</v>
      </c>
      <c r="R135" s="196">
        <f>Q135*H135</f>
        <v>0</v>
      </c>
      <c r="S135" s="196">
        <v>0</v>
      </c>
      <c r="T135" s="197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198" t="s">
        <v>782</v>
      </c>
      <c r="AT135" s="198" t="s">
        <v>130</v>
      </c>
      <c r="AU135" s="198" t="s">
        <v>92</v>
      </c>
      <c r="AY135" s="18" t="s">
        <v>128</v>
      </c>
      <c r="BE135" s="199">
        <f>IF(N135="základní",J135,0)</f>
        <v>0</v>
      </c>
      <c r="BF135" s="199">
        <f>IF(N135="snížená",J135,0)</f>
        <v>0</v>
      </c>
      <c r="BG135" s="199">
        <f>IF(N135="zákl. přenesená",J135,0)</f>
        <v>0</v>
      </c>
      <c r="BH135" s="199">
        <f>IF(N135="sníž. přenesená",J135,0)</f>
        <v>0</v>
      </c>
      <c r="BI135" s="199">
        <f>IF(N135="nulová",J135,0)</f>
        <v>0</v>
      </c>
      <c r="BJ135" s="18" t="s">
        <v>90</v>
      </c>
      <c r="BK135" s="199">
        <f>ROUND(I135*H135,2)</f>
        <v>0</v>
      </c>
      <c r="BL135" s="18" t="s">
        <v>782</v>
      </c>
      <c r="BM135" s="198" t="s">
        <v>806</v>
      </c>
    </row>
    <row r="136" spans="1:65" s="2" customFormat="1">
      <c r="A136" s="35"/>
      <c r="B136" s="36"/>
      <c r="C136" s="37"/>
      <c r="D136" s="200" t="s">
        <v>137</v>
      </c>
      <c r="E136" s="37"/>
      <c r="F136" s="201" t="s">
        <v>807</v>
      </c>
      <c r="G136" s="37"/>
      <c r="H136" s="37"/>
      <c r="I136" s="202"/>
      <c r="J136" s="37"/>
      <c r="K136" s="37"/>
      <c r="L136" s="40"/>
      <c r="M136" s="203"/>
      <c r="N136" s="204"/>
      <c r="O136" s="72"/>
      <c r="P136" s="72"/>
      <c r="Q136" s="72"/>
      <c r="R136" s="72"/>
      <c r="S136" s="72"/>
      <c r="T136" s="73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8" t="s">
        <v>137</v>
      </c>
      <c r="AU136" s="18" t="s">
        <v>92</v>
      </c>
    </row>
    <row r="137" spans="1:65" s="2" customFormat="1" ht="19.5">
      <c r="A137" s="35"/>
      <c r="B137" s="36"/>
      <c r="C137" s="37"/>
      <c r="D137" s="205" t="s">
        <v>139</v>
      </c>
      <c r="E137" s="37"/>
      <c r="F137" s="206" t="s">
        <v>808</v>
      </c>
      <c r="G137" s="37"/>
      <c r="H137" s="37"/>
      <c r="I137" s="202"/>
      <c r="J137" s="37"/>
      <c r="K137" s="37"/>
      <c r="L137" s="40"/>
      <c r="M137" s="203"/>
      <c r="N137" s="204"/>
      <c r="O137" s="72"/>
      <c r="P137" s="72"/>
      <c r="Q137" s="72"/>
      <c r="R137" s="72"/>
      <c r="S137" s="72"/>
      <c r="T137" s="73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8" t="s">
        <v>139</v>
      </c>
      <c r="AU137" s="18" t="s">
        <v>92</v>
      </c>
    </row>
    <row r="138" spans="1:65" s="2" customFormat="1" ht="16.5" customHeight="1">
      <c r="A138" s="35"/>
      <c r="B138" s="36"/>
      <c r="C138" s="187" t="s">
        <v>228</v>
      </c>
      <c r="D138" s="187" t="s">
        <v>130</v>
      </c>
      <c r="E138" s="188" t="s">
        <v>809</v>
      </c>
      <c r="F138" s="189" t="s">
        <v>810</v>
      </c>
      <c r="G138" s="190" t="s">
        <v>781</v>
      </c>
      <c r="H138" s="191">
        <v>1</v>
      </c>
      <c r="I138" s="192"/>
      <c r="J138" s="193">
        <f>ROUND(I138*H138,2)</f>
        <v>0</v>
      </c>
      <c r="K138" s="189" t="s">
        <v>1</v>
      </c>
      <c r="L138" s="40"/>
      <c r="M138" s="194" t="s">
        <v>1</v>
      </c>
      <c r="N138" s="195" t="s">
        <v>47</v>
      </c>
      <c r="O138" s="72"/>
      <c r="P138" s="196">
        <f>O138*H138</f>
        <v>0</v>
      </c>
      <c r="Q138" s="196">
        <v>0</v>
      </c>
      <c r="R138" s="196">
        <f>Q138*H138</f>
        <v>0</v>
      </c>
      <c r="S138" s="196">
        <v>0</v>
      </c>
      <c r="T138" s="197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198" t="s">
        <v>782</v>
      </c>
      <c r="AT138" s="198" t="s">
        <v>130</v>
      </c>
      <c r="AU138" s="198" t="s">
        <v>92</v>
      </c>
      <c r="AY138" s="18" t="s">
        <v>128</v>
      </c>
      <c r="BE138" s="199">
        <f>IF(N138="základní",J138,0)</f>
        <v>0</v>
      </c>
      <c r="BF138" s="199">
        <f>IF(N138="snížená",J138,0)</f>
        <v>0</v>
      </c>
      <c r="BG138" s="199">
        <f>IF(N138="zákl. přenesená",J138,0)</f>
        <v>0</v>
      </c>
      <c r="BH138" s="199">
        <f>IF(N138="sníž. přenesená",J138,0)</f>
        <v>0</v>
      </c>
      <c r="BI138" s="199">
        <f>IF(N138="nulová",J138,0)</f>
        <v>0</v>
      </c>
      <c r="BJ138" s="18" t="s">
        <v>90</v>
      </c>
      <c r="BK138" s="199">
        <f>ROUND(I138*H138,2)</f>
        <v>0</v>
      </c>
      <c r="BL138" s="18" t="s">
        <v>782</v>
      </c>
      <c r="BM138" s="198" t="s">
        <v>811</v>
      </c>
    </row>
    <row r="139" spans="1:65" s="2" customFormat="1" ht="29.25">
      <c r="A139" s="35"/>
      <c r="B139" s="36"/>
      <c r="C139" s="37"/>
      <c r="D139" s="205" t="s">
        <v>139</v>
      </c>
      <c r="E139" s="37"/>
      <c r="F139" s="206" t="s">
        <v>812</v>
      </c>
      <c r="G139" s="37"/>
      <c r="H139" s="37"/>
      <c r="I139" s="202"/>
      <c r="J139" s="37"/>
      <c r="K139" s="37"/>
      <c r="L139" s="40"/>
      <c r="M139" s="203"/>
      <c r="N139" s="204"/>
      <c r="O139" s="72"/>
      <c r="P139" s="72"/>
      <c r="Q139" s="72"/>
      <c r="R139" s="72"/>
      <c r="S139" s="72"/>
      <c r="T139" s="73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T139" s="18" t="s">
        <v>139</v>
      </c>
      <c r="AU139" s="18" t="s">
        <v>92</v>
      </c>
    </row>
    <row r="140" spans="1:65" s="2" customFormat="1" ht="16.5" customHeight="1">
      <c r="A140" s="35"/>
      <c r="B140" s="36"/>
      <c r="C140" s="187" t="s">
        <v>234</v>
      </c>
      <c r="D140" s="187" t="s">
        <v>130</v>
      </c>
      <c r="E140" s="188" t="s">
        <v>813</v>
      </c>
      <c r="F140" s="189" t="s">
        <v>814</v>
      </c>
      <c r="G140" s="190" t="s">
        <v>249</v>
      </c>
      <c r="H140" s="191">
        <v>158</v>
      </c>
      <c r="I140" s="192"/>
      <c r="J140" s="193">
        <f>ROUND(I140*H140,2)</f>
        <v>0</v>
      </c>
      <c r="K140" s="189" t="s">
        <v>1</v>
      </c>
      <c r="L140" s="40"/>
      <c r="M140" s="194" t="s">
        <v>1</v>
      </c>
      <c r="N140" s="195" t="s">
        <v>47</v>
      </c>
      <c r="O140" s="72"/>
      <c r="P140" s="196">
        <f>O140*H140</f>
        <v>0</v>
      </c>
      <c r="Q140" s="196">
        <v>0</v>
      </c>
      <c r="R140" s="196">
        <f>Q140*H140</f>
        <v>0</v>
      </c>
      <c r="S140" s="196">
        <v>0</v>
      </c>
      <c r="T140" s="197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198" t="s">
        <v>782</v>
      </c>
      <c r="AT140" s="198" t="s">
        <v>130</v>
      </c>
      <c r="AU140" s="198" t="s">
        <v>92</v>
      </c>
      <c r="AY140" s="18" t="s">
        <v>128</v>
      </c>
      <c r="BE140" s="199">
        <f>IF(N140="základní",J140,0)</f>
        <v>0</v>
      </c>
      <c r="BF140" s="199">
        <f>IF(N140="snížená",J140,0)</f>
        <v>0</v>
      </c>
      <c r="BG140" s="199">
        <f>IF(N140="zákl. přenesená",J140,0)</f>
        <v>0</v>
      </c>
      <c r="BH140" s="199">
        <f>IF(N140="sníž. přenesená",J140,0)</f>
        <v>0</v>
      </c>
      <c r="BI140" s="199">
        <f>IF(N140="nulová",J140,0)</f>
        <v>0</v>
      </c>
      <c r="BJ140" s="18" t="s">
        <v>90</v>
      </c>
      <c r="BK140" s="199">
        <f>ROUND(I140*H140,2)</f>
        <v>0</v>
      </c>
      <c r="BL140" s="18" t="s">
        <v>782</v>
      </c>
      <c r="BM140" s="198" t="s">
        <v>815</v>
      </c>
    </row>
    <row r="141" spans="1:65" s="14" customFormat="1">
      <c r="B141" s="217"/>
      <c r="C141" s="218"/>
      <c r="D141" s="205" t="s">
        <v>141</v>
      </c>
      <c r="E141" s="219" t="s">
        <v>1</v>
      </c>
      <c r="F141" s="220" t="s">
        <v>816</v>
      </c>
      <c r="G141" s="218"/>
      <c r="H141" s="221">
        <v>158</v>
      </c>
      <c r="I141" s="222"/>
      <c r="J141" s="218"/>
      <c r="K141" s="218"/>
      <c r="L141" s="223"/>
      <c r="M141" s="224"/>
      <c r="N141" s="225"/>
      <c r="O141" s="225"/>
      <c r="P141" s="225"/>
      <c r="Q141" s="225"/>
      <c r="R141" s="225"/>
      <c r="S141" s="225"/>
      <c r="T141" s="226"/>
      <c r="AT141" s="227" t="s">
        <v>141</v>
      </c>
      <c r="AU141" s="227" t="s">
        <v>92</v>
      </c>
      <c r="AV141" s="14" t="s">
        <v>92</v>
      </c>
      <c r="AW141" s="14" t="s">
        <v>36</v>
      </c>
      <c r="AX141" s="14" t="s">
        <v>82</v>
      </c>
      <c r="AY141" s="227" t="s">
        <v>128</v>
      </c>
    </row>
    <row r="142" spans="1:65" s="15" customFormat="1">
      <c r="B142" s="228"/>
      <c r="C142" s="229"/>
      <c r="D142" s="205" t="s">
        <v>141</v>
      </c>
      <c r="E142" s="230" t="s">
        <v>1</v>
      </c>
      <c r="F142" s="231" t="s">
        <v>145</v>
      </c>
      <c r="G142" s="229"/>
      <c r="H142" s="232">
        <v>158</v>
      </c>
      <c r="I142" s="233"/>
      <c r="J142" s="229"/>
      <c r="K142" s="229"/>
      <c r="L142" s="234"/>
      <c r="M142" s="235"/>
      <c r="N142" s="236"/>
      <c r="O142" s="236"/>
      <c r="P142" s="236"/>
      <c r="Q142" s="236"/>
      <c r="R142" s="236"/>
      <c r="S142" s="236"/>
      <c r="T142" s="237"/>
      <c r="AT142" s="238" t="s">
        <v>141</v>
      </c>
      <c r="AU142" s="238" t="s">
        <v>92</v>
      </c>
      <c r="AV142" s="15" t="s">
        <v>135</v>
      </c>
      <c r="AW142" s="15" t="s">
        <v>36</v>
      </c>
      <c r="AX142" s="15" t="s">
        <v>90</v>
      </c>
      <c r="AY142" s="238" t="s">
        <v>128</v>
      </c>
    </row>
    <row r="143" spans="1:65" s="2" customFormat="1" ht="16.5" customHeight="1">
      <c r="A143" s="35"/>
      <c r="B143" s="36"/>
      <c r="C143" s="187" t="s">
        <v>240</v>
      </c>
      <c r="D143" s="187" t="s">
        <v>130</v>
      </c>
      <c r="E143" s="188" t="s">
        <v>817</v>
      </c>
      <c r="F143" s="189" t="s">
        <v>818</v>
      </c>
      <c r="G143" s="190" t="s">
        <v>781</v>
      </c>
      <c r="H143" s="191">
        <v>1</v>
      </c>
      <c r="I143" s="192"/>
      <c r="J143" s="193">
        <f>ROUND(I143*H143,2)</f>
        <v>0</v>
      </c>
      <c r="K143" s="189" t="s">
        <v>134</v>
      </c>
      <c r="L143" s="40"/>
      <c r="M143" s="194" t="s">
        <v>1</v>
      </c>
      <c r="N143" s="195" t="s">
        <v>47</v>
      </c>
      <c r="O143" s="72"/>
      <c r="P143" s="196">
        <f>O143*H143</f>
        <v>0</v>
      </c>
      <c r="Q143" s="196">
        <v>0</v>
      </c>
      <c r="R143" s="196">
        <f>Q143*H143</f>
        <v>0</v>
      </c>
      <c r="S143" s="196">
        <v>0</v>
      </c>
      <c r="T143" s="197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198" t="s">
        <v>782</v>
      </c>
      <c r="AT143" s="198" t="s">
        <v>130</v>
      </c>
      <c r="AU143" s="198" t="s">
        <v>92</v>
      </c>
      <c r="AY143" s="18" t="s">
        <v>128</v>
      </c>
      <c r="BE143" s="199">
        <f>IF(N143="základní",J143,0)</f>
        <v>0</v>
      </c>
      <c r="BF143" s="199">
        <f>IF(N143="snížená",J143,0)</f>
        <v>0</v>
      </c>
      <c r="BG143" s="199">
        <f>IF(N143="zákl. přenesená",J143,0)</f>
        <v>0</v>
      </c>
      <c r="BH143" s="199">
        <f>IF(N143="sníž. přenesená",J143,0)</f>
        <v>0</v>
      </c>
      <c r="BI143" s="199">
        <f>IF(N143="nulová",J143,0)</f>
        <v>0</v>
      </c>
      <c r="BJ143" s="18" t="s">
        <v>90</v>
      </c>
      <c r="BK143" s="199">
        <f>ROUND(I143*H143,2)</f>
        <v>0</v>
      </c>
      <c r="BL143" s="18" t="s">
        <v>782</v>
      </c>
      <c r="BM143" s="198" t="s">
        <v>819</v>
      </c>
    </row>
    <row r="144" spans="1:65" s="2" customFormat="1">
      <c r="A144" s="35"/>
      <c r="B144" s="36"/>
      <c r="C144" s="37"/>
      <c r="D144" s="200" t="s">
        <v>137</v>
      </c>
      <c r="E144" s="37"/>
      <c r="F144" s="201" t="s">
        <v>820</v>
      </c>
      <c r="G144" s="37"/>
      <c r="H144" s="37"/>
      <c r="I144" s="202"/>
      <c r="J144" s="37"/>
      <c r="K144" s="37"/>
      <c r="L144" s="40"/>
      <c r="M144" s="203"/>
      <c r="N144" s="204"/>
      <c r="O144" s="72"/>
      <c r="P144" s="72"/>
      <c r="Q144" s="72"/>
      <c r="R144" s="72"/>
      <c r="S144" s="72"/>
      <c r="T144" s="73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8" t="s">
        <v>137</v>
      </c>
      <c r="AU144" s="18" t="s">
        <v>92</v>
      </c>
    </row>
    <row r="145" spans="1:65" s="2" customFormat="1" ht="16.5" customHeight="1">
      <c r="A145" s="35"/>
      <c r="B145" s="36"/>
      <c r="C145" s="187" t="s">
        <v>246</v>
      </c>
      <c r="D145" s="187" t="s">
        <v>130</v>
      </c>
      <c r="E145" s="188" t="s">
        <v>821</v>
      </c>
      <c r="F145" s="189" t="s">
        <v>822</v>
      </c>
      <c r="G145" s="190" t="s">
        <v>781</v>
      </c>
      <c r="H145" s="191">
        <v>1</v>
      </c>
      <c r="I145" s="192"/>
      <c r="J145" s="193">
        <f>ROUND(I145*H145,2)</f>
        <v>0</v>
      </c>
      <c r="K145" s="189" t="s">
        <v>134</v>
      </c>
      <c r="L145" s="40"/>
      <c r="M145" s="194" t="s">
        <v>1</v>
      </c>
      <c r="N145" s="195" t="s">
        <v>47</v>
      </c>
      <c r="O145" s="72"/>
      <c r="P145" s="196">
        <f>O145*H145</f>
        <v>0</v>
      </c>
      <c r="Q145" s="196">
        <v>0</v>
      </c>
      <c r="R145" s="196">
        <f>Q145*H145</f>
        <v>0</v>
      </c>
      <c r="S145" s="196">
        <v>0</v>
      </c>
      <c r="T145" s="197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198" t="s">
        <v>782</v>
      </c>
      <c r="AT145" s="198" t="s">
        <v>130</v>
      </c>
      <c r="AU145" s="198" t="s">
        <v>92</v>
      </c>
      <c r="AY145" s="18" t="s">
        <v>128</v>
      </c>
      <c r="BE145" s="199">
        <f>IF(N145="základní",J145,0)</f>
        <v>0</v>
      </c>
      <c r="BF145" s="199">
        <f>IF(N145="snížená",J145,0)</f>
        <v>0</v>
      </c>
      <c r="BG145" s="199">
        <f>IF(N145="zákl. přenesená",J145,0)</f>
        <v>0</v>
      </c>
      <c r="BH145" s="199">
        <f>IF(N145="sníž. přenesená",J145,0)</f>
        <v>0</v>
      </c>
      <c r="BI145" s="199">
        <f>IF(N145="nulová",J145,0)</f>
        <v>0</v>
      </c>
      <c r="BJ145" s="18" t="s">
        <v>90</v>
      </c>
      <c r="BK145" s="199">
        <f>ROUND(I145*H145,2)</f>
        <v>0</v>
      </c>
      <c r="BL145" s="18" t="s">
        <v>782</v>
      </c>
      <c r="BM145" s="198" t="s">
        <v>823</v>
      </c>
    </row>
    <row r="146" spans="1:65" s="2" customFormat="1">
      <c r="A146" s="35"/>
      <c r="B146" s="36"/>
      <c r="C146" s="37"/>
      <c r="D146" s="200" t="s">
        <v>137</v>
      </c>
      <c r="E146" s="37"/>
      <c r="F146" s="201" t="s">
        <v>824</v>
      </c>
      <c r="G146" s="37"/>
      <c r="H146" s="37"/>
      <c r="I146" s="202"/>
      <c r="J146" s="37"/>
      <c r="K146" s="37"/>
      <c r="L146" s="40"/>
      <c r="M146" s="203"/>
      <c r="N146" s="204"/>
      <c r="O146" s="72"/>
      <c r="P146" s="72"/>
      <c r="Q146" s="72"/>
      <c r="R146" s="72"/>
      <c r="S146" s="72"/>
      <c r="T146" s="73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8" t="s">
        <v>137</v>
      </c>
      <c r="AU146" s="18" t="s">
        <v>92</v>
      </c>
    </row>
    <row r="147" spans="1:65" s="2" customFormat="1" ht="16.5" customHeight="1">
      <c r="A147" s="35"/>
      <c r="B147" s="36"/>
      <c r="C147" s="187" t="s">
        <v>8</v>
      </c>
      <c r="D147" s="187" t="s">
        <v>130</v>
      </c>
      <c r="E147" s="188" t="s">
        <v>825</v>
      </c>
      <c r="F147" s="189" t="s">
        <v>826</v>
      </c>
      <c r="G147" s="190" t="s">
        <v>781</v>
      </c>
      <c r="H147" s="191">
        <v>1</v>
      </c>
      <c r="I147" s="192"/>
      <c r="J147" s="193">
        <f>ROUND(I147*H147,2)</f>
        <v>0</v>
      </c>
      <c r="K147" s="189" t="s">
        <v>134</v>
      </c>
      <c r="L147" s="40"/>
      <c r="M147" s="194" t="s">
        <v>1</v>
      </c>
      <c r="N147" s="195" t="s">
        <v>47</v>
      </c>
      <c r="O147" s="72"/>
      <c r="P147" s="196">
        <f>O147*H147</f>
        <v>0</v>
      </c>
      <c r="Q147" s="196">
        <v>0</v>
      </c>
      <c r="R147" s="196">
        <f>Q147*H147</f>
        <v>0</v>
      </c>
      <c r="S147" s="196">
        <v>0</v>
      </c>
      <c r="T147" s="197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198" t="s">
        <v>782</v>
      </c>
      <c r="AT147" s="198" t="s">
        <v>130</v>
      </c>
      <c r="AU147" s="198" t="s">
        <v>92</v>
      </c>
      <c r="AY147" s="18" t="s">
        <v>128</v>
      </c>
      <c r="BE147" s="199">
        <f>IF(N147="základní",J147,0)</f>
        <v>0</v>
      </c>
      <c r="BF147" s="199">
        <f>IF(N147="snížená",J147,0)</f>
        <v>0</v>
      </c>
      <c r="BG147" s="199">
        <f>IF(N147="zákl. přenesená",J147,0)</f>
        <v>0</v>
      </c>
      <c r="BH147" s="199">
        <f>IF(N147="sníž. přenesená",J147,0)</f>
        <v>0</v>
      </c>
      <c r="BI147" s="199">
        <f>IF(N147="nulová",J147,0)</f>
        <v>0</v>
      </c>
      <c r="BJ147" s="18" t="s">
        <v>90</v>
      </c>
      <c r="BK147" s="199">
        <f>ROUND(I147*H147,2)</f>
        <v>0</v>
      </c>
      <c r="BL147" s="18" t="s">
        <v>782</v>
      </c>
      <c r="BM147" s="198" t="s">
        <v>827</v>
      </c>
    </row>
    <row r="148" spans="1:65" s="2" customFormat="1">
      <c r="A148" s="35"/>
      <c r="B148" s="36"/>
      <c r="C148" s="37"/>
      <c r="D148" s="200" t="s">
        <v>137</v>
      </c>
      <c r="E148" s="37"/>
      <c r="F148" s="201" t="s">
        <v>828</v>
      </c>
      <c r="G148" s="37"/>
      <c r="H148" s="37"/>
      <c r="I148" s="202"/>
      <c r="J148" s="37"/>
      <c r="K148" s="37"/>
      <c r="L148" s="40"/>
      <c r="M148" s="203"/>
      <c r="N148" s="204"/>
      <c r="O148" s="72"/>
      <c r="P148" s="72"/>
      <c r="Q148" s="72"/>
      <c r="R148" s="72"/>
      <c r="S148" s="72"/>
      <c r="T148" s="73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8" t="s">
        <v>137</v>
      </c>
      <c r="AU148" s="18" t="s">
        <v>92</v>
      </c>
    </row>
    <row r="149" spans="1:65" s="2" customFormat="1" ht="16.5" customHeight="1">
      <c r="A149" s="35"/>
      <c r="B149" s="36"/>
      <c r="C149" s="187" t="s">
        <v>259</v>
      </c>
      <c r="D149" s="187" t="s">
        <v>130</v>
      </c>
      <c r="E149" s="188" t="s">
        <v>829</v>
      </c>
      <c r="F149" s="189" t="s">
        <v>830</v>
      </c>
      <c r="G149" s="190" t="s">
        <v>781</v>
      </c>
      <c r="H149" s="191">
        <v>1</v>
      </c>
      <c r="I149" s="192"/>
      <c r="J149" s="193">
        <f>ROUND(I149*H149,2)</f>
        <v>0</v>
      </c>
      <c r="K149" s="189" t="s">
        <v>134</v>
      </c>
      <c r="L149" s="40"/>
      <c r="M149" s="194" t="s">
        <v>1</v>
      </c>
      <c r="N149" s="195" t="s">
        <v>47</v>
      </c>
      <c r="O149" s="72"/>
      <c r="P149" s="196">
        <f>O149*H149</f>
        <v>0</v>
      </c>
      <c r="Q149" s="196">
        <v>0</v>
      </c>
      <c r="R149" s="196">
        <f>Q149*H149</f>
        <v>0</v>
      </c>
      <c r="S149" s="196">
        <v>0</v>
      </c>
      <c r="T149" s="197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198" t="s">
        <v>782</v>
      </c>
      <c r="AT149" s="198" t="s">
        <v>130</v>
      </c>
      <c r="AU149" s="198" t="s">
        <v>92</v>
      </c>
      <c r="AY149" s="18" t="s">
        <v>128</v>
      </c>
      <c r="BE149" s="199">
        <f>IF(N149="základní",J149,0)</f>
        <v>0</v>
      </c>
      <c r="BF149" s="199">
        <f>IF(N149="snížená",J149,0)</f>
        <v>0</v>
      </c>
      <c r="BG149" s="199">
        <f>IF(N149="zákl. přenesená",J149,0)</f>
        <v>0</v>
      </c>
      <c r="BH149" s="199">
        <f>IF(N149="sníž. přenesená",J149,0)</f>
        <v>0</v>
      </c>
      <c r="BI149" s="199">
        <f>IF(N149="nulová",J149,0)</f>
        <v>0</v>
      </c>
      <c r="BJ149" s="18" t="s">
        <v>90</v>
      </c>
      <c r="BK149" s="199">
        <f>ROUND(I149*H149,2)</f>
        <v>0</v>
      </c>
      <c r="BL149" s="18" t="s">
        <v>782</v>
      </c>
      <c r="BM149" s="198" t="s">
        <v>831</v>
      </c>
    </row>
    <row r="150" spans="1:65" s="2" customFormat="1">
      <c r="A150" s="35"/>
      <c r="B150" s="36"/>
      <c r="C150" s="37"/>
      <c r="D150" s="200" t="s">
        <v>137</v>
      </c>
      <c r="E150" s="37"/>
      <c r="F150" s="201" t="s">
        <v>832</v>
      </c>
      <c r="G150" s="37"/>
      <c r="H150" s="37"/>
      <c r="I150" s="202"/>
      <c r="J150" s="37"/>
      <c r="K150" s="37"/>
      <c r="L150" s="40"/>
      <c r="M150" s="203"/>
      <c r="N150" s="204"/>
      <c r="O150" s="72"/>
      <c r="P150" s="72"/>
      <c r="Q150" s="72"/>
      <c r="R150" s="72"/>
      <c r="S150" s="72"/>
      <c r="T150" s="73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8" t="s">
        <v>137</v>
      </c>
      <c r="AU150" s="18" t="s">
        <v>92</v>
      </c>
    </row>
    <row r="151" spans="1:65" s="2" customFormat="1" ht="29.25">
      <c r="A151" s="35"/>
      <c r="B151" s="36"/>
      <c r="C151" s="37"/>
      <c r="D151" s="205" t="s">
        <v>139</v>
      </c>
      <c r="E151" s="37"/>
      <c r="F151" s="206" t="s">
        <v>833</v>
      </c>
      <c r="G151" s="37"/>
      <c r="H151" s="37"/>
      <c r="I151" s="202"/>
      <c r="J151" s="37"/>
      <c r="K151" s="37"/>
      <c r="L151" s="40"/>
      <c r="M151" s="203"/>
      <c r="N151" s="204"/>
      <c r="O151" s="72"/>
      <c r="P151" s="72"/>
      <c r="Q151" s="72"/>
      <c r="R151" s="72"/>
      <c r="S151" s="72"/>
      <c r="T151" s="73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8" t="s">
        <v>139</v>
      </c>
      <c r="AU151" s="18" t="s">
        <v>92</v>
      </c>
    </row>
    <row r="152" spans="1:65" s="2" customFormat="1" ht="16.5" customHeight="1">
      <c r="A152" s="35"/>
      <c r="B152" s="36"/>
      <c r="C152" s="187" t="s">
        <v>264</v>
      </c>
      <c r="D152" s="187" t="s">
        <v>130</v>
      </c>
      <c r="E152" s="188" t="s">
        <v>834</v>
      </c>
      <c r="F152" s="189" t="s">
        <v>835</v>
      </c>
      <c r="G152" s="190" t="s">
        <v>781</v>
      </c>
      <c r="H152" s="191">
        <v>1</v>
      </c>
      <c r="I152" s="192"/>
      <c r="J152" s="193">
        <f>ROUND(I152*H152,2)</f>
        <v>0</v>
      </c>
      <c r="K152" s="189" t="s">
        <v>134</v>
      </c>
      <c r="L152" s="40"/>
      <c r="M152" s="194" t="s">
        <v>1</v>
      </c>
      <c r="N152" s="195" t="s">
        <v>47</v>
      </c>
      <c r="O152" s="72"/>
      <c r="P152" s="196">
        <f>O152*H152</f>
        <v>0</v>
      </c>
      <c r="Q152" s="196">
        <v>0</v>
      </c>
      <c r="R152" s="196">
        <f>Q152*H152</f>
        <v>0</v>
      </c>
      <c r="S152" s="196">
        <v>0</v>
      </c>
      <c r="T152" s="197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198" t="s">
        <v>782</v>
      </c>
      <c r="AT152" s="198" t="s">
        <v>130</v>
      </c>
      <c r="AU152" s="198" t="s">
        <v>92</v>
      </c>
      <c r="AY152" s="18" t="s">
        <v>128</v>
      </c>
      <c r="BE152" s="199">
        <f>IF(N152="základní",J152,0)</f>
        <v>0</v>
      </c>
      <c r="BF152" s="199">
        <f>IF(N152="snížená",J152,0)</f>
        <v>0</v>
      </c>
      <c r="BG152" s="199">
        <f>IF(N152="zákl. přenesená",J152,0)</f>
        <v>0</v>
      </c>
      <c r="BH152" s="199">
        <f>IF(N152="sníž. přenesená",J152,0)</f>
        <v>0</v>
      </c>
      <c r="BI152" s="199">
        <f>IF(N152="nulová",J152,0)</f>
        <v>0</v>
      </c>
      <c r="BJ152" s="18" t="s">
        <v>90</v>
      </c>
      <c r="BK152" s="199">
        <f>ROUND(I152*H152,2)</f>
        <v>0</v>
      </c>
      <c r="BL152" s="18" t="s">
        <v>782</v>
      </c>
      <c r="BM152" s="198" t="s">
        <v>836</v>
      </c>
    </row>
    <row r="153" spans="1:65" s="2" customFormat="1">
      <c r="A153" s="35"/>
      <c r="B153" s="36"/>
      <c r="C153" s="37"/>
      <c r="D153" s="200" t="s">
        <v>137</v>
      </c>
      <c r="E153" s="37"/>
      <c r="F153" s="201" t="s">
        <v>837</v>
      </c>
      <c r="G153" s="37"/>
      <c r="H153" s="37"/>
      <c r="I153" s="202"/>
      <c r="J153" s="37"/>
      <c r="K153" s="37"/>
      <c r="L153" s="40"/>
      <c r="M153" s="203"/>
      <c r="N153" s="204"/>
      <c r="O153" s="72"/>
      <c r="P153" s="72"/>
      <c r="Q153" s="72"/>
      <c r="R153" s="72"/>
      <c r="S153" s="72"/>
      <c r="T153" s="73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8" t="s">
        <v>137</v>
      </c>
      <c r="AU153" s="18" t="s">
        <v>92</v>
      </c>
    </row>
    <row r="154" spans="1:65" s="12" customFormat="1" ht="22.9" customHeight="1">
      <c r="B154" s="171"/>
      <c r="C154" s="172"/>
      <c r="D154" s="173" t="s">
        <v>81</v>
      </c>
      <c r="E154" s="185" t="s">
        <v>838</v>
      </c>
      <c r="F154" s="185" t="s">
        <v>839</v>
      </c>
      <c r="G154" s="172"/>
      <c r="H154" s="172"/>
      <c r="I154" s="175"/>
      <c r="J154" s="186">
        <f>BK154</f>
        <v>0</v>
      </c>
      <c r="K154" s="172"/>
      <c r="L154" s="177"/>
      <c r="M154" s="178"/>
      <c r="N154" s="179"/>
      <c r="O154" s="179"/>
      <c r="P154" s="180">
        <f>SUM(P155:P159)</f>
        <v>0</v>
      </c>
      <c r="Q154" s="179"/>
      <c r="R154" s="180">
        <f>SUM(R155:R159)</f>
        <v>0</v>
      </c>
      <c r="S154" s="179"/>
      <c r="T154" s="181">
        <f>SUM(T155:T159)</f>
        <v>0</v>
      </c>
      <c r="AR154" s="182" t="s">
        <v>177</v>
      </c>
      <c r="AT154" s="183" t="s">
        <v>81</v>
      </c>
      <c r="AU154" s="183" t="s">
        <v>90</v>
      </c>
      <c r="AY154" s="182" t="s">
        <v>128</v>
      </c>
      <c r="BK154" s="184">
        <f>SUM(BK155:BK159)</f>
        <v>0</v>
      </c>
    </row>
    <row r="155" spans="1:65" s="2" customFormat="1" ht="16.5" customHeight="1">
      <c r="A155" s="35"/>
      <c r="B155" s="36"/>
      <c r="C155" s="187" t="s">
        <v>274</v>
      </c>
      <c r="D155" s="187" t="s">
        <v>130</v>
      </c>
      <c r="E155" s="188" t="s">
        <v>840</v>
      </c>
      <c r="F155" s="189" t="s">
        <v>841</v>
      </c>
      <c r="G155" s="190" t="s">
        <v>781</v>
      </c>
      <c r="H155" s="191">
        <v>1</v>
      </c>
      <c r="I155" s="192"/>
      <c r="J155" s="193">
        <f>ROUND(I155*H155,2)</f>
        <v>0</v>
      </c>
      <c r="K155" s="189" t="s">
        <v>134</v>
      </c>
      <c r="L155" s="40"/>
      <c r="M155" s="194" t="s">
        <v>1</v>
      </c>
      <c r="N155" s="195" t="s">
        <v>47</v>
      </c>
      <c r="O155" s="72"/>
      <c r="P155" s="196">
        <f>O155*H155</f>
        <v>0</v>
      </c>
      <c r="Q155" s="196">
        <v>0</v>
      </c>
      <c r="R155" s="196">
        <f>Q155*H155</f>
        <v>0</v>
      </c>
      <c r="S155" s="196">
        <v>0</v>
      </c>
      <c r="T155" s="197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198" t="s">
        <v>782</v>
      </c>
      <c r="AT155" s="198" t="s">
        <v>130</v>
      </c>
      <c r="AU155" s="198" t="s">
        <v>92</v>
      </c>
      <c r="AY155" s="18" t="s">
        <v>128</v>
      </c>
      <c r="BE155" s="199">
        <f>IF(N155="základní",J155,0)</f>
        <v>0</v>
      </c>
      <c r="BF155" s="199">
        <f>IF(N155="snížená",J155,0)</f>
        <v>0</v>
      </c>
      <c r="BG155" s="199">
        <f>IF(N155="zákl. přenesená",J155,0)</f>
        <v>0</v>
      </c>
      <c r="BH155" s="199">
        <f>IF(N155="sníž. přenesená",J155,0)</f>
        <v>0</v>
      </c>
      <c r="BI155" s="199">
        <f>IF(N155="nulová",J155,0)</f>
        <v>0</v>
      </c>
      <c r="BJ155" s="18" t="s">
        <v>90</v>
      </c>
      <c r="BK155" s="199">
        <f>ROUND(I155*H155,2)</f>
        <v>0</v>
      </c>
      <c r="BL155" s="18" t="s">
        <v>782</v>
      </c>
      <c r="BM155" s="198" t="s">
        <v>842</v>
      </c>
    </row>
    <row r="156" spans="1:65" s="2" customFormat="1">
      <c r="A156" s="35"/>
      <c r="B156" s="36"/>
      <c r="C156" s="37"/>
      <c r="D156" s="200" t="s">
        <v>137</v>
      </c>
      <c r="E156" s="37"/>
      <c r="F156" s="201" t="s">
        <v>843</v>
      </c>
      <c r="G156" s="37"/>
      <c r="H156" s="37"/>
      <c r="I156" s="202"/>
      <c r="J156" s="37"/>
      <c r="K156" s="37"/>
      <c r="L156" s="40"/>
      <c r="M156" s="203"/>
      <c r="N156" s="204"/>
      <c r="O156" s="72"/>
      <c r="P156" s="72"/>
      <c r="Q156" s="72"/>
      <c r="R156" s="72"/>
      <c r="S156" s="72"/>
      <c r="T156" s="73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8" t="s">
        <v>137</v>
      </c>
      <c r="AU156" s="18" t="s">
        <v>92</v>
      </c>
    </row>
    <row r="157" spans="1:65" s="2" customFormat="1" ht="19.5">
      <c r="A157" s="35"/>
      <c r="B157" s="36"/>
      <c r="C157" s="37"/>
      <c r="D157" s="205" t="s">
        <v>139</v>
      </c>
      <c r="E157" s="37"/>
      <c r="F157" s="206" t="s">
        <v>844</v>
      </c>
      <c r="G157" s="37"/>
      <c r="H157" s="37"/>
      <c r="I157" s="202"/>
      <c r="J157" s="37"/>
      <c r="K157" s="37"/>
      <c r="L157" s="40"/>
      <c r="M157" s="203"/>
      <c r="N157" s="204"/>
      <c r="O157" s="72"/>
      <c r="P157" s="72"/>
      <c r="Q157" s="72"/>
      <c r="R157" s="72"/>
      <c r="S157" s="72"/>
      <c r="T157" s="73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8" t="s">
        <v>139</v>
      </c>
      <c r="AU157" s="18" t="s">
        <v>92</v>
      </c>
    </row>
    <row r="158" spans="1:65" s="2" customFormat="1" ht="24.2" customHeight="1">
      <c r="A158" s="35"/>
      <c r="B158" s="36"/>
      <c r="C158" s="187" t="s">
        <v>280</v>
      </c>
      <c r="D158" s="187" t="s">
        <v>130</v>
      </c>
      <c r="E158" s="188" t="s">
        <v>845</v>
      </c>
      <c r="F158" s="189" t="s">
        <v>846</v>
      </c>
      <c r="G158" s="190" t="s">
        <v>781</v>
      </c>
      <c r="H158" s="191">
        <v>1</v>
      </c>
      <c r="I158" s="192"/>
      <c r="J158" s="193">
        <f>ROUND(I158*H158,2)</f>
        <v>0</v>
      </c>
      <c r="K158" s="189" t="s">
        <v>134</v>
      </c>
      <c r="L158" s="40"/>
      <c r="M158" s="194" t="s">
        <v>1</v>
      </c>
      <c r="N158" s="195" t="s">
        <v>47</v>
      </c>
      <c r="O158" s="72"/>
      <c r="P158" s="196">
        <f>O158*H158</f>
        <v>0</v>
      </c>
      <c r="Q158" s="196">
        <v>0</v>
      </c>
      <c r="R158" s="196">
        <f>Q158*H158</f>
        <v>0</v>
      </c>
      <c r="S158" s="196">
        <v>0</v>
      </c>
      <c r="T158" s="197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198" t="s">
        <v>782</v>
      </c>
      <c r="AT158" s="198" t="s">
        <v>130</v>
      </c>
      <c r="AU158" s="198" t="s">
        <v>92</v>
      </c>
      <c r="AY158" s="18" t="s">
        <v>128</v>
      </c>
      <c r="BE158" s="199">
        <f>IF(N158="základní",J158,0)</f>
        <v>0</v>
      </c>
      <c r="BF158" s="199">
        <f>IF(N158="snížená",J158,0)</f>
        <v>0</v>
      </c>
      <c r="BG158" s="199">
        <f>IF(N158="zákl. přenesená",J158,0)</f>
        <v>0</v>
      </c>
      <c r="BH158" s="199">
        <f>IF(N158="sníž. přenesená",J158,0)</f>
        <v>0</v>
      </c>
      <c r="BI158" s="199">
        <f>IF(N158="nulová",J158,0)</f>
        <v>0</v>
      </c>
      <c r="BJ158" s="18" t="s">
        <v>90</v>
      </c>
      <c r="BK158" s="199">
        <f>ROUND(I158*H158,2)</f>
        <v>0</v>
      </c>
      <c r="BL158" s="18" t="s">
        <v>782</v>
      </c>
      <c r="BM158" s="198" t="s">
        <v>847</v>
      </c>
    </row>
    <row r="159" spans="1:65" s="2" customFormat="1">
      <c r="A159" s="35"/>
      <c r="B159" s="36"/>
      <c r="C159" s="37"/>
      <c r="D159" s="200" t="s">
        <v>137</v>
      </c>
      <c r="E159" s="37"/>
      <c r="F159" s="201" t="s">
        <v>848</v>
      </c>
      <c r="G159" s="37"/>
      <c r="H159" s="37"/>
      <c r="I159" s="202"/>
      <c r="J159" s="37"/>
      <c r="K159" s="37"/>
      <c r="L159" s="40"/>
      <c r="M159" s="203"/>
      <c r="N159" s="204"/>
      <c r="O159" s="72"/>
      <c r="P159" s="72"/>
      <c r="Q159" s="72"/>
      <c r="R159" s="72"/>
      <c r="S159" s="72"/>
      <c r="T159" s="73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8" t="s">
        <v>137</v>
      </c>
      <c r="AU159" s="18" t="s">
        <v>92</v>
      </c>
    </row>
    <row r="160" spans="1:65" s="12" customFormat="1" ht="22.9" customHeight="1">
      <c r="B160" s="171"/>
      <c r="C160" s="172"/>
      <c r="D160" s="173" t="s">
        <v>81</v>
      </c>
      <c r="E160" s="185" t="s">
        <v>849</v>
      </c>
      <c r="F160" s="185" t="s">
        <v>850</v>
      </c>
      <c r="G160" s="172"/>
      <c r="H160" s="172"/>
      <c r="I160" s="175"/>
      <c r="J160" s="186">
        <f>BK160</f>
        <v>0</v>
      </c>
      <c r="K160" s="172"/>
      <c r="L160" s="177"/>
      <c r="M160" s="178"/>
      <c r="N160" s="179"/>
      <c r="O160" s="179"/>
      <c r="P160" s="180">
        <f>SUM(P161:P162)</f>
        <v>0</v>
      </c>
      <c r="Q160" s="179"/>
      <c r="R160" s="180">
        <f>SUM(R161:R162)</f>
        <v>0</v>
      </c>
      <c r="S160" s="179"/>
      <c r="T160" s="181">
        <f>SUM(T161:T162)</f>
        <v>0</v>
      </c>
      <c r="AR160" s="182" t="s">
        <v>177</v>
      </c>
      <c r="AT160" s="183" t="s">
        <v>81</v>
      </c>
      <c r="AU160" s="183" t="s">
        <v>90</v>
      </c>
      <c r="AY160" s="182" t="s">
        <v>128</v>
      </c>
      <c r="BK160" s="184">
        <f>SUM(BK161:BK162)</f>
        <v>0</v>
      </c>
    </row>
    <row r="161" spans="1:65" s="2" customFormat="1" ht="16.5" customHeight="1">
      <c r="A161" s="35"/>
      <c r="B161" s="36"/>
      <c r="C161" s="187" t="s">
        <v>286</v>
      </c>
      <c r="D161" s="187" t="s">
        <v>130</v>
      </c>
      <c r="E161" s="188" t="s">
        <v>851</v>
      </c>
      <c r="F161" s="189" t="s">
        <v>852</v>
      </c>
      <c r="G161" s="190" t="s">
        <v>781</v>
      </c>
      <c r="H161" s="191">
        <v>1</v>
      </c>
      <c r="I161" s="192"/>
      <c r="J161" s="193">
        <f>ROUND(I161*H161,2)</f>
        <v>0</v>
      </c>
      <c r="K161" s="189" t="s">
        <v>134</v>
      </c>
      <c r="L161" s="40"/>
      <c r="M161" s="194" t="s">
        <v>1</v>
      </c>
      <c r="N161" s="195" t="s">
        <v>47</v>
      </c>
      <c r="O161" s="72"/>
      <c r="P161" s="196">
        <f>O161*H161</f>
        <v>0</v>
      </c>
      <c r="Q161" s="196">
        <v>0</v>
      </c>
      <c r="R161" s="196">
        <f>Q161*H161</f>
        <v>0</v>
      </c>
      <c r="S161" s="196">
        <v>0</v>
      </c>
      <c r="T161" s="197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198" t="s">
        <v>782</v>
      </c>
      <c r="AT161" s="198" t="s">
        <v>130</v>
      </c>
      <c r="AU161" s="198" t="s">
        <v>92</v>
      </c>
      <c r="AY161" s="18" t="s">
        <v>128</v>
      </c>
      <c r="BE161" s="199">
        <f>IF(N161="základní",J161,0)</f>
        <v>0</v>
      </c>
      <c r="BF161" s="199">
        <f>IF(N161="snížená",J161,0)</f>
        <v>0</v>
      </c>
      <c r="BG161" s="199">
        <f>IF(N161="zákl. přenesená",J161,0)</f>
        <v>0</v>
      </c>
      <c r="BH161" s="199">
        <f>IF(N161="sníž. přenesená",J161,0)</f>
        <v>0</v>
      </c>
      <c r="BI161" s="199">
        <f>IF(N161="nulová",J161,0)</f>
        <v>0</v>
      </c>
      <c r="BJ161" s="18" t="s">
        <v>90</v>
      </c>
      <c r="BK161" s="199">
        <f>ROUND(I161*H161,2)</f>
        <v>0</v>
      </c>
      <c r="BL161" s="18" t="s">
        <v>782</v>
      </c>
      <c r="BM161" s="198" t="s">
        <v>853</v>
      </c>
    </row>
    <row r="162" spans="1:65" s="2" customFormat="1">
      <c r="A162" s="35"/>
      <c r="B162" s="36"/>
      <c r="C162" s="37"/>
      <c r="D162" s="200" t="s">
        <v>137</v>
      </c>
      <c r="E162" s="37"/>
      <c r="F162" s="201" t="s">
        <v>854</v>
      </c>
      <c r="G162" s="37"/>
      <c r="H162" s="37"/>
      <c r="I162" s="202"/>
      <c r="J162" s="37"/>
      <c r="K162" s="37"/>
      <c r="L162" s="40"/>
      <c r="M162" s="203"/>
      <c r="N162" s="204"/>
      <c r="O162" s="72"/>
      <c r="P162" s="72"/>
      <c r="Q162" s="72"/>
      <c r="R162" s="72"/>
      <c r="S162" s="72"/>
      <c r="T162" s="73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T162" s="18" t="s">
        <v>137</v>
      </c>
      <c r="AU162" s="18" t="s">
        <v>92</v>
      </c>
    </row>
    <row r="163" spans="1:65" s="12" customFormat="1" ht="22.9" customHeight="1">
      <c r="B163" s="171"/>
      <c r="C163" s="172"/>
      <c r="D163" s="173" t="s">
        <v>81</v>
      </c>
      <c r="E163" s="185" t="s">
        <v>855</v>
      </c>
      <c r="F163" s="185" t="s">
        <v>856</v>
      </c>
      <c r="G163" s="172"/>
      <c r="H163" s="172"/>
      <c r="I163" s="175"/>
      <c r="J163" s="186">
        <f>BK163</f>
        <v>0</v>
      </c>
      <c r="K163" s="172"/>
      <c r="L163" s="177"/>
      <c r="M163" s="178"/>
      <c r="N163" s="179"/>
      <c r="O163" s="179"/>
      <c r="P163" s="180">
        <f>SUM(P164:P166)</f>
        <v>0</v>
      </c>
      <c r="Q163" s="179"/>
      <c r="R163" s="180">
        <f>SUM(R164:R166)</f>
        <v>0</v>
      </c>
      <c r="S163" s="179"/>
      <c r="T163" s="181">
        <f>SUM(T164:T166)</f>
        <v>0</v>
      </c>
      <c r="AR163" s="182" t="s">
        <v>177</v>
      </c>
      <c r="AT163" s="183" t="s">
        <v>81</v>
      </c>
      <c r="AU163" s="183" t="s">
        <v>90</v>
      </c>
      <c r="AY163" s="182" t="s">
        <v>128</v>
      </c>
      <c r="BK163" s="184">
        <f>SUM(BK164:BK166)</f>
        <v>0</v>
      </c>
    </row>
    <row r="164" spans="1:65" s="2" customFormat="1" ht="16.5" customHeight="1">
      <c r="A164" s="35"/>
      <c r="B164" s="36"/>
      <c r="C164" s="187" t="s">
        <v>301</v>
      </c>
      <c r="D164" s="187" t="s">
        <v>130</v>
      </c>
      <c r="E164" s="188" t="s">
        <v>857</v>
      </c>
      <c r="F164" s="189" t="s">
        <v>858</v>
      </c>
      <c r="G164" s="190" t="s">
        <v>781</v>
      </c>
      <c r="H164" s="191">
        <v>1</v>
      </c>
      <c r="I164" s="192"/>
      <c r="J164" s="193">
        <f>ROUND(I164*H164,2)</f>
        <v>0</v>
      </c>
      <c r="K164" s="189" t="s">
        <v>134</v>
      </c>
      <c r="L164" s="40"/>
      <c r="M164" s="194" t="s">
        <v>1</v>
      </c>
      <c r="N164" s="195" t="s">
        <v>47</v>
      </c>
      <c r="O164" s="72"/>
      <c r="P164" s="196">
        <f>O164*H164</f>
        <v>0</v>
      </c>
      <c r="Q164" s="196">
        <v>0</v>
      </c>
      <c r="R164" s="196">
        <f>Q164*H164</f>
        <v>0</v>
      </c>
      <c r="S164" s="196">
        <v>0</v>
      </c>
      <c r="T164" s="197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198" t="s">
        <v>782</v>
      </c>
      <c r="AT164" s="198" t="s">
        <v>130</v>
      </c>
      <c r="AU164" s="198" t="s">
        <v>92</v>
      </c>
      <c r="AY164" s="18" t="s">
        <v>128</v>
      </c>
      <c r="BE164" s="199">
        <f>IF(N164="základní",J164,0)</f>
        <v>0</v>
      </c>
      <c r="BF164" s="199">
        <f>IF(N164="snížená",J164,0)</f>
        <v>0</v>
      </c>
      <c r="BG164" s="199">
        <f>IF(N164="zákl. přenesená",J164,0)</f>
        <v>0</v>
      </c>
      <c r="BH164" s="199">
        <f>IF(N164="sníž. přenesená",J164,0)</f>
        <v>0</v>
      </c>
      <c r="BI164" s="199">
        <f>IF(N164="nulová",J164,0)</f>
        <v>0</v>
      </c>
      <c r="BJ164" s="18" t="s">
        <v>90</v>
      </c>
      <c r="BK164" s="199">
        <f>ROUND(I164*H164,2)</f>
        <v>0</v>
      </c>
      <c r="BL164" s="18" t="s">
        <v>782</v>
      </c>
      <c r="BM164" s="198" t="s">
        <v>859</v>
      </c>
    </row>
    <row r="165" spans="1:65" s="2" customFormat="1">
      <c r="A165" s="35"/>
      <c r="B165" s="36"/>
      <c r="C165" s="37"/>
      <c r="D165" s="200" t="s">
        <v>137</v>
      </c>
      <c r="E165" s="37"/>
      <c r="F165" s="201" t="s">
        <v>860</v>
      </c>
      <c r="G165" s="37"/>
      <c r="H165" s="37"/>
      <c r="I165" s="202"/>
      <c r="J165" s="37"/>
      <c r="K165" s="37"/>
      <c r="L165" s="40"/>
      <c r="M165" s="203"/>
      <c r="N165" s="204"/>
      <c r="O165" s="72"/>
      <c r="P165" s="72"/>
      <c r="Q165" s="72"/>
      <c r="R165" s="72"/>
      <c r="S165" s="72"/>
      <c r="T165" s="73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8" t="s">
        <v>137</v>
      </c>
      <c r="AU165" s="18" t="s">
        <v>92</v>
      </c>
    </row>
    <row r="166" spans="1:65" s="2" customFormat="1" ht="39">
      <c r="A166" s="35"/>
      <c r="B166" s="36"/>
      <c r="C166" s="37"/>
      <c r="D166" s="205" t="s">
        <v>139</v>
      </c>
      <c r="E166" s="37"/>
      <c r="F166" s="206" t="s">
        <v>861</v>
      </c>
      <c r="G166" s="37"/>
      <c r="H166" s="37"/>
      <c r="I166" s="202"/>
      <c r="J166" s="37"/>
      <c r="K166" s="37"/>
      <c r="L166" s="40"/>
      <c r="M166" s="260"/>
      <c r="N166" s="261"/>
      <c r="O166" s="262"/>
      <c r="P166" s="262"/>
      <c r="Q166" s="262"/>
      <c r="R166" s="262"/>
      <c r="S166" s="262"/>
      <c r="T166" s="263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8" t="s">
        <v>139</v>
      </c>
      <c r="AU166" s="18" t="s">
        <v>92</v>
      </c>
    </row>
    <row r="167" spans="1:65" s="2" customFormat="1" ht="6.95" customHeight="1">
      <c r="A167" s="35"/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40"/>
      <c r="M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</row>
  </sheetData>
  <sheetProtection algorithmName="SHA-512" hashValue="bO+fihyiM2aWAOr1NLe6UCvd+lGlfcuHokdX+ZvIFctz+49t8Wrxbdn3mjuHoY+P9son3G2W0UX9Gf9dl1TIig==" saltValue="qxnbSXO0eS0krCzwiaXazrNqB+12chXwlroFrOHeopsks6hAKPze3SjExfyqxKwTOsqxiSqPq/8pKGQwUUf92A==" spinCount="100000" sheet="1" objects="1" scenarios="1" formatColumns="0" formatRows="0" autoFilter="0"/>
  <autoFilter ref="C121:K166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hyperlinks>
    <hyperlink ref="F133" r:id="rId1"/>
    <hyperlink ref="F136" r:id="rId2"/>
    <hyperlink ref="F144" r:id="rId3"/>
    <hyperlink ref="F146" r:id="rId4"/>
    <hyperlink ref="F148" r:id="rId5"/>
    <hyperlink ref="F150" r:id="rId6"/>
    <hyperlink ref="F153" r:id="rId7"/>
    <hyperlink ref="F156" r:id="rId8"/>
    <hyperlink ref="F159" r:id="rId9"/>
    <hyperlink ref="F162" r:id="rId10"/>
    <hyperlink ref="F165" r:id="rId11"/>
  </hyperlinks>
  <pageMargins left="0.39370078740157483" right="0.39370078740157483" top="0.39370078740157483" bottom="0.39370078740157483" header="0" footer="0"/>
  <pageSetup paperSize="9" scale="78" fitToHeight="100" orientation="portrait" r:id="rId12"/>
  <headerFooter>
    <oddFooter>&amp;CStrana &amp;P z &amp;N</oddFooter>
  </headerFooter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SO 01 - Rekonstrukce dešť...</vt:lpstr>
      <vt:lpstr>VON - Vedlejší a ostatní ...</vt:lpstr>
      <vt:lpstr>'Rekapitulace stavby'!Názvy_tisku</vt:lpstr>
      <vt:lpstr>'SO 01 - Rekonstrukce dešť...'!Názvy_tisku</vt:lpstr>
      <vt:lpstr>'VON - Vedlejší a ostatní ...'!Názvy_tisku</vt:lpstr>
      <vt:lpstr>'Rekapitulace stavby'!Oblast_tisku</vt:lpstr>
      <vt:lpstr>'SO 01 - Rekonstrukce dešť...'!Oblast_tisku</vt:lpstr>
      <vt:lpstr>'VON - Vedlejší a ostatní ...'!Oblast_tisku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Jarkovský</dc:creator>
  <cp:lastModifiedBy>Petr</cp:lastModifiedBy>
  <cp:lastPrinted>2025-02-06T07:59:15Z</cp:lastPrinted>
  <dcterms:created xsi:type="dcterms:W3CDTF">2025-02-06T07:52:01Z</dcterms:created>
  <dcterms:modified xsi:type="dcterms:W3CDTF">2025-02-06T07:59:21Z</dcterms:modified>
</cp:coreProperties>
</file>