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oldrich_nyc" reservationPassword="0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002" sheetId="4" r:id="rId4"/>
    <sheet name="010" sheetId="5" r:id="rId5"/>
    <sheet name="031" sheetId="6" r:id="rId6"/>
    <sheet name="035" sheetId="7" r:id="rId7"/>
    <sheet name="051" sheetId="8" r:id="rId8"/>
    <sheet name="052" sheetId="9" r:id="rId9"/>
    <sheet name="101" sheetId="10" r:id="rId10"/>
    <sheet name="201" sheetId="11" r:id="rId11"/>
    <sheet name="301" sheetId="12" r:id="rId12"/>
    <sheet name="302" sheetId="13" r:id="rId13"/>
    <sheet name="351" sheetId="14" r:id="rId14"/>
    <sheet name="352" sheetId="15" r:id="rId15"/>
    <sheet name="355" sheetId="16" r:id="rId16"/>
    <sheet name="360" sheetId="17" r:id="rId17"/>
    <sheet name="410" sheetId="18" r:id="rId18"/>
    <sheet name="411" sheetId="19" r:id="rId19"/>
    <sheet name="412" sheetId="20" r:id="rId20"/>
    <sheet name="501" sheetId="21" r:id="rId21"/>
    <sheet name="502" sheetId="22" r:id="rId22"/>
    <sheet name="503" sheetId="23" r:id="rId23"/>
    <sheet name="510.2.1" sheetId="24" r:id="rId24"/>
    <sheet name="510.2.2" sheetId="25" r:id="rId25"/>
    <sheet name="510.2.3" sheetId="26" r:id="rId26"/>
    <sheet name="801" sheetId="27" r:id="rId27"/>
    <sheet name="810" sheetId="28" r:id="rId28"/>
  </sheets>
  <definedNames/>
  <calcPr/>
  <webPublishing/>
</workbook>
</file>

<file path=xl/sharedStrings.xml><?xml version="1.0" encoding="utf-8"?>
<sst xmlns="http://schemas.openxmlformats.org/spreadsheetml/2006/main" count="4765" uniqueCount="1634">
  <si>
    <t>Soupis objektů s DPH</t>
  </si>
  <si>
    <t>Stavba:19017 - KASÁRNA JIČÍN, VÝSTAVBA DOPRAVNÍ A TECHNICKÉ INFRASTRUKTURY A VEŘEJNÝCH PROSTRANSTVÍ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</si>
  <si>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</si>
  <si>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</si>
  <si>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</si>
  <si>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</si>
  <si>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</si>
  <si>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</si>
  <si>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</si>
  <si>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</si>
  <si>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</si>
  <si>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</si>
  <si>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</si>
  <si>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</si>
  <si>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</si>
  <si>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</si>
  <si>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</si>
  <si>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</si>
  <si>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19017</t>
  </si>
  <si>
    <t>KASÁRNA JIČÍN, VÝSTAVBA DOPRAVNÍ A TECHNICKÉ INFRASTRUKTURY A VEŘEJNÝCH PROSTRANSTVÍ</t>
  </si>
  <si>
    <t>SO 000</t>
  </si>
  <si>
    <t>VEDLEJŠÍ ROZPOČTOVÉ NÁKLADY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</si>
  <si>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</si>
  <si>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</si>
  <si>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</si>
  <si>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</si>
  <si>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</si>
  <si>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</si>
  <si>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</si>
  <si>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</si>
  <si>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</si>
  <si>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</si>
  <si>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</si>
  <si>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</si>
  <si>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</si>
  <si>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</si>
  <si>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</si>
  <si>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</si>
  <si>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</si>
  <si>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</si>
  <si>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</si>
  <si>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</si>
  <si>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</si>
  <si>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</si>
  <si>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</si>
  <si>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</t>
  </si>
  <si>
    <t xml:space="preserve">KPL       </t>
  </si>
  <si>
    <t>1=1,000 [A]</t>
  </si>
  <si>
    <t>02910</t>
  </si>
  <si>
    <t>OSTATNÍ POŽADAVKY - ZEMĚMĚŘIČSKÁ MĚŘENÍ</t>
  </si>
  <si>
    <t>02943</t>
  </si>
  <si>
    <t>OSTATNÍ POŽADAVKY - VYPRACOVÁNÍ RDS</t>
  </si>
  <si>
    <t>02944</t>
  </si>
  <si>
    <t>OSTAT POŽADAVKY - DOKUMENTACE SKUTEČ PROVEDENÍ V DIGIT FORMĚ</t>
  </si>
  <si>
    <t>02950.R</t>
  </si>
  <si>
    <t>OSTATNÍ POŽADAVKY - DRTÍCÍ A TŘÍDÍCÍ LINKA + LABORATORNÍ ZKOUŠKY
-DRTÍCÍ A TŘÍDÍCÍ LINKA PRO RECYKLACI VYBOURANÝCH A VYTĚŽENÝCH HMOT 
-KOMPLETNÍ LABORATORNÍ ZKOUŠKY VYBOURANÝCH A VYTĚŽENÝCH HMOT PRO VYHODNOCENÍ VHODNOSTI DALŠÍHO VYUŽITÍ TĚCHTO MATERIÁLŮ</t>
  </si>
  <si>
    <t>02990</t>
  </si>
  <si>
    <t>OSTATNÍ POŽADAVKY - INFORMAČNÍ TABULE</t>
  </si>
  <si>
    <t>C e l k e m</t>
  </si>
  <si>
    <t>SO 001</t>
  </si>
  <si>
    <t>DEMOLICE STÁVAJÍCÍCH OBJEKTŮ</t>
  </si>
  <si>
    <t>001</t>
  </si>
  <si>
    <t>029522.R</t>
  </si>
  <si>
    <t>OSTATNÍ POŽADAVKY - ODPOJENÍ OBJEKTU - ELEKTRO</t>
  </si>
  <si>
    <t xml:space="preserve">KUS       </t>
  </si>
  <si>
    <t>Zemní práce</t>
  </si>
  <si>
    <t>11332</t>
  </si>
  <si>
    <t>ODSTRANĚNÍ PODKLADŮ ZPEVNĚNÝCH PLOCH Z KAMENIVA NESTMELENÉHO</t>
  </si>
  <si>
    <t xml:space="preserve">M3        </t>
  </si>
  <si>
    <t>stávající bet panely: 917,00m2*0,20=183,400 [A]</t>
  </si>
  <si>
    <t>11336</t>
  </si>
  <si>
    <t>ODSTRANĚNÍ PODKLADU ZPEVNĚNÝCH PLOCH ZE SILNIČNÍCH DÍLCŮ (PANELŮ)</t>
  </si>
  <si>
    <t>stávající bet panely: 917,00m2*0,25=229,250 [A]</t>
  </si>
  <si>
    <t>Vodorovné konstrukce</t>
  </si>
  <si>
    <t>451313</t>
  </si>
  <si>
    <t>PODKLADNÍ A VÝPLŇOVÉ VRSTVY Z PROSTÉHO BETONU C16/20</t>
  </si>
  <si>
    <t>zaslepení výduchů předpoklad: 1,00m3=1,000 [A]</t>
  </si>
  <si>
    <t>Ostatní konstrukce a práce</t>
  </si>
  <si>
    <t>9</t>
  </si>
  <si>
    <t>93723.R</t>
  </si>
  <si>
    <t>MOBILIÁŘ - KOŠE NA ODPADKY
DEMONTÁŽ S ODVOZEM NA MÍSTO URČENÉ INVESTOREM</t>
  </si>
  <si>
    <t>1ks=1,000 [A]</t>
  </si>
  <si>
    <t>93751.R</t>
  </si>
  <si>
    <t>MOBILIÁŘ - LAVIČKY
DEMONTÁŽ S ODVOZEM NA MÍSTO URČENÉ INVESTOREM</t>
  </si>
  <si>
    <t>2ks=2,000 [A]</t>
  </si>
  <si>
    <t>93798.R01</t>
  </si>
  <si>
    <t>MOBILIÁŘ - VYBAVENÍ DĚTSKÝCH HŘIŠŤ
VĚŽ SE SKLUZAVKOU
DEMONTÁŽ S ODVOZEM NA MÍSTO URČENÉ INVESTOREM</t>
  </si>
  <si>
    <t>93798.R02</t>
  </si>
  <si>
    <t>MOBILIÁŘ - VYBAVENÍ DĚTSKÝCH HŘIŠŤ
HOUPAČKA KLADINOVÁ
DEMONTÁŽ S ODVOZEM NA MÍSTO URČENÉ INVESTOREM</t>
  </si>
  <si>
    <t>93798.R03</t>
  </si>
  <si>
    <t>MOBILIÁŘ - VYBAVENÍ DĚTSKÝCH HŘIŠŤ
KONÍK PRUŽINOVÝ
DEMONTÁŽ S ODVOZEM NA MÍSTO URČENÉ INVESTOREM</t>
  </si>
  <si>
    <t>93798.R04</t>
  </si>
  <si>
    <t>MOBILIÁŘ - VYBAVENÍ DĚTSKÝCH HŘIŠŤ
HOUPAČKA ŘETĚZOVÁ
DEMONTÁŽ S ODVOZEM NA MÍSTO URČENÉ INVESTOREM</t>
  </si>
  <si>
    <t>96615</t>
  </si>
  <si>
    <t>BOURÁNÍ KONSTRUKCÍ Z PROSTÉHO BETONU</t>
  </si>
  <si>
    <t>betonové zídky: 25,50*0,30*1,50=11,475 [A]
betonové zdi: 3,50*(3,90m2+3,30m2+3,70m2)=38,150 [B]
Celkem: A+B=49,625 [C]</t>
  </si>
  <si>
    <t>96616</t>
  </si>
  <si>
    <t>BOURÁNÍ KONSTRUKCÍ ZE ŽELEZOBETONU</t>
  </si>
  <si>
    <t>demolice žb výduchů: 53,00 m3=53,000 [A]</t>
  </si>
  <si>
    <t>96618.R</t>
  </si>
  <si>
    <t>BOURÁNÍ KONSTRUKCÍ KOVOVÝCH
OCELOVÉ BRÁNY A VRATA VČ. ZÁKLADŮ</t>
  </si>
  <si>
    <t xml:space="preserve">M2        </t>
  </si>
  <si>
    <t>3*(6,20+6,50+6,60+6,60)=77,700 [A]</t>
  </si>
  <si>
    <t>966841</t>
  </si>
  <si>
    <t>ODSTRANĚNÍ OPLOCENÍ DŘEVĚNÉHO
VČ PŘÍPADNÉHO POPLATKU ZA SKLÁDKU</t>
  </si>
  <si>
    <t xml:space="preserve">M         </t>
  </si>
  <si>
    <t>oplocení hřiště: 50,00m=50,000 [A]</t>
  </si>
  <si>
    <t>966842</t>
  </si>
  <si>
    <t>ODSTRANĚNÍ OPLOCENÍ Z DRÁT PLETIVA</t>
  </si>
  <si>
    <t>109,00m=109,000 [A]</t>
  </si>
  <si>
    <t>966845</t>
  </si>
  <si>
    <t>ODSTRANĚNÍ OPLOCENÍ Z BETON DÍLCŮ</t>
  </si>
  <si>
    <t>betonové oplocení z neprůhledných panelů: 63,00m=63,000 [A]</t>
  </si>
  <si>
    <t>98123</t>
  </si>
  <si>
    <t>DEMOLICE BUDOV CIHELNÝCH S PODÍLEM KONSTRUKCÍ DO 20%</t>
  </si>
  <si>
    <t xml:space="preserve">M3OP      </t>
  </si>
  <si>
    <t>trafostanice: 400,00m3=400,000 [A]</t>
  </si>
  <si>
    <t>SO 002</t>
  </si>
  <si>
    <t>KÁCENÍ</t>
  </si>
  <si>
    <t>002</t>
  </si>
  <si>
    <t>11120</t>
  </si>
  <si>
    <t>ODSTRANĚNÍ KŘOVIN</t>
  </si>
  <si>
    <t>křoviny: 5564,00m2=5 564,000 [A]</t>
  </si>
  <si>
    <t>11201</t>
  </si>
  <si>
    <t>KÁCENÍ STROMŮ D KMENE DO 0,5M S ODSTRANĚNÍM PAŘEZŮ</t>
  </si>
  <si>
    <t>9ks=9,000 [A]</t>
  </si>
  <si>
    <t>11202</t>
  </si>
  <si>
    <t>KÁCENÍ STROMŮ D KMENE DO 0,9M S ODSTRANĚNÍM PAŘEZŮ</t>
  </si>
  <si>
    <t>44ks=44,000 [A]</t>
  </si>
  <si>
    <t>11203</t>
  </si>
  <si>
    <t>KÁCENÍ STROMŮ D KMENE PŘES 0,9M S ODSTRAN PAŘEZŮ</t>
  </si>
  <si>
    <t>64ks=64,000 [A]</t>
  </si>
  <si>
    <t>11204</t>
  </si>
  <si>
    <t>KÁCENÍ STROMŮ D KMENE DO 0,3M S ODSTRANĚNÍM PAŘEZŮ</t>
  </si>
  <si>
    <t>17ks=17,000 [A]</t>
  </si>
  <si>
    <t>11231</t>
  </si>
  <si>
    <t>ŠTĚPKOVÁNÍ PAŘEZŮ D DO 0,5M</t>
  </si>
  <si>
    <t>9ks+17ks=26,000 [A]</t>
  </si>
  <si>
    <t>11232</t>
  </si>
  <si>
    <t>ŠTĚPKOVÁNÍ PAŘEZŮ D DO 0,9M</t>
  </si>
  <si>
    <t>11233</t>
  </si>
  <si>
    <t>ŠTĚPKOVÁNÍ PAŘEZŮ D PŘES 0,9M</t>
  </si>
  <si>
    <t>SO 010</t>
  </si>
  <si>
    <t>TERÉNNÍ ÚPRAVY - ZEMNÍ PRÁCE</t>
  </si>
  <si>
    <t>010</t>
  </si>
  <si>
    <t>12110</t>
  </si>
  <si>
    <t>A</t>
  </si>
  <si>
    <t>SEJMUTÍ ORNICE NEBO LESNÍ PŮDY</t>
  </si>
  <si>
    <t>PŮVODNÍ ZATRAVNĚNÉ PLOCHY: 36998,00m2*0,20=7 399,600 [A]</t>
  </si>
  <si>
    <t>B</t>
  </si>
  <si>
    <t>SEJMUTÍ ORNICE NEBO LESNÍ PŮDY
ODSTRANĚNÍ ZEMINY SE ZBYTKY DEMOLIČNÍ SUTI</t>
  </si>
  <si>
    <t>NEZPEVNĚNÉ PLOCHY (plochy po v minulosti proběhlých demolicích budov a zpevněných komunikací): 39871,00m2*0,20=7 974,200 [A]</t>
  </si>
  <si>
    <t>12190</t>
  </si>
  <si>
    <t>PŘEVRSTVENÍ ORNICE</t>
  </si>
  <si>
    <t>ornice na deponii: 7399,60m3=7 399,600 [A]</t>
  </si>
  <si>
    <t>17120</t>
  </si>
  <si>
    <t>ULOŽENÍ SYPANINY DO NÁSYPŮ A NA SKLÁDKY BEZ ZHUTNĚNÍ</t>
  </si>
  <si>
    <t>uložení ornice na deponii / skládku dle položky 12110, 12110.R: 7399,60m3 +7974,20m3=15 373,800 [A]</t>
  </si>
  <si>
    <t>18710</t>
  </si>
  <si>
    <t>OŠETŘENÍ ORNICE NA SKLÁDCE</t>
  </si>
  <si>
    <t>SO 031</t>
  </si>
  <si>
    <t>ODSTRANĚNÍ VODOVODNÍHO ŘADU</t>
  </si>
  <si>
    <t>031</t>
  </si>
  <si>
    <t>014102.R4</t>
  </si>
  <si>
    <t>POPLATKY ZA SKLÁDKU
VYBOURANÉ HMOTY - PLAST</t>
  </si>
  <si>
    <t xml:space="preserve">T         </t>
  </si>
  <si>
    <t>dle položky 969134 - PVC: 182,00m *0,009t/m=1,638 [A]</t>
  </si>
  <si>
    <t>12573</t>
  </si>
  <si>
    <t>VYKOPÁVKY ZE ZEMNÍKŮ A SKLÁDEK TŘ. I
ZEMINA Z DEPONIE</t>
  </si>
  <si>
    <t>natěžení a dovoz zeminy z deponie dle položky 17411, předpoklad 100% původní zeminy pro zásyp: 944,358m3*1,00=944,358 [A]</t>
  </si>
  <si>
    <t>13173</t>
  </si>
  <si>
    <t>HLOUBENÍ JAM ZAPAŽ I NEPAŽ TŘ. I</t>
  </si>
  <si>
    <t>Stáv. vodoměrná šachta ŽB: 4,20*4,20*2,20-3,20*3,20*1,80=20,376 [A]
Stáv. armaturní šachta ŽB: 4,20*4,20*2,20-3,20*3,20*1,80=20,376 [B]
Celkem: A+B=40,752 [C]</t>
  </si>
  <si>
    <t>13273</t>
  </si>
  <si>
    <t>HLOUBENÍ RÝH ŠÍŘ DO 2M PAŽ I NEPAŽ TŘ. I</t>
  </si>
  <si>
    <t>Potrubí TLH DN 225: 220,0*1,8*1,2=475,200 [A]
Potrubí PVC DN 200: 182,0*1,7*1,1=340,340 [B]
Přípojka: 21,0*1,5*0,9=28,350 [C]
Celkem: A+B+C=843,890 [D]</t>
  </si>
  <si>
    <t xml:space="preserve">uložení na deponii / skládku dle položky 13173, 13273: 40,752m3+843,89m3=884,642 [A] </t>
  </si>
  <si>
    <t>17411</t>
  </si>
  <si>
    <t>ZÁSYP JAM A RÝH ZEMINOU SE ZHUTNĚNÍM</t>
  </si>
  <si>
    <t>výkop dle položky 13173+13273: 40,752+843,89m3=884,642 [A]
doplnění zeminy
Potrubí TLH DN 225: 220,0*(3,14*0,11*0,11)=8,359 [C]
Potrubí PVC DN 200: 182,0*(3,14*0,105*0,105)=6,301 [B]
Stáv. vodoměrná šachta ŽB: 3,20*3,20*2,20=22,528 [D]
Stáv. armaturní šachta ŽB: 3,20*3,20*2,20=22,528 [E]
Celkem: A+C+B+D+E=944,358 [F]</t>
  </si>
  <si>
    <t>Stáv. vodoměrná šachta ŽB: 3,20*3,20*2,20-2,80*2,80*1,80=8,416 [A]
Stáv. armaturní šachta ŽB: 3,20*3,20*2,20-2,80*2,80*1,80=8,416 [B]
Celkem: A+B=16,832 [C]</t>
  </si>
  <si>
    <t>96911</t>
  </si>
  <si>
    <t>VYBOURÁNÍ POTRUBÍ DN DO 50MM VODOVODNÍCH</t>
  </si>
  <si>
    <t>Přípojka: 21,00m=21,000 [A]</t>
  </si>
  <si>
    <t>969134</t>
  </si>
  <si>
    <t>VYBOURÁNÍ POTRUBÍ DN DO 200MM VODOVODNÍCH</t>
  </si>
  <si>
    <t xml:space="preserve">Potrubí TLH DN 200: 82,00m=82,000 [A]
Potrubí PVC DN 200: 182,00m=182,000 [B]
Celkem: A+B=264,000 [C]               </t>
  </si>
  <si>
    <t>969145</t>
  </si>
  <si>
    <t>VYBOURÁNÍ POTRUBÍ DN DO 300MM VODOVODNÍCH</t>
  </si>
  <si>
    <t>Potrubí TLH DN 225: 220,00m=220,000 [A]</t>
  </si>
  <si>
    <t>SO 035</t>
  </si>
  <si>
    <t>ODSTRANĚNÍ JEDNOTNÉ KANALIZACE</t>
  </si>
  <si>
    <t>035</t>
  </si>
  <si>
    <t>014102.R2</t>
  </si>
  <si>
    <t>POPLATKY ZA SKLÁDKU
VYBOURANÉ HMOTY - BETON</t>
  </si>
  <si>
    <t>dle položky 96688: 16ks*4,00t/ks=64,000 [A]
dle položky 969233: 68,00m*0,044t/m=2,992 [B]
dle položky 969245: 541,00m*0,228t/m=123,348 [C]
dle položky 969246: 577,00m*0,308t/m=177,716 [D]
Celkem: A+B+C+D=368,056 [E]</t>
  </si>
  <si>
    <t>natěžení a dovoz zeminy z deponie dle položky 17411, předpoklad 100% původní zeminy pro zásyp: 3002,107m3*1,00=3 002,107 [A]</t>
  </si>
  <si>
    <t>BET DN300: 456,00*2,10*1,40=1 340,640 [A]
BET DN400: 437,00*2,20*1,50=1 442,100 [B]
Celkem: A+B=2 782,740 [C]</t>
  </si>
  <si>
    <t>uložení na deponii / skládku dle položky 13273: 2782,74m3=2 782,740 [A]</t>
  </si>
  <si>
    <t>výkop dle položky 13273: 2782,74m3=2 782,740 [A]
doplnění zeminy
BET DN300: 456,00*(3,14*0,22*0,22)=69,301 [B]
BET DN400: 437,00*(3,14*0,28*0,28)=107,579 [C]
šachty: 35,20*(3,14*0,62*0,62)=42,487 [D]
Celkem: A+B+C+D=3 002,107 [E]</t>
  </si>
  <si>
    <t>45169</t>
  </si>
  <si>
    <t>PODKL A VÝPLŇ VRSTVY ZE STABILIZOVANÉHO POPÍLKU
CEMENTOPOPÍLKOVÁ SUSPENZE</t>
  </si>
  <si>
    <t>BET DN150: 600,00m*(3,14*0,075*0,075)=10,598 [A]</t>
  </si>
  <si>
    <t>96688</t>
  </si>
  <si>
    <t>VYBOURÁNÍ KANALIZAČ ŠACHET KOMPLETNÍCH</t>
  </si>
  <si>
    <t>16ks=16,000 [A]</t>
  </si>
  <si>
    <t>969233</t>
  </si>
  <si>
    <t>VYBOURÁNÍ POTRUBÍ DN DO 150MM KANALIZAČ</t>
  </si>
  <si>
    <t>BET DN150: 68,00m=68,000 [A]</t>
  </si>
  <si>
    <t>969245</t>
  </si>
  <si>
    <t>VYBOURÁNÍ POTRUBÍ DN DO 300MM KANALIZAČ</t>
  </si>
  <si>
    <t>BET DN300: 541,00m=541,000 [A]</t>
  </si>
  <si>
    <t>969246</t>
  </si>
  <si>
    <t>VYBOURÁNÍ POTRUBÍ DN DO 400MM KANALIZAČ</t>
  </si>
  <si>
    <t>BET DN400: 577,00m=577,000 [A]</t>
  </si>
  <si>
    <t>SO 051</t>
  </si>
  <si>
    <t>ODSTRANĚNÍ PLYNOVODU NTL</t>
  </si>
  <si>
    <t>051</t>
  </si>
  <si>
    <t>Demontáž potrubí  ocel. vč. armatur</t>
  </si>
  <si>
    <t>051.1</t>
  </si>
  <si>
    <t>Trubka DN100
Trubka DN100</t>
  </si>
  <si>
    <t>051.2</t>
  </si>
  <si>
    <t>Trubka DN50
Trubka DN50</t>
  </si>
  <si>
    <t>Demontáž-ostatní doplňkové části  potrubí</t>
  </si>
  <si>
    <t>051.3</t>
  </si>
  <si>
    <t>Výstražná značkovací páska žlutá-demontáž
Výstražná značkovací páska žlutá-demontáž</t>
  </si>
  <si>
    <t>Související činnosti:</t>
  </si>
  <si>
    <t>051.4</t>
  </si>
  <si>
    <t>Odvoz potrubí a příslušenství na řízenou likvidaci
Odvoz potrubí a příslušenství na řízenou likvidaci</t>
  </si>
  <si>
    <t xml:space="preserve">SOUB      </t>
  </si>
  <si>
    <t>Stavební část - zemní práce a demontáže</t>
  </si>
  <si>
    <t>051.5</t>
  </si>
  <si>
    <t>Výkopy zeminy vč.odvozu na mezideponii
Výkopy zeminy vč.odvozu na mezideponii</t>
  </si>
  <si>
    <t>051.6</t>
  </si>
  <si>
    <t>Dovoz výkopku z mezideponie a zavážka potrubí s hutněním (tl.0,2m) pod konstrukci komunikace
Dovoz výkopku z mezideponie a zavážka potrubí s hutněním (tl.0,2m) pod konstrukci komunikace</t>
  </si>
  <si>
    <t>051.7</t>
  </si>
  <si>
    <t>Ruční výkop-sondy
Ruční výkop-sondy</t>
  </si>
  <si>
    <t>SO 052</t>
  </si>
  <si>
    <t>ODSTRANĚNÍ PLYNOVODU STL</t>
  </si>
  <si>
    <t>052</t>
  </si>
  <si>
    <t>Demontáž potrubí PE100 vč armatur</t>
  </si>
  <si>
    <t>052.1</t>
  </si>
  <si>
    <t>Trubka d90x8,2 SDR11
Trubka d90x8,2 SDR11</t>
  </si>
  <si>
    <t>052.2</t>
  </si>
  <si>
    <t>Trubka d63x5,8 SDR11
Trubka d63x5,8 SDR11</t>
  </si>
  <si>
    <t>052.3</t>
  </si>
  <si>
    <t>Signalizační vodič - Cu drát CY 4 žlutozelený
Signalizační vodič - Cu drát CY 4 žlutozelený</t>
  </si>
  <si>
    <t>052.4</t>
  </si>
  <si>
    <t>Spojovací prvky a izolace pro signalizační vodič, připevňovací materiál - demontáž
Spojovací prvky a izolace pro signalizační vodič, připevňovací materiál - demontáž</t>
  </si>
  <si>
    <t>052.5</t>
  </si>
  <si>
    <t>052.6</t>
  </si>
  <si>
    <t>052.7</t>
  </si>
  <si>
    <t>052.8</t>
  </si>
  <si>
    <t>Dovoz výkopku z mezideponie a zavážka s hutněním
Dovoz výkopku z mezideponie a zavážka s hutněním</t>
  </si>
  <si>
    <t>052.9</t>
  </si>
  <si>
    <t>SO 101</t>
  </si>
  <si>
    <t>KOMUNIKACE A CHODNÍKY</t>
  </si>
  <si>
    <t>101</t>
  </si>
  <si>
    <t>11317</t>
  </si>
  <si>
    <t>ODSTRAN KRYTU ZPEVNĚNÝCH PLOCH Z DLAŽEB KOSTEK</t>
  </si>
  <si>
    <t>vozovka ze žulové dlažby:(4752,0m2-1298,0m2)*0,10=345,400 [A]</t>
  </si>
  <si>
    <t>ODSTRAN KRYTU ZPEVNĚNÝCH PLOCH Z DLAŽEB KOSTEK
DLAŽBA PRO ZPĚTNÉ POUŽITÍ VČ. OČIŠTĚNÍ</t>
  </si>
  <si>
    <t>1298,0m2*0,10=129,800 [A]</t>
  </si>
  <si>
    <t>11318</t>
  </si>
  <si>
    <t>ODSTRANĚNÍ KRYTU ZPEVNĚNÝCH PLOCH Z DLAŽDIC</t>
  </si>
  <si>
    <t>stávající betonová dlažba:1341,0m2*0,05=67,050 [A]</t>
  </si>
  <si>
    <t>podkladní vrstvy
vozovka živičná:4958,0m2*0,30=1 487,400 [A]
žulová dlažba:4752,0m2*0,35=1 663,200 [B]
betonová dlažba:1341,0m2*0,30=402,300 [C]
Celkem: A+B+C=3 552,900 [D]</t>
  </si>
  <si>
    <t>11335</t>
  </si>
  <si>
    <t>ODSTRANĚNÍ PODKLADU ZPEVNĚNÝCH PLOCH Z BETONU</t>
  </si>
  <si>
    <t>betonový podklad krytu:2083,0m2*0,25=520,750 [A]</t>
  </si>
  <si>
    <t>11352</t>
  </si>
  <si>
    <t>ODSTRANĚNÍ CHODNÍKOVÝCH A SILNIČNÍCH OBRUBNÍKŮ BETONOVÝCH</t>
  </si>
  <si>
    <t>4750,0m=4 750,000 [A]</t>
  </si>
  <si>
    <t>11372</t>
  </si>
  <si>
    <t>FRÉZOVÁNÍ ZPEVNĚNÝCH PLOCH ASFALTOVÝCH</t>
  </si>
  <si>
    <t>živičná vozovka:4958,0m2*0,15=743,700 [A]</t>
  </si>
  <si>
    <t>12373</t>
  </si>
  <si>
    <t>ODKOP PRO SPOD STAVBU SILNIC A ŽELEZNIC TŘ. I</t>
  </si>
  <si>
    <t>960,0m2*0,50+5600,0m3-927,0m3=5 153,000 [A]</t>
  </si>
  <si>
    <t>VYKOPÁVKY ZE ZEMNÍKŮ A SKLÁDEK TŘ. I
ORNICE Z DEPONIE</t>
  </si>
  <si>
    <t>natěžení a dovoz ornice dle pol.č.18220,18230:285,0m3+451,85m3=736,850 [A]</t>
  </si>
  <si>
    <t>natěžení a dovoz z deponie
zlepšená zemina pro násyp dle pol.č.17111:4650,0m3=4 650,000 [A]
zemina pro zásyp dle pol.č.17411:395,0m3=395,000 [B]
zemina pro dodatečný násyp:950,0m3=950,000 [C]
Celkem: A+B+C=5 995,000 [D]</t>
  </si>
  <si>
    <t>přípojky UV:395,00*1,5=592,500 [A]</t>
  </si>
  <si>
    <t>17111</t>
  </si>
  <si>
    <t>ULOŽENÍ SYPANINY DO NÁSYPŮ SE ZLEPŠENÍM ZEMINY</t>
  </si>
  <si>
    <t>4600,0m3+50,0m3=4 650,000 [A]</t>
  </si>
  <si>
    <t>uložení výkopu na skládku/deponii z pol.č.12373,13273:5153,0m3+592,5m3=5 745,500 [A]</t>
  </si>
  <si>
    <t>17310</t>
  </si>
  <si>
    <t>ZEMNÍ KRAJNICE A DOSYPÁVKY SE ZHUTNĚNÍM</t>
  </si>
  <si>
    <t>vytříděná zemina z výkopu:950,0m3=950,000 [A]</t>
  </si>
  <si>
    <t>přípojky UV:395,00*1,0=395,000 [A]</t>
  </si>
  <si>
    <t>17581</t>
  </si>
  <si>
    <t>OBSYP POTRUBÍ A OBJEKTŮ Z NAKUPOVANÝCH MATERIÁLŮ
ŠTĚRKOPÍSEK</t>
  </si>
  <si>
    <t>přípojky UV:395,00*0,7-59,25=217,250 [A]</t>
  </si>
  <si>
    <t>18110</t>
  </si>
  <si>
    <t>ÚPRAVA PLÁNĚ SE ZHUTNĚNÍM V HORNINĚ TŘ. I</t>
  </si>
  <si>
    <t>plná kce vozovky:14798,0m2=14 798,000 [A]
dlážděné chodníky a vjezdy:11376,0m2=11 376,000 [B]
pojížděné dlážděné plochy:7124,0m2=7 124,000 [C]
Celkem: A+B+C=33 298,000 [D]</t>
  </si>
  <si>
    <t>18220</t>
  </si>
  <si>
    <t>ROZPROSTŘENÍ ORNICE VE SVAHU</t>
  </si>
  <si>
    <t>2850,0m2*0,10=285,000 [A]</t>
  </si>
  <si>
    <t>18230</t>
  </si>
  <si>
    <t>ROZPROSTŘENÍ ORNICE V ROVINĚ</t>
  </si>
  <si>
    <t>1291,0m2*0,35=451,850 [A]</t>
  </si>
  <si>
    <t>18241</t>
  </si>
  <si>
    <t>ZALOŽENÍ TRÁVNÍKU RUČNÍM VÝSEVEM</t>
  </si>
  <si>
    <t>z pol.č.18230:1291,0m2=1 291,000 [A]</t>
  </si>
  <si>
    <t>18242</t>
  </si>
  <si>
    <t>ZALOŽENÍ TRÁVNÍKU HYDROOSEVEM NA ORNICI</t>
  </si>
  <si>
    <t>z pol.č.18220:2850,0m2=2 850,000 [A]</t>
  </si>
  <si>
    <t>18247</t>
  </si>
  <si>
    <t>OŠETŘOVÁNÍ TRÁVNÍKU</t>
  </si>
  <si>
    <t>ošetření 4x z pol.č.18241,18242:(1291,0m2+2850,0m2)*4=16 564,000 [A]</t>
  </si>
  <si>
    <t>183511</t>
  </si>
  <si>
    <t>CHEMICKÉ ODPLEVELENÍ CELOPLOŠNÉ</t>
  </si>
  <si>
    <t>odplevelení 1,5x z pol.č.18241,18242:(1291,0m2+2850,0m2)*1,5=6 211,500 [A]</t>
  </si>
  <si>
    <t>Základy</t>
  </si>
  <si>
    <t>21461</t>
  </si>
  <si>
    <t>SEPARAČNÍ GEOTEXTILIE</t>
  </si>
  <si>
    <t>šedo-černá parkovací stání:1987,0m2=1 987,000 [A]</t>
  </si>
  <si>
    <t>215663</t>
  </si>
  <si>
    <t>ÚPRAVA PODLOŽÍ HYDRAULICKÝMI POJIVY DO 2% HL DO 0,5M</t>
  </si>
  <si>
    <t>stabilizace aktivní zóny:9998,0m2=9 998,000 [A]</t>
  </si>
  <si>
    <t>215669</t>
  </si>
  <si>
    <t>ÚPRAVA PODLOŽÍ HYDRAULICKÝMI POJIVY HL DO 0,5M - PŘÍPLATEK ZA DALŠÍCH 0,5%</t>
  </si>
  <si>
    <t>celkem 3%, příplatek 2x z pol.č.215663:9998,0m2*2=19 996,000 [A]</t>
  </si>
  <si>
    <t>28995</t>
  </si>
  <si>
    <t>KOTEVNÍ SÍTĚ PRO GABIONY A ARMOVANÉ ZEMINY
JEDNOOSÁ GEOMŘÍŽ TKANÁ Z POLYESTERU
PEVNOST V TAHU PŘES 50 DO 80 kN/M</t>
  </si>
  <si>
    <t>vyztužení vrstev násypu:2500,0m2=2 500,000 [A]</t>
  </si>
  <si>
    <t>45157</t>
  </si>
  <si>
    <t>PODKLADNÍ A VÝPLŇOVÉ VRSTVY Z KAMENIVA TĚŽENÉHO</t>
  </si>
  <si>
    <t>přípojky UV:395,00*1,5*0,1=59,250 [A]</t>
  </si>
  <si>
    <t>Komunikace</t>
  </si>
  <si>
    <t>561421</t>
  </si>
  <si>
    <t>KAMENIVO ZPEVNĚNÉ CEMENTEM TŘ. I TL. DO 100MM
SC C8/10</t>
  </si>
  <si>
    <t>šedo-černé pojížděné chodníkové plochy:3839,0m2=3 839,000 [A]</t>
  </si>
  <si>
    <t>561431</t>
  </si>
  <si>
    <t>KAMENIVO ZPEVNĚNÉ CEMENTEM TŘ. I TL. DO 150MM
SC C8/10</t>
  </si>
  <si>
    <t>žulová mozaika náměstí:1339,0m2=1 339,000 [A]</t>
  </si>
  <si>
    <t>56330</t>
  </si>
  <si>
    <t>VOZOVKOVÉ VRSTVY ZE ŠTĚRKODRTI</t>
  </si>
  <si>
    <t>šedo-černé chodníkové přejezdy:435,0m2*(0,10+0,15)=108,750 [A]
hnědo-červené chodníkové přejezdy:237,0m2*(0,10+0,15)=59,250 [B]
varovné pásy:187,0m2*(0,10+0,15)=46,750 [C]
plná konstrukce vozovky:14798,0m2*(0,15+0,15)=4 439,400 [D]
šedo-černé dlážděné chodníky:7959,0m2*0,15=1 193,850 [E]
hnědo-červené dlážděné chodníky:1505,0m2*0,15=225,750 [F]
šedo-černé pojížděné chodníkové plochy:3839,0m2*0,15=575,850 [G]
šedo-černá parkovací stání:1987,0m2*(0,15+0,18)=655,710 [H]
plochy z žulové (repasované) dlažby:1298,0m2*(0,15+0,15)=389,400 [I]
žulová mozaika náměstí:1339,0m2*0,15=200,850 [J]
Celkem: A+B+C+D+E+F+G+H+I+J=7 895,560 [K]</t>
  </si>
  <si>
    <t>572123</t>
  </si>
  <si>
    <t>INFILTRAČNÍ POSTŘIK Z EMULZE DO 1,0KG/M2</t>
  </si>
  <si>
    <t>plná kce vozovky:14798,0m2=14 798,000 [A]</t>
  </si>
  <si>
    <t>572223</t>
  </si>
  <si>
    <t>SPOJOVACÍ POSTŘIK Z EMULZE DO 1,0KG/M2
0,7KG/M2</t>
  </si>
  <si>
    <t>plná kce vozovky:14798,0m2*2=29 596,000 [A]</t>
  </si>
  <si>
    <t>574A34</t>
  </si>
  <si>
    <t>ASFALTOVÝ BETON PRO OBRUSNÉ VRSTVY ACO 11+, 11S TL. 40MM
ACO 11+</t>
  </si>
  <si>
    <t>574C56</t>
  </si>
  <si>
    <t>ASFALTOVÝ BETON PRO LOŽNÍ VRSTVY ACL 16+, 16S TL. 60MM
ACL 16+</t>
  </si>
  <si>
    <t>574E46</t>
  </si>
  <si>
    <t>ASFALTOVÝ BETON PRO PODKLADNÍ VRSTVY ACP 16+, 16S TL. 50MM
ACP 16+</t>
  </si>
  <si>
    <t>58222.R</t>
  </si>
  <si>
    <t>DLÁŽDĚNÉ KRYTY Z DROBNÝCH KOSTEK DO LOŽE Z MC
Z VYBOURANÝCH KOSTEK</t>
  </si>
  <si>
    <t>plochy z žulové repasované dlažby:1298,0m2=1 298,000 [A]</t>
  </si>
  <si>
    <t>582322</t>
  </si>
  <si>
    <t>DLÁŽDĚNÉ KRYTY Z MOZAIK KOSTEK VÍCEBAREVNÝCH DO LOŽE Z MC</t>
  </si>
  <si>
    <t>58251</t>
  </si>
  <si>
    <t>DLÁŽDĚNÉ KRYTY Z BETONOVÝCH DLAŽDIC DO LOŽE Z KAMENIVA
S DRÁŽKAMI - VODÍCÍ LINIE ŠÍŘ.400MM</t>
  </si>
  <si>
    <t>46,00*0,40=18,400 [A]</t>
  </si>
  <si>
    <t>582611</t>
  </si>
  <si>
    <t>KRYTY Z BETON DLAŽDIC SE ZÁMKEM ŠEDÝCH TL 60MM DO LOŽE Z KAM
ŠEDO-ČERNÉ, SKLADBA 3 KAMENŮ</t>
  </si>
  <si>
    <t>dlážděné chodníky:7959,0m2=7 959,000 [A]
chodníkové přejezdy:435,0m2=435,000 [B]
Celkem: A+B=8 394,000 [C]</t>
  </si>
  <si>
    <t>582612</t>
  </si>
  <si>
    <t>KRYTY Z BETON DLAŽDIC SE ZÁMKEM ŠEDÝCH TL 80MM DO LOŽE Z KAM</t>
  </si>
  <si>
    <t>šedo-černé pojížděné chodníkové plochy:3839,0m2=3 839,000 [A]
šedé parkovací stání:1812,0m2=1 812,000 [B]
Celkem: A+B=5 651,000 [C]</t>
  </si>
  <si>
    <t>582614</t>
  </si>
  <si>
    <t>KRYTY Z BETON DLAŽDIC SE ZÁMKEM BAREV TL 60MM DO LOŽE Z KAM
HNĚDO-ČERVENÉ, SKLADBA 3 KAMENŮ</t>
  </si>
  <si>
    <t>chodníkové přejezdy:237,0m2=237,000 [A]
dlážděné chodníky:1505,0m2=1 505,000 [B]
Celkem: A+B=1 742,000 [C]</t>
  </si>
  <si>
    <t>582615</t>
  </si>
  <si>
    <t>KRYTY Z BETON DLAŽDIC SE ZÁMKEM BAREV TL 80MM DO LOŽE Z KAM
ČERNÁ</t>
  </si>
  <si>
    <t>dlážděné vjezdy, hranice stání:226,0m2=226,000 [A]</t>
  </si>
  <si>
    <t>58261A</t>
  </si>
  <si>
    <t>KRYTY Z BETON DLAŽDIC SE ZÁMKEM BAREV RELIÉF TL 60MM DO LOŽE Z KAM
DLAŽBA PRO NEVIDOMÉ - ČERNÁ</t>
  </si>
  <si>
    <t>varovné pásy:187,0m2=187,000 [A]</t>
  </si>
  <si>
    <t>58920</t>
  </si>
  <si>
    <t>VÝPLŇ SPAR MODIFIKOVANÝM ASFALTEM</t>
  </si>
  <si>
    <t>napojení na stávající stav dle pol.č.919113:60,0m=60,000 [A]</t>
  </si>
  <si>
    <t>Potrubí</t>
  </si>
  <si>
    <t>87434</t>
  </si>
  <si>
    <t>POTRUBÍ Z TRUB PLASTOVÝCH ODPADNÍCH DN DO 200MM</t>
  </si>
  <si>
    <t>přípojky UV:395,0m=395,000 [A]</t>
  </si>
  <si>
    <t>89712</t>
  </si>
  <si>
    <t>VPUSŤ KANALIZAČNÍ ULIČNÍ KOMPLETNÍ Z BETONOVÝCH DÍLCŮ</t>
  </si>
  <si>
    <t>120ks=120,000 [A]</t>
  </si>
  <si>
    <t>899642</t>
  </si>
  <si>
    <t>ZKOUŠKA VODOTĚSNOSTI POTRUBÍ DN DO 200MM</t>
  </si>
  <si>
    <t>dle pol.č.87434:395,0m=395,000 [A]</t>
  </si>
  <si>
    <t>89980</t>
  </si>
  <si>
    <t>TELEVIZNÍ PROHLÍDKA POTRUBÍ</t>
  </si>
  <si>
    <t>899901</t>
  </si>
  <si>
    <t>PŘEPOJENÍ PŘÍPOJEK
STAVEBNÍ ÚPRAVA MÍSTA NAPOJENÍ DO KANALIZACE - VIZ. PROJEKTOVÁ DOKUMENTACE</t>
  </si>
  <si>
    <t>9111A1.R</t>
  </si>
  <si>
    <t>ZÁBRADLÍ SILNIČNÍ S VODOR MADLY - DODÁVKA A MONTÁŽ
TROJMADLOVÉ</t>
  </si>
  <si>
    <t>200,0m=200,000 [A]</t>
  </si>
  <si>
    <t>914121</t>
  </si>
  <si>
    <t>DOPRAVNÍ ZNAČKY ZÁKLADNÍ VELIKOSTI OCELOVÉ FÓLIE TŘ 1 - DODÁVKA A MONTÁŽ</t>
  </si>
  <si>
    <t>IP12:10ks=10,000 [A]
IP2:36ks=36,000 [B]
E1:2ks=2,000 [C]
Celkem: A+B+C=48,000 [D]</t>
  </si>
  <si>
    <t>914921</t>
  </si>
  <si>
    <t>SLOUPKY A STOJKY DOPRAVNÍCH ZNAČEK Z OCEL TRUBEK DO PATKY - DODÁVKA A MONTÁŽ</t>
  </si>
  <si>
    <t>46ks=46,000 [A]</t>
  </si>
  <si>
    <t>917212</t>
  </si>
  <si>
    <t>ZÁHONOVÉ OBRUBY Z BETONOVÝCH OBRUBNÍKŮ ŠÍŘ 80MM</t>
  </si>
  <si>
    <t>4894,0m=4 894,000 [A]</t>
  </si>
  <si>
    <t>917224</t>
  </si>
  <si>
    <t>SILNIČNÍ A CHODNÍKOVÉ OBRUBY Z BETONOVÝCH OBRUBNÍKŮ ŠÍŘ 150MM
SKLOPENÁ OBRUBA 195/600/300</t>
  </si>
  <si>
    <t>193,0m=193,000 [A]</t>
  </si>
  <si>
    <t>SILNIČNÍ A CHODNÍKOVÉ OBRUBY Z BETONOVÝCH OBRUBNÍKŮ ŠÍŘ 150MM
OBRUBNÍK BETONOVÝ SILNIČNÍ 1000/150/250</t>
  </si>
  <si>
    <t>3392,0m=3 392,000 [A]</t>
  </si>
  <si>
    <t>C</t>
  </si>
  <si>
    <t>SILNIČNÍ A CHODNÍKOVÉ OBRUBY Z BETONOVÝCH OBRUBNÍKŮ ŠÍŘ 150MM
OBRUBNÍK BETONOVÝ SILNIČNÍ NÁJEZDOVÝ 1000/150/250</t>
  </si>
  <si>
    <t>1057,0m=1 057,000 [A]</t>
  </si>
  <si>
    <t>919113</t>
  </si>
  <si>
    <t>ŘEZÁNÍ ASFALTOVÉHO KRYTU VOZOVEK TL DO 150MM</t>
  </si>
  <si>
    <t>v místě napojení na stávající stav:60,0m=60,000 [A]</t>
  </si>
  <si>
    <t>96687</t>
  </si>
  <si>
    <t>VYBOURÁNÍ ULIČNÍCH VPUSTÍ KOMPLETNÍCH</t>
  </si>
  <si>
    <t>5ks=5,000 [A]</t>
  </si>
  <si>
    <t>SO 201</t>
  </si>
  <si>
    <t>OPĚRNÉ ZDI</t>
  </si>
  <si>
    <t>201</t>
  </si>
  <si>
    <t>zeď A: 61,00*1,15*1,00=70,150 [A]
zeď B: 45,10*1,15*1,00=51,865 [B]
zeď C: 16,10*1,15*1,00=18,515 [C]
Celkem: A+B+C=140,530 [D]</t>
  </si>
  <si>
    <t>uložení zeminy na skládku dle položky 13273: 140,53m3=140,530 [A]</t>
  </si>
  <si>
    <t>17481</t>
  </si>
  <si>
    <t>ZÁSYP JAM A RÝH Z NAKUPOVANÝCH MATERIÁLŮ</t>
  </si>
  <si>
    <t>celkový výkop dle položky 13273: 140,53m3=140,530 [A]
vytlačená kubatura
obsyp dle položky 17581: -14,407m3=-14,407 [B]
lože dle položky 45157: -3,056m3=-3,056 [C]
zeď A: -61,00*1,00*0,50=-30,500 [D]
zeď B: -45,10*1,00*0,50=-22,550 [E]
zeď C: -16,10*1,00*0,50=-8,050 [F]
potrubí DN150: -116,00*(3,14*0,08*0,08)=-2,331 [G]
Celkem: A+B+C+D+E+F+G=59,636 [H]</t>
  </si>
  <si>
    <t>OBSYP POTRUBÍ A OBJEKTŮ Z NAKUPOVANÝCH MATERIÁLŮ</t>
  </si>
  <si>
    <t>zeď A: 61,00*(0,30*0,46 - 3,14*0,08*0,08)=7,192 [A]
zeď B: 45,10*(0,30*0,46 - 3,14*0,08*0,08)=5,317 [B]
zeď C: 16,10*(0,30*0,46 - 3,14*0,08*0,08)=1,898 [C]
Celkem: A+B+C=14,407 [D]</t>
  </si>
  <si>
    <t>21197</t>
  </si>
  <si>
    <t>OPLÁŠTĚNÍ ODVODŇOVACÍCH ŽEBER Z GEOTEXTILIE</t>
  </si>
  <si>
    <t>opláštění drenážního potrubí
zeď A: 61,00m*0,75=45,750 [A]
zeď B: 45,10m*0,75=33,825 [B]
zeď C: 16,10m*0,75=12,075 [C]
Celkem: A+B+C=91,650 [D]</t>
  </si>
  <si>
    <t>27211</t>
  </si>
  <si>
    <t>ZÁKLADY Z DÍLCŮ BETONOVÝCH
ZTRACENÉ BEDNĚNÍ VČ VÝPLNĚ BETONEM</t>
  </si>
  <si>
    <t>zeď A: 61,00m*1,00*0,50=30,500 [A]
zeď B: 45,10m*1,00*0,50=22,550 [B]
zeď C: 16,10m*1,00*0,50=8,050 [C]
Celkem: A+B+C=61,100 [D]</t>
  </si>
  <si>
    <t>Svislé konstrukce</t>
  </si>
  <si>
    <t>31712</t>
  </si>
  <si>
    <t>ŘÍMSY Z DÍLCŮ ŽELEZOBETONOVÝCH
REPLIKA ŽB ŘÍMSY, PREFA DÍLCE S POVRCH. ÚPRAVOU TERACCO</t>
  </si>
  <si>
    <t>105,00*0,15*0,55=8,663 [A]</t>
  </si>
  <si>
    <t>31712.R</t>
  </si>
  <si>
    <t>ŘÍMSY Z DÍLCŮ ŽELEZOBETONOVÝCH
VYVZORKOVÁNÍ ŘÍMSY NA PŮVODNÍCH ZDECH VČ SCHVÁLENÍ</t>
  </si>
  <si>
    <t>31722</t>
  </si>
  <si>
    <t>ŘÍMSY Z KAMENIC VÝROBKŮ
ŘÍMSY NA ZDECH ZE ZTRACENÉHO BEDNĚNÍ
PÍSKOVCOVÉ</t>
  </si>
  <si>
    <t>zeď A: 61,00*0,10m2=6,100 [A]
zeď B: 45,10*0,10m2=4,510 [B]
zeď C: 16,10*0,10m2=1,610 [C]
Celkem: A+B+C=12,220 [D]</t>
  </si>
  <si>
    <t>31722.R</t>
  </si>
  <si>
    <t>ŘÍMSY Z KAMENIC VÝROBKŮ
VYVZORKOVÁNÍ ŘÍMSY NA NOVÝCH ZDECH VČ SCHVÁLENÍ
PÍSKOVCOVÉ</t>
  </si>
  <si>
    <t>32711</t>
  </si>
  <si>
    <t>ZDI OPĚR, ZÁRUB, NÁBŘEŽ Z DÍLCŮ BETON
ZTRACENÉ BEDNĚNÍ VČ VÝPLNĚ BETONEM</t>
  </si>
  <si>
    <t>zeď A: 61,00*0,40*0,50+61,00*0,30*0,50=21,350 [A]
zeď B: 45,10*0,40*0,50+45,10*0,30*0,50=15,785 [B]
zeď C: 16,10*0,40*0,50+16,10*0,30*0,50=5,635 [C]
Celkem: A+B+C=42,770 [D]</t>
  </si>
  <si>
    <t>327212.R</t>
  </si>
  <si>
    <t>ZDI OPĚRNÉ, ZÁRUBNÍ, NÁBŘEŽNÍ Z LOMOVÉHO KAMENE NA MC
REPLIKA KYKLOPSKÉHO ZDIVA Z PÍSKOVCE</t>
  </si>
  <si>
    <t>vyzdění nového úseku zdi 16 metrů, jako replika kyklopského zdiva z pískovce, na stávající základ demolovaného úseku: 16,00*1,20*0,50=9,600 [A]
oprava (přezdění) poškozeného úseku stávající opěrné zdi, předpoklad 50%: (10,00*1,20*0,50)*0,5=3,000 [B]
Celkem: A+B=12,600 [C]</t>
  </si>
  <si>
    <t>327213</t>
  </si>
  <si>
    <t>OBKLAD ZDÍ OPĚR, ZÁRUB, NÁBŘEŽ Z LOM KAMENE
ŘÁDKOVÉ ZDIVO Z PÍSKOVCE (LOŽNÉ SPÁRY ŠÍKMO VE SPÁDU KOMUNIKACE)
VČ. NEREZ. KOTEV ULOŽENÝCH V ŠIKMÉ LOŽNÉ SPÁŘE; ROZMÍSTĚNÍ DO SPONU Á 1 METR</t>
  </si>
  <si>
    <t>obklad zdí
zeď A: 61,00*(0,65+1,10)*0,09=9,608 [A]
zeď B: 45,10*(0,65+1,10)*0,09=7,103 [B]
zeď C: 16,10*(0,65+1,10)*0,09=2,536 [C]
Celkem: A+B+C=19,247 [D]</t>
  </si>
  <si>
    <t>327213.R</t>
  </si>
  <si>
    <t>OBKLAD ZDÍ OPĚR, ZÁRUB, NÁBŘEŽ Z LOM KAMENE
VYVZORKOVÁNÍ OBKLADU VČ SCHVÁLENÍ</t>
  </si>
  <si>
    <t>327215</t>
  </si>
  <si>
    <t>PŘEZDĚNÍ ZDÍ Z KAMENNÉHO ZDIVA
KYKLOPSKÉ ZDIVO</t>
  </si>
  <si>
    <t>oprava (přezdění) poškozeného úseku stávající opěrné zdi, předpoklad 50%: (10,00*1,20*0,50)*0,5=3,000 [A]</t>
  </si>
  <si>
    <t>327313</t>
  </si>
  <si>
    <t>ZDI OPĚRNÉ, ZÁRUBNÍ, NÁBŘEŽNÍ Z PROSTÉHO BETONU DO C16/20</t>
  </si>
  <si>
    <t>dobetonovávka pod římsou
zeď A: 61,00*0,30*0,15=2,745 [A]
zeď B: 45,10*0,30*0,15=2,030 [B]
zeď C: 16,10*0,30*0,15=0,725 [C]
Celkem: A+B+C=5,500 [D]</t>
  </si>
  <si>
    <t>34821</t>
  </si>
  <si>
    <t>SVODIDLA A ZÁBRADLÍ Z KAMENE A LOMAŘ VÝROBKŮ
REPLIKY PÍSKOVCOVÝCH SLOUPKŮ DO KAPES DÍLCŮ ŘÍMS</t>
  </si>
  <si>
    <t>37ks*0,08m3/ks=2,960 [A]</t>
  </si>
  <si>
    <t>34821.R1</t>
  </si>
  <si>
    <t>SVODIDLA A ZÁBRADLÍ Z KAMENE A LOMAŘ VÝROBKŮ
REPASOVANÉ SLOUPKY DO KAPES DÍLCŮ ŘÍMS</t>
  </si>
  <si>
    <t>13ks*0,08m3/ks=1,040 [A]</t>
  </si>
  <si>
    <t>34821.R2</t>
  </si>
  <si>
    <t>SVODIDLA A ZÁBRADLÍ Z KAMENE A LOMAŘ VÝROBKŮ
VYVZORKOVÁNÍ SLOUPKŮ NA PŮVODNÍCH ZDECH VČ SCHVÁLENÍ</t>
  </si>
  <si>
    <t>zeď A: 61,00*0,25*0,10=1,525 [A]
zeď B: 45,10*0,25*0,10=1,128 [B]
zeď C: 16,10*0,25*0,10=0,403 [C]
Celkem: A+B+C=3,056 [D]</t>
  </si>
  <si>
    <t>Úpravy povrchů, podlahy, výplně otvorů</t>
  </si>
  <si>
    <t>626212</t>
  </si>
  <si>
    <t>REPROFILACE VODOROVNÝCH PLOCH SHORA SANAČNÍ MALTOU JEDNOVRST TL 20MM</t>
  </si>
  <si>
    <t>oprava nášlapné vrstvy betonového schodiště, předpoklad 50%: 0,5*6,90m2=3,450 [A]</t>
  </si>
  <si>
    <t>62631</t>
  </si>
  <si>
    <t>SPOJOVACÍ MŮSTEK MEZI STARÝM A NOVÝM BETONEM</t>
  </si>
  <si>
    <t>Přidružená stavební výroba</t>
  </si>
  <si>
    <t>711111</t>
  </si>
  <si>
    <t>IZOLACE BĚŽNÝCH KONSTRUKCÍ PROTI ZEMNÍ VLHKOSTI ASFALTOVÝMI NÁTĚRY
PENETRACE</t>
  </si>
  <si>
    <t>hydroizolační separace
zeď A: 61,00*1,00=61,000 [A]
zeď B: 45,10*1,00=45,100 [B]
zeď C: 16,10*1,00=16,100 [C]
Celkem: A+B+C=122,200 [D]</t>
  </si>
  <si>
    <t>711112</t>
  </si>
  <si>
    <t>IZOLACE BĚŽNÝCH KONSTRUKCÍ PROTI ZEMNÍ VLHKOSTI ASFALTOVÝMI PÁSY</t>
  </si>
  <si>
    <t>875332</t>
  </si>
  <si>
    <t>POTRUBÍ DREN Z TRUB PLAST DN DO 150MM DĚROVANÝCH</t>
  </si>
  <si>
    <t>zeď A: 61,00m=61,000 [A]
zeď B: 45,10m=45,100 [B]
zeď C: 16,10m=16,100 [C]
Celkem: A+B+C=122,200 [D]</t>
  </si>
  <si>
    <t>9111A1</t>
  </si>
  <si>
    <t>ZÁBRADLÍ SILNIČNÍ S VODOR MADLY - DODÁVKA A MONTÁŽ
DVOUMADLOVÉ TRUBKOVÉ MEZI KAMENNÝMI SLOUPKY</t>
  </si>
  <si>
    <t>100,80m=100,800 [A]</t>
  </si>
  <si>
    <t>9111A3</t>
  </si>
  <si>
    <t>ZÁBRADLÍ SILNIČNÍ S VODOR MADLY - DEMONTÁŽ S PŘESUNEM
DVOUMADLOVÉ TRUBKOVÉ MEZI KAMENNÝMI SLOUPKY</t>
  </si>
  <si>
    <t>74,00m=74,000 [A]</t>
  </si>
  <si>
    <t>9112A1</t>
  </si>
  <si>
    <t>ZÁBRADLÍ MOSTNÍ S VODOR MADLY - DODÁVKA A MONTÁŽ
TRUBKOVÉ ZÁBRADLÍ, BARVA ANTRACIT</t>
  </si>
  <si>
    <t>9112A1.R</t>
  </si>
  <si>
    <t>ZÁBRADLÍ MOSTNÍ S VODOR MADLY - DODÁVKA A MONTÁŽ
VYVZORKOVÁNÍ KOTVENÍ ZÁBRADLÍ NA PŮVODNÍCH ZDECH VČ SCHVÁLENÍ</t>
  </si>
  <si>
    <t>938442</t>
  </si>
  <si>
    <t>OČIŠTĚNÍ ZDIVA OTRYSKÁNÍM TLAKOVOU VODOU DO 500 BARŮ</t>
  </si>
  <si>
    <t>očištění líce zdi: 105,00*0,50=52,500 [A]</t>
  </si>
  <si>
    <t>938542</t>
  </si>
  <si>
    <t>OČIŠTĚNÍ BETON KONSTR OTRYSKÁNÍM TLAK VODOU DO 500 BARŮ</t>
  </si>
  <si>
    <t>oprava nášlapné vrstvy betonového schodiště: 6,90m2=6,900 [A]</t>
  </si>
  <si>
    <t>96612.R</t>
  </si>
  <si>
    <t>BOURÁNÍ KONSTRUKCÍ Z KAMENE
DEMONTÁŽ A REPASE PÍSKOVCOVÝCH SLOUPKŮ</t>
  </si>
  <si>
    <t>rozebrání železobetonové římsy: 105,00*0,15*0,55=8,663 [A]
odstranění dodatečných železobetonových sloupků: 10*0,08=0,800 [B]
odstranění dodatečného betonového úseku zdi: 16,00*1,20*0,50=9,600 [C]
Celkem: A+B+C=19,063 [D]</t>
  </si>
  <si>
    <t>SO 301</t>
  </si>
  <si>
    <t>VODOVODNÍ ŘADY</t>
  </si>
  <si>
    <t>301</t>
  </si>
  <si>
    <t>01431</t>
  </si>
  <si>
    <t>POPLATKY ZA VYPUŠTĚNOU VODU
PŘEDPOKLAD 9,40M3</t>
  </si>
  <si>
    <t>01441</t>
  </si>
  <si>
    <t>POPLATKY ZA NÁHRADNÍ ZÁSOBOVÁNÍ VODOU
NÁHRADNÍ ZÁSOBOVÁNÍ CISTERNAMI</t>
  </si>
  <si>
    <t>natěžení a dovoz zeminy z deponie dle položky 17411, předpoklad 100% původní zeminy pro zásyp: 1802,95m3*1,00=1 802,950 [A]</t>
  </si>
  <si>
    <t>pro armaturní šachtu
4,00*6,30*3,01=75,852 [A]</t>
  </si>
  <si>
    <t>řad A - plast DN150
km 0,00000-0,03850: 38,50*(1,70+2,04)*0,5*1,15=82,794 [A]
0,03850-0,08850: 50,00*(2,04+1,25)*0,5*1,15=94,588 [B]
0,08850-0,13723: 48,73*(1,25+1,90)*0,5*1,15=88,262 [C]
0,13723-0,23491: 97,68*(1,90+1,70)*0,5*1,15=202,198 [D]
0,23491-0,23887: 3,96*(1,70+1,83)*0,5*1,15=8,038 [E]
0,23887-0,28335: 44,48*(1,83+1,40)*0,5*1,15=82,610 [F]
0,28335-0,30845: 25,10*(1,40+1,45)*0,5*1,15=41,133 [G]
0,30845-0,34353: 35,08*(1,45+2,00)*0,5*1,15=69,590 [H]
plast DN100
0,34353-0,36053: 17,00*(2,00+1,95)*0,5*1,10=36,933 [I]
0,36053-0,38953: 29,00*(1,95+1,10)*0,5*1,10=48,648 [J]
0,38953-0,41394: 24,41*(1,10+1,70)*0,5*1,10=37,591 [K]
0,41394-0,52809: 114,15*(1,70+1,15)*0,5*1,10=178,930 [L]
0,52809-0,56835: 40,26*(1,15+1,23)*0,5*1,10=52,700 [M]
0,56835-0,58035: 12,00*1,23*1,10=16,236 [N]
0,58035-0,61758: 37,23*(1,23+1,70)*0,5*1,10=59,996 [O]
řad B - plast DN200
km 0,00000-0,01400: 14,00*(1,70+2,40)*0,5*1,20=34,440 [P]
0,01400-0,02790: 13,90*(2,40+2,22)*0,5*1,20=38,531 [Q]
0,02790-0,06017: 32,13*(2,22+2,00)*0,5*1,20=81,353 [R]
0,06017-0,11743: 57,40*(2,00+1,70)*0,5*1,20=127,428 [S]
řad C - plast DN200
km 0,00000-0,00917: 9,17*1,72*1,20=18,927 [T]
plast DN150
0,00917-0,07750: 68,33*(1,72+1,85)*0,5*1,15=140,264 [U]
plast DN100
0,07750-0,11868: 41,23*(1,85+1,78)*0,5*1,10=82,316 [V]
0,11868-0,14898: 30,24*(1,78+1,70)*0,5*1,10=57,879 [W]
0,14898-0,17285: 23,87*1,70*1,10=44,637 [X]
0,17285-0,19647: 23,62*(1,70+1,68)*0,5*1,10=43,910 [Y]
0,19647-0,23027: 33,80*(1,68+1,70)*0,5*1,10=62,834 [Z]
0,23027-0,24383: 13,49*(1,70+1,88)*0,5*1,10=26,562 [AA]
0,24383-0,27526: 31,49*(1,88+1,75)*0,5*1,10=62,870 [AB]
řad D - plast DN100
km 0,00000-0,05456: 54,56*(1,70+2,01)*0,5*1,10=111,330 [AC]
plast DN160
0,05456-0,05897: 4,41*(2,01+1,70)*0,5*1,15=9,408 [AD]
0,05897-0,10933: 50,36*1,70*1,15=98,454 [AE]
0,10933-0,11499: 5,66*(1,70+1,86)*0,5*1,15=11,586 [AF]
plast DN100
0,11499-0,14110: 26,11*(1,86+1,78)*0,5*1,10=52,272 [AG]
0,14110-0,17091: 29,81*(1,78+1,75)*0,5*1,10=57,876 [AH]
0,17091-0,20072: 29,81*(1,75+1,80)*0,5*1,10=58,204 [AI]
0,20072-0,23051: 29,79*(1,80+1,77)*0,5*1,10=58,493 [AJ]
0,23051-0,25551: 25,00*(1,77+2,18)*0,5*1,10=54,313 [AK]
0,25551-0,26958: 14,07*(2,18+1,70)*0,5*1,10=30,025 [AL]
řad E - plast DN100
km 0,00000-0,06323: 63,23*(1,88+1,70)*0,5*1,10=124,500 [AM]
0,06323-0,08603: 22,80*1,70*1,10=42,636 [AN]
k hydrantům / propoj - DN80: 29,00*2,10*1,00=60,900 [AO]
k hydrantům - DN100: 34,10*2,10*1,10=78,771 [AP]
rozšíření pro vodoměrné šachty: 2,00*(2,00-1,00)*(2,10*7)=29,400 [AQ]
odpočet zpevněných ploch
asfalt: -(6,00*1,10+21,70*1,20+120,00*1,10+71,00*1,10)*0,45=- 109,233 [AR]
dlažba: -(58,00*1,10+86,00*1,20)*0,25=-41,750 [AS]
Celkem: A+B+C+D+E+F+G+H+I+J+K+L+M+N+O+P+Q+R+S+T+U+V+W+X+Y+Z+AA+AB+AC+AD+AE+AF+AG+AH+AI+AJ+AK+AL+AM+AN+AO+AP+AQ+AR+AS=2 649,383 [AT]</t>
  </si>
  <si>
    <t>uložení na deponii / skládku dle položky 13173, 13273: 75,852m3 +2649,383m3=2 725,235 [A]</t>
  </si>
  <si>
    <t>celkový výkop dle položky 13173, 13273: 75,852m3+2649,383m3=2 725,235 [A]
vytlačená kubatura
obsyp dle položky 17581: -677,89m3=- 677,890 [B]
lože dle položky 45157: -160,516m3=- 160,516 [C]
plast DN100: -805,70*(3,14*0,055*0,055)=-7,653 [D]
plast DN150: -467,80*(3,14*0,08*0,08)=-9,401 [E]
plast DN200: -126,60*(3,14*0,105*0,105)=-4,383 [F]
vodoměrná šachta: -7ks*(3,14*0,87*0,87*2,28)=-37,932 [G]
armaturní šachta: -1ks*(2,00*4,30*2,85)=-24,510 [H]
Celkem: A+B+C+D+E+F+G+H=1 802,950 [I]</t>
  </si>
  <si>
    <t>plast DN80: 29,00*(1,00*0,38)=11,020 [A]
plast DN100: 805,70*(1,10*0,41 - 3,14*0,055*0,055)=355,718 [B]
plast DN150: 467,80*(1,15*0,46 - 3,14*0,08*0,08)=238,065 [C]
plast DN200: 126,60*(1,20*0,51 - 3,14*0,105*0,105)=73,096 [D]
Celkem: A+B+C+D=677,899 [E]</t>
  </si>
  <si>
    <t>PODKLADNÍ A VÝPLŇOVÉ VRSTVY Z PROSTÉHO BETONU C16/20
BLOKY</t>
  </si>
  <si>
    <t xml:space="preserve">dle kladečského schéma
řad A
(0,61*0,35*0,75)*10ks=1,601 [A]
(0,18*0,25*0,66)*3ks=0,089 [B]
řad B
(0,61*0,35*0,75)*2ks=0,320 [C]
řad C
(0,61*0,35*0,75)*8ks=1,281 [D]
(0,18*0,25*0,66)*1ks=0,030 [E]
(0,18*0,25*0,66)*2ks=0,059 [F]
řad D
(0,61*0,35*0,75)*7ks=1,121 [G]
(0,18*0,25*0,66)*1ks=0,030 [H]
(0,26*0,35*0,66)*1ks=0,060 [I]
ve vodoměrných šachtách: 7*2*(0,25*0,40*0,40)=0,560 [J]
ve vodoměrné šachtě: 0,80*0,80*0,15*2+0,50*0,50*0,15=0,230 [K]
Celkem: A+B+C+D+E+F+G+H+I+J+K=5,381 [L] </t>
  </si>
  <si>
    <t>plast DN80: 29,00*1,00*0,10=2,900 [A]
plast DN100: 805,70*1,10*0,10=88,627 [B]
plast DN150: 467,80*1,15*0,10=53,797 [C]
plast DN200: 126,60*1,20*0,10=15,192 [D]
Celkem: A+B+C+D=160,516 [E]</t>
  </si>
  <si>
    <t>631313</t>
  </si>
  <si>
    <t>MAZANINA Z PROSTÉHO BETONU C16/20</t>
  </si>
  <si>
    <t>v armaturní šachtě: 3,80*1,50*0,15=0,855 [A]</t>
  </si>
  <si>
    <t>72226.R01</t>
  </si>
  <si>
    <t>VODOMĚRY
VODOMĚR DN100</t>
  </si>
  <si>
    <t>dle kladečského schéma - požární hydranty
řad A: 3ks=3,000 [A]
řad B: 1ks=1,000 [B]
Celkem: A+B=4,000 [C]</t>
  </si>
  <si>
    <t>72226.R02</t>
  </si>
  <si>
    <t>VODOMĚRY
VODOMĚR DN80</t>
  </si>
  <si>
    <t>dle kladečského schéma - požární hydranty
řad C: 1ks=1,000 [A]
řad D: 2ks=2,000 [B]
Celkem: A+B=3,000 [C]</t>
  </si>
  <si>
    <t>72226.R03</t>
  </si>
  <si>
    <t>VODOMĚRY
VODOMĚRNÁ SESTAVA DLE PŘÍLOHY Č.8 (VZOR ARMATURNÍ ŠACHTA)</t>
  </si>
  <si>
    <t>85126.R01</t>
  </si>
  <si>
    <t>POTRUBÍ Z TRUB LITINOVÝCH TLAKOVÝCH HRDLOVÝCH DN DO 80MM - TVAROVKY
SPOJKA HRDLO - HRDLO DN80</t>
  </si>
  <si>
    <t xml:space="preserve">KS        </t>
  </si>
  <si>
    <t>dle kladečského schéma
řad D: 1ks=1,000 [A]</t>
  </si>
  <si>
    <t>85226.R01</t>
  </si>
  <si>
    <t>POTRUBÍ Z TRUB LITINOVÝCH TLAKOVÝCH PŘÍRUBOVÝCH DN DO 80MM - TVAROVKY
SPOJKA HRDLO - PŘÍRUBA</t>
  </si>
  <si>
    <t>dle kladečského schéma
řad A: 2ks=2,000 [A]</t>
  </si>
  <si>
    <t>85226.R02</t>
  </si>
  <si>
    <t>POTRUBÍ Z TRUB LITINOVÝCH TLAKOVÝCH PŘÍRUBOVÝCH DN DO 80MM - TVAROVKY
PRODLOUŽENÉ KOLENO 90° S PATKOU</t>
  </si>
  <si>
    <t>dle kladečského schéma
řad A: 2ks=2,000 [A]
řad C: 3ks=3,000 [B]
řad D: 5ks=5,000 [C]
Celkem: A+B+C=10,000 [D]</t>
  </si>
  <si>
    <t>85227.R01</t>
  </si>
  <si>
    <t>POTRUBÍ Z TRUB LITINOVÝCH TLAKOVÝCH PŘÍRUBOVÝCH DN DO 100MM - TVAROVKY
SPOJKA HRDLO - PŘÍRUBA</t>
  </si>
  <si>
    <t>dle kladečského schéma
řad A: 2ks=2,000 [A]
řad C: 2ks=2,000 [B]
Celkem: A+B=4,000 [C]</t>
  </si>
  <si>
    <t>85227.R02</t>
  </si>
  <si>
    <t>POTRUBÍ Z TRUB LITINOVÝCH TLAKOVÝCH PŘÍRUBOVÝCH DN DO 100MM - TVAROVKY
PŘÍRUBOVÁ TVAROVKA S PŘÍRUBOVOU ODBOČKOU T100/80</t>
  </si>
  <si>
    <t>dle kladečského schéma
řad A: 2ks=2,000 [A]
řad C: 2ks=2,000 [B]
řad D: 3ks=3,000 [C]
Celkem: A+B+C=7,000 [D]</t>
  </si>
  <si>
    <t>85227.R03</t>
  </si>
  <si>
    <t>POTRUBÍ Z TRUB LITINOVÝCH TLAKOVÝCH PŘÍRUBOVÝCH DN DO 100MM - TVAROVKY
PŘÍRUBOVÁ TVAROVKA S PŘÍRUBOVOU ODBOČKOU T100/100</t>
  </si>
  <si>
    <t>dle kladečského schéma
řad A: 3ks=3,000 [A]
řad C: 2ks=2,000 [B]
řad D: 1ks=1,000 [C]
Celkem: A+B+C=6,000 [D]</t>
  </si>
  <si>
    <t>85227.R04</t>
  </si>
  <si>
    <t>POTRUBÍ Z TRUB LITINOVÝCH TLAKOVÝCH PŘÍRUBOVÝCH DN DO 100MM - TVAROVKY
PRODLOUŽENÉ KOLENO 90° S PATKOU</t>
  </si>
  <si>
    <t>dle kladečského schéma
řad A: 4ks=4,000 [A]
řad B: 1ks=1,000 [B]
Celkem: A+B=5,000 [C]</t>
  </si>
  <si>
    <t>85227.R05</t>
  </si>
  <si>
    <t>POTRUBÍ Z TRUB LITINOVÝCH TLAKOVÝCH PŘÍRUBOVÝCH DN DO 100MM - TVAROVKY
REDUKCE 100/80</t>
  </si>
  <si>
    <t>85227.R06</t>
  </si>
  <si>
    <t>POTRUBÍ Z TRUB LITINOVÝCH TLAKOVÝCH PŘÍRUBOVÝCH DN DO 100MM - TVAROVKY
PŘÍRUBOVÉ KOLENO 22° DN100</t>
  </si>
  <si>
    <t>85233.R01</t>
  </si>
  <si>
    <t>POTRUBÍ Z TRUB LITINOVÝCH TLAKOVÝCH PŘÍRUBOVÝCH DN DO 150MM - TVAROVKY
REDUKCE 150/80</t>
  </si>
  <si>
    <t>dle kladečského schéma
řad A: 2ks=2,000 [A]
řad D: 1ks=1,000 [B]
Celkem: A+B=3,000 [C]</t>
  </si>
  <si>
    <t>85233.R02</t>
  </si>
  <si>
    <t>POTRUBÍ Z TRUB LITINOVÝCH TLAKOVÝCH PŘÍRUBOVÝCH DN DO 150MM - TVAROVKY
PŘÍRUBOVÁ TVAROVKA S PŘÍRUBOVOU ODBOČKOU T150/80</t>
  </si>
  <si>
    <t>dle kladečského schéma
řad A: 1ks=1,000 [A]
řad D: 1ks=1,000 [B]
Celkem: A+B=2,000 [C]</t>
  </si>
  <si>
    <t>85233.R03</t>
  </si>
  <si>
    <t>POTRUBÍ Z TRUB LITINOVÝCH TLAKOVÝCH PŘÍRUBOVÝCH DN DO 150MM - TVAROVKY
PŘÍRUBOVÁ TVAROVKA S PŘÍRUBOVOU ODBOČKOU T150/100</t>
  </si>
  <si>
    <t>85233.R04</t>
  </si>
  <si>
    <t>POTRUBÍ Z TRUB LITINOVÝCH TLAKOVÝCH PŘÍRUBOVÝCH DN DO 150MM - TVAROVKY
PŘÍRUBOVÁ TVAROVKA S PŘÍRUBOVOU ODBOČKOU T150/150</t>
  </si>
  <si>
    <t>dle kladečského schéma
řad A: 1ks=1,000 [A]
řad C: 2ks=2,000 [B]
řad D: 2ks=2,000 [C]
Celkem: A+B+C=5,000 [D]</t>
  </si>
  <si>
    <t>85233.R05</t>
  </si>
  <si>
    <t>POTRUBÍ Z TRUB LITINOVÝCH TLAKOVÝCH PŘÍRUBOVÝCH DN DO 150MM - TVAROVKY
PŘÍRUBOVÉ KOLENO 11° DN150</t>
  </si>
  <si>
    <t>dle kladečského schéma
řad A: 1ks=1,000 [A]</t>
  </si>
  <si>
    <t>85233.R06</t>
  </si>
  <si>
    <t>POTRUBÍ Z TRUB LITINOVÝCH TLAKOVÝCH PŘÍRUBOVÝCH DN DO 150MM - TVAROVKY
REDUKCE 150/100</t>
  </si>
  <si>
    <t>dle kladečského schéma
řad C: 1ks=1,000 [A]
řad D: 2ks=2,000 [B]
Celkem: A+B=3,000 [C]</t>
  </si>
  <si>
    <t>85234.R01</t>
  </si>
  <si>
    <t>POTRUBÍ Z TRUB LITINOVÝCH TLAKOVÝCH PŘÍRUBOVÝCH DN DO 200MM - TVAROVKY
REDUKCE 200/150</t>
  </si>
  <si>
    <t>dle kladečského schéma
řad A: 1ks=1,000 [A]
řad C: 1ks=1,000 [B]
řad D: 1ks=1,000 [C]
Celkem: A+B+C=3,000 [D]</t>
  </si>
  <si>
    <t>85234.R02</t>
  </si>
  <si>
    <t>POTRUBÍ Z TRUB LITINOVÝCH TLAKOVÝCH PŘÍRUBOVÝCH DN DO 200MM - TVAROVKY
REDUKCE 200/100</t>
  </si>
  <si>
    <t>85234.R03</t>
  </si>
  <si>
    <t>POTRUBÍ Z TRUB LITINOVÝCH TLAKOVÝCH PŘÍRUBOVÝCH DN DO 200MM - TVAROVKY
PŘÍRUBOVÁ TVAROVKA S PŘÍRUBOVOU ODBOČKOU T200/200</t>
  </si>
  <si>
    <t>dle kladečského schéma
řad A: 2ks=2,000 [A]
řad C: 1ks=1,000 [B]
Celkem: A+B=3,000 [C]</t>
  </si>
  <si>
    <t>85234.R04</t>
  </si>
  <si>
    <t>POTRUBÍ Z TRUB LITINOVÝCH TLAKOVÝCH PŘÍRUBOVÝCH DN DO 200MM - TVAROVKY
PŘÍRUBOVÁ TVAROVKA S PŘÍRUBOVOU ODBOČKOU T200/100</t>
  </si>
  <si>
    <t>dle kladečského schéma
řad B: 1ks=1,000 [A]</t>
  </si>
  <si>
    <t>85234.R05</t>
  </si>
  <si>
    <t>POTRUBÍ Z TRUB LITINOVÝCH TLAKOVÝCH PŘÍRUBOVÝCH DN DO 200MM - TVAROVKY
PŘÍRUBOVÁ TVAROVKA S PŘÍRUBOVOU ODBOČKOU T200/80</t>
  </si>
  <si>
    <t>dle kladečského schéma
řad C: 1ks=1,000 [A]</t>
  </si>
  <si>
    <t>85244.R01</t>
  </si>
  <si>
    <t>POTRUBÍ Z TRUB LITINOVÝCH TLAKOVÝCH PŘÍRUBOVÝCH DN DO 250MM - TVAROVKY
SPOJKA HRDLO-PŘÍRUBA DN250</t>
  </si>
  <si>
    <t>85244.R02</t>
  </si>
  <si>
    <t>POTRUBÍ Z TRUB LITINOVÝCH TLAKOVÝCH PŘÍRUBOVÝCH DN DO 250MM - TVAROVKY
REDUKCE 250/200</t>
  </si>
  <si>
    <t>85246.R01</t>
  </si>
  <si>
    <t>POTRUBÍ Z TRUB LITINOVÝCH TLAKOVÝCH PŘÍRUBOVÝCH DN DO 400MM - TVAROVKY
SPOJKA HRDLO-PŘÍRUBA DN400</t>
  </si>
  <si>
    <t>dle kladečského schéma
řad B: 2ks=2,000 [A]</t>
  </si>
  <si>
    <t>85246.R02</t>
  </si>
  <si>
    <t>POTRUBÍ Z TRUB LITINOVÝCH TLAKOVÝCH PŘÍRUBOVÝCH DN DO 400MM - TVAROVKY
PŘÍRUBOVÁ TVAROVKA S PŘÍRUBOVOU ODBOČKOU T400/200</t>
  </si>
  <si>
    <t>87326</t>
  </si>
  <si>
    <t>POTRUBÍ Z TRUB PLASTOVÝCH TLAKOVÝCH SVAŘOVANÝCH DN DO 80MM</t>
  </si>
  <si>
    <t>řad C - přípojky k požárním hydrantům: 5,00m=5,000 [A]
řad D - propojení ulic: 13,50m=13,500 [B]
řad D - přípojky k požárním hydrantům: 10,50m=10,500 [C]
Celkem: A+B+C=29,000 [D]</t>
  </si>
  <si>
    <t>87327</t>
  </si>
  <si>
    <t>POTRUBÍ Z TRUB PLASTOVÝCH TLAKOVÝCH SVAŘOVANÝCH DN DO 100MM</t>
  </si>
  <si>
    <t>řad A: 274,10m=274,100 [A] 
řad C: 197,90m=197,900 [B]
řad D: 213,60m=213,600 [C]
řad E: 86,00m=86,000 [D]
řad A - přípojky k požárním hydrantům: 27,30m=27,300 [E]
řad B - přípojky k požárním hydrantům: 6,80m=6,800 [F]
Celkem: A+B+C+D+E+F=805,700 [G]</t>
  </si>
  <si>
    <t>87333</t>
  </si>
  <si>
    <t>POTRUBÍ Z TRUB PLASTOVÝCH TLAKOVÝCH SVAŘOVANÝCH DN DO 150MM</t>
  </si>
  <si>
    <t>řad A: 343,50m=343,500 [A]
řad C: 68,30m=68,300 [B]
řad D: 56,00m=56,000 [C]
Celkem: A+B+C=467,800 [D]</t>
  </si>
  <si>
    <t>87334</t>
  </si>
  <si>
    <t>POTRUBÍ Z TRUB PLASTOVÝCH TLAKOVÝCH SVAŘOVANÝCH DN DO 200MM</t>
  </si>
  <si>
    <t>řad B: 117,40m=117,400 [A]
řad C: 9,20m=9,200 [B]
Celkem: A+B=126,600 [C]</t>
  </si>
  <si>
    <t>891126</t>
  </si>
  <si>
    <t>ŠOUPÁTKA DN DO 80MM</t>
  </si>
  <si>
    <t>dle kladečského schéma
řad A: 5ks=5,000 [A]
řad C: 3ks=3,000 [B]
řad D: 6ks=6,000 [C]
Celkem: A+B+C=14,000 [D]</t>
  </si>
  <si>
    <t>891127</t>
  </si>
  <si>
    <t>ŠOUPÁTKA DN DO 100MM</t>
  </si>
  <si>
    <t>dle kladečského schéma
řad A: 9ks=9,000 [A]
řad B: 1ks=1,000 [B]
řad C: 5ks=5,000 [C]
řad D: 4ks=4,000 [D]
řad E: 2ks=2,000 [E]
Celkem: A+B+C+D+E=21,000 [F]</t>
  </si>
  <si>
    <t>891133</t>
  </si>
  <si>
    <t>ŠOUPÁTKA DN DO 150MM</t>
  </si>
  <si>
    <t>dle kladečského schéma
řad A: 4ks=4,000 [A]
řad C: 2ks=2,000 [B]
řad D: 4ks=4,000 [C]
Celkem: A+B+C=10,000 [D]</t>
  </si>
  <si>
    <t>891134</t>
  </si>
  <si>
    <t>ŠOUPÁTKA DN DO 200MM</t>
  </si>
  <si>
    <t>dle kladečského schéma
řad B: 4ks=4,000 [A]
řad C: 1ks=1,000 [B]
Celkem: A+B=5,000 [C]</t>
  </si>
  <si>
    <t>891146</t>
  </si>
  <si>
    <t>ŠOUPÁTKA DN DO 400MM</t>
  </si>
  <si>
    <t>891326</t>
  </si>
  <si>
    <t>MONTÁŽNÍ VLOŽKY DN DO 80MM</t>
  </si>
  <si>
    <t>891327</t>
  </si>
  <si>
    <t>MONTÁŽNÍ VLOŽKY DN DO 100MM</t>
  </si>
  <si>
    <t>891426</t>
  </si>
  <si>
    <t>HYDRANTY PODZEMNÍ DN 80MM</t>
  </si>
  <si>
    <t>dle kladečského schéma
řad A: 3ks=3,000 [A]
řad C: 2ks=2,000 [B]
řad D: 3ks=3,000 [C]
Celkem: A+B+C=8,000 [D]</t>
  </si>
  <si>
    <t>891526</t>
  </si>
  <si>
    <t>HYDRANTY NADZEMNÍ DN 80MM</t>
  </si>
  <si>
    <t>891527</t>
  </si>
  <si>
    <t>HYDRANTY NADZEMNÍ DN 100MM</t>
  </si>
  <si>
    <t>dle kladečského schéma
řad A: 3ks=3,000 [A]
řad B: 1ks=1,000 [B]
Celkem: A+B=4,000 [C]</t>
  </si>
  <si>
    <t>891926</t>
  </si>
  <si>
    <t>ZEMNÍ SOUPRAVY DN DO 80MM S POKLOPEM</t>
  </si>
  <si>
    <t>dle kladečského schéma
řad A: 4ks=4,000 [A]
řad C: 3ks=3,000 [B]
řad D: 6ks=6,000 [C]
Celkem: A+B+C=13,000 [D]</t>
  </si>
  <si>
    <t>891927</t>
  </si>
  <si>
    <t>ZEMNÍ SOUPRAVY DN DO 100MM S POKLOPEM</t>
  </si>
  <si>
    <t>891933</t>
  </si>
  <si>
    <t>ZEMNÍ SOUPRAVY DN DO 150MM S POKLOPEM</t>
  </si>
  <si>
    <t>891934</t>
  </si>
  <si>
    <t>ZEMNÍ SOUPRAVY DN DO 200MM S POKLOPEM</t>
  </si>
  <si>
    <t>891946</t>
  </si>
  <si>
    <t>ZEMNÍ SOUPRAVY DN DO 400MM S POKLOPEM</t>
  </si>
  <si>
    <t>893112</t>
  </si>
  <si>
    <t>ŠACHTY ARMATUR Z BETON DÍLCŮ PŮDORYS PLOCHY DO 2,5M2
VODOMĚRNÁ ŠACHTA DN 1500 DLE PŘÍLOHY Č.7</t>
  </si>
  <si>
    <t>dle kladečského schéma - požární hydranty
řad A: 3ks=3,000 [A]
řad B: 1ks=1,000 [B]
řad C: 1ks=1,000 [C]
řad D: 2ks=2,000 [D]
Celkem: A+B+C+D=7,000 [E]</t>
  </si>
  <si>
    <t>893116</t>
  </si>
  <si>
    <t>ŠACHTY ARMATUR Z BETON DÍLCŮ PŮDORYS PLOCHY DO 6,5M2
ARMATURNÍ ŠACHTA 1500X3800MM DLE PŘÍLOHY Č.8</t>
  </si>
  <si>
    <t>dle TZ
na řadu B: 1ks=1,000 [A]</t>
  </si>
  <si>
    <t>89918a</t>
  </si>
  <si>
    <t>DOPLŇKY NA TRUB VEDENÍ - ORIENTAČNÍ TABULKY
KOMPLETNÍ PROVEDENÍ NA ZDIVO</t>
  </si>
  <si>
    <t>dle kladečského schéma
řad A: 19ks=19,000 [A]
řad B: 7ks=7,000 [B]
řad C: 13ks=13,000 [C]
řad D: 17ks=17,000 [D]
řad E: 2ks=2,000 [E]
Celkem: A+B+C+D+E=58,000 [F]</t>
  </si>
  <si>
    <t>899308</t>
  </si>
  <si>
    <t>DOPLŇKY NA POTRUBÍ - SIGNALIZAČ VODIČ</t>
  </si>
  <si>
    <t>dle kladečského schéma
řad A: 698,60m=698,600 [A]
řad B: 138,40m=138,400 [B]
řad C: 315,30m=315,300 [C]
řad D: 339,60m=339,600 [D]
řad E: 92,00m=92,000 [E]
Celkem: A+B+C+D+E=1 583,900 [F]</t>
  </si>
  <si>
    <t>899309</t>
  </si>
  <si>
    <t>DOPLŇKY NA POTRUBÍ - VÝSTRAŽNÁ FÓLIE</t>
  </si>
  <si>
    <t>dle kladečského schéma
řad A: 617,60m=617,600 [A]
řad B: 117,40m=117,400 [B]
řad C: 275,30m=275,300 [C]
řad D: 269,60m=269,600 [D]
řad E: 86,00m=86,000 [E]
Celkem: A+B+C+D+E=1 365,900 [F]</t>
  </si>
  <si>
    <t>89941</t>
  </si>
  <si>
    <t>VÝŘEZ, VÝSEK, ÚTES NA POTRUBÍ DN DO 80MM</t>
  </si>
  <si>
    <t>napojení na stáv řad - řad A: 1ks=1,000 [A]
napojení na stáv řad - řad D: 1ks=1,000 [B]
Celkem: A+B=2,000 [C]</t>
  </si>
  <si>
    <t>89942</t>
  </si>
  <si>
    <t>VÝŘEZ, VÝSEK, ÚTES NA POTRUBÍ DN DO 100MM</t>
  </si>
  <si>
    <t>napojení na stáv řad - řad A: 1ks=1,000 [A]
napojení na stáv řad - řad C: 1ks=1,000 [B]
Celkem: A+B=2,000 [C]</t>
  </si>
  <si>
    <t>89944</t>
  </si>
  <si>
    <t>VÝŘEZ, VÝSEK, ÚTES NA POTRUBÍ DN DO 200MM</t>
  </si>
  <si>
    <t>napojení na stáv řad - řad D: 1ks=1,000 [A]</t>
  </si>
  <si>
    <t>89945</t>
  </si>
  <si>
    <t>VÝŘEZ, VÝSEK, ÚTES NA POTRUBÍ DN DO 300MM</t>
  </si>
  <si>
    <t>napojení na stáv řad - řad C: 1ks=1,000 [A]</t>
  </si>
  <si>
    <t>89946</t>
  </si>
  <si>
    <t>VÝŘEZ, VÝSEK, ÚTES NA POTRUBÍ DN DO 400MM</t>
  </si>
  <si>
    <t>napojení na stáv řad - řad B: 1ks=1,000 [A]</t>
  </si>
  <si>
    <t>899611</t>
  </si>
  <si>
    <t>TLAKOVÉ ZKOUŠKY POTRUBÍ DN DO 80MM</t>
  </si>
  <si>
    <t>dle položky 87326: 29,00m=29,000 [A]</t>
  </si>
  <si>
    <t>899621</t>
  </si>
  <si>
    <t>TLAKOVÉ ZKOUŠKY POTRUBÍ DN DO 100MM</t>
  </si>
  <si>
    <t>dle položky 87327: 805,70m=805,700 [A]</t>
  </si>
  <si>
    <t>899631</t>
  </si>
  <si>
    <t>TLAKOVÉ ZKOUŠKY POTRUBÍ DN DO 150MM</t>
  </si>
  <si>
    <t>dle položky 87333: 467,80m=467,800 [A]</t>
  </si>
  <si>
    <t>899641</t>
  </si>
  <si>
    <t>TLAKOVÉ ZKOUŠKY POTRUBÍ DN DO 200MM</t>
  </si>
  <si>
    <t>dle položky 87334: 126,60m=126,600 [A]</t>
  </si>
  <si>
    <t>89971</t>
  </si>
  <si>
    <t>PROPLACH A DEZINFEKCE VODOVODNÍHO POTRUBÍ DN DO 80MM</t>
  </si>
  <si>
    <t>dle položky 87326: 29,00m=29,000 [A]
navazující úseky DN80: 87,00m=87,000 [B]
Celkem: A+B=116,000 [C]</t>
  </si>
  <si>
    <t>89972</t>
  </si>
  <si>
    <t>PROPLACH A DEZINFEKCE VODOVODNÍHO POTRUBÍ DN DO 100MM</t>
  </si>
  <si>
    <t>dle položky 87327: 805,70m=805,700 [A]
navazující úseky DN100: 135,00m=135,000 [B]
Celkem: A+B=940,700 [C]</t>
  </si>
  <si>
    <t>89973</t>
  </si>
  <si>
    <t>PROPLACH A DEZINFEKCE VODOVODNÍHO POTRUBÍ DN DO 150MM</t>
  </si>
  <si>
    <t>89974</t>
  </si>
  <si>
    <t>PROPLACH A DEZINFEKCE VODOVODNÍHO POTRUBÍ DN DO 200MM</t>
  </si>
  <si>
    <t>89975</t>
  </si>
  <si>
    <t>PROPLACH A DEZINFEKCE VODOVODNÍHO POTRUBÍ DN DO 300MM</t>
  </si>
  <si>
    <t>navazující úseky DN250: 160,00m=160,000 [A]</t>
  </si>
  <si>
    <t>SO 302</t>
  </si>
  <si>
    <t>VODOVODNÍ PŘÍPOJKY</t>
  </si>
  <si>
    <t>302</t>
  </si>
  <si>
    <t>natěžení a dovoz zeminy z deponie dle položky 17411, předpoklad 100% původní zeminy pro zásyp: 808,531m3*1,00=808,531 [A]</t>
  </si>
  <si>
    <t>plast dn32: 412,90*1,00*1,60=660,640 [A]
plast dn63: 223,20*1,00*1,60=357,120 [B]
rozšíření pro vodoměrné šachty: 1,80*(1,80-1,00)*(65*1,60)=149,760 [C]
Celkem: A+B+C=1 167,520 [D]</t>
  </si>
  <si>
    <t xml:space="preserve">uložení na deponii / skládku dle položky 13273: 1167,52m3=1 167,520 [A] </t>
  </si>
  <si>
    <t>celkový výkop dle položky 13273: 1167,52m3=1 167,520 [A]
vytlačená kubatura
obsyp dle položky 17581: -218,841m3=- 218,841 [B]
lože dle položky 45157: -63,61m3=-63,610 [C]
vodoměrné šachty: -97,50*(3,14*0,50*0,50)=-76,538 [D]
Celkem: A+B+C+D=808,531 [E]</t>
  </si>
  <si>
    <t>plast dn32: 412,90*1,00*0,33=136,257 [A]
plast dn63: 223,20*1,00*0,37=82,584 [B]
Celkem: A+B=218,841 [C]</t>
  </si>
  <si>
    <t>plast dn32: 412,90*1,00*0,10=41,290 [A]
plast dn63: 223,20*1,00*0,10=22,320 [B]
Celkem: A+B=63,610 [C]</t>
  </si>
  <si>
    <t>VODOMĚRY
VODOMĚRNÁ SESTAVA  dn32 DLE PŘÍLOHY Č.5</t>
  </si>
  <si>
    <t>dle TZ
na řadu A: 14ks=14,000 [A]
na řadu B: 1ks=1,000 [B]
na řadu C: 12ks=12,000 [C]
na řadu D: 11ks=11,000 [D]
Celkem: A+B+C+D=38,000 [E]</t>
  </si>
  <si>
    <t>VODOMĚRY
VODOMĚRNÁ SESTAVA dn63 DLE PŘÍLOHY Č.5</t>
  </si>
  <si>
    <t>dle TZ
na řadu A: 26ks=26,000 [A]
na řadu B: 1ks=1,000 [B]
Celkem: A+B=27,000 [C]</t>
  </si>
  <si>
    <t>87314</t>
  </si>
  <si>
    <t>POTRUBÍ Z TRUB PLASTOVÝCH TLAKOVÝCH SVAŘOVANÝCH DN DO 40MM
dn32</t>
  </si>
  <si>
    <t>dle situace: 412,90m=412,900 [A]</t>
  </si>
  <si>
    <t>87315</t>
  </si>
  <si>
    <t>POTRUBÍ Z TRUB PLASTOVÝCH TLAKOVÝCH SVAŘOVANÝCH DN DO 50MM
dn63</t>
  </si>
  <si>
    <t>dle situace: 223,20m=223,200 [A]</t>
  </si>
  <si>
    <t>891114</t>
  </si>
  <si>
    <t>ŠOUPÁTKA DN DO 40MM
KOMBINOVANÉ NAVRTÁVACÍ ISO ŠOUPÁTKO dn32</t>
  </si>
  <si>
    <t>dle TZ - iso šoupátko dn32
na řadu A: 14ks=14,000 [A]
na řadu B: 1ks=1,000 [B]
na řadu C: 12ks=12,000 [C]
na řadu D: 11ks=11,000 [D]
Celkem: A+B+C+D=38,000 [E]</t>
  </si>
  <si>
    <t>891115</t>
  </si>
  <si>
    <t>ŠOUPÁTKA DN DO 50MM
KOMBINOVANÉ NAVRTÁVACÍ ISO ŠOUPÁTKO dn63</t>
  </si>
  <si>
    <t>dle TZ - iso šoupátko dn63
na řadu A: 26ks=26,000 [A]
na řadu B: 1ks=1,000 [B]
Celkem: A+B=27,000 [C]</t>
  </si>
  <si>
    <t>891827</t>
  </si>
  <si>
    <t>NAVRTÁVACÍ PASY DN DO 100MM
NAVRTÁVACÍ ODBOČNÝ VENTIL D110/32</t>
  </si>
  <si>
    <t>dle TZ
na řadu A: 8ks=8,000 [A]
na řadu C: 12ks=12,000 [B]
na řadu D: 11ks=11,000 [C]
Celkem: A+B+C=31,000 [D]</t>
  </si>
  <si>
    <t>NAVRTÁVACÍ PASY DN DO 100MM
NAVRTÁVACÍ ODBOČNÝ VENTIL D110/63</t>
  </si>
  <si>
    <t>dle TZ
na řadu A: 6ks=6,000 [A]</t>
  </si>
  <si>
    <t>891833</t>
  </si>
  <si>
    <t>NAVRTÁVACÍ PASY DN DO 150MM
NAVRTÁVACÍ ODBOČNÝ VENTIL D160/32</t>
  </si>
  <si>
    <t>dle TZ
na řadu A: 18ks=18,000 [A]
na řadu B: 1ks=1,000 [B]
Celkem: A+B=19,000 [C]</t>
  </si>
  <si>
    <t>NAVRTÁVACÍ PASY DN DO 150MM
NAVRTÁVACÍ ODBOČNÝ VENTIL D160/63</t>
  </si>
  <si>
    <t>dle TZ
na řadu A: 8ks=8,000 [A]
na řadu B: 1ks=1,000 [B]
Celkem: A+B=9,000 [C]</t>
  </si>
  <si>
    <t>891915</t>
  </si>
  <si>
    <t>ZEMNÍ SOUPRAVY DN DO 50MM S POKLOPEM</t>
  </si>
  <si>
    <t>dle TZ - pro iso šoupátko dn32
na řadu A: 14ks=14,000 [A]
na řadu B: 1ks=1,000 [B]
na řadu C: 12ks=12,000 [C]
na řadu D: 11ks=11,000 [D]
dle TZ - pro iso šoupátko dn63
na řadu A: 26ks=26,000 [E]
na řadu B: 1ks=1,000 [F]
Celkem: A+B+C+D+E+F=65,000 [G]</t>
  </si>
  <si>
    <t>894871.R</t>
  </si>
  <si>
    <t>ŠACHTY PLASTOVÉ D 1000MM
VODOMĚRNÁ ŠACHTA DLE PŘÍLOHY Č.4</t>
  </si>
  <si>
    <t>dle TZ
na řadu A: 40ks=40,000 [A]
na řadu B: 2ks=2,000 [B]
na řadu C: 12ks=12,000 [C]
na řadu D: 11ks=11,000 [D]
Celkem: A+B+C+D=65,000 [E]</t>
  </si>
  <si>
    <t>dle položky 87314, 87315: 412,90m +223,20m=636,100 [A]</t>
  </si>
  <si>
    <t>SO 351</t>
  </si>
  <si>
    <t>SPLAŠKOVÁ KANALIZACE</t>
  </si>
  <si>
    <t>351</t>
  </si>
  <si>
    <t>11511</t>
  </si>
  <si>
    <t>ČERPÁNÍ VODY DO 500 L/MIN
PŘEČERPÁVÁNÍ SPLAŠKOVÝCH VOD</t>
  </si>
  <si>
    <t xml:space="preserve">HOD       </t>
  </si>
  <si>
    <t>předpoklad: 20dní *12hod=240,000 [A]</t>
  </si>
  <si>
    <t>natěžení a dovoz zeminy z deponie dle položky 17411, předpoklad 100% původní zeminy pro zásyp: 5090,335m3*1,00=5 090,335 [A]</t>
  </si>
  <si>
    <t>stoka A - kam DN300
km 0,00000-0,05281: 52,81*(3,28+3,17)*0,5*1,10=187,343 [A]
0,05281-0,13929: 86,48*(3,17+2,97)*0,5*1,10=292,043 [B]
0,13929-0,28905: 149,76*(2,97+2,08)*0,5*1,10=415,958 [C]
0,28905-0,36473: 75,68*(2,08+1,69)*0,5*1,10=156,922 [D]
rozšíření pro šachty: 1,80*(1,80-1,10)*(3,28+3,29+3,17+3,01+2,97+2,65+2,43+2,08+1,79+1,69)=33,214 [E]
plast DN300
0,36473-0,40943: 44,70*(1,51+3,49)*0,5*1,25=139,688 [F]
0,40943-0,46406: 54,63*(3,49+3,96)*0,5*1,25=254,371 [G]
0,46406-0,52035: 56,29*(3,96+2,20)*0,5*1,25=216,717 [H]
rozšíření pro šachty: 1,80*(1,80-1,25)*(3,49+3,96+2,20)=9,554 [I]
stoka B - plast DN300
km 0,00000-0,06162: 61,62*(2,79+3,18)*0,5*1,25=229,920 [J]
0,06162-0,10342: 41,81*(3,18+3,28)*0,5*1,25=168,808 [K]
0,10342-0,14342: 40,00*(3,28+2,87)*0,5*1,25=153,750 [L]
0,14342-0,18331: 39,89*(2,87+2,62)*0,5*1,25=136,873 [M]
rozšíření pro šachty: 1,80*(1,80-1,25)*(3,09+3,18+3,28+2,87+2,62)=14,890 [N]
stoka C - plast DN300
km 0,00000-0,04348: 43,48*(3,18+2,20)*0,5*1,25=146,202 [O]
0,04348-0,08836: 44,88*(2,20+1,82)*0,5*1,25=112,761 [P]
rozšíření pro šachty: 1,80*(1,80-1,25)*(2,20+1,82)=3,980 [Q]
stoka D - plast DN300
km 0,00000-0,05556: 55,56*(3,49+1,88)*0,5*1,25=186,473 [R]
0,05556-0,09489: 39,33*(1,88+1,80)*0,5*1,25=90,459 [S]
rozšíření pro šachty: 1,80*(1,80-1,25)*(1,88+1,80)=3,643 [T]
stoka E1 - plast DN300
km 0,00000-0,03500: 35,00*(3,66+2,70)*0,5*1,25=139,125 [U]
stoka E2 - plast DN300
0,00000-0,04524: 45,25*(2,01+2,80)*0,5*1,25=136,033 [V]
0,04524-0,05986: 14,63*(2,80+2,65)*0,5*1,25=49,833 [W]
0,05986-0,09948: 39,62*(2,65+2,57)*0,5*1,25=129,260 [X]
0,09948-0,14898: 49,50*(2,57+2,10)*0,5*2,10=242,723 [Y]
rozšíření pro šachty: 1,80*(1,80-1,25)*(2,70+2,80+2,65+2,57+2,10)=12,692 [Z]
stoka F - plast DN300
km 0,00000-0,03824: 38,24*(3,49+1,55)*0,5*1,25=120,456 [AA]
0,03824-0,07105: 32,81*(1,55+1,32)*0,5*1,25=58,853 [AB]
0,07105-0,12534: 54,28*(1,32+2,43)*0,5*1,25=127,219 [AC]
0,12534-0,12945: 4,12*(2,43+2,40)*0,5*1,25=12,437 [AD]
0,12945-0,18002: 50,56*(2,40+4,78)*0,5*1,25=226,888 [AE]
0,18002-0,21945: 39,43*(2,91+2,50)*0,5*1,25=133,323 [AF]
0,21945-0,26331: 43,86*(2,50+3,19)*0,5*1,25=155,977 [AG]
0,26331-0,26750: 4,19*(3,19+3,11)*0,5*1,25=16,498 [AH]
rozšíření pro šachty: 1,80*(1,80-1,25)*(1,55+1,32+2,43+2,40+4,78+2,50+3,19+3,11)=21,067 [AI]
stoka G - plast DN300
km 0,00000-0,00769: 7,69*(4,78+4,72)*0,5*1,25=45,659 [AJ]
0,00769-0,02804: 20,35*(4,72+3,52)*0,5*1,25=104,803 [AK]
0,02804-0,05830: 30,26*(3,52+1,88)*0,5*1,25=102,128 [AL]
0,05830-0,08828: 29,98*(1,88+1,90)*0,5*1,25=70,828 [AM]
0,08828-0,11836: 30,08*(1,90+2,30)*0,5*1,25=78,960 [AN]
0,11836-0,15530: 36,94*(2,30+2,25)*0,5*1,25=105,048 [AO]
rozšíření pro šachty: 1,80*(1,80-1,25)*(3,52+1,88+1,90+2,30+2,25)=11,732 [AP]
stoka H
km 0,00000-0,01187: 11,87*(4,06+3,92)*0,5*1,25=59,202 [AQ]
0,01187-0,05425: 42,38*(3,92+3,66)*0,5*1,25=200,775 [AR]
0,05425-0,11631: 62,06*(3,66+6,36)*0,5*1,25=388,651 [AS]
0,11631-0,14334: 27,03*(6,36+6,03)*0,5*1,25=209,314 [AT]
0,14334-0,17334: 30,00*(6,03+4,47)*0,5*1,25=196,875 [AU]
0,17334-0,21871: 45,37*(4,47+2,30)*0,5*1,25=191,972 [AV]
0,21871-0,26868: 49,97*(2,30+2,64)*0,5*1,25=154,282 [AW]
0,26868-0,28436: 15,68*(2,64+2,50)*0,5*1,25=50,372 [AX]
rozšíření pro šachty: 1,80*(1,80-1,25)*(4,06+3,92+3,66+6,36+6,03+4,47+2,30+2,64+2,50)=35,581 [AY]
stoka K - kam DN300
km 0,00000-0,06057: 60,57*(4,24+2,90)*0,5*1,10=237,858 [AZ]
0,06057-0,15556: 94,99*(2,90+2,31)*0,5*1,10=272,194 [BA]
0,15556-0,20557: 50,01*(2,31+2,26)*0,5*1,10=125,700 [BB]
0,20557-0,25557: 50,00*(2,26+2,39)*0,5*1,10=127,875 [BC]
rozšíření pro šachty: 1,80*(1,80-1,10)*(2*3,82+2,90+2,58+2,31+2,26+2,39)=25,301 [BD]
prodloužení stáv kanalizace BET DN400: 16,00*1,40*3,10=69,440 [BE]
odpočet zpevněných ploch
Asfalt: -(73,30*1,25+2,50*1,25+55,00*1,25+129,00*1,25+3,00*1,10)*0,45=- 147,623 [BF]
beton: -(28,00*1,25+7,00*1,25+7,00*1,25)*0,45=-23,625 [BG]
beton panely: -(25,00*1,25+31,00*1,25)*0,45=-31,500 [BH]
Dlažba: -(447,00*1,10+6,00*1,25+8,00*1,25+14,00*1,25)*0,25=- 131,675 [BI]
Celkem: A+B+C+D+E+F+G+H+I+J+K+L+M+N+O+P+Q+R+S+T+U+V+W+X+Y+Z+AA+AB+AC+AD+AE+AF+AG+AH+AI+AJ+AK+AL+AM+AN+AO+AP+AQ+AR+AS+AT+AU+AV+AW+AX+AY+AZ+BA+BB+BC+BD+BE+BF+BG+BH+BI=7 066,080 [BJ]</t>
  </si>
  <si>
    <t>uložení na deponii / skládku dle položky 13273: 7066,08m3=7 066,080 [A]</t>
  </si>
  <si>
    <t>celkový výkop dle položky 13273: 7066,08m3=7 066,080 [A]
vytlačená kubatura
obsyp dle položky 17581: -997,026m3=- 997,026 [B]
lože štěrk dle položky 45157: -247,136m3=- 247,136 [C]
lože beton dle položky 451312: -122,819m3=- 122,819 [D]
obetonování dle položky 899522: -235,286m3=- 235,286 [E]
plast DN300: -1433,30*(3,14*0,16*0,16)=- 115,214 [F]
bet DN400: -16,00*(3,14*0,28*0,28)=-3,939 [G]
kam DN300: -620,30*(3,14*0,176*0,176)=-60,333 [H] 
šachty: -160,72*(3,14*0,62*0,62)=- 193,992 [I]
Celkem: A+B+C+D+E+F+G+H+I=5 090,335 [J]</t>
  </si>
  <si>
    <t>plast DN300: 1413,30*(1,25*0,62 - 3,14*0,16*0,16)=981,701 [A]
bet DN400: 16,00*(1,40*0,86 - 3,14*0,28*0,28)=15,325 [B]
Celkem: A+B=997,026 [C]</t>
  </si>
  <si>
    <t>451312</t>
  </si>
  <si>
    <t>PODKLADNÍ A VÝPLŇOVÉ VRSTVY Z PROSTÉHO BETONU C12/15</t>
  </si>
  <si>
    <t>kam DN300: 620,30*1,10*0,18=122,819 [A]</t>
  </si>
  <si>
    <t>plast DN300: 1413,30*1,25*0,10=176,663 [A]
kam DN300: 620,30*1,10*0,10=68,233 [B]
bet DN400: 16,00*1,40*0,10=2,240 [C]
Celkem: A+B+C=247,136 [D]</t>
  </si>
  <si>
    <t>81446</t>
  </si>
  <si>
    <t>POTRUBÍ Z TRUB BETONOVÝCH DN DO 400MM</t>
  </si>
  <si>
    <t>dle situace
prodloužení stáv kanalizace: 16,00m=16,000 [A]</t>
  </si>
  <si>
    <t>83445</t>
  </si>
  <si>
    <t>POTRUBÍ Z TRUB KAMENINOVÝCH DN DO 300MM</t>
  </si>
  <si>
    <t>dle situace
stoka A: 364,70m=364,700 [A]
stoka K: 255,60m=255,600 [B]
Celkem: A+B=620,300 [C]</t>
  </si>
  <si>
    <t>87445</t>
  </si>
  <si>
    <t>POTRUBÍ Z TRUB PLASTOVÝCH ODPADNÍCH DN DO 300MM</t>
  </si>
  <si>
    <t>dle situace
stoka A: 155,60m=155,600 [A]
stoka B: 183,30m=183,300 [B]
stoka C: 88,40m=88,400 [C]
stoka D: 94,90m=94,900 [D]
stoka E1: 35,0m=35,000 [E]
stoka E2: 149,0m=149,000 [F]
stoka F: 267,50m=267,500 [G]
stoka G: 155,30m=155,300 [H]
stoka H: 284,30m=284,300 [I]
Celkem: A+B+C+D+E+F+G+H+I=1 413,300 [J]</t>
  </si>
  <si>
    <t>894145</t>
  </si>
  <si>
    <t>ŠACHTY KANALIZAČNÍ Z BETON DÍLCŮ NA POTRUBÍ DN DO 300MM</t>
  </si>
  <si>
    <t>na stoce A: 13ks=13,000 [A]
na stoce B: 5ks=5,000 [B]
na stoce C: 2ks=2,000 [C]
na stoce D: 2ks=2,000 [D]
na stoce E1: 1ks=1,000 [E]
na stoce E2: 4ks=4,000 [F]
na stoce F: 7ks=7,000 [G]
na stoce G: 5ks=5,000 [H]
na stoce H: 9ks=9,000 [I]
na stoce K: 7ks=7,000 [J]
Celkem: A+B+C+D+E+F+G+H+I+J=55,000 [K]</t>
  </si>
  <si>
    <t>896145</t>
  </si>
  <si>
    <t>SPADIŠTĚ KANALIZAČ Z BETON DÍLCŮ NA POTRUBÍ DN DO 300MM</t>
  </si>
  <si>
    <t>na stoce F: 1ks=1,000 [A]</t>
  </si>
  <si>
    <t>899522</t>
  </si>
  <si>
    <t>OBETONOVÁNÍ POTRUBÍ Z PROSTÉHO BETONU DO C12/15</t>
  </si>
  <si>
    <t>kam DN300: 620,30*(1,10*0,502 - 3,14*0,176*0,176 - 0,275*0,275)=235,286 [A]</t>
  </si>
  <si>
    <t>899652</t>
  </si>
  <si>
    <t>ZKOUŠKA VODOTĚSNOSTI POTRUBÍ DN DO 300MM</t>
  </si>
  <si>
    <t>dle položky 83445, 87445: 620,30m +1413,30m=2 033,600 [A]</t>
  </si>
  <si>
    <t>899662</t>
  </si>
  <si>
    <t>ZKOUŠKA VODOTĚSNOSTI POTRUBÍ DN DO 400MM</t>
  </si>
  <si>
    <t>dle položky 81446: 16,00m=16,000 [A]</t>
  </si>
  <si>
    <t>dle položky 81446, 83445, 87445 (dle TZ po ukončení stavby a před koncem záruky): 2*(16,00m +620,30m +1413,30m)=4 099,200 [A]</t>
  </si>
  <si>
    <t>SO 352</t>
  </si>
  <si>
    <t>DEŠŤOVÁ KANALIZACE</t>
  </si>
  <si>
    <t>352</t>
  </si>
  <si>
    <t>natěžení a dovoz zeminy z deponie dle položky 17411, předpoklad 100% původní zeminy pro zásyp: 5031,841m3*1,00=5 031,841 [A]</t>
  </si>
  <si>
    <t>Stoka L - žb DN 600
km 0,00000-0,03310: 33,10*(2,80+2,27)*0,5*2,20=184,599 [A]
0,03310-0,06610: 33,00*(2,27+2,03)*0,5*2,20=156,090 [B]
0,06610-0,16614: 100,04*(2,03+2,40)*0,5*2,20=487,495 [C]
0,16614-0,22100: 54,86*(2,40+3,07)*0,5*2,20=330,093 [D]
0,22100-0,27523: 54,23*(3,07+3,23)*0,5*2,20=375,814 [E]
Celkem: A+B+C+D+E=1 534,091 [F]</t>
  </si>
  <si>
    <t>Stoka L - žb DN 500
km 0,27523-0,31611: 40,89*(3,22+2,90)*0,5*2,00=250,247 [A]
0,31611-0,41609: 99,98*(2,90+2,46)*0,5*2,00=535,893 [B]
0,41609-0,45115: 35,06*(2,46+2,23)*0,5*2,00=164,431 [C]
0,45115-0,50065: 49,50*(2,23+2,00)*0,5*2,00=209,385 [D]
plast DN300
km 0,50065-0,56457: 63,92*(1,79+2,74)*0,5*1,25=180,974 [E]
0,56457-0,60816: 43,59*(2,74+1,83)*0,5*1,25=124,504 [F]
0,60816-0,65317: 45,00*(1,83+1,42)*0,5*1,25=91,406 [G]
rozšíření pro šachty: 1,80*(1,80-1,25)*(2,40+2,74+1,83+1,42)=8,306 [H]
Stoka M - plast DN300
km 0,00000-0,05141: 51,41*(2,74+2,73)*0,5*1,25=175,758 [I]
0,05141-0,08441: 32,99*(2,73+2,41)*0,5*1,25=105,980 [J]
0,08441-0,11676: 32,35*(2,41+2,10)*0,5*1,25=91,187 [K]
rozšíření pro šachty: 1,80*(1,80-1,25)*(2,73+2,41+2,10)=7,168 [L]
Stoka N - plast DN300
km 0,00000-0,04438: 44,38*(3,64+2,54)*0,5*1,25=171,418 [M]
0,04438-0,9177: 47,39*(2,54+2,25)*0,5*1,25=141,874 [N]
rozšíření pro šachty: 1,80*(1,80-1,25)*(2,54+2,25)=4,742 [O]
Stoka O - plast DN300
km 0,00000-0,05480: 54,80*(2,96+3,55)*0,5*1,25=222,968 [P]
0,05480-0,11350: 58,70*(3,55+1,90)*0,5*1,25=199,947 [Q]
rozšíření pro šachty: 1,80*(1,80-1,25)*(3,55+1,80)=5,297 [R]
Stoka P - plast DN300
km 0,00000-0,05332: 53,32*(2,49+2,18)*0,5*1,25=155,628 [S]
0,05332-0,11237: 59,05*(2,18+1,60)*0,5*1,25=139,506 [T]
rozšíření pro šachty: 1,80*(1,80-1,25)*(2,18+1,60)=3,742 [U]
Stoka Q - plast DN400
km 0,00000-0,04731: 47,31*(3,03+4,98)*0,5*1,40=265,267 [V]
0,04731-0,08441: 37,10*(4,98+2,97)*0,5*1,40=206,462 [W]
0,08441-0,11804: 33,63*(2,97+2,51)*0,5*1,40=129,005 [X]
rozšíření pro šachty: 1,80*(1,80-1,40)*(4,98+2,97+2,51)=7,531 [Y]
Plast DN300
0,11804-0,14556: 27,52*(2,49+2,87)*0,5*1,25=92,192 [Z]
0,14556-0,17216: 26,60*(2,87+2,79)*0,5*1,25=94,098 [AA]
0,17216-0,17618: 4,02*(2,79+2,67)*0,5*1,25=13,718 [AB]
0,17618-0,22680: 50,62*(2,67+5,23)*0,5*1,25=249,936 [AC]
0,22623-0,26923: 42,43*(5,23+2,94)*0,5*1,25=216,658 [AD]
0,26923-0,30782: 38,59*(2,94+2,20)*0,5*1,25=123,970 [AE]
rozšíření pro šachty: 1,80*(1,80-1,25)*(2,87+2,79+2,67+5,23+2,94+2,20)=18,513 [AF]
Stoka R - plast DN400
km 0,00000-0,01467: 14,67*(2,60+2,73)*0,5*1,40=54,734 [AG]
0,01467-0,05695: 42,28*2,73*1,40=161,594 [AH]
0,05695-0,11892: 61,97*(2,73+5,93)*0,5*1,40=375,662 [AI]
0,11892-0,14646: 27,53*(5,93+5,64)*0,5*1,40=222,965 [AJ]
0,14646-0,17201: 25,56*(5,64+4,34)*0,5*1,40=178,562 [AK]
0,17201-0,22201: 50,00*(4,34+2,02)*0,5*1,40=222,600 [AL]
0,22201-0,27142: 49,40*(2,02+2,39)*0,5*1,40=152,498 [AM]
0,27142-0,28843: 17,22*(2,39+2,20)*0,5*1,40=55,328 [AN]
rozšíření pro šachty: 1,80*(1,80-1,40)*(2,60+2,73+2,73+5,93+5,64+5,43+2,02+2,39+2,20)=22,802 [AO]
Stoka T - palst DN300
km 0,00000-0,05793: 57,93*(2,81+2,20)*0,5*1,25=181,393 [AP]
rozšíření pro šachty: 1,80*(1,80-1,25)*(2,40+2,20)=4,554 [AQ]
Stoka S - plast DN300
km 0,00000-0,00900: 9,00*(5,23+5,17)*0,5*1,25=58,500 [AR]
0,00900-0,03072: 21,72*(5,17+3,85)*0,5*1,25=122,447 [AS]
0,03072-0,06063: 29,91*(3,85+2,19)*0,5*1,25=112,910 [AT]
0,06063-0,09054: 29,91*(2,19+2,36)*0,5*1,25=85,057 [AU]
0,09054-0,12043: 29,90*(2,36+2,73)*0,5*1,25=95,119 [AV]
0,12043-0,15759: 37,16*(2,73+2,21)*0,5*1,25=114,732 [AW]
rozšíření pro šachty: 1,80*(1,80-1,25)*(3,85+2,19+2,36+2,73+2,21)=13,207 [AX]
Stoka U - plast DN300
km 0,00000-0,04296: 42,96*(2,71+2,20)*0,5*1,25=131,834 [AY]
rozšíření pro šachty: 1,80*(1,80-1,25)*(2,20)=2,178 [AZ]
odpočet zpevněných ploch
asfalt: -(77,00*1,25+57,00*1,25+130,00*1,40+1,00*1,25)*0,45=- 157,838 [BA]
beton: -(14,00*2,00+8,00*1,25+7,00*1,25)*0,45=-21,038 [BB]
bet panely: -(31,00*1,40+24,00*1,25)*0,45=-33,030 [BC]
dlažba: -(250,00*2,00+8,00*1,25+36,50*1,25+57,00*1,25)*0,25=- 156,719 [BD]
Celkem: A+B+C+D+E+F+G+H+I+J+K+L+M+N+O+P+Q+R+S+T+U+V+W+X+Y+Z+AA+AB+AC+AD+AE+AF+AG+AH+AI+AJ+AK+AL+AM+AN+AO+AP+AQ+AR+AS+AT+AU+AV+AW+AX+AY+AZ+BA+BB+BC+BD=6 407,762 [BE]</t>
  </si>
  <si>
    <t>uložení zeminy na deponii / skládku dle položky 13173, 13273: 1534,091m3 +6407,762m3=7 941,853 [A]</t>
  </si>
  <si>
    <t>celkový výkop dle položky 13173, 13273: 1534,091m3 +6407,762m3=7 941,853 [A]
vytlačená kubatura
obsyp dle položky 17581: -1969,099m3=-1 969,099 [B]
lože štěrk dle položky 45157: -197,722m3=- 197,722 [C]
lože beton dle položky 451312: -226,757m3=- 226,757 [D]
žb DN500: -225,40*(3,14*0,325*0,325)=-74,757 [E]
žb DN600: -275,30*(3,14*0,392*0,392)=- 132,834 [F]
plast DN300: -1035,30*(3,14*0,16*0,16)=-83,222 [G]
plast DN400: -406,60*(3,14*0,215*0,215)=-59,017 [H]
šachty: -138,03*(3,14*0,62*0,62)=- 166,604 [I]
Celkem: A+B+C+D+E+F+G+H+I=5 031,841 [J]</t>
  </si>
  <si>
    <t>žb DN500: 225,40*(2,00*1,10 - potrubí 3,14*0,325*0,325 - sedlo (0,90*0,313*4/5))=370,327 [A]
žb DN600: 275,30*(2,20*1,234 - potrubí 3,14*0,392*0,392 - sedlo (1,20*0,346*4/5))=523,107 [B]
plast DN300: 1035,30*(1,25*0,62 - 3,14*0,16*0,16)=719,136 [C]
plast DN400: 406,60*(1,40*0,73 - 3,14*0,215*0,215)=356,529 [D]
Celkem: A+B+C+D=1 969,099 [E]</t>
  </si>
  <si>
    <t>betonové sedlo
žb DN500: 225,40*(0,90*0,313*4/5)=50,796 [A]
žb DN600: 275,30*(1,20*0,346*4/5)=91,444 [B]
podkladní beton
žb DN500: 225,40*2,00*0,08=36,064 [C]
žb DN600: 275,30*2,20*0,08=48,453 [D]
Celkem: A+B+C+D=226,757 [E]</t>
  </si>
  <si>
    <t>plast DN300: 1035,30*1,25*0,10=129,413 [A]
plast DN400: 406,60*1,40*0,12=68,309 [B]
Celkem: A+B=197,722 [C]</t>
  </si>
  <si>
    <t>82457</t>
  </si>
  <si>
    <t>POTRUBÍ Z TRUB ŽELEZOBETONOVÝCH DN DO 500MM</t>
  </si>
  <si>
    <t>dle situace
stoka L: 225,40m=225,400 [A]</t>
  </si>
  <si>
    <t>82458</t>
  </si>
  <si>
    <t>POTRUBÍ Z TRUB ŽELEZOBETONOVÝCH DN DO 600MM</t>
  </si>
  <si>
    <t>dle situace
stoka L: 275,30m=275,300 [A]</t>
  </si>
  <si>
    <t>dle situace
stoka L: 152,50m=152,500 [A]
stoka M: 116,80m=116,800 [B]
stoka N: 91,80m=91,800 [C]
stoka O: 113,50m=113,500 [D]
stoka P: 112,40m=112,400 [E]
stoka Q: 189,80m=189,800 [F]
stoka S: 157,60m=157,600 [G]
stoka T: 57,90m=57,900 [H]
stoka U: 43,00m=43,000 [I]
Celkem: A+B+C+D+E+F+G+H+I=1 035,300 [J]</t>
  </si>
  <si>
    <t>87446</t>
  </si>
  <si>
    <t>POTRUBÍ Z TRUB PLASTOVÝCH ODPADNÍCH DN DO 400MM</t>
  </si>
  <si>
    <t>dle situace
stoka Q: 118,00m=118,000 [A]
stoka R: 288,60m=288,600 [B]
Celkem: A+B=406,600 [C]</t>
  </si>
  <si>
    <t>na stoce L: 4ks=4,000 [A]
na stoce M: 3ks=3,000 [B]
na stoce N: 2ks=2,000 [C]
na stoce O: 2ks=2,000 [D]
na stoce P: 2ks=2,000 [E]
na stoce Q: 6ks=6,000 [F]
na stoce S: 5ks=5,000 [G]
na stoce T: 2ks=2,000 [H]
na stoce U: 1ks=1,000 [I]
Celkem: A+B+C+D+E+F+G+H+I=27,000 [J]</t>
  </si>
  <si>
    <t>894146</t>
  </si>
  <si>
    <t>ŠACHTY KANALIZAČNÍ Z BETON DÍLCŮ NA POTRUBÍ DN DO 400MM</t>
  </si>
  <si>
    <t>na stoce Q: 2ks=2,000 [A]
na stoce R: 8ks=8,000 [B]
Celkem: A+B=10,000 [C]</t>
  </si>
  <si>
    <t>894157</t>
  </si>
  <si>
    <t>ŠACHTY KANALIZAČNÍ Z BETON DÍLCŮ NA POTRUBÍ DN DO 500MM</t>
  </si>
  <si>
    <t>na stoce L: 5ks=5,000 [A]</t>
  </si>
  <si>
    <t>894158</t>
  </si>
  <si>
    <t>ŠACHTY KANALIZAČNÍ Z BETON DÍLCŮ NA POTRUBÍ DN DO 600MM</t>
  </si>
  <si>
    <t>na stoce L: 6ks=6,000 [A]</t>
  </si>
  <si>
    <t>896146</t>
  </si>
  <si>
    <t>SPADIŠTĚ KANALIZAČ Z BETON DÍLCŮ NA POTRUBÍ DN DO 400MM</t>
  </si>
  <si>
    <t>na stoce R: 1ks=1,000 [A]
na stoce Q: 1ks=1,000 [B]
Celkem: A+B=2,000 [C]</t>
  </si>
  <si>
    <t>dle položky 87445: 1035,30m=1 035,300 [A]</t>
  </si>
  <si>
    <t>dle položky 87446: 406,60m=406,600 [A]</t>
  </si>
  <si>
    <t>899672</t>
  </si>
  <si>
    <t>ZKOUŠKA VODOTĚSNOSTI POTRUBÍ DN DO 600MM</t>
  </si>
  <si>
    <t>DN500
dle položky 82457: 225,40m=225,400 [A]
DN600
dle položky 82458: 275,30m=275,300 [B]
Celkem: A+B=500,700 [C]</t>
  </si>
  <si>
    <t>dle položky 82457, 82458, 87445, 87446 (dle TZ po ukončení stavby a před koncem záruky): 2*(225,40m +275,30m +1035,30m +406,60m)=3 885,200 [A]</t>
  </si>
  <si>
    <t>SO 355</t>
  </si>
  <si>
    <t>PŘÍPOJKY SPLAŠKOVÉ KANALIZACE</t>
  </si>
  <si>
    <t>355</t>
  </si>
  <si>
    <t>natěžení a dovoz zeminy z deponie dle položky 17411, předpoklad 100% původní zeminy pro zásyp: 1121,896m3*1,00=1 121,896 [A]</t>
  </si>
  <si>
    <t>plast DN150: 504,60*1,10*2,20=1 221,132 [A]
plast DN200: 126,30*1,15*2,20=319,539 [B]
Celkem: A+B=1 540,671 [C]</t>
  </si>
  <si>
    <t>uložení na deponii / skládku dle položky 13273: 1540,671m3=1 540,671 [A]</t>
  </si>
  <si>
    <t>celkový výkop dle položky 13273: 1540,671m3=1 540,671 [A]
vytlačená kubatura
obsyp dle položky 17581: -314,89m3=- 314,890 [B]
lože dle položky 45157: -70,031m3=-70,031 [C]
plast DN150: -504,60*(3,14*0,08*0,08)=-10,140 [D]
plast DN200: -126,30*(3,14*0,105*0,105)=-4,372 [E]
šachty: -154,00*(3,14*0,20*0,20)=-19,342 [F]
Celkem: A+B+C+D+E+F=1 121,896 [G]</t>
  </si>
  <si>
    <t>plast DN150: 504,60*(1,10*0,46 - 3,14*0,08*0,08)=245,187 [A]
plast DN200: 126,30*(1,15*0,51 - 3,14*0,105*0,105)=69,703 [B]
Celkem: A+B=314,890 [C]</t>
  </si>
  <si>
    <t>plast DN150: 504,60*1,10*0,10=55,506 [A]
plast DN200: 126,30*1,15*0,10=14,525 [B]
Celkem: A+B=70,031 [C]</t>
  </si>
  <si>
    <t>87433</t>
  </si>
  <si>
    <t>POTRUBÍ Z TRUB PLASTOVÝCH ODPADNÍCH DN DO 150MM</t>
  </si>
  <si>
    <t>dle situace: 504,60m=504,600 [A]</t>
  </si>
  <si>
    <t>dle situace: 126,30m=126,300 [A]</t>
  </si>
  <si>
    <t>894846</t>
  </si>
  <si>
    <t>ŠACHTY KANALIZAČNÍ PLASTOVÉ D 400MM</t>
  </si>
  <si>
    <t>dle TZ
na stoce A: 13ks=13,000 [A]
na stoce B: 10ks=10,000 [B]
na stoce C: 4ks=4,000 [C]
na stoce D: 4ks=4,000 [D]
na stoce E: 7ks=7,000 [E]
na stoce F: 3ks=3,000 [F]
na stoce G: 11ks=11,000 [G]
na stoce H: 12ks=12,000 [H]
na stoce K: 6ks=6,000 [I]
Celkem: A+B+C+D+E+F+G+H+I=70,000 [J]</t>
  </si>
  <si>
    <t>899632</t>
  </si>
  <si>
    <t>ZKOUŠKA VODOTĚSNOSTI POTRUBÍ DN DO 150MM</t>
  </si>
  <si>
    <t>dle položky 87433: 504,60m=504,600 [A]</t>
  </si>
  <si>
    <t>dle položky 87434: 126,30m=126,300 [A]</t>
  </si>
  <si>
    <t>dle položky 87433, 87434 (dle TZ po ukončení stavby a před koncem záruky): 2*(504,60m+126,30m)=1 261,800 [A]</t>
  </si>
  <si>
    <t>SO 360</t>
  </si>
  <si>
    <t>PŘÍPOJKY DEŠŤOVÉ KANALIZACE</t>
  </si>
  <si>
    <t>360</t>
  </si>
  <si>
    <t>natěžení a dovoz zeminy z deponie dle položky 17411, předpoklad 100% původní zeminy pro zásyp: 963,989m3*1,00=963,989 [A]</t>
  </si>
  <si>
    <t>plast DN150: 578,70*1,10*2,10=1 336,797 [A]</t>
  </si>
  <si>
    <t>uložení na deponii / skládku dle položky 13273: 1336,797m3=1 336,797 [A]</t>
  </si>
  <si>
    <t>celkový výkop dle položky 13273: 1336,797m3=1 336,797 [A]
vytlačená kubatura
obsyp dle položky 17581: -281,193m3=- 281,193 [B]
lože dle položky 45157: -63,657m3=-63,657 [C]
plast DN150: -578,70*(3,14*0,08*0,08)=-11,630 [D]
šachty: -130,00*(3,14*0,20*0,20)=-16,328 [E]
Celkem: A+B+C+D+E=963,989 [F]</t>
  </si>
  <si>
    <t>plast DN150: 578,70*(1,10*0,46 - 3,14*0,08*0,08)=281,193 [A]</t>
  </si>
  <si>
    <t>plast DN150: 578,70*1,10*0,10=63,657 [A]</t>
  </si>
  <si>
    <t>dle situace: 578,70m=578,700 [A]</t>
  </si>
  <si>
    <t>dle TZ
na stoce L: 18ks=18,000 [A]
na stoce M: 10ks=10,000 [B]
na stoce N: 4ks=4,000 [C]
na stoce O: 1ks=1,000 [D]
na stoce P: 5ks=5,000 [E]
na stoce Q: 2ks=2,000 [F]
na stoce R: 12ks=12,000 [G]
na stoce S: 11ks=11,000 [H]
na stoce U: 2ks=2,000 [I]
Celkem: A+B+C+D+E+F+G+H+I=65,000 [J]</t>
  </si>
  <si>
    <t>dle položky 87433: 578,70m=578,700 [A]</t>
  </si>
  <si>
    <t>dle položky 87433 (dle TZ po ukončení stavby a před koncem záruky): 2*(578,70m)=1 157,400 [A]</t>
  </si>
  <si>
    <t>SO 410</t>
  </si>
  <si>
    <t>VEŘEJNÉ OSVĚTLENÍ UL. ČS. ARMÁDY</t>
  </si>
  <si>
    <t>410</t>
  </si>
  <si>
    <t>029522</t>
  </si>
  <si>
    <t>OSTATNÍ POŽADAVKY - REVIZNÍ ZPRÁVY</t>
  </si>
  <si>
    <t>0,50*0,10*100=5,000 [A]</t>
  </si>
  <si>
    <t>0,35*0,50*417 - chodník=72,975 [A]
0,50*0,80*100+0,50*0,90*236 - vol. terén=146,200 [B]
0,60*1,20*8+0,50*1,20*89 - komunikace=59,160 [C]
Celkem: A+B+C=278,335 [D]</t>
  </si>
  <si>
    <t>uložení přebytečné zeminy na sládku dle položky 13273, 17411: 278,335m3 -256,68m3=21,655 [A]</t>
  </si>
  <si>
    <t>256,68m2=256,680 [A]</t>
  </si>
  <si>
    <t>50,00m2*0,10=5,000 [A]</t>
  </si>
  <si>
    <t>50,00m2=50,000 [A]</t>
  </si>
  <si>
    <t>pískové lože pro chráničku DN 50
0,35*0,20*417+0,50*0,20*336=62,790 [A]</t>
  </si>
  <si>
    <t>741157.R</t>
  </si>
  <si>
    <t>SLOUPY VEŘEJNÉHO OSVĚTLENÍ OCEL TRUBKOVÉ
kuželové 8m s přírubou, výložník rovný 1m, barva RAL – grafitová
vč. výzbroje a základového roštu s betonem</t>
  </si>
  <si>
    <t>20=20,000 [A]</t>
  </si>
  <si>
    <t>741917.R</t>
  </si>
  <si>
    <t>DEMONT SLOUPŮ VZDUŠ VEDENÍ OCEL TRUBKOVÝCH</t>
  </si>
  <si>
    <t>4=4,000 [A]</t>
  </si>
  <si>
    <t>74193.R</t>
  </si>
  <si>
    <t>DEMONT VZDUŠ VODIČŮ N.N.</t>
  </si>
  <si>
    <t>190,00=190,000 [A]</t>
  </si>
  <si>
    <t>742123.R</t>
  </si>
  <si>
    <t>PODZEM KABEL VEDENÍ N.N. DO 1KV CU DO CHRÁNIČKY
CYKY-J 4x10 do DN 50</t>
  </si>
  <si>
    <t>936,00=936,000 [A]</t>
  </si>
  <si>
    <t>742124.R1</t>
  </si>
  <si>
    <t>PODZEM KABEL VEDENÍ N.N. DO 1KV CU NA KONSTRUKCE
CYKY-J 4x10</t>
  </si>
  <si>
    <t>84,00=84,000 [A]</t>
  </si>
  <si>
    <t>742124.R2</t>
  </si>
  <si>
    <t>PODZEM KABEL VEDENÍ N.N. DO 1KV CU NA KONSTRUKCE
CYKY-J 3x1,5</t>
  </si>
  <si>
    <t>200,00=200,000 [A]</t>
  </si>
  <si>
    <t>742519.R1</t>
  </si>
  <si>
    <t>UKONČENÍ PODZEM KABEL VEDENÍ N.N. DO 1kV Cu
ukončení kabelu v osvětlovacím bodu - CYKY-J 4x10</t>
  </si>
  <si>
    <t>42=42,000 [A]</t>
  </si>
  <si>
    <t>742519.R2</t>
  </si>
  <si>
    <t>UKONČENÍ PODZEM KABEL VEDENÍ N.N. DO 1kV Cu
ukončení kabelu v osvětlovacím bodu - CYKY-J 3x1,5</t>
  </si>
  <si>
    <t>40=40,000 [A]</t>
  </si>
  <si>
    <t>742521.R1</t>
  </si>
  <si>
    <t>PROPOJENÍ KABEL SOUBORU SPOJKOU
napojení stáv. rozvodů VO k osv. bodu 26/06</t>
  </si>
  <si>
    <t>742613.R</t>
  </si>
  <si>
    <t>KRYTÍ KABELŮ VÝSTRAŽNOU FÓLIÍ ŠÍŘ 25CM</t>
  </si>
  <si>
    <t>850,00=850,000 [A]</t>
  </si>
  <si>
    <t>74318.R</t>
  </si>
  <si>
    <t>SVÍTIDLA SPECIÁLNÍ
LED, 3000K, provedení typ 6 dle výpočtu osvětlení</t>
  </si>
  <si>
    <t>743913.R</t>
  </si>
  <si>
    <t>DEMONTÁŽ SVÍTIDEL VÝBOJKOVÝCH</t>
  </si>
  <si>
    <t>745511.R</t>
  </si>
  <si>
    <t>UZEMŇOVACÍ VEDENÍ V ZEMI
FeZn O 10 mm vč. svorek a příslušenství</t>
  </si>
  <si>
    <t>935,00=935,000 [A]</t>
  </si>
  <si>
    <t>87615</t>
  </si>
  <si>
    <t>CHRÁNIČKY Z TRUB PLAST DN DO 50MM
se zatahovacím prvkem</t>
  </si>
  <si>
    <t>936,00m=936,000 [A]</t>
  </si>
  <si>
    <t>87627</t>
  </si>
  <si>
    <t>CHRÁNIČKY Z TRUB PLASTOVÝCH DN DO 100MM
DN 110 včetně distančních rozpěrek pro chráničky</t>
  </si>
  <si>
    <t>232,00m=232,000 [A]</t>
  </si>
  <si>
    <t>87815</t>
  </si>
  <si>
    <t>NASUNUTÍ PLAST TRUB DN DO 50MM DO CHRÁNIČKY
chránička DN 50 do DN 110</t>
  </si>
  <si>
    <t>97,00m=97,000 [A]</t>
  </si>
  <si>
    <t>8*(0,60*0,30-3*0,055*0,055*3,14)+89*(0,50*0,30-2*0,055*0,055*3,14)=12,871 [A]</t>
  </si>
  <si>
    <t>SO 411</t>
  </si>
  <si>
    <t>NOVÉ ROZVODY VO</t>
  </si>
  <si>
    <t>411</t>
  </si>
  <si>
    <t>0,35*0,50*2658 - chodník=465,150 [A]
0,50*0,90*30 - vol. terén=13,500 [B]
0,60*1,20*20+0,50*1,20*117 - komunikace=84,600 [C]
Celkem: A+B+C=563,250 [D]</t>
  </si>
  <si>
    <t>uložení přebytečné zeminy na sládku dle položky 13273, 17411: 563,25m3 -353,34m3=209,910 [A]</t>
  </si>
  <si>
    <t>353,34=353,340 [A]</t>
  </si>
  <si>
    <t>2,00*20=40,000 [A]</t>
  </si>
  <si>
    <t>pískové lože pro chráničku DN 50
0,35*0,20*2658+0,50*0,20*30=189,060 [A]</t>
  </si>
  <si>
    <t>587206</t>
  </si>
  <si>
    <t>PŘEDLÁŽDĚNÍ KRYTU Z BETONOVÝCH DLAŽDIC SE ZÁMKEM</t>
  </si>
  <si>
    <t>741157.R1</t>
  </si>
  <si>
    <t>SLOUPY VEŘEJNÉHO OSVĚTLENÍ OCEL TRUBKOVÉ
kuželové 6m s přírubou, barva RAL – grafitová
vč. výzbroje a základového roštu s betonem</t>
  </si>
  <si>
    <t>92=92,000 [A]</t>
  </si>
  <si>
    <t>741157.R2</t>
  </si>
  <si>
    <t>SLOUPY VEŘEJNÉHO OSVĚTLENÍ OCEL TRUBKOVÉ
kuželové 6m s přírubou, výložník dvojitý 180 st. 0,5m, barva RAL – grafitová
vč. výzbroje a základového roštu s betonem</t>
  </si>
  <si>
    <t>13=13,000 [A]</t>
  </si>
  <si>
    <t>105,00=105,000 [A]</t>
  </si>
  <si>
    <t>742123.R1</t>
  </si>
  <si>
    <t>3210,00=3 210,000 [A]</t>
  </si>
  <si>
    <t>742123.R2</t>
  </si>
  <si>
    <t>PODZEM KABEL VEDENÍ N.N. DO 1KV CU DO CHRÁNIČKY
CYKY-J 4x4 do DN 50</t>
  </si>
  <si>
    <t>186,00=186,000 [A]</t>
  </si>
  <si>
    <t>428,00=428,000 [A]</t>
  </si>
  <si>
    <t>PODZEM KABEL VEDENÍ N.N. DO 1KV CU NA KONSTRUKCE
CYKY-J 4x4</t>
  </si>
  <si>
    <t>40,00=40,000 [A]</t>
  </si>
  <si>
    <t>742124.R3</t>
  </si>
  <si>
    <t>658,00=658,000 [A]</t>
  </si>
  <si>
    <t>121=121,000 [A]</t>
  </si>
  <si>
    <t>UKONČENÍ PODZEM KABEL VEDENÍ N.N. DO 1kV Cu
ukončení kabelu v osvětlovacím bodu - CYKY-J 4x4</t>
  </si>
  <si>
    <t>742519.R3</t>
  </si>
  <si>
    <t>188=188,000 [A]</t>
  </si>
  <si>
    <t>742521.R</t>
  </si>
  <si>
    <t>PROPOJENÍ KABEL SOUBORU SPOJKOU
napojení stáv. rozvodů VO ul. Štrauchova</t>
  </si>
  <si>
    <t>742612</t>
  </si>
  <si>
    <t>KRYTÍ KABELŮ VÝSTRAŽNOU FÓLIÍ ŠÍŘ 22CM</t>
  </si>
  <si>
    <t>2825,00=2 825,000 [A]</t>
  </si>
  <si>
    <t>74318.R1</t>
  </si>
  <si>
    <t>SVÍTIDLA SPECIÁLNÍ
LED, 3000K, provedení typ 1 dle výpočtu osvětlení</t>
  </si>
  <si>
    <t>3=3,000 [A]</t>
  </si>
  <si>
    <t>74318.R2</t>
  </si>
  <si>
    <t>SVÍTIDLA SPECIÁLNÍ
LED, 3000K, provedení typ 2 dle výpočtu osvětlení</t>
  </si>
  <si>
    <t>74318.R3</t>
  </si>
  <si>
    <t>SVÍTIDLA SPECIÁLNÍ
LED, 3000K, provedení typ 3 dle výpočtu osvětlení</t>
  </si>
  <si>
    <t>44=44,000 [A]</t>
  </si>
  <si>
    <t>74318.R4</t>
  </si>
  <si>
    <t>SVÍTIDLA SPECIÁLNÍ
LED, 3000K, provedení typ 4 dle výpočtu osvětlení</t>
  </si>
  <si>
    <t>11=11,000 [A]</t>
  </si>
  <si>
    <t>74318.R5</t>
  </si>
  <si>
    <t>SVÍTIDLA SPECIÁLNÍ
LED, 3000K, provedení typ 5 dle výpočtu osvětlení</t>
  </si>
  <si>
    <t>24=24,000 [A]</t>
  </si>
  <si>
    <t>74318.R6</t>
  </si>
  <si>
    <t>SVÍTIDLA SPECIÁLNÍ
LED, 3000K, provedení typ 7 dle výpočtu osvětlení</t>
  </si>
  <si>
    <t>8=8,000 [A]</t>
  </si>
  <si>
    <t>74318.R7</t>
  </si>
  <si>
    <t>SVÍTIDLA SPECIÁLNÍ
LED, 3000K, sloupek 4m, barva grafitová
vč. výzbroje a příslušenství</t>
  </si>
  <si>
    <t>9=9,000 [A]</t>
  </si>
  <si>
    <t>744153</t>
  </si>
  <si>
    <t>ROZVODNICE SKŘÍŇOVÉ DO 150KG
nový zapínací bod VO - RVO, 6x vývod, vč. veškerého příslušenství
provedení - standard Jičín</t>
  </si>
  <si>
    <t>3170,00=3 170,000 [A]</t>
  </si>
  <si>
    <t>3396,00=3 396,000 [A]</t>
  </si>
  <si>
    <t>394,00=394,000 [A]</t>
  </si>
  <si>
    <t>153,00=153,000 [A]</t>
  </si>
  <si>
    <t>20*(0,60*0,30-3*0,055*0,055*3,14)+117*(0,50*0,30-2*0,055*0,055*3,14)=18,357 [A]</t>
  </si>
  <si>
    <t>SO 412</t>
  </si>
  <si>
    <t>METROPOLITNÍ OPTICKÁ SÍŤ</t>
  </si>
  <si>
    <t>412</t>
  </si>
  <si>
    <t>OSTATNÍ POŽADAVKY -  UZAVÍRÁNÍ VĚCNÝCH VZTAHŮ A BŘEMEN</t>
  </si>
  <si>
    <t>0,50*1,40*21 - komunikace=14,700 [A]</t>
  </si>
  <si>
    <t>uložení přebytečné zeminy na sládku dle položky 13273, 17411: 14,70m3 -11,55m3=3,150 [A]</t>
  </si>
  <si>
    <t>11,55m3=11,550 [A]</t>
  </si>
  <si>
    <t>2480,00=2 480,000 [A]</t>
  </si>
  <si>
    <t>752361.R</t>
  </si>
  <si>
    <t>OPTOTRUBKY ULOŽENÉ DO RÝHY BEZ LOŽE
HDPE 40/33</t>
  </si>
  <si>
    <t>2466,00=2 466,000 [A]</t>
  </si>
  <si>
    <t>752363.R</t>
  </si>
  <si>
    <t>OPTOTRUBKY ULOŽENÉ DO CHRÁNIČKY
HDPE 40/33</t>
  </si>
  <si>
    <t>184,00=184,000 [A]</t>
  </si>
  <si>
    <t>752653.R</t>
  </si>
  <si>
    <t>KRYTÍ KABELŮ PLAST DESKAMI ŠÍŘ 25CM</t>
  </si>
  <si>
    <t>2296,00=2 296,000 [A]</t>
  </si>
  <si>
    <t>CHRÁNIČKY Z TRUB PLASTOVÝCH DN DO 100MM
DN 110 VČETNĚ DISTANČNÍCH ROZPĚREK PRO CHRÁNIČKY</t>
  </si>
  <si>
    <t>368,00m=368,000 [A]</t>
  </si>
  <si>
    <t>21*(0,50*0,30-2*0,055*0,055*3,14)=2,751 [A]</t>
  </si>
  <si>
    <t>899604</t>
  </si>
  <si>
    <t>KALIBRACE OPTOTRUBKY
optotrubka HDPE 40/33</t>
  </si>
  <si>
    <t>2650,00m=2 650,000 [A]</t>
  </si>
  <si>
    <t>899611.R</t>
  </si>
  <si>
    <t>TLAKOVÉ ZKOUŠKY POTRUBÍ DN DO 80MM
zkouška těsnosti optotrubky HDPE 40/33</t>
  </si>
  <si>
    <t>SO 501</t>
  </si>
  <si>
    <t>PLYNOVOD NOVÝ</t>
  </si>
  <si>
    <t>501</t>
  </si>
  <si>
    <t>Potrubí PE100 RC dle ČSN EN1555</t>
  </si>
  <si>
    <t>501.01</t>
  </si>
  <si>
    <t>501.02</t>
  </si>
  <si>
    <t>Trubka d32x3,0 SDR11
Trubka d32x3,0 SDR11</t>
  </si>
  <si>
    <t>Elektrotvarovky bezpečnostní</t>
  </si>
  <si>
    <t>501.03</t>
  </si>
  <si>
    <t>Spojka s lehce vyrazitelným dorazem PE100 SDR11 d32
Spojka s lehce vyrazitelným dorazem PE100 SDR11 d32</t>
  </si>
  <si>
    <t>501.04</t>
  </si>
  <si>
    <t>Spojka s lehce vyrazitelným dorazem PE100 SDR11 d63
Spojka s lehce vyrazitelným dorazem PE100 SDR11 d63</t>
  </si>
  <si>
    <t>501.05</t>
  </si>
  <si>
    <t>Záslepka PE100 SDR11 d63
Záslepka PE100 SDR11 d63</t>
  </si>
  <si>
    <t>501.06</t>
  </si>
  <si>
    <t>Koleno 90° PE100 SDR11 d32
Koleno 90° PE100 SDR11 d32</t>
  </si>
  <si>
    <t>501.07</t>
  </si>
  <si>
    <t>Koleno 45° PE100 SDR11 d32
Koleno 45° PE100 SDR11 d32</t>
  </si>
  <si>
    <t>501.08</t>
  </si>
  <si>
    <t>Koleno 90° PE100 SDR11 d63
Koleno 90° PE100 SDR11 d63</t>
  </si>
  <si>
    <t>501.09</t>
  </si>
  <si>
    <t>T-kus s prodlouženým hrdlem PE100 SDR11 d63
T-kus s prodlouženým hrdlem PE100 SDR11 d63</t>
  </si>
  <si>
    <t>501.10</t>
  </si>
  <si>
    <t>T-kus redukovaný s prodlouženým hrdlem PE100 SDR11 d63/d32
T-kus redukovaný s prodlouženým hrdlem PE100 SDR11 d63/d32</t>
  </si>
  <si>
    <t>501.11</t>
  </si>
  <si>
    <t>navrtávací odbočkový T-kus s prodlouženým hrdlem PE100 SDR11 d90/d63
navrtávací odbočkový T-kus s prodlouženým hrdlem PE100 SDR11 d90/d63</t>
  </si>
  <si>
    <t>501.12</t>
  </si>
  <si>
    <t>navrtávací odbočkový T-kus s prodlouženým hrdlem PE100 SDR11 d90/d32
navrtávací odbočkový T-kus s prodlouženým hrdlem PE100 SDR11 d90/d32</t>
  </si>
  <si>
    <t>501.13</t>
  </si>
  <si>
    <t>Přechodový kus PE-HD/ocel s vnějším závitem PE100 SDR11 d32/R1"
Přechodový kus PE-HD/ocel s vnějším závitem PE100 SDR11 d32/R1"</t>
  </si>
  <si>
    <t>501.14</t>
  </si>
  <si>
    <t>Přechodový kus PE-HD/ocel s vnějším závitem PE100 SDR11 d63/R2"
Přechodový kus PE-HD/ocel s vnějším závitem PE100 SDR11 d63/R2"</t>
  </si>
  <si>
    <t>501.15</t>
  </si>
  <si>
    <t>Kulový kohout zemní PE100 SDR11 d90
Kulový kohout zemní PE100 SDR11 d90</t>
  </si>
  <si>
    <t>501.16</t>
  </si>
  <si>
    <t>zemní souprava teleskopická 0,7-1,1m pro kulový kohout d90
zemní souprava teleskopická 0,7-1,1m pro kulový kohout d90</t>
  </si>
  <si>
    <t>501.17</t>
  </si>
  <si>
    <t>Kulový kohout zemní PE100 SDR11 d63
Kulový kohout zemní PE100 SDR11 d63</t>
  </si>
  <si>
    <t>501.18</t>
  </si>
  <si>
    <t>zemní souprava teleskopická 0,7-1,1m pro kulový kohout d63
zemní souprava teleskopická 0,7-1,1m pro kulový kohout d63</t>
  </si>
  <si>
    <t>501.19</t>
  </si>
  <si>
    <t>Ovládací klíč pro kulový kohout
Ovládací klíč pro kulový kohout</t>
  </si>
  <si>
    <t>501.20</t>
  </si>
  <si>
    <t>Poklop kruhový litinový ventilový  třídy zatížení D400 s podkladovou deskou litina pro zemní soupravu kulového kohoutu a vývod signalizačního vodiče
Poklop kruhový litinový ventilový  třídy zatížení D400 s podkladovou deskou litina pro zemní soupravu kulového kohoutu a vývod signalizačního vodiče</t>
  </si>
  <si>
    <t>Montážní prvky pro přepouštěcí pas při montáži KK d90</t>
  </si>
  <si>
    <t>501.21</t>
  </si>
  <si>
    <t>501.22</t>
  </si>
  <si>
    <t>Záslepka pro navrtávací odb. T-kusPE100 SDR11 d63
Záslepka pro navrtávací odb. T-kus PE100 SDR11 d63</t>
  </si>
  <si>
    <t>501.23</t>
  </si>
  <si>
    <t>Použití zaškrcovacího přípravku pro trubku PE d90
Použití zaškrcovacího přípravku pro trubku PE d90</t>
  </si>
  <si>
    <t>501.24</t>
  </si>
  <si>
    <t>Použití zaškrcovacího přípravku pro trubku PE d63
Použití zaškrcovacího přípravku pro trubku PE d63</t>
  </si>
  <si>
    <t>501.25</t>
  </si>
  <si>
    <t>Uvolnění a natvarování pomocí zakružovacího přípravku, označení stlačeného místa d63, 90
Uvolnění a natvarování pomocí zakružovacího přípravku, označení stlačeného místa d63, 90</t>
  </si>
  <si>
    <t>Ostatní doplňkové části potrubí</t>
  </si>
  <si>
    <t>501.26</t>
  </si>
  <si>
    <t>501.27</t>
  </si>
  <si>
    <t>Spojovací prvky a izolace pro signalizační vodič, připevňovací materiál
Spojovací prvky a izolace pro signalizační vodič, připevňovací materiál</t>
  </si>
  <si>
    <t>501.28</t>
  </si>
  <si>
    <t>Výstražná značkovací páska žlutá (nápis PLYN)- šíře min.220
Výstražná značkovací páska žlutá (nápis PLYN)- šíře min.220</t>
  </si>
  <si>
    <t>501.29</t>
  </si>
  <si>
    <t>Poklop kruhový litinový ventilový  s podkladovou deskou litina (GGG40) pro zemní soupravu kulového kohoutu a vývod signalizačního vodiče, třída zatížení D400
Poklop kruhový litinový ventilový  s podkladovou deskou litina (GGG40) pro zemní soupravu kulového kohoutu a vývod signalizačního vodiče, třída zatížení D400</t>
  </si>
  <si>
    <t>Armatury</t>
  </si>
  <si>
    <t>501.30</t>
  </si>
  <si>
    <t>Kulový kohout žlutá páka-plyn Rp2" - HUP
Kulový kohout žlutá páka-plyn Rp2" - HUP</t>
  </si>
  <si>
    <t>501.31</t>
  </si>
  <si>
    <t>Kulový kohout žlutá páka-plyn Rp1" - HUP
Kulový kohout žlutá páka-plyn Rp1" - HUP</t>
  </si>
  <si>
    <t>501.32</t>
  </si>
  <si>
    <t>Vsuvka redukovaná G1"xG2"
Vsuvka redukovaná G1"xG2"</t>
  </si>
  <si>
    <t>501.33</t>
  </si>
  <si>
    <t>Vsuvka redukovaná G3/4"xG1"
Vsuvka redukovaná G3/4"xG1"</t>
  </si>
  <si>
    <t>501.34</t>
  </si>
  <si>
    <t>Regulátor tlaku plynu STL/NTL-2kPa ERG-SE10  Rp3/4"xRp5/4"
Regulátor tlaku plynu STL/NTL-2kPa ERG-SE10  Rp3/4"xRp5/4"</t>
  </si>
  <si>
    <t>501.35</t>
  </si>
  <si>
    <t>Regulátor tlaku plynu STL/NTL-2kPa ERG-SE25  Rp3/4"xRp5/4"
Regulátor tlaku plynu STL/NTL-2kPa ERG-SE25  Rp3/4"xRp5/4"</t>
  </si>
  <si>
    <t>501.36</t>
  </si>
  <si>
    <t>Koleno Rp3/4"-90°
Koleno Rp3/4"-90°</t>
  </si>
  <si>
    <t>501.37</t>
  </si>
  <si>
    <t>Koleno Rp1"-90°
Koleno Rp1"-90°</t>
  </si>
  <si>
    <t>501.38</t>
  </si>
  <si>
    <t>Vsuvka G3/4"
Vsuvka G3/4"</t>
  </si>
  <si>
    <t>Související činnosti: demontáže, montáže, speciální mont.práce,</t>
  </si>
  <si>
    <t>501.39</t>
  </si>
  <si>
    <t>Montáž bezkanálového uložení PE potrubí
Montáž bezkanálového uložení PE potrubí</t>
  </si>
  <si>
    <t>501.40</t>
  </si>
  <si>
    <t>Montážní materiál, jednorázové přípravky
Montážní materiál, jednorázové přípravky</t>
  </si>
  <si>
    <t>501.41</t>
  </si>
  <si>
    <t>Doprava, přesun hmot
Doprava, přesun hmot</t>
  </si>
  <si>
    <t>501.42</t>
  </si>
  <si>
    <t>Pročištění v průběhu montáže
Pročištění v průběhu montáže</t>
  </si>
  <si>
    <t>501.43</t>
  </si>
  <si>
    <t>Zkoušky tlakové, pevnostní, vizuální
Zkoušky tlakové, pevnostní, vizuální</t>
  </si>
  <si>
    <t>501.44</t>
  </si>
  <si>
    <t>501.45</t>
  </si>
  <si>
    <t>Hutněný podsyp (0,1m) a obsyp potrubí pískem
Hutněný podsyp (0,1m) a obsyp potrubí pískem</t>
  </si>
  <si>
    <t>501.46</t>
  </si>
  <si>
    <t>Nehutněný zásyp (0,2m) potrubí pískem
Nehutněný zásyp (0,2m) potrubí pískem</t>
  </si>
  <si>
    <t>501.47</t>
  </si>
  <si>
    <t>501.48</t>
  </si>
  <si>
    <t>Stavební část - stavební konstrukce</t>
  </si>
  <si>
    <t>501.49</t>
  </si>
  <si>
    <t>Pilíř pro HUP, RTP a plynoměr (K2-K72)-sestava dle výkresu:
Základ-beton litý do bednění (d900xš600xv700) s dutinami
Hydroizolacel, pás 900x600 upravený  tvarovým řezem 
Zdivo z bílých vápenopískových cihel VF na maltu (3,2m3)
Stropní deska litá (d1000xš700xv100-60spádová) nebo prefabrikát
Revizní dvířka s provětráním a nápisem HUP 600x600 lakovaná, s uzavíráním čtyřhranem  + rám 660x660 s úchyty pro zazdění</t>
  </si>
  <si>
    <t>501.50</t>
  </si>
  <si>
    <t>Pilíř pro HUP, RTP a plynoměr (K1)-sestava dle výkresu:
Základ-beton litý do bednění (d1100xš600xv700) s dutinami
Hydroizolacel, pás 1100x600 upravený  tvarovým řezem 
Zdivo z bílých vápenopískových cihel VF na maltu (3,7m3)
Stropní deska litá (d1200xš700xv100-60spádová) nebo prefabrikát
Revizní dvířka s provětráním a nápisem HUP 800x800 lakovaná, s uzavíráním čtyřhranem  + rám 860x860 s úchyty pro zazdění</t>
  </si>
  <si>
    <t>SO 502</t>
  </si>
  <si>
    <t>PŘELOŽKY POTRUBÍ PLYNU</t>
  </si>
  <si>
    <t>502</t>
  </si>
  <si>
    <t>502.01</t>
  </si>
  <si>
    <t>502.02</t>
  </si>
  <si>
    <t>502.03</t>
  </si>
  <si>
    <t>502.04</t>
  </si>
  <si>
    <t>502.05</t>
  </si>
  <si>
    <t>Spojka s lehce vyrazitelným dorazem PE100 SDR11 d90
Spojka s lehce vyrazitelným dorazem PE100 SDR11 d90</t>
  </si>
  <si>
    <t>502.06</t>
  </si>
  <si>
    <t>502.07</t>
  </si>
  <si>
    <t>Záslepka PE100 SDR11 d90
Záslepka PE100 SDR11 d90</t>
  </si>
  <si>
    <t>502.08</t>
  </si>
  <si>
    <t>T-kus redukovaný s prodlouženým hrdlem PE100 SDR11 d90/d32
T-kus redukovaný s prodlouženým hrdlem PE100 SDR11 d90/d32</t>
  </si>
  <si>
    <t>502.09</t>
  </si>
  <si>
    <t>T-kus redukovaný s prodlouženým hrdlem PE100 SDR11 d90/d63
T-kus redukovaný s prodlouženým hrdlem PE100 SDR11 d90/d63</t>
  </si>
  <si>
    <t>502.10</t>
  </si>
  <si>
    <t>502.11</t>
  </si>
  <si>
    <t>502.12</t>
  </si>
  <si>
    <t>502.13</t>
  </si>
  <si>
    <t>Montážní prvky pro přepouštěcí pas při přepojení d90</t>
  </si>
  <si>
    <t>502.14</t>
  </si>
  <si>
    <t>502.15</t>
  </si>
  <si>
    <t>Záslepka pro navrtávací odb. T-kus PE100 SDR11 d63
Záslepka pro navrtávací odb. T-kus PE100 SDR11 d63</t>
  </si>
  <si>
    <t>502.16</t>
  </si>
  <si>
    <t>502.17</t>
  </si>
  <si>
    <t>502.18</t>
  </si>
  <si>
    <t>Ostatní doplňkové části  potrubí</t>
  </si>
  <si>
    <t>502.19</t>
  </si>
  <si>
    <t>502.20</t>
  </si>
  <si>
    <t>502.21</t>
  </si>
  <si>
    <t>502.22</t>
  </si>
  <si>
    <t>502.23</t>
  </si>
  <si>
    <t>Zaškrcení - stlačení potrubí PE pomocí přípravku d63
Zaškrcení - stlačení potrubí PE pomocí přípravku d63</t>
  </si>
  <si>
    <t>502.24</t>
  </si>
  <si>
    <t>Zaškrcení - stlačení potrubí PE pomocí přípravku d90
Zaškrcení - stlačení potrubí PE pomocí přípravku d90</t>
  </si>
  <si>
    <t>502.25</t>
  </si>
  <si>
    <t>Uvolnění a natvarování pomocí zakružovacího přípravku, označení stlačeného místa d32, d63, 90
Uvolnění a natvarování pomocí zakružovacího přípravku, označení stlačeného místa d32, d63, 90</t>
  </si>
  <si>
    <t>502.26</t>
  </si>
  <si>
    <t>502.27</t>
  </si>
  <si>
    <t>502.28</t>
  </si>
  <si>
    <t>502.29</t>
  </si>
  <si>
    <t>502.30</t>
  </si>
  <si>
    <t>502.31</t>
  </si>
  <si>
    <t>502.32</t>
  </si>
  <si>
    <t>502.33</t>
  </si>
  <si>
    <t>502.34</t>
  </si>
  <si>
    <t>502.35</t>
  </si>
  <si>
    <t>SO 503</t>
  </si>
  <si>
    <t>PŘÍPOJKY PLYNU NTK</t>
  </si>
  <si>
    <t>503</t>
  </si>
  <si>
    <t>01</t>
  </si>
  <si>
    <t>503.01</t>
  </si>
  <si>
    <t>Trubka d40x3,7 SDR11
Trubka d40x3,7 SDR11</t>
  </si>
  <si>
    <t>Potrubí PE100 RC dle ČSN EN1555 pro přeložku NTL na parc.304/1</t>
  </si>
  <si>
    <t>02</t>
  </si>
  <si>
    <t>503.02</t>
  </si>
  <si>
    <t>503.03</t>
  </si>
  <si>
    <t>03</t>
  </si>
  <si>
    <t>503.04</t>
  </si>
  <si>
    <t>Spojka s lehce vyrazitelným dorazem PE100 SDR11 d40
Spojka s lehce vyrazitelným dorazem PE100 SDR11 d40</t>
  </si>
  <si>
    <t>503.05</t>
  </si>
  <si>
    <t>Koleno 90° PE100 SDR11 d40
Koleno 90° PE100 SDR11 d40</t>
  </si>
  <si>
    <t>503.06</t>
  </si>
  <si>
    <t>Přechodový kus PE-HD/ocel s vnitřním závitem PE100 SDR11 d40/Rp5/4"
Přechodový kus PE-HD/ocel s vnitřním závitem PE100 SDR11 d40/Rp5/4"</t>
  </si>
  <si>
    <t>503.07</t>
  </si>
  <si>
    <t>Přechodový kus PE-HD/ocel k přivaření PE100 SDR11 d40/DN32
Přechodový kus PE-HD/ocel k přivaření PE100 SDR11 d40/DN32</t>
  </si>
  <si>
    <t>Elektrotvarovky bezpečnostní pro přeložku NTL na parc.304/1</t>
  </si>
  <si>
    <t>04</t>
  </si>
  <si>
    <t>503.08</t>
  </si>
  <si>
    <t>503.09</t>
  </si>
  <si>
    <t>503.10</t>
  </si>
  <si>
    <t>Přechodový kus PE-HD/ocel s vnitřním závitem PE100 SDR11 d63/Rp2"
Přechodový kus PE-HD/ocel s vnitřním závitem PE100 SDR11 d63/Rp2"</t>
  </si>
  <si>
    <t>503.11</t>
  </si>
  <si>
    <t>503.12</t>
  </si>
  <si>
    <t>Přechodový kus PE-HD/ocel k přivaření PE100 SDR11 d63/DN50 (DN ocelového potrubí u NB3 nutno ověřit po odkopání, případně použít ocelovou redukci pro napojení)
Přechodový kus PE-HD/ocel k přivaření PE100 SDR11 d63/DN50 (DN ocelového potrubí u NB3 nutno ověřit po odkopání, případně použít ocelovou redukci pro napojení)</t>
  </si>
  <si>
    <t>503.13</t>
  </si>
  <si>
    <t>Přechodový kus PE-HD/ocel k přivaření PE100 SDR11 d40/DN32 (DN ocelového potrubí u NB4 nutno ověřit po odkopání, případně použít ocelovou redukci pro napojení)
Přechodový kus PE-HD/ocel k přivaření PE100 SDR11 d40/DN32 (DN ocelového potrubí u NB4 nutno ověřit po odkopání, případně použít ocelovou redukci pro napojení)</t>
  </si>
  <si>
    <t>05</t>
  </si>
  <si>
    <t>503.14</t>
  </si>
  <si>
    <t>503.15</t>
  </si>
  <si>
    <t>503.16</t>
  </si>
  <si>
    <t>Ostatní doplňkové části potrubí pro přeložku NTL na parc.304/1</t>
  </si>
  <si>
    <t>06</t>
  </si>
  <si>
    <t>503.17</t>
  </si>
  <si>
    <t>503.18</t>
  </si>
  <si>
    <t>503.19</t>
  </si>
  <si>
    <t>07</t>
  </si>
  <si>
    <t>503.20</t>
  </si>
  <si>
    <t>Vsuvka redukovaná G1"xG5/4"
Vsuvka redukovaná G1"xG5/4"</t>
  </si>
  <si>
    <t>503.21</t>
  </si>
  <si>
    <t>Vsuvka G5/4"
Vsuvka G5/4"</t>
  </si>
  <si>
    <t>503.22</t>
  </si>
  <si>
    <t>503.23</t>
  </si>
  <si>
    <t>503.24</t>
  </si>
  <si>
    <t>Koleno Rp5/4"-90°
Koleno Rp5/4"-90°</t>
  </si>
  <si>
    <t>503.25</t>
  </si>
  <si>
    <t>Koleno Rp2"-90°
Koleno Rp2"-90°</t>
  </si>
  <si>
    <t>503.26</t>
  </si>
  <si>
    <t>Plynoměr G4 NTL 2kPa Rp5/4"  dodá dodavatel plynu
Plynoměr G4 NTL 2kPa Rp5/4"  dodá dodavatel plynu</t>
  </si>
  <si>
    <t>503.27</t>
  </si>
  <si>
    <t>Plynoměr G6 NTL 2kPa Rp5/4"  dodá dodavatel plynu
Plynoměr G6 NTL 2kPa Rp5/4"  dodá dodavatel plynu</t>
  </si>
  <si>
    <t>503.28</t>
  </si>
  <si>
    <t>Plynoměr G10 NTL 2kPa Rp2"   dodá dodavatel plynu
Plynoměr G10 NTL 2kPa Rp2"   dodá dodavatel plynu</t>
  </si>
  <si>
    <t>Armatury pro přeložku NTL na parc.304/1</t>
  </si>
  <si>
    <t>08</t>
  </si>
  <si>
    <t>503.29</t>
  </si>
  <si>
    <t>503.30</t>
  </si>
  <si>
    <t>Vsuvka G2"
Vsuvka G2"</t>
  </si>
  <si>
    <t>503.31</t>
  </si>
  <si>
    <t>Vsuvka redukovaná G2"xG5/4"
Vsuvka redukovaná G2"xG5/4"</t>
  </si>
  <si>
    <t>503.32</t>
  </si>
  <si>
    <t>503.33</t>
  </si>
  <si>
    <t>503.34</t>
  </si>
  <si>
    <t>Plynoměr G10 NTL 2kPa Rp2"   určí a dodá dodavatel plynu
Plynoměr G10 NTL 2kPa Rp2"   určí a dodá dodavatel plynu</t>
  </si>
  <si>
    <t>09</t>
  </si>
  <si>
    <t>503.35</t>
  </si>
  <si>
    <t>Demontáže stávajícího potrubí Fe/Zn DN50-DN25 a odvoz na skládku a doložení likvidace
Demontáže stávajícího potrubí Fe/Zn DN50-DN25 a odvoz na skládku a doložení likvidace</t>
  </si>
  <si>
    <t>503.36</t>
  </si>
  <si>
    <t>503.37</t>
  </si>
  <si>
    <t>503.38</t>
  </si>
  <si>
    <t>503.39</t>
  </si>
  <si>
    <t>503.40</t>
  </si>
  <si>
    <t>10</t>
  </si>
  <si>
    <t>503.41</t>
  </si>
  <si>
    <t>Odstranění povrchové půdy (ornice) do hloubky 0,2m odvoz na skládku
Odstranění povrchové půdy (ornice) do hloubky 0,2m odvoz na skládku</t>
  </si>
  <si>
    <t>503.42</t>
  </si>
  <si>
    <t>503.43</t>
  </si>
  <si>
    <t>503.44</t>
  </si>
  <si>
    <t>Nehutněný zásyp (0,1m) potrubí pískem
Nehutněný zásyp (0,1m) potrubí pískem</t>
  </si>
  <si>
    <t>503.45</t>
  </si>
  <si>
    <t>Dovoz výkopku z mezideponie a zavážka potrubí s hutněním (tl.0,2m)
Dovoz výkopku z mezideponie a zavážka potrubí s hutněním (tl.0,2m)</t>
  </si>
  <si>
    <t>503.46</t>
  </si>
  <si>
    <t>Dovoz povrchové půdy, krytí zeminou a urovnání povrchu
Dovoz povrchové půdy, krytí zeminou a urovnání povrchu</t>
  </si>
  <si>
    <t>503.47</t>
  </si>
  <si>
    <t>Odvoz přebytečného výkopku
Odvoz přebytečného výkopku</t>
  </si>
  <si>
    <t>503.48</t>
  </si>
  <si>
    <t>Uvedení povrchů do původního stavu
Uvedení povrchů do původního stavu</t>
  </si>
  <si>
    <t>503.49</t>
  </si>
  <si>
    <t>Začištění staveniště, vyčištění staveniště
Začištění staveniště, vyčištění staveniště</t>
  </si>
  <si>
    <t xml:space="preserve">soub.     </t>
  </si>
  <si>
    <t>503.50</t>
  </si>
  <si>
    <t>Zábory
Zábory</t>
  </si>
  <si>
    <t>503.51</t>
  </si>
  <si>
    <t>Vytýčení sítí
Vytýčení sítí</t>
  </si>
  <si>
    <t>503.52</t>
  </si>
  <si>
    <t>Zkoušky hutnění
Zkoušky hutnění</t>
  </si>
  <si>
    <t>503.53</t>
  </si>
  <si>
    <t>503.54</t>
  </si>
  <si>
    <t>Ochrana vzrostlé zeleně
Ochrana vzrostlé zeleně</t>
  </si>
  <si>
    <t>503.55</t>
  </si>
  <si>
    <t>Soubor ochranných prvků a zábran u výkopů
Soubor ochranných prvků a zábran u výkopů</t>
  </si>
  <si>
    <t>11</t>
  </si>
  <si>
    <t>503.56</t>
  </si>
  <si>
    <t>Pilíř pro HUP, RTP a plynoměr (K73)-sestava dle výkresu:
Základ-beton litý do bednění (d900xš600xv700) s dutinami
Hydroizolacel, pás 900x600 upravený  tvarovým řezem 
Zdivo z bílých vápenopískových cihel VF na maltu (3,2m3)
Stropní deska litá (d1000xš700xv100-60spádová) nebo prefabrikát
Revizní dvířka s provětráním a nápisem HUP 600x600 lakovaná, s uzavíráním čtyřhranem  + rám 660x660 s úchyty pro zazdění</t>
  </si>
  <si>
    <t>SO 510.2</t>
  </si>
  <si>
    <t>TEPLOVOD 2.ETAPA</t>
  </si>
  <si>
    <t>510.2.1</t>
  </si>
  <si>
    <t>TEPLOVOD 2.ETAPA - HLAVNÍ TRASA</t>
  </si>
  <si>
    <t>Předizolované potrubí plastové</t>
  </si>
  <si>
    <t>01.HL</t>
  </si>
  <si>
    <t>HL.001</t>
  </si>
  <si>
    <t>Trubka plastová předizolovaná +single d125; da 116,0; s 6,8; di 102,4; DN 100; DA 202; TRSP 95 °C; PN10; class A dle ofi ZG200-2
Trubka plastová předizolovaná +single d125; da 116,0; s 6,8; di 102,4; DN 100; DA 202; TRSP 95 °C; PN10; class A dle ofi ZG200-2</t>
  </si>
  <si>
    <t>HL.002</t>
  </si>
  <si>
    <t>Trubka plastová předizolovaná ; double 2xd90; da 84,0; s 6,0; di 72,0; DN 75; DA 225; PE-Xa 95 °C; PN10; class A dle ofi ZG200-2
Trubka plastová předizolovaná ; double 2xd90; da 84,0; s 6,0; di 72,0; DN 75; DA 225; PE-Xa 95 °C; PN10; class A dle ofi ZG200-2</t>
  </si>
  <si>
    <t>HL.003</t>
  </si>
  <si>
    <t>Trubka plastová předizolovaná ; double 2xd75; da 69,5; s 4,6; di 60,3; DN 65; DA 202; TRSP 95 °C; PN10; class A dle ofi ZG200-2
Trubka plastová předizolovaná ; double 2xd75; da 69,5; s 4,6; di 60,3; DN 65; DA 202; TRSP 95 °C; PN10; class A dle ofi ZG200-2</t>
  </si>
  <si>
    <t>HL.004</t>
  </si>
  <si>
    <t>Trubka plastová předizolovaná ; double 2xd63; da 58,5; s 4,0; di 50,5; DN 50; DA 182; TRSP 95 °C; PN10; class A dle ofi ZG200-2
Trubka plastová předizolovaná ; double 2xd63; da 58,5; s 4,0; di 50,5; DN 50; DA 182; TRSP 95 °C; PN10; class A dle ofi ZG200-2</t>
  </si>
  <si>
    <t>HL.005</t>
  </si>
  <si>
    <t>Trubka plastová předizolovaná  +single d63; da 58,5; s 4,0; di 50,5; DN 50; DA 126; TRSP 95 °C; PN10; class A dle ofi ZG200-2
Trubka plastová předizolovaná  +single d63; da 58,5; s 4,0; di 50,5; DN 50; DA 126; TRSP 95 °C; PN10; class A dle ofi ZG200-2</t>
  </si>
  <si>
    <t>HL.006</t>
  </si>
  <si>
    <t>Lisovaná přechodka navařovací; pro TRSP, 115 °C, PN16, d125 / DN 100, 114,3x3,6
Lisovaná přechodka navařovací; pro TRSP, 115 °C, PN16, d125 / DN 100, 114,3x3,6</t>
  </si>
  <si>
    <t>HL.007</t>
  </si>
  <si>
    <t>Izolace spoje redukovaná; DA 225 / DA 202
Izolace spoje redukovaná; DA 225 / DA 202</t>
  </si>
  <si>
    <t>HL.008</t>
  </si>
  <si>
    <t>Lisovaná spojka ; pro TRSP, 115 °C,           PN16, d125
Lisovaná spojka ; pro TRSP, 115 °C,           PN16, d125</t>
  </si>
  <si>
    <t>HL.009</t>
  </si>
  <si>
    <t>Izolace spoje ; přímá, DA 202
Izolace spoje ; přímá, DA 202</t>
  </si>
  <si>
    <t>HL.010</t>
  </si>
  <si>
    <t>Lisovaná spojka ; pro TRSP, 115 °C,            PN16, d90
Lisovaná spojka ; pro TRSP, 115 °C,            PN16, d90</t>
  </si>
  <si>
    <t>HL.011</t>
  </si>
  <si>
    <t>Izolace spoje ; přímá, DA 225
Izolace spoje ; přímá, DA 225</t>
  </si>
  <si>
    <t>HL.012</t>
  </si>
  <si>
    <t>lisovaný potrubný uzáver s jednostranným zaslepením pre aramidom zosilnenú rúrku (TRSP), max 115 °C, PN16, d63
lisovaný potrubný uzáver s jednostranným zaslepením pre aramidom zosilnenú rúrku (TRSP), max 115 °C, PN16, d63</t>
  </si>
  <si>
    <t>HL.013</t>
  </si>
  <si>
    <t>Izolace ukončení spoje  ; zaslepení pro DA 126
Izolace ukončení spoje  ; zaslepení pro DA 126</t>
  </si>
  <si>
    <t>HL.014</t>
  </si>
  <si>
    <t>doizolovanie spoja - zaslepenie redukované DA202 na DA182
doizolovanie spoja - zaslepenie redukované DA202 na DA182</t>
  </si>
  <si>
    <t>HL.015</t>
  </si>
  <si>
    <t>Lisovaná spojka ; pro TRSP, 115 °C,              PN16, d63
Lisovaná spojka ; pro TRSP, 115 °C,              PN16, d63</t>
  </si>
  <si>
    <t>HL.016</t>
  </si>
  <si>
    <t>Izolace spoje; přímá, DA 182
Izolace spoje; přímá, DA 182</t>
  </si>
  <si>
    <t>HL.017</t>
  </si>
  <si>
    <t>Předizolovaný ocelový T- kus ; s lisovanými přechody pro TRSP, 115 °C, PN16, etáž 45°, d125/d63/d125 - DA225/DA142/DA225
Předizolovaný ocelový T- kus ; s lisovanými přechody pro TRSP, 115 °C, PN16, etáž 45°, d125/d63/d125 - DA225/DA142/DA225</t>
  </si>
  <si>
    <t>HL.018</t>
  </si>
  <si>
    <t>HL.019</t>
  </si>
  <si>
    <t>Izolace spoje redukovaná; DA 142 / DA 126
Izolace spoje redukovaná; DA 142 / DA 126</t>
  </si>
  <si>
    <t>HL.020</t>
  </si>
  <si>
    <t>Predizolovaný T-kus d125/2xd63/2xd90 DA225/DA200/DA225
Predizolovaný T-kus d125/2xd63/2xd90 DA225/DA200/DA225</t>
  </si>
  <si>
    <t>HL.021</t>
  </si>
  <si>
    <t>HL.022</t>
  </si>
  <si>
    <t>Izolace spoje redukovaná; DA 202 / DA 182
Izolace spoje redukovaná; DA 202 / DA 182</t>
  </si>
  <si>
    <t>HL.023</t>
  </si>
  <si>
    <t>HL.024</t>
  </si>
  <si>
    <t>Předizolovaný ocelový T- kus ; s lisovanými přechody pro TRSP, 115 °C, PN16, 2 x d90/d63/d75 - DA250/DA200/DA250
Předizolovaný ocelový T- kus ; s lisovanými přechody pro TRSP, 115 °C, PN16, 2 x d90/d63/d75 - DA250/DA200/DA250</t>
  </si>
  <si>
    <t>HL.025</t>
  </si>
  <si>
    <t>Izolace spoje redukovaná; DA 250 / DA 225
Izolace spoje redukovaná; DA 250 / DA 225</t>
  </si>
  <si>
    <t>HL.026</t>
  </si>
  <si>
    <t>Izolace spoje redukovaná; DA 250 / DA 202
Izolace spoje redukovaná; DA 250 / DA 202</t>
  </si>
  <si>
    <t>HL.027</t>
  </si>
  <si>
    <t>HL.028</t>
  </si>
  <si>
    <t>Předizolovaný ocelový T- kus; s lisovanými přechody pro TRSP, 115 °C, PN16, 2 x d75/d63/d63 - DA225/DA202/DA225
Předizolovaný ocelový T- kus; s lisovanými přechody pro TRSP, 115 °C, PN16, 2 x d75/d63/d63 - DA225/DA202/DA225</t>
  </si>
  <si>
    <t>HL.029</t>
  </si>
  <si>
    <t>HL.030</t>
  </si>
  <si>
    <t>Izolace spoje redukovaná; DA 225 / DA 182
Izolace spoje redukovaná; DA 225 / DA 182</t>
  </si>
  <si>
    <t>HL.031</t>
  </si>
  <si>
    <t>HL.032</t>
  </si>
  <si>
    <t>Pevný bod DN100 / DA225, izolácia séria 2
Pevný bod DN100 / DA225, izolácia séria 2</t>
  </si>
  <si>
    <t>HL.033</t>
  </si>
  <si>
    <t>Izolace spoje; přímá, DA 225
Izolace spoje; přímá, DA 225</t>
  </si>
  <si>
    <t>Předizolované potrubí plastové-související prvky</t>
  </si>
  <si>
    <t>02.HL</t>
  </si>
  <si>
    <t>HL.034</t>
  </si>
  <si>
    <t>Výstražná značkovací páska zelená  - 850m
Výstražná značkovací páska zelená  - 850m</t>
  </si>
  <si>
    <t>HL.035</t>
  </si>
  <si>
    <t>Polyetylénová šachta ventilů PE-well o800/900,poklop (o500) typ 1-nosnost 25t (v zeleni)
Polyetylénová šachta ventilů PE-well o800/900,poklop (o500) typ 1-nosnost 25t (v zeleni)</t>
  </si>
  <si>
    <t>Související činnosti: Montáže, speciální mont.práce</t>
  </si>
  <si>
    <t>03.HL</t>
  </si>
  <si>
    <t>HL.036</t>
  </si>
  <si>
    <t>Montáž předizolovaného potrubí
Montáž předizolovaného potrubí</t>
  </si>
  <si>
    <t>HL.037</t>
  </si>
  <si>
    <t>HL.038</t>
  </si>
  <si>
    <t>HL.039</t>
  </si>
  <si>
    <t>Napouštění a vypouštění systému v průběhu montáže
Napouštění a vypouštění systému v průběhu montáže</t>
  </si>
  <si>
    <t>HL.040</t>
  </si>
  <si>
    <t>Zkoušky tlakové, pevnostní
Zkoušky tlakové, pevnostní</t>
  </si>
  <si>
    <t>HL.041</t>
  </si>
  <si>
    <t>Zkoušky jakosti svarů
Zkoušky jakosti svarů</t>
  </si>
  <si>
    <t>HL.042</t>
  </si>
  <si>
    <t>Geodetické zaměření
Geodetické zaměření</t>
  </si>
  <si>
    <t>HL.043</t>
  </si>
  <si>
    <t>Ostatní (dokumentace skutečného provedení a další činnosti spojené s montáží)
Ostatní (dokumentace skutečného provedení a další činnosti spojené s montáží)</t>
  </si>
  <si>
    <t>Stavební část-potrubní systém od Z2 k odbočným šachtám - zemní práce, montáže a demontáže</t>
  </si>
  <si>
    <t>04.HL</t>
  </si>
  <si>
    <t>HL.044</t>
  </si>
  <si>
    <t>Sejmutí ornice do hl.200mm a odvoz na mezideponii
Sejmutí ornice do hl.200mm a odvoz na mezideponii</t>
  </si>
  <si>
    <t>HL.045</t>
  </si>
  <si>
    <t>Odstranění dlažděného povrchu  komunikace  zátěžové a chodníků, odvoz na skládku
Odstranění dlažděného povrchu  komunikace  zátěžové a chodníků, odvoz na skládku</t>
  </si>
  <si>
    <t>HL.046</t>
  </si>
  <si>
    <t>HL.047</t>
  </si>
  <si>
    <t>Hutněný podsyp a zásyp potrubí pískem
Hutněný podsyp a zásyp potrubí pískem</t>
  </si>
  <si>
    <t>HL.048</t>
  </si>
  <si>
    <t>Dovoz výkopku z mezideponie a zavážka potrubí s hutněním
Dovoz výkopku z mezideponie a zavážka potrubí s hutněním</t>
  </si>
  <si>
    <t>HL.049</t>
  </si>
  <si>
    <t>HL.051</t>
  </si>
  <si>
    <t>HL.052</t>
  </si>
  <si>
    <t>HL.053</t>
  </si>
  <si>
    <t>HL.054</t>
  </si>
  <si>
    <t>HL.055</t>
  </si>
  <si>
    <t>HL.056</t>
  </si>
  <si>
    <t>HL.057</t>
  </si>
  <si>
    <t>Pevný bod - Kotvící blok betonový 0,8x1,5x0,9 s železobetonovou výstuží - průměr ocel.drátů 12mm (vnější rozměr ocel.konstrukce 0,7x1,4x0,8)
Pevný bod - Kotvící blok betonový 0,8x1,5x0,9 s železobetonovou výstuží - průměr ocel.drátů 12mm (vnější rozměr ocel.konstrukce 0,7x1,4x0,8)</t>
  </si>
  <si>
    <t>510.2.2</t>
  </si>
  <si>
    <t>TEPLOVOD 2.ETAPA - DOPOJENÍ K5,6,7,10,11,12</t>
  </si>
  <si>
    <t>01.DOP1</t>
  </si>
  <si>
    <t>DOP1.001</t>
  </si>
  <si>
    <t>DOP1.002</t>
  </si>
  <si>
    <t>Trubka plastová předizolovaná  double 2xd32; da 32,0; s 2,5 di 27,0; DN 25; DA 126; TRSP 95 °C; PN10; class A dle ofi ZG200-2
Trubka plastová předizolovaná  double 2xd32; da 32,0; s 2,5 di 27,0; DN 25; DA 126; TRSP 95 °C; PN10; class A dle ofi ZG200-2</t>
  </si>
  <si>
    <t>DOP1.003</t>
  </si>
  <si>
    <t>Trubka plastová předizolovaná ; single d63; da 58,5; s 4,0; di 50,5; DN 50; DA 126; TRSP 95 °C; PN10; class A dle ofi ZG200-2
Trubka plastová předizolovaná ; single d63; da 58,5; s 4,0; di 50,5; DN 50; DA 126; TRSP 95 °C; PN10; class A dle ofi ZG200-2</t>
  </si>
  <si>
    <t>DOP1.004</t>
  </si>
  <si>
    <t>Lisovaná přechodka navařovací ; pro TRSP, 115 °C, PN16, d63 / DN 50, 60,3x3,2
Lisovaná přechodka navařovací ; pro TRSP, 115 °C, PN16, d63 / DN 50, 60,3x3,2</t>
  </si>
  <si>
    <t>DOP1.005</t>
  </si>
  <si>
    <t>Ukončovací manžeta smršťovací ; 2xd63 - 2xd75 / DA 182 - DA 202
Ukončovací manžeta smršťovací ; 2xd63 - 2xd75 / DA 182 - DA 202</t>
  </si>
  <si>
    <t>DOP1.006</t>
  </si>
  <si>
    <t>DOP1.007</t>
  </si>
  <si>
    <t>NRG RK labyryntové tesnenie proti netlakovej vode DA 182
NRG RK labyryntové tesnenie proti netlakovej vode DA 182</t>
  </si>
  <si>
    <t>DOP1.008</t>
  </si>
  <si>
    <t>DOP1.009</t>
  </si>
  <si>
    <t>Ukončovací manžeta smršťovací ; d60 - d76 / DA 125 - DA 142
Ukončovací manžeta smršťovací ; d60 - d76 / DA 125 - DA 142</t>
  </si>
  <si>
    <t>DOP1.010</t>
  </si>
  <si>
    <t>Izolace spoje ; přímá, DA 126
Izolace spoje ; přímá, DA 126</t>
  </si>
  <si>
    <t>DOP1.011</t>
  </si>
  <si>
    <t>labyryntové tesnenie proti netlakovej vode DA 126
labyryntové tesnenie proti netlakovej vode DA 126</t>
  </si>
  <si>
    <t>DOP1.012</t>
  </si>
  <si>
    <t>Lisovaná přechodka navařovací ; pro TRSP, 95 °C, PN10, d32 / DN 25, 33,7x2,6
Lisovaná přechodka navařovací ; pro TRSP, 95 °C, PN10, d32 / DN 25, 33,7x2,6</t>
  </si>
  <si>
    <t>DOP1.013</t>
  </si>
  <si>
    <t>Ukončovací manžeta smršťovací ; 2xd32 - 2xd40 / DA 111 - DA 126
Ukončovací manžeta smršťovací ; 2xd32 - 2xd40 / DA 111 - DA 126</t>
  </si>
  <si>
    <t>DOP1.014</t>
  </si>
  <si>
    <t>Předizolovaný ocelový T- kus ; s lisovanými přechody pro TRSP, 115 °C, PN16, 2 x d63/d63/d32 - DA202/DA202/DA202
Předizolovaný ocelový T- kus ; s lisovanými přechody pro TRSP, 115 °C, PN16, 2 x d63/d63/d32 - DA202/DA202/DA202</t>
  </si>
  <si>
    <t>510.2.1.2 Předizolované potrubí plastové-související prvky</t>
  </si>
  <si>
    <t>02.DOP1</t>
  </si>
  <si>
    <t>DOP1.015</t>
  </si>
  <si>
    <t>Výstražná značkovací páska zelená
Výstražná značkovací páska zelená</t>
  </si>
  <si>
    <t>510.2.1.3 Napojení v objektech</t>
  </si>
  <si>
    <t>03.DOP1</t>
  </si>
  <si>
    <t>DOP1.016</t>
  </si>
  <si>
    <t>Kulové kohouty se závitem  PN 35 - R 250 D - DN50 (2")
Kulové kohouty se závitem  PN 35 - R 250 D - DN50 (2")</t>
  </si>
  <si>
    <t>DOP1.017</t>
  </si>
  <si>
    <t>Kulové kohouty se závitem  PN 35 - R 250 D - DN15 (1/2") - teplárenský zkrat "Y" na patě objektů
Kulové kohouty se závitem  PN 35 - R 250 D - DN15 (1/2") - teplárenský zkrat "Y" na patě objektů</t>
  </si>
  <si>
    <t>DOP1.018</t>
  </si>
  <si>
    <t>Potrubí z ocelových trubek 11.353.0 DN25 - 1/2"   - teplárenský zkrat "Y" na patě objektů
Potrubí z ocelových trubek 11.353.0 DN25 - 1/2"   - teplárenský zkrat "Y" na patě objektů</t>
  </si>
  <si>
    <t>DOP1.019</t>
  </si>
  <si>
    <t>Potrubní koleno K3 -90° - DN15
Potrubní koleno K3 -90° - DN15</t>
  </si>
  <si>
    <t>DOP1.020</t>
  </si>
  <si>
    <t>Návarek závitový G2"
Návarek závitový G2"</t>
  </si>
  <si>
    <t>DOP1.021</t>
  </si>
  <si>
    <t>Nátěry syntetické potrubí dvojnásobné se zákl.nátěrem
Nátěry syntetické potrubí dvojnásobné se zákl.nátěrem</t>
  </si>
  <si>
    <t>510.2.1.4 Související činnosti: Montáže, speciální mont.práce</t>
  </si>
  <si>
    <t>04.DOP1</t>
  </si>
  <si>
    <t>DOP1.022</t>
  </si>
  <si>
    <t>DOP1.023</t>
  </si>
  <si>
    <t>Montáže ukončení v napojovaných objektech, tj vstupních armatur vč teplárenského zkratu
Montáže ukončení v napojovaných objektech, tj vstupních armatur vč teplárenského zkratu</t>
  </si>
  <si>
    <t>DOP1.024</t>
  </si>
  <si>
    <t>DOP1.025</t>
  </si>
  <si>
    <t>DOP1.026</t>
  </si>
  <si>
    <t>DOP1.027</t>
  </si>
  <si>
    <t>DOP1.028</t>
  </si>
  <si>
    <t>DOP1.029</t>
  </si>
  <si>
    <t>DOP1.030</t>
  </si>
  <si>
    <t>510.2.2  Stavební část-potrubní systém</t>
  </si>
  <si>
    <t>05.DOP1</t>
  </si>
  <si>
    <t>DOP1.031</t>
  </si>
  <si>
    <t>DOP1.032</t>
  </si>
  <si>
    <t>DOP1.033</t>
  </si>
  <si>
    <t>DOP1.034</t>
  </si>
  <si>
    <t>DOP1.035</t>
  </si>
  <si>
    <t>DOP1.036</t>
  </si>
  <si>
    <t>DOP1.037</t>
  </si>
  <si>
    <t>DOP1.038</t>
  </si>
  <si>
    <t>DOP1.039</t>
  </si>
  <si>
    <t>510.2.3</t>
  </si>
  <si>
    <t>TEPLOVOD 2.ETAPA - DOPOJENÍ K8,9</t>
  </si>
  <si>
    <t>01.DOP2</t>
  </si>
  <si>
    <t>DOP2.001</t>
  </si>
  <si>
    <t>DOP2.002</t>
  </si>
  <si>
    <t>Trubka plastová předizolovaná  +; double 2xd32; da 32,0; s 2,5 di 27,0; DN 25; DA 126; TRSP 95 °C; PN10; class A dle ofi ZG200-2
Trubka plastová předizolovaná  +; double 2xd32; da 32,0; s 2,5 di 27,0; DN 25; DA 126; TRSP 95 °C; PN10; class A dle ofi ZG200-2</t>
  </si>
  <si>
    <t>DOP2.003</t>
  </si>
  <si>
    <t>DOP2.004</t>
  </si>
  <si>
    <t>Ukončovací manžeta smršťovací  2xd63 - 2xd75 / DA 182 - DA 202
Ukončovací manžeta smršťovací  2xd63 - 2xd75 / DA 182 - DA 202</t>
  </si>
  <si>
    <t>DOP2.005</t>
  </si>
  <si>
    <t>DOP2.006</t>
  </si>
  <si>
    <t>labyryntové tesnenie proti netlakovej vode DA 182
labyryntové tesnenie proti netlakovej vode DA 182</t>
  </si>
  <si>
    <t>DOP2.007</t>
  </si>
  <si>
    <t>Lisovaná přechodka navařovací; pro TRSP, 95 °C, PN10, d32 / DN 25, 33,7x2,6
Lisovaná přechodka navařovací; pro TRSP, 95 °C, PN10, d32 / DN 25, 33,7x2,6</t>
  </si>
  <si>
    <t>DOP2.008</t>
  </si>
  <si>
    <t>DOP2.009</t>
  </si>
  <si>
    <t>DOP2.010</t>
  </si>
  <si>
    <t>Předizolovaný ocelový T- kus; s lisovanými přechody pro TRSP, 115 °C, PN16, 2 x d63/d63/d32 - DA202/DA202/DA202
Předizolovaný ocelový T- kus; s lisovanými přechody pro TRSP, 115 °C, PN16, 2 x d63/d63/d32 - DA202/DA202/DA202</t>
  </si>
  <si>
    <t>DOP2.011</t>
  </si>
  <si>
    <t>DOP2.012</t>
  </si>
  <si>
    <t>Izolace spoje redukovaná; DA 202 / DA 126
Izolace spoje redukovaná; DA 202 / DA 126</t>
  </si>
  <si>
    <t>02.DOP2</t>
  </si>
  <si>
    <t>DOP2.013</t>
  </si>
  <si>
    <t>Napojení v objektech</t>
  </si>
  <si>
    <t>03.DOP2</t>
  </si>
  <si>
    <t>DOP2.014</t>
  </si>
  <si>
    <t>Kulové kohouty se závitem PN 35 - R 250 D - DN50 (2")
Kulové kohouty se závitem PN 35 - R 250 D - DN50 (2")</t>
  </si>
  <si>
    <t>DOP2.015</t>
  </si>
  <si>
    <t>Kulové kohouty se závitem  PN 35 - R 250 D - DN25 (1")
Kulové kohouty se závitem  PN 35 - R 250 D - DN25 (1")</t>
  </si>
  <si>
    <t>DOP2.016</t>
  </si>
  <si>
    <t>DOP2.017</t>
  </si>
  <si>
    <t>DOP2.018</t>
  </si>
  <si>
    <t>DOP2.019</t>
  </si>
  <si>
    <t>DOP2.020</t>
  </si>
  <si>
    <t>Návarek závitový G1"
Návarek závitový G1"</t>
  </si>
  <si>
    <t>DOP2.021</t>
  </si>
  <si>
    <t>04.DOP2</t>
  </si>
  <si>
    <t>DOP2.022</t>
  </si>
  <si>
    <t>DOP2.023</t>
  </si>
  <si>
    <t>DOP2.024</t>
  </si>
  <si>
    <t>DOP2.025</t>
  </si>
  <si>
    <t>DOP2.026</t>
  </si>
  <si>
    <t>DOP2.027</t>
  </si>
  <si>
    <t>DOP2.028</t>
  </si>
  <si>
    <t>DOP2.029</t>
  </si>
  <si>
    <t>DOP2.030</t>
  </si>
  <si>
    <t>Stavební část-potrubní systém od šachty Š7 do K8,9 - zemní práce, montáže a demontáže</t>
  </si>
  <si>
    <t>05.DOP2</t>
  </si>
  <si>
    <t>DOP2.031</t>
  </si>
  <si>
    <t>DOP2.032</t>
  </si>
  <si>
    <t>DOP2.033</t>
  </si>
  <si>
    <t>DOP2.034</t>
  </si>
  <si>
    <t>DOP2.035</t>
  </si>
  <si>
    <t>DOP2.036</t>
  </si>
  <si>
    <t>DOP2.037</t>
  </si>
  <si>
    <t>DOP2.038</t>
  </si>
  <si>
    <t>DOP2.039</t>
  </si>
  <si>
    <t>SO 801</t>
  </si>
  <si>
    <t>TERÉNNÍ ÚPRAVY</t>
  </si>
  <si>
    <t>801</t>
  </si>
  <si>
    <t>014101</t>
  </si>
  <si>
    <t>POPLATKY ZA SKLÁDKU
ZEMINA</t>
  </si>
  <si>
    <t>uložení na skládku dle položky 12573.B: 14549,958m3=14 549,958 [A]</t>
  </si>
  <si>
    <t>014102.R1</t>
  </si>
  <si>
    <t>POPLATKY ZA SKLÁDKU
VYBOURANÉ HMOTY - ŽB</t>
  </si>
  <si>
    <t>předpoklad 20% z celkového množství suti, který se nehodí k recyklaci, předpoklad 25%: (0,20*9666,305t)*0,25=483,315 [A]</t>
  </si>
  <si>
    <t>014102.R3</t>
  </si>
  <si>
    <t>POPLATKY ZA SKLÁDKU
VYBOURANÉ HMOTY - SMĚSNÝ STAVEBNÍ ODPAD</t>
  </si>
  <si>
    <t>předpoklad 20% z celkového množství suti, který se nehodí k recyklaci, předpoklad 20%: (0,20*9666,305t)*0,2=386,652 [A]</t>
  </si>
  <si>
    <t>014102.R5</t>
  </si>
  <si>
    <t>POPLATKY ZA SKLÁDKU
VYBOURANÉ HMOTY - KAMENIVO Z KOMUNIKACÍ</t>
  </si>
  <si>
    <t>014102.R6</t>
  </si>
  <si>
    <t>POPLATKY ZA SKLÁDKU
VYBOURANÉ HMOTY - CIHELNÝ ODPAD</t>
  </si>
  <si>
    <t>předpoklad 20% z celkového množství suti, který se nehodí k recyklaci, předpoklad 10%: (0,20*9666,305t)*0,1=193,326 [A]</t>
  </si>
  <si>
    <t>natěžení a dovoz ornice z deponie dle položky 18220, 18230.A, 18230.B: 707,80m3+118,80m3 +5836,15m3=6 662,750 [A]</t>
  </si>
  <si>
    <t>VYKOPÁVKY ZE ZEMNÍKŮ A SKLÁDEK TŘ. I
NATĚŽENÍ A ODVOZ NEVHODNÉ ZEMINY NA SKLÁDKU</t>
  </si>
  <si>
    <t xml:space="preserve">dle celkové bilance: 14549,958m3=14 549,958 [A] </t>
  </si>
  <si>
    <t>18220.R</t>
  </si>
  <si>
    <t>ROZPROSTŘENÍ ORNICE VE SVAHU
NA ARMOVANÉM SVAHU</t>
  </si>
  <si>
    <t>na armovaném svahu: 594,00m2*0,20=118,800 [A]</t>
  </si>
  <si>
    <t>pobytový trávník pro blok budoucí mateřské školy (dočasné dětské hřiště s dynamickými herními prvky) 1757,00m2*0,20=351,400 [A]
pobytový trávník v prostoru prodloužení ulice Skautská (v sousedství budoucí mateřské školy) 487,00m2*0,20=97,400 [B]
pobytový trávník v místě uvažované budoucí restaurace/kavárny (dočasná zatravněná plocha) 405,00m2*0,20=81,000 [C]
pobytový trávník v prostoru za Domovem pro seniory = za stávající budovou kasáren na rohu ulice Argonská a ulice "XX" 890,00m2*0,20=178,000 [D]
Celkem: A+B+C+D=707,800 [E]</t>
  </si>
  <si>
    <t>ROZPROSTŘENÍ ORNICE V ROVINĚ
ROZPROSTŘENÍ ORNICE NA PLOCHY URČENÉ INVESTOREM</t>
  </si>
  <si>
    <t>celkové sejmutí ornice v SO 010: 7399,60m3=7 399,600 [A]
ornice pro zatravněné plochy dle položky 18220, 18230.A v SO 801: -(707,80m3+118,80m3)=- 826,600 [B]
ornice z SO 101: -(285,00m3 +451,85m3)=- 736,850 [C]
Celkem: A+B+C=5 836,150 [D]</t>
  </si>
  <si>
    <t>96615B.R</t>
  </si>
  <si>
    <t>BOURÁNÍ KONSTRUKCÍ - NALOŽENÍ A ODVOZ NA SKLÁDKU
NALOŽENÍ A ODVOZ NEVHODNÝCH VYBOURANÝCH HMOT NA SKLÁDKU</t>
  </si>
  <si>
    <t xml:space="preserve">předpoklad 20% z celkového množství suti, který se nehodí k recyklaci: 0,20*9666,305t=1 933,261 [A] </t>
  </si>
  <si>
    <t>SO 810</t>
  </si>
  <si>
    <t>VEŘEJNÁ A POLOSOUKROMÁ ZELEŇ</t>
  </si>
  <si>
    <t>810</t>
  </si>
  <si>
    <t>natěžení a dovoz zeminy z deponie dle položky 17411, předpoklad 100% původní zeminy pro zásyp: 37,44m3*1,00=37,440 [A]</t>
  </si>
  <si>
    <t>pro kontejnery polozapuštěné: 12ks*(2,20*2,20)*1,60=92,928 [A]</t>
  </si>
  <si>
    <t>uložení na deponii / skládku dle položky 13173: 92,928m3=92,928 [A]</t>
  </si>
  <si>
    <t>pro kontejnery polozapuštěné: 12ks*(2,20*2,20-1,70*1,70)*1,60=37,440 [A]</t>
  </si>
  <si>
    <t>ŠACHY NA CHODNÍKU: 4,80*4,80=23,040 [A]
mlatová cesta: 821,00m2=821,000 [B]
dopadová plocha: 182,00m2=182,000 [C]
Celkem: A+B+C=1 026,040 [D]</t>
  </si>
  <si>
    <t>ROZPROSTŘENÍ ORNICE NA PLOCHY URČENÉ INVESTOREM: 5776,15m3/0,30=19 253,833 [A]</t>
  </si>
  <si>
    <t>HYDROOSEV  ARMOVANÉHO SVAHU: 594,00m2=594,000 [A]</t>
  </si>
  <si>
    <t>18246</t>
  </si>
  <si>
    <t>ZALOŽENÍ TRÁVNÍKU POLOŽENÍM TRAVNATÉHO KOBERCE</t>
  </si>
  <si>
    <t>pobytový trávník pro blok budoucí mateřské školy (dočasné dětské hřiště s dynamickými herními prvky) 1757,00m2=1 757,000 [A]
pobytový trávník v prostoru prodloužení ulice Skautská (v sousedství budoucí mateřské školy) 487,00m2=487,000 [B]
pobytový trávník v místě uvažované budoucí restaurace/kavárny (dočasná zatravněná plocha) 405,00m2=405,000 [C]
pobytový trávník v prostoru za Domovem pro seniory = za stávající budovou kasáren na rohu ulice Argonská a ulice "XX" 890,00m2=890,000 [D]
Celkem: A+B+C+D=3 539,000 [E]</t>
  </si>
  <si>
    <t>dle položky 18242, 18246, předpoklad 4x: 4*(594,00m2 +3539,00m2)=16 532,000 [A]
ROZPROSTŘENÍ ORNICE NA PLOCHY URČENÉ INVESTOREM: 5776,15m3/0,30*4=77 015,333 [B]
Celkem: A+B=93 547,333 [C]</t>
  </si>
  <si>
    <t>18311</t>
  </si>
  <si>
    <t>ZALOŽENÍ ZÁHONU PRO VÝSADBU</t>
  </si>
  <si>
    <t>keře: 106,00m2=106,000 [A]
živý plot: 88,00m2=88,000 [B]
stromy: 100,00m2=100,000 [C]
Celkem: A+B+C=294,000 [D]</t>
  </si>
  <si>
    <t>183311</t>
  </si>
  <si>
    <t>SADOVNICKÉ OBDĚLÁNÍ PŮDY MECHANICKY</t>
  </si>
  <si>
    <t>dle položky 18242, 18246, předpoklad 1,5x: 1,5*(594,00m2 +3539,00m2)=6 199,500 [A]
ROZPROSTŘENÍ ORNICE NA PLOCHY URČENÉ INVESTOREM: 5776,15m3/0,30*1,50=28 880,750 [B]
Celkem: A+B=35 080,250 [C]</t>
  </si>
  <si>
    <t>18461</t>
  </si>
  <si>
    <t>MULČOVÁNÍ</t>
  </si>
  <si>
    <t>18471</t>
  </si>
  <si>
    <t>OŠETŘENÍ DŘEVIN VE SKUPINÁCH</t>
  </si>
  <si>
    <t>keře: 106,00m2*4=424,000 [A]
živý plot: 88,00m2*4=352,000 [B]
Celkem: A+B=776,000 [C]</t>
  </si>
  <si>
    <t>18472</t>
  </si>
  <si>
    <t>OŠETŘENÍ DŘEVIN SOLITERNÍCH</t>
  </si>
  <si>
    <t>stromy: 100ks*4=400,000 [A]</t>
  </si>
  <si>
    <t>184A1</t>
  </si>
  <si>
    <t>VYSAZOVÁNÍ KEŘŮ LISTNATÝCH S BALEM VČETNĚ VÝKOPU JAMKY</t>
  </si>
  <si>
    <t>KEŘE CORNUS ALBA 48ks=48,000 [A]
KEŘE FORSYTHYA 55ks=55,000 [B]
Celkem: A+B=103,000 [C]</t>
  </si>
  <si>
    <t>184B11</t>
  </si>
  <si>
    <t>VYSAZOVÁNÍ STROMŮ LISTNATÝCH S BALEM OBVOD KMENE DO 8CM, VÝŠ DO 1,2M</t>
  </si>
  <si>
    <t>živý plot FAGUS SYLVATICA (stříhané buky) kolem dočasného dětského hřiště: 176ks=176,000 [A]</t>
  </si>
  <si>
    <t>184B17</t>
  </si>
  <si>
    <t>VYSAZOVÁNÍ STROMŮ LISTNATÝCH S BALEM OBVOD KMENE DO 20CM, PODCHOZÍ VÝŠ MIN 2,4M</t>
  </si>
  <si>
    <t>STROMY V ZÁDLAŽBĚ – PLATAN, předpěstovaný 2,5 metru: 44ks=44,000 [A]
STROMY V ZÁDLAŽBĚ – ACER, předpěstovaný 2,5 metru: 7ks=7,000 [B]
STROMY – PLATAN: 17ks=17,000 [C]
STROMY – ACER: 28ks=28,000 [D]
Celkem: A+B+C+D=96,000 [E]</t>
  </si>
  <si>
    <t>184B18.R</t>
  </si>
  <si>
    <t>VYSAZOVÁNÍ STROMŮ LISTNATÝCH S BALEM OBVOD KMENE DO 40CM, PODCHOZÍ VÝŠ MIN 3,0M</t>
  </si>
  <si>
    <t>STROMY – TILIA, předpěstovaná 4 metry: 4ks=4,000 [A]</t>
  </si>
  <si>
    <t>18600</t>
  </si>
  <si>
    <t>ZALÉVÁNÍ VODOU</t>
  </si>
  <si>
    <t>3x10l/ks - keře: 103*3*10/1000=3,090 [A]
3x10l/ks - živý plot: 176*3*10/1000=5,280 [B]
3x20l/ks - stromy: 100*3*20/1000=6,000 [C]
Celkem: A+B+C=14,370 [D]</t>
  </si>
  <si>
    <t>272314</t>
  </si>
  <si>
    <t>ZÁKLADY Z PROSTÉHO BETONU DO C25/30</t>
  </si>
  <si>
    <t>podkladní deska pod kontejnery polozapuštěné: 12ks*(1,70*1,70)*0,10=3,468 [A]</t>
  </si>
  <si>
    <t>33817C</t>
  </si>
  <si>
    <t>SLOUPKY PLOTOVÉ Z DÍLCŮ KOVOVÝCH DO BETONOVÝCH PATEK</t>
  </si>
  <si>
    <t>33817D</t>
  </si>
  <si>
    <t>VZPĚRY PLOTOVÉ Z DÍLCŮ KOVOVÝCH DO BETONOVÝCH PATEK</t>
  </si>
  <si>
    <t>12ks=12,000 [A]</t>
  </si>
  <si>
    <t>ŠACHY NA CHODNÍKU: 4,80*4,80*0,20=4,608 [A]
mlatová cesta: 821,00m2*0,10=82,100 [B]
dopadová plocha: 182,00m2*0,10=18,200 [C]
Celkem: A+B+C=104,908 [D]</t>
  </si>
  <si>
    <t>56340</t>
  </si>
  <si>
    <t>VOZOVKOVÉ VRSTVY ZE ŠTĚRKOPÍSKU
FRAKCE 0-4</t>
  </si>
  <si>
    <t>mlatová cesta: 821,00m2*0,04=32,840 [A]</t>
  </si>
  <si>
    <t>VOZOVKOVÉ VRSTVY ZE ŠTĚRKOPÍSKU
FRAKCE 8-16</t>
  </si>
  <si>
    <t>mlatová cesta: 821,00m2*0,05=41,050 [A]
dopadová plocha: 182,00m2*0,05=9,100 [B]
Celkem: A+B=50,150 [C]</t>
  </si>
  <si>
    <t>VOZOVKOVÉ VRSTVY ZE ŠTĚRKOPÍSKU
FRAKCE 16-32</t>
  </si>
  <si>
    <t>mlatová cesta: 821,00m2*0,06=49,260 [A]
dopadová plocha: 182,00m2*0,06=10,920 [B]
Celkem: A+B=60,180 [C]</t>
  </si>
  <si>
    <t>58250.R</t>
  </si>
  <si>
    <t>DLÁŽDĚNÉ KRYTY Z DESEK Z RECYKLOVANÉ PRYŽE TL. 40MM BEZ LOŽE</t>
  </si>
  <si>
    <t>dopadová plocha: 182,00m2=182,000 [A]</t>
  </si>
  <si>
    <t>DLÁŽDĚNÉ KRYTY Z BETONOVÝCH DLAŽDIC DO LOŽE Z KAMENIVA</t>
  </si>
  <si>
    <t>ŠACHY NA CHODNÍKU: 4,80*4,80=23,040 [A]</t>
  </si>
  <si>
    <t>767911</t>
  </si>
  <si>
    <t>OPLOCENÍ Z DRÁTĚNÉHO PLETIVA POZINKOVANÉHO STANDARDNÍHO</t>
  </si>
  <si>
    <t>oplocení dětského hřiště: 88,00m2=88,000 [A]</t>
  </si>
  <si>
    <t>76796</t>
  </si>
  <si>
    <t>VRATA A VRÁTKA</t>
  </si>
  <si>
    <t>4 branky dětského hřiště: 4,00m2=4,000 [A]</t>
  </si>
  <si>
    <t>93711.R1</t>
  </si>
  <si>
    <t>MOBILIÁŘ - DŘEVĚNÉ LAVIČKY
LAVIČKY PROSTÉ, DVOJITÉ</t>
  </si>
  <si>
    <t>13ks=13,000 [A]</t>
  </si>
  <si>
    <t>93711.R2</t>
  </si>
  <si>
    <t>MOBILIÁŘ - DŘEVĚNÉ LAVIČKY
LAVIČKY S OPĚRADLEM, DVOJITÉ</t>
  </si>
  <si>
    <t>93711.R3</t>
  </si>
  <si>
    <t>MOBILIÁŘ - DŘEVĚNÉ LAVIČKY
lavičky prosté, jednoduché</t>
  </si>
  <si>
    <t>14ks=14,000 [A]</t>
  </si>
  <si>
    <t>93753.R</t>
  </si>
  <si>
    <t>MOBILIÁŘ - KOVOVÉ KOŠE NA ODPADKY
KOŠE SEPAROVANÉ SE SBĚREM PRO PSY</t>
  </si>
  <si>
    <t>93753.R2</t>
  </si>
  <si>
    <t>MOBILIÁŘ - KOVOVÉ KOŠE NA ODPADKY
koše separované bez sběru pro psy</t>
  </si>
  <si>
    <t>3ks=3,000 [A]</t>
  </si>
  <si>
    <t>93753.R3</t>
  </si>
  <si>
    <t>MOBILIÁŘ - KOŠE NA ODPADKY
POLOZAPUŠTĚNÉ KONTEJNERY</t>
  </si>
  <si>
    <t>93754</t>
  </si>
  <si>
    <t>MOBILIÁŘ - KOVOVÉ STOJANY NA KOLA</t>
  </si>
  <si>
    <t>19ks=19,000 [A]</t>
  </si>
  <si>
    <t>93754.R</t>
  </si>
  <si>
    <t>MOBILIÁŘ - ZAHRAZOVACÍ SLOUPKY</t>
  </si>
  <si>
    <t>47=47,000 [A]</t>
  </si>
  <si>
    <t>93756</t>
  </si>
  <si>
    <t>MOBILIÁŘ - KOVOVÉ MŘÍŽE PRO STROMY
MŘÍŽ PRO STROM V ZÁDLAŽBĚ</t>
  </si>
  <si>
    <t>51ks=51,000 [A]</t>
  </si>
  <si>
    <t>93798.R1</t>
  </si>
  <si>
    <t>MOBILIÁŘ - VYBAVENÍ DĚTSKÝCH HŘIŠŤ
HERNÍ ARTEFAKT NA SEZENÍ (10,5×5,5 metru)
Atypický herní a sedací prvek z hoblovaných dřevěných trámků 15x150mm různých délek. Materiál tropické dřevo bez povrchové úpravy.</t>
  </si>
  <si>
    <t>93798.R2</t>
  </si>
  <si>
    <t>MOBILIÁŘ - VYBAVENÍ DĚTSKÝCH HŘIŠŤ
herní věž</t>
  </si>
  <si>
    <t>93798.R3</t>
  </si>
  <si>
    <t>MOBILIÁŘ - VYBAVENÍ DĚTSKÝCH HŘIŠŤ
houpačky závěsné</t>
  </si>
  <si>
    <t>93798.R4</t>
  </si>
  <si>
    <t>MOBILIÁŘ - VYBAVENÍ DĚTSKÝCH HŘIŠŤ
houpačky kladinové</t>
  </si>
  <si>
    <t>93798.R5</t>
  </si>
  <si>
    <t>MOBILIÁŘ - VYBAVENÍ DĚTSKÝCH HŘIŠŤ
skluzavka</t>
  </si>
  <si>
    <t>93798.R6</t>
  </si>
  <si>
    <t>MOBILIÁŘ - VYBAVENÍ DĚTSKÝCH HŘIŠŤ
koníci, houpačka pružinová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</si>
</sst>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20.7142857142857" customWidth="1"/>
    <col min="2" max="2" width="60.7142857142857" customWidth="1"/>
    <col min="3" max="5" width="24.7142857142857" customWidth="1"/>
  </cols>
  <sheetData>
    <row r="1" spans="1:1" ht="12.75" customHeight="1">
      <c r="A1" s="5" t="s">
        <v>13</v>
      </c>
    </row>
    <row r="3" spans="2:2" ht="12.75" customHeight="1">
      <c r="B3" s="1" t="s">
        <v>0</v>
      </c>
    </row>
    <row r="5" spans="2:2" ht="12.75" customHeight="1">
      <c r="B5" s="2" t="s">
        <v>1</v>
      </c>
    </row>
    <row r="6" spans="2:8" ht="12.75" customHeight="1">
      <c r="B6" t="s">
        <v>2</v>
      </c>
      <c r="G6" t="s">
        <v>5</v>
      </c>
      <c>
        <v>0</v>
      </c>
    </row>
    <row r="7" spans="2:8" ht="12.75" customHeight="1">
      <c r="B7" s="3" t="s">
        <v>3</v>
      </c>
      <c s="2">
        <f>SUM(C11:C37)</f>
      </c>
      <c r="G7" t="s">
        <v>6</v>
      </c>
      <c>
        <v>15</v>
      </c>
    </row>
    <row r="8" spans="2:8" ht="12.75" customHeight="1">
      <c r="B8" s="3" t="s">
        <v>4</v>
      </c>
      <c s="2">
        <f>SUM(E11:E37)</f>
      </c>
      <c r="G8" t="s">
        <v>7</v>
      </c>
      <c>
        <v>21</v>
      </c>
    </row>
    <row r="10" spans="1:5" ht="12.75" customHeight="1">
      <c r="A10" s="4" t="s">
        <v>8</v>
      </c>
      <c s="4" t="s">
        <v>9</v>
      </c>
      <c s="4" t="s">
        <v>10</v>
      </c>
      <c s="4" t="s">
        <v>11</v>
      </c>
      <c s="4" t="s">
        <v>12</v>
      </c>
    </row>
    <row r="11" spans="1:5" ht="12.75" customHeight="1">
      <c r="A11" s="7" t="s">
        <v>22</v>
      </c>
      <c s="7" t="s">
        <v>21</v>
      </c>
      <c s="13">
        <f>'000'!H26</f>
      </c>
      <c s="13">
        <f>'000'!P26</f>
      </c>
      <c s="13">
        <f>C11+D11</f>
      </c>
    </row>
    <row r="12" spans="1:5" ht="12.75" customHeight="1">
      <c r="A12" s="7" t="s">
        <v>61</v>
      </c>
      <c s="7" t="s">
        <v>60</v>
      </c>
      <c s="13">
        <f>'001'!H57</f>
      </c>
      <c s="13">
        <f>'001'!P57</f>
      </c>
      <c s="13">
        <f>C12+D12</f>
      </c>
    </row>
    <row r="13" spans="1:5" ht="12.75" customHeight="1">
      <c r="A13" s="7" t="s">
        <v>119</v>
      </c>
      <c s="7" t="s">
        <v>118</v>
      </c>
      <c s="13">
        <f>'002'!H30</f>
      </c>
      <c s="13">
        <f>'002'!P30</f>
      </c>
      <c s="13">
        <f>C13+D13</f>
      </c>
    </row>
    <row r="14" spans="1:5" ht="12.75" customHeight="1">
      <c r="A14" s="7" t="s">
        <v>144</v>
      </c>
      <c s="7" t="s">
        <v>143</v>
      </c>
      <c s="13">
        <f>'010'!H24</f>
      </c>
      <c s="13">
        <f>'010'!P24</f>
      </c>
      <c s="13">
        <f>C14+D14</f>
      </c>
    </row>
    <row r="15" spans="1:5" ht="12.75" customHeight="1">
      <c r="A15" s="7" t="s">
        <v>162</v>
      </c>
      <c s="7" t="s">
        <v>161</v>
      </c>
      <c s="13">
        <f>'031'!H40</f>
      </c>
      <c s="13">
        <f>'031'!P40</f>
      </c>
      <c s="13">
        <f>C15+D15</f>
      </c>
    </row>
    <row r="16" spans="1:5" ht="12.75" customHeight="1">
      <c r="A16" s="7" t="s">
        <v>192</v>
      </c>
      <c s="7" t="s">
        <v>191</v>
      </c>
      <c s="13">
        <f>'035'!H43</f>
      </c>
      <c s="13">
        <f>'035'!P43</f>
      </c>
      <c s="13">
        <f>C16+D16</f>
      </c>
    </row>
    <row r="17" spans="1:5" ht="12.75" customHeight="1">
      <c r="A17" s="7" t="s">
        <v>217</v>
      </c>
      <c s="7" t="s">
        <v>216</v>
      </c>
      <c s="13">
        <f>'051'!H30</f>
      </c>
      <c s="13">
        <f>'051'!P30</f>
      </c>
      <c s="13">
        <f>C17+D17</f>
      </c>
    </row>
    <row r="18" spans="1:5" ht="12.75" customHeight="1">
      <c r="A18" s="7" t="s">
        <v>239</v>
      </c>
      <c s="7" t="s">
        <v>238</v>
      </c>
      <c s="13">
        <f>'052'!H32</f>
      </c>
      <c s="13">
        <f>'052'!P32</f>
      </c>
      <c s="13">
        <f>C18+D18</f>
      </c>
    </row>
    <row r="19" spans="1:5" ht="12.75" customHeight="1">
      <c r="A19" s="7" t="s">
        <v>257</v>
      </c>
      <c s="7" t="s">
        <v>256</v>
      </c>
      <c s="13">
        <f>'101'!H147</f>
      </c>
      <c s="13">
        <f>'101'!P147</f>
      </c>
      <c s="13">
        <f>C19+D19</f>
      </c>
    </row>
    <row r="20" spans="1:5" ht="12.75" customHeight="1">
      <c r="A20" s="7" t="s">
        <v>421</v>
      </c>
      <c s="7" t="s">
        <v>420</v>
      </c>
      <c s="13">
        <f>'201'!H101</f>
      </c>
      <c s="13">
        <f>'201'!P101</f>
      </c>
      <c s="13">
        <f>C20+D20</f>
      </c>
    </row>
    <row r="21" spans="1:5" ht="12.75" customHeight="1">
      <c r="A21" s="7" t="s">
        <v>508</v>
      </c>
      <c s="7" t="s">
        <v>507</v>
      </c>
      <c s="13">
        <f>'301'!H181</f>
      </c>
      <c s="13">
        <f>'301'!P181</f>
      </c>
      <c s="13">
        <f>C21+D21</f>
      </c>
    </row>
    <row r="22" spans="1:5" ht="12.75" customHeight="1">
      <c r="A22" s="7" t="s">
        <v>705</v>
      </c>
      <c s="7" t="s">
        <v>704</v>
      </c>
      <c s="13">
        <f>'302'!H67</f>
      </c>
      <c s="13">
        <f>'302'!P67</f>
      </c>
      <c s="13">
        <f>C22+D22</f>
      </c>
    </row>
    <row r="23" spans="1:5" ht="12.75" customHeight="1">
      <c r="A23" s="7" t="s">
        <v>747</v>
      </c>
      <c s="7" t="s">
        <v>746</v>
      </c>
      <c s="13">
        <f>'351'!H54</f>
      </c>
      <c s="13">
        <f>'351'!P54</f>
      </c>
      <c s="13">
        <f>C23+D23</f>
      </c>
    </row>
    <row r="24" spans="1:5" ht="12.75" customHeight="1">
      <c r="A24" s="7" t="s">
        <v>788</v>
      </c>
      <c s="7" t="s">
        <v>787</v>
      </c>
      <c s="13">
        <f>'352'!H62</f>
      </c>
      <c s="13">
        <f>'352'!P62</f>
      </c>
      <c s="13">
        <f>C24+D24</f>
      </c>
    </row>
    <row r="25" spans="1:5" ht="12.75" customHeight="1">
      <c r="A25" s="7" t="s">
        <v>828</v>
      </c>
      <c s="7" t="s">
        <v>827</v>
      </c>
      <c s="13">
        <f>'355'!H44</f>
      </c>
      <c s="13">
        <f>'355'!P44</f>
      </c>
      <c s="13">
        <f>C25+D25</f>
      </c>
    </row>
    <row r="26" spans="1:5" ht="12.75" customHeight="1">
      <c r="A26" s="7" t="s">
        <v>849</v>
      </c>
      <c s="7" t="s">
        <v>848</v>
      </c>
      <c s="13">
        <f>'360'!H40</f>
      </c>
      <c s="13">
        <f>'360'!P40</f>
      </c>
      <c s="13">
        <f>C26+D26</f>
      </c>
    </row>
    <row r="27" spans="1:5" ht="12.75" customHeight="1">
      <c r="A27" s="7" t="s">
        <v>862</v>
      </c>
      <c s="7" t="s">
        <v>861</v>
      </c>
      <c s="13">
        <f>'410'!H76</f>
      </c>
      <c s="13">
        <f>'410'!P76</f>
      </c>
      <c s="13">
        <f>C27+D27</f>
      </c>
    </row>
    <row r="28" spans="1:5" ht="12.75" customHeight="1">
      <c r="A28" s="7" t="s">
        <v>920</v>
      </c>
      <c s="7" t="s">
        <v>919</v>
      </c>
      <c s="13">
        <f>'411'!H99</f>
      </c>
      <c s="13">
        <f>'411'!P99</f>
      </c>
      <c s="13">
        <f>C28+D28</f>
      </c>
    </row>
    <row r="29" spans="1:5" ht="12.75" customHeight="1">
      <c r="A29" s="7" t="s">
        <v>983</v>
      </c>
      <c s="7" t="s">
        <v>982</v>
      </c>
      <c s="13">
        <f>'412'!H47</f>
      </c>
      <c s="13">
        <f>'412'!P47</f>
      </c>
      <c s="13">
        <f>C29+D29</f>
      </c>
    </row>
    <row r="30" spans="1:5" ht="12.75" customHeight="1">
      <c r="A30" s="7" t="s">
        <v>1008</v>
      </c>
      <c s="7" t="s">
        <v>1007</v>
      </c>
      <c s="13">
        <f>'501'!H85</f>
      </c>
      <c s="13">
        <f>'501'!P85</f>
      </c>
      <c s="13">
        <f>C30+D30</f>
      </c>
    </row>
    <row r="31" spans="1:5" ht="12.75" customHeight="1">
      <c r="A31" s="7" t="s">
        <v>1112</v>
      </c>
      <c s="7" t="s">
        <v>1111</v>
      </c>
      <c s="13">
        <f>'502'!H64</f>
      </c>
      <c s="13">
        <f>'502'!P64</f>
      </c>
      <c s="13">
        <f>C31+D31</f>
      </c>
    </row>
    <row r="32" spans="1:5" ht="12.75" customHeight="1">
      <c r="A32" s="7" t="s">
        <v>1160</v>
      </c>
      <c s="7" t="s">
        <v>1159</v>
      </c>
      <c s="13">
        <f>'503'!H100</f>
      </c>
      <c s="13">
        <f>'503'!P100</f>
      </c>
      <c s="13">
        <f>C32+D32</f>
      </c>
    </row>
    <row r="33" spans="1:5" ht="12.75" customHeight="1">
      <c r="A33" s="7" t="s">
        <v>1267</v>
      </c>
      <c s="7" t="s">
        <v>1268</v>
      </c>
      <c s="13">
        <f>'510.2.1'!H79</f>
      </c>
      <c s="13">
        <f>'510.2.1'!P79</f>
      </c>
      <c s="13">
        <f>C33+D33</f>
      </c>
    </row>
    <row r="34" spans="1:5" ht="12.75" customHeight="1">
      <c r="A34" s="7" t="s">
        <v>1373</v>
      </c>
      <c s="7" t="s">
        <v>1374</v>
      </c>
      <c s="13">
        <f>'510.2.2'!H65</f>
      </c>
      <c s="13">
        <f>'510.2.2'!P65</f>
      </c>
      <c s="13">
        <f>C34+D34</f>
      </c>
    </row>
    <row r="35" spans="1:5" ht="12.75" customHeight="1">
      <c r="A35" s="7" t="s">
        <v>1442</v>
      </c>
      <c s="7" t="s">
        <v>1443</v>
      </c>
      <c s="13">
        <f>'510.2.3'!H65</f>
      </c>
      <c s="13">
        <f>'510.2.3'!P65</f>
      </c>
      <c s="13">
        <f>C35+D35</f>
      </c>
    </row>
    <row r="36" spans="1:5" ht="12.75" customHeight="1">
      <c r="A36" s="7" t="s">
        <v>1501</v>
      </c>
      <c s="7" t="s">
        <v>1500</v>
      </c>
      <c s="13">
        <f>'801'!H46</f>
      </c>
      <c s="13">
        <f>'801'!P46</f>
      </c>
      <c s="13">
        <f>C36+D36</f>
      </c>
    </row>
    <row r="37" spans="1:5" ht="12.75" customHeight="1">
      <c r="A37" s="7" t="s">
        <v>1530</v>
      </c>
      <c s="7" t="s">
        <v>1529</v>
      </c>
      <c s="13">
        <f>'810'!H121</f>
      </c>
      <c s="13">
        <f>'810'!P121</f>
      </c>
      <c s="13">
        <f>C37+D37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002'!A1" tooltip="Odkaz na stranku objektu [002]" display="002"/>
    <hyperlink ref="A14" location="#'010'!A1" tooltip="Odkaz na stranku objektu [010]" display="010"/>
    <hyperlink ref="A15" location="#'031'!A1" tooltip="Odkaz na stranku objektu [031]" display="031"/>
    <hyperlink ref="A16" location="#'035'!A1" tooltip="Odkaz na stranku objektu [035]" display="035"/>
    <hyperlink ref="A17" location="#'051'!A1" tooltip="Odkaz na stranku objektu [051]" display="051"/>
    <hyperlink ref="A18" location="#'052'!A1" tooltip="Odkaz na stranku objektu [052]" display="052"/>
    <hyperlink ref="A19" location="#'101'!A1" tooltip="Odkaz na stranku objektu [101]" display="101"/>
    <hyperlink ref="A20" location="#'201'!A1" tooltip="Odkaz na stranku objektu [201]" display="201"/>
    <hyperlink ref="A21" location="#'301'!A1" tooltip="Odkaz na stranku objektu [301]" display="301"/>
    <hyperlink ref="A22" location="#'302'!A1" tooltip="Odkaz na stranku objektu [302]" display="302"/>
    <hyperlink ref="A23" location="#'351'!A1" tooltip="Odkaz na stranku objektu [351]" display="351"/>
    <hyperlink ref="A24" location="#'352'!A1" tooltip="Odkaz na stranku objektu [352]" display="352"/>
    <hyperlink ref="A25" location="#'355'!A1" tooltip="Odkaz na stranku objektu [355]" display="355"/>
    <hyperlink ref="A26" location="#'360'!A1" tooltip="Odkaz na stranku objektu [360]" display="360"/>
    <hyperlink ref="A27" location="#'410'!A1" tooltip="Odkaz na stranku objektu [410]" display="410"/>
    <hyperlink ref="A28" location="#'411'!A1" tooltip="Odkaz na stranku objektu [411]" display="411"/>
    <hyperlink ref="A29" location="#'412'!A1" tooltip="Odkaz na stranku objektu [412]" display="412"/>
    <hyperlink ref="A30" location="#'501'!A1" tooltip="Odkaz na stranku objektu [501]" display="501"/>
    <hyperlink ref="A31" location="#'502'!A1" tooltip="Odkaz na stranku objektu [502]" display="502"/>
    <hyperlink ref="A32" location="#'503'!A1" tooltip="Odkaz na stranku objektu [503]" display="503"/>
    <hyperlink ref="A33" location="#'510.2.1'!A1" tooltip="Odkaz na stranku objektu [510.2.1]" display="510.2.1"/>
    <hyperlink ref="A34" location="#'510.2.2'!A1" tooltip="Odkaz na stranku objektu [510.2.2]" display="510.2.2"/>
    <hyperlink ref="A35" location="#'510.2.3'!A1" tooltip="Odkaz na stranku objektu [510.2.3]" display="510.2.3"/>
    <hyperlink ref="A36" location="#'801'!A1" tooltip="Odkaz na stranku objektu [801]" display="801"/>
    <hyperlink ref="A37" location="#'810'!A1" tooltip="Odkaz na stranku objektu [810]" display="810"/>
  </hyperlinks>
  <printOptions/>
  <pageMargins left="0.75" right="0.75" top="1" bottom="1" header="0.5" footer="0.5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255</v>
      </c>
      <c s="5" t="s">
        <v>256</v>
      </c>
      <c s="5"/>
    </row>
    <row r="6" spans="1:5" ht="12.75" customHeight="1">
      <c r="A6" t="s">
        <v>17</v>
      </c>
      <c r="C6" s="5" t="s">
        <v>257</v>
      </c>
      <c s="5" t="s">
        <v>256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258</v>
      </c>
      <c s="7" t="s">
        <v>146</v>
      </c>
      <c s="7" t="s">
        <v>259</v>
      </c>
      <c s="7" t="s">
        <v>68</v>
      </c>
      <c s="10">
        <v>345.4</v>
      </c>
      <c s="14"/>
      <c s="13">
        <f>ROUND((G12*F12),2)</f>
      </c>
      <c r="O12">
        <f>rekapitulace!H8</f>
      </c>
      <c>
        <f>O12/100*H12</f>
      </c>
    </row>
    <row r="13" spans="4:4" ht="89.25">
      <c r="D13" s="15" t="s">
        <v>260</v>
      </c>
    </row>
    <row r="14" spans="1:16" ht="12.75">
      <c r="A14" s="7">
        <v>2</v>
      </c>
      <c s="7" t="s">
        <v>258</v>
      </c>
      <c s="7" t="s">
        <v>149</v>
      </c>
      <c s="7" t="s">
        <v>261</v>
      </c>
      <c s="7" t="s">
        <v>68</v>
      </c>
      <c s="10">
        <v>129.8</v>
      </c>
      <c s="14"/>
      <c s="13">
        <f>ROUND((G14*F14),2)</f>
      </c>
      <c r="O14">
        <f>rekapitulace!H8</f>
      </c>
      <c>
        <f>O14/100*H14</f>
      </c>
    </row>
    <row r="15" spans="4:4" ht="38.25">
      <c r="D15" s="15" t="s">
        <v>262</v>
      </c>
    </row>
    <row r="16" spans="1:16" ht="12.75">
      <c r="A16" s="7">
        <v>3</v>
      </c>
      <c s="7" t="s">
        <v>263</v>
      </c>
      <c s="7" t="s">
        <v>44</v>
      </c>
      <c s="7" t="s">
        <v>264</v>
      </c>
      <c s="7" t="s">
        <v>68</v>
      </c>
      <c s="10">
        <v>67.05</v>
      </c>
      <c s="14"/>
      <c s="13">
        <f>ROUND((G16*F16),2)</f>
      </c>
      <c r="O16">
        <f>rekapitulace!H8</f>
      </c>
      <c>
        <f>O16/100*H16</f>
      </c>
    </row>
    <row r="17" spans="4:4" ht="76.5">
      <c r="D17" s="15" t="s">
        <v>265</v>
      </c>
    </row>
    <row r="18" spans="1:16" ht="12.75">
      <c r="A18" s="7">
        <v>4</v>
      </c>
      <c s="7" t="s">
        <v>66</v>
      </c>
      <c s="7" t="s">
        <v>44</v>
      </c>
      <c s="7" t="s">
        <v>67</v>
      </c>
      <c s="7" t="s">
        <v>68</v>
      </c>
      <c s="10">
        <v>3552.9</v>
      </c>
      <c s="14"/>
      <c s="13">
        <f>ROUND((G18*F18),2)</f>
      </c>
      <c r="O18">
        <f>rekapitulace!H8</f>
      </c>
      <c>
        <f>O18/100*H18</f>
      </c>
    </row>
    <row r="19" spans="4:4" ht="293.25">
      <c r="D19" s="15" t="s">
        <v>266</v>
      </c>
    </row>
    <row r="20" spans="1:16" ht="12.75">
      <c r="A20" s="7">
        <v>5</v>
      </c>
      <c s="7" t="s">
        <v>267</v>
      </c>
      <c s="7" t="s">
        <v>44</v>
      </c>
      <c s="7" t="s">
        <v>268</v>
      </c>
      <c s="7" t="s">
        <v>68</v>
      </c>
      <c s="10">
        <v>520.75</v>
      </c>
      <c s="14"/>
      <c s="13">
        <f>ROUND((G20*F20),2)</f>
      </c>
      <c r="O20">
        <f>rekapitulace!H8</f>
      </c>
      <c>
        <f>O20/100*H20</f>
      </c>
    </row>
    <row r="21" spans="4:4" ht="76.5">
      <c r="D21" s="15" t="s">
        <v>269</v>
      </c>
    </row>
    <row r="22" spans="1:16" ht="12.75">
      <c r="A22" s="7">
        <v>6</v>
      </c>
      <c s="7" t="s">
        <v>270</v>
      </c>
      <c s="7" t="s">
        <v>44</v>
      </c>
      <c s="7" t="s">
        <v>271</v>
      </c>
      <c s="7" t="s">
        <v>105</v>
      </c>
      <c s="10">
        <v>4750</v>
      </c>
      <c s="14"/>
      <c s="13">
        <f>ROUND((G22*F22),2)</f>
      </c>
      <c r="O22">
        <f>rekapitulace!H8</f>
      </c>
      <c>
        <f>O22/100*H22</f>
      </c>
    </row>
    <row r="23" spans="4:4" ht="38.25">
      <c r="D23" s="15" t="s">
        <v>272</v>
      </c>
    </row>
    <row r="24" spans="1:16" ht="12.75">
      <c r="A24" s="7">
        <v>7</v>
      </c>
      <c s="7" t="s">
        <v>273</v>
      </c>
      <c s="7" t="s">
        <v>44</v>
      </c>
      <c s="7" t="s">
        <v>274</v>
      </c>
      <c s="7" t="s">
        <v>68</v>
      </c>
      <c s="10">
        <v>743.7</v>
      </c>
      <c s="14"/>
      <c s="13">
        <f>ROUND((G24*F24),2)</f>
      </c>
      <c r="O24">
        <f>rekapitulace!H8</f>
      </c>
      <c>
        <f>O24/100*H24</f>
      </c>
    </row>
    <row r="25" spans="4:4" ht="63.75">
      <c r="D25" s="15" t="s">
        <v>275</v>
      </c>
    </row>
    <row r="26" spans="1:16" ht="12.75">
      <c r="A26" s="7">
        <v>8</v>
      </c>
      <c s="7" t="s">
        <v>276</v>
      </c>
      <c s="7" t="s">
        <v>44</v>
      </c>
      <c s="7" t="s">
        <v>277</v>
      </c>
      <c s="7" t="s">
        <v>68</v>
      </c>
      <c s="10">
        <v>5153</v>
      </c>
      <c s="14"/>
      <c s="13">
        <f>ROUND((G26*F26),2)</f>
      </c>
      <c r="O26">
        <f>rekapitulace!H8</f>
      </c>
      <c>
        <f>O26/100*H26</f>
      </c>
    </row>
    <row r="27" spans="4:4" ht="76.5">
      <c r="D27" s="15" t="s">
        <v>278</v>
      </c>
    </row>
    <row r="28" spans="1:16" ht="12.75">
      <c r="A28" s="7">
        <v>9</v>
      </c>
      <c s="7" t="s">
        <v>167</v>
      </c>
      <c s="7" t="s">
        <v>146</v>
      </c>
      <c s="7" t="s">
        <v>279</v>
      </c>
      <c s="7" t="s">
        <v>68</v>
      </c>
      <c s="10">
        <v>736.85</v>
      </c>
      <c s="14"/>
      <c s="13">
        <f>ROUND((G28*F28),2)</f>
      </c>
      <c r="O28">
        <f>rekapitulace!H8</f>
      </c>
      <c>
        <f>O28/100*H28</f>
      </c>
    </row>
    <row r="29" spans="4:4" ht="114.75">
      <c r="D29" s="15" t="s">
        <v>280</v>
      </c>
    </row>
    <row r="30" spans="1:16" ht="12.75">
      <c r="A30" s="7">
        <v>10</v>
      </c>
      <c s="7" t="s">
        <v>167</v>
      </c>
      <c s="7" t="s">
        <v>149</v>
      </c>
      <c s="7" t="s">
        <v>168</v>
      </c>
      <c s="7" t="s">
        <v>68</v>
      </c>
      <c s="10">
        <v>5995</v>
      </c>
      <c s="14"/>
      <c s="13">
        <f>ROUND((G30*F30),2)</f>
      </c>
      <c r="O30">
        <f>rekapitulace!H8</f>
      </c>
      <c>
        <f>O30/100*H30</f>
      </c>
    </row>
    <row r="31" spans="4:4" ht="382.5">
      <c r="D31" s="15" t="s">
        <v>281</v>
      </c>
    </row>
    <row r="32" spans="1:16" ht="12.75">
      <c r="A32" s="7">
        <v>11</v>
      </c>
      <c s="7" t="s">
        <v>173</v>
      </c>
      <c s="7" t="s">
        <v>44</v>
      </c>
      <c s="7" t="s">
        <v>174</v>
      </c>
      <c s="7" t="s">
        <v>68</v>
      </c>
      <c s="10">
        <v>592.5</v>
      </c>
      <c s="14"/>
      <c s="13">
        <f>ROUND((G32*F32),2)</f>
      </c>
      <c r="O32">
        <f>rekapitulace!H8</f>
      </c>
      <c>
        <f>O32/100*H32</f>
      </c>
    </row>
    <row r="33" spans="4:4" ht="51">
      <c r="D33" s="15" t="s">
        <v>282</v>
      </c>
    </row>
    <row r="34" spans="1:16" ht="12.75">
      <c r="A34" s="7">
        <v>12</v>
      </c>
      <c s="7" t="s">
        <v>283</v>
      </c>
      <c s="7" t="s">
        <v>44</v>
      </c>
      <c s="7" t="s">
        <v>284</v>
      </c>
      <c s="7" t="s">
        <v>68</v>
      </c>
      <c s="10">
        <v>4650</v>
      </c>
      <c s="14"/>
      <c s="13">
        <f>ROUND((G34*F34),2)</f>
      </c>
      <c r="O34">
        <f>rekapitulace!H8</f>
      </c>
      <c>
        <f>O34/100*H34</f>
      </c>
    </row>
    <row r="35" spans="4:4" ht="51">
      <c r="D35" s="15" t="s">
        <v>285</v>
      </c>
    </row>
    <row r="36" spans="1:16" ht="12.75">
      <c r="A36" s="7">
        <v>13</v>
      </c>
      <c s="7" t="s">
        <v>155</v>
      </c>
      <c s="7" t="s">
        <v>44</v>
      </c>
      <c s="7" t="s">
        <v>156</v>
      </c>
      <c s="7" t="s">
        <v>68</v>
      </c>
      <c s="10">
        <v>5745.5</v>
      </c>
      <c s="14"/>
      <c s="13">
        <f>ROUND((G36*F36),2)</f>
      </c>
      <c r="O36">
        <f>rekapitulace!H8</f>
      </c>
      <c>
        <f>O36/100*H36</f>
      </c>
    </row>
    <row r="37" spans="4:4" ht="140.25">
      <c r="D37" s="15" t="s">
        <v>286</v>
      </c>
    </row>
    <row r="38" spans="1:16" ht="12.75">
      <c r="A38" s="7">
        <v>14</v>
      </c>
      <c s="7" t="s">
        <v>287</v>
      </c>
      <c s="7" t="s">
        <v>44</v>
      </c>
      <c s="7" t="s">
        <v>288</v>
      </c>
      <c s="7" t="s">
        <v>68</v>
      </c>
      <c s="10">
        <v>950</v>
      </c>
      <c s="14"/>
      <c s="13">
        <f>ROUND((G38*F38),2)</f>
      </c>
      <c r="O38">
        <f>rekapitulace!H8</f>
      </c>
      <c>
        <f>O38/100*H38</f>
      </c>
    </row>
    <row r="39" spans="4:4" ht="63.75">
      <c r="D39" s="15" t="s">
        <v>289</v>
      </c>
    </row>
    <row r="40" spans="1:16" ht="12.75">
      <c r="A40" s="7">
        <v>15</v>
      </c>
      <c s="7" t="s">
        <v>177</v>
      </c>
      <c s="7" t="s">
        <v>44</v>
      </c>
      <c s="7" t="s">
        <v>178</v>
      </c>
      <c s="7" t="s">
        <v>68</v>
      </c>
      <c s="10">
        <v>395</v>
      </c>
      <c s="14"/>
      <c s="13">
        <f>ROUND((G40*F40),2)</f>
      </c>
      <c r="O40">
        <f>rekapitulace!H8</f>
      </c>
      <c>
        <f>O40/100*H40</f>
      </c>
    </row>
    <row r="41" spans="4:4" ht="51">
      <c r="D41" s="15" t="s">
        <v>290</v>
      </c>
    </row>
    <row r="42" spans="1:16" ht="12.75">
      <c r="A42" s="7">
        <v>16</v>
      </c>
      <c s="7" t="s">
        <v>291</v>
      </c>
      <c s="7" t="s">
        <v>44</v>
      </c>
      <c s="7" t="s">
        <v>292</v>
      </c>
      <c s="7" t="s">
        <v>68</v>
      </c>
      <c s="10">
        <v>217.25</v>
      </c>
      <c s="14"/>
      <c s="13">
        <f>ROUND((G42*F42),2)</f>
      </c>
      <c r="O42">
        <f>rekapitulace!H8</f>
      </c>
      <c>
        <f>O42/100*H42</f>
      </c>
    </row>
    <row r="43" spans="4:4" ht="63.75">
      <c r="D43" s="15" t="s">
        <v>293</v>
      </c>
    </row>
    <row r="44" spans="1:16" ht="12.75">
      <c r="A44" s="7">
        <v>17</v>
      </c>
      <c s="7" t="s">
        <v>294</v>
      </c>
      <c s="7" t="s">
        <v>44</v>
      </c>
      <c s="7" t="s">
        <v>295</v>
      </c>
      <c s="7" t="s">
        <v>101</v>
      </c>
      <c s="10">
        <v>33298</v>
      </c>
      <c s="14"/>
      <c s="13">
        <f>ROUND((G44*F44),2)</f>
      </c>
      <c r="O44">
        <f>rekapitulace!H8</f>
      </c>
      <c>
        <f>O44/100*H44</f>
      </c>
    </row>
    <row r="45" spans="4:4" ht="306">
      <c r="D45" s="15" t="s">
        <v>296</v>
      </c>
    </row>
    <row r="46" spans="1:16" ht="12.75">
      <c r="A46" s="7">
        <v>18</v>
      </c>
      <c s="7" t="s">
        <v>297</v>
      </c>
      <c s="7" t="s">
        <v>44</v>
      </c>
      <c s="7" t="s">
        <v>298</v>
      </c>
      <c s="7" t="s">
        <v>68</v>
      </c>
      <c s="10">
        <v>285</v>
      </c>
      <c s="14"/>
      <c s="13">
        <f>ROUND((G46*F46),2)</f>
      </c>
      <c r="O46">
        <f>rekapitulace!H8</f>
      </c>
      <c>
        <f>O46/100*H46</f>
      </c>
    </row>
    <row r="47" spans="4:4" ht="38.25">
      <c r="D47" s="15" t="s">
        <v>299</v>
      </c>
    </row>
    <row r="48" spans="1:16" ht="12.75">
      <c r="A48" s="7">
        <v>19</v>
      </c>
      <c s="7" t="s">
        <v>300</v>
      </c>
      <c s="7" t="s">
        <v>44</v>
      </c>
      <c s="7" t="s">
        <v>301</v>
      </c>
      <c s="7" t="s">
        <v>68</v>
      </c>
      <c s="10">
        <v>451.85</v>
      </c>
      <c s="14"/>
      <c s="13">
        <f>ROUND((G48*F48),2)</f>
      </c>
      <c r="O48">
        <f>rekapitulace!H8</f>
      </c>
      <c>
        <f>O48/100*H48</f>
      </c>
    </row>
    <row r="49" spans="4:4" ht="38.25">
      <c r="D49" s="15" t="s">
        <v>302</v>
      </c>
    </row>
    <row r="50" spans="1:16" ht="12.75">
      <c r="A50" s="7">
        <v>20</v>
      </c>
      <c s="7" t="s">
        <v>303</v>
      </c>
      <c s="7" t="s">
        <v>44</v>
      </c>
      <c s="7" t="s">
        <v>304</v>
      </c>
      <c s="7" t="s">
        <v>101</v>
      </c>
      <c s="10">
        <v>1291</v>
      </c>
      <c s="14"/>
      <c s="13">
        <f>ROUND((G50*F50),2)</f>
      </c>
      <c r="O50">
        <f>rekapitulace!H8</f>
      </c>
      <c>
        <f>O50/100*H50</f>
      </c>
    </row>
    <row r="51" spans="4:4" ht="76.5">
      <c r="D51" s="15" t="s">
        <v>305</v>
      </c>
    </row>
    <row r="52" spans="1:16" ht="12.75">
      <c r="A52" s="7">
        <v>21</v>
      </c>
      <c s="7" t="s">
        <v>306</v>
      </c>
      <c s="7" t="s">
        <v>44</v>
      </c>
      <c s="7" t="s">
        <v>307</v>
      </c>
      <c s="7" t="s">
        <v>101</v>
      </c>
      <c s="10">
        <v>2850</v>
      </c>
      <c s="14"/>
      <c s="13">
        <f>ROUND((G52*F52),2)</f>
      </c>
      <c r="O52">
        <f>rekapitulace!H8</f>
      </c>
      <c>
        <f>O52/100*H52</f>
      </c>
    </row>
    <row r="53" spans="4:4" ht="76.5">
      <c r="D53" s="15" t="s">
        <v>308</v>
      </c>
    </row>
    <row r="54" spans="1:16" ht="12.75">
      <c r="A54" s="7">
        <v>22</v>
      </c>
      <c s="7" t="s">
        <v>309</v>
      </c>
      <c s="7" t="s">
        <v>44</v>
      </c>
      <c s="7" t="s">
        <v>310</v>
      </c>
      <c s="7" t="s">
        <v>101</v>
      </c>
      <c s="10">
        <v>16564</v>
      </c>
      <c s="14"/>
      <c s="13">
        <f>ROUND((G54*F54),2)</f>
      </c>
      <c r="O54">
        <f>rekapitulace!H8</f>
      </c>
      <c>
        <f>O54/100*H54</f>
      </c>
    </row>
    <row r="55" spans="4:4" ht="114.75">
      <c r="D55" s="15" t="s">
        <v>311</v>
      </c>
    </row>
    <row r="56" spans="1:16" ht="12.75">
      <c r="A56" s="7">
        <v>23</v>
      </c>
      <c s="7" t="s">
        <v>312</v>
      </c>
      <c s="7" t="s">
        <v>44</v>
      </c>
      <c s="7" t="s">
        <v>313</v>
      </c>
      <c s="7" t="s">
        <v>101</v>
      </c>
      <c s="10">
        <v>6211.5</v>
      </c>
      <c s="14"/>
      <c s="13">
        <f>ROUND((G56*F56),2)</f>
      </c>
      <c r="O56">
        <f>rekapitulace!H8</f>
      </c>
      <c>
        <f>O56/100*H56</f>
      </c>
    </row>
    <row r="57" spans="4:4" ht="114.75">
      <c r="D57" s="15" t="s">
        <v>314</v>
      </c>
    </row>
    <row r="58" spans="1:16" ht="12.75" customHeight="1">
      <c r="A58" s="16"/>
      <c s="16"/>
      <c s="16" t="s">
        <v>24</v>
      </c>
      <c s="16" t="s">
        <v>65</v>
      </c>
      <c s="16"/>
      <c s="16"/>
      <c s="16"/>
      <c s="16">
        <f>SUM(H12:H57)</f>
      </c>
      <c r="P58">
        <f>ROUND(SUM(P12:P57),2)</f>
      </c>
    </row>
    <row r="60" spans="1:8" ht="12.75" customHeight="1">
      <c r="A60" s="9"/>
      <c s="9"/>
      <c s="9" t="s">
        <v>34</v>
      </c>
      <c s="9" t="s">
        <v>315</v>
      </c>
      <c s="9"/>
      <c s="11"/>
      <c s="9"/>
      <c s="11"/>
    </row>
    <row r="61" spans="1:16" ht="12.75">
      <c r="A61" s="7">
        <v>24</v>
      </c>
      <c s="7" t="s">
        <v>316</v>
      </c>
      <c s="7" t="s">
        <v>44</v>
      </c>
      <c s="7" t="s">
        <v>317</v>
      </c>
      <c s="7" t="s">
        <v>101</v>
      </c>
      <c s="10">
        <v>1987</v>
      </c>
      <c s="14"/>
      <c s="13">
        <f>ROUND((G61*F61),2)</f>
      </c>
      <c r="O61">
        <f>rekapitulace!H8</f>
      </c>
      <c>
        <f>O61/100*H61</f>
      </c>
    </row>
    <row r="62" spans="4:4" ht="89.25">
      <c r="D62" s="15" t="s">
        <v>318</v>
      </c>
    </row>
    <row r="63" spans="1:16" ht="12.75">
      <c r="A63" s="7">
        <v>25</v>
      </c>
      <c s="7" t="s">
        <v>319</v>
      </c>
      <c s="7" t="s">
        <v>44</v>
      </c>
      <c s="7" t="s">
        <v>320</v>
      </c>
      <c s="7" t="s">
        <v>101</v>
      </c>
      <c s="10">
        <v>9998</v>
      </c>
      <c s="14"/>
      <c s="13">
        <f>ROUND((G63*F63),2)</f>
      </c>
      <c r="O63">
        <f>rekapitulace!H8</f>
      </c>
      <c>
        <f>O63/100*H63</f>
      </c>
    </row>
    <row r="64" spans="4:4" ht="76.5">
      <c r="D64" s="15" t="s">
        <v>321</v>
      </c>
    </row>
    <row r="65" spans="1:16" ht="12.75">
      <c r="A65" s="7">
        <v>26</v>
      </c>
      <c s="7" t="s">
        <v>322</v>
      </c>
      <c s="7" t="s">
        <v>44</v>
      </c>
      <c s="7" t="s">
        <v>323</v>
      </c>
      <c s="7" t="s">
        <v>101</v>
      </c>
      <c s="10">
        <v>19996</v>
      </c>
      <c s="14"/>
      <c s="13">
        <f>ROUND((G65*F65),2)</f>
      </c>
      <c r="O65">
        <f>rekapitulace!H8</f>
      </c>
      <c>
        <f>O65/100*H65</f>
      </c>
    </row>
    <row r="66" spans="4:4" ht="114.75">
      <c r="D66" s="15" t="s">
        <v>324</v>
      </c>
    </row>
    <row r="67" spans="1:16" ht="12.75">
      <c r="A67" s="7">
        <v>27</v>
      </c>
      <c s="7" t="s">
        <v>325</v>
      </c>
      <c s="7" t="s">
        <v>44</v>
      </c>
      <c s="7" t="s">
        <v>326</v>
      </c>
      <c s="7" t="s">
        <v>101</v>
      </c>
      <c s="10">
        <v>2500</v>
      </c>
      <c s="14"/>
      <c s="13">
        <f>ROUND((G67*F67),2)</f>
      </c>
      <c r="O67">
        <f>rekapitulace!H8</f>
      </c>
      <c>
        <f>O67/100*H67</f>
      </c>
    </row>
    <row r="68" spans="4:4" ht="76.5">
      <c r="D68" s="15" t="s">
        <v>327</v>
      </c>
    </row>
    <row r="69" spans="1:16" ht="12.75" customHeight="1">
      <c r="A69" s="16"/>
      <c s="16"/>
      <c s="16" t="s">
        <v>34</v>
      </c>
      <c s="16" t="s">
        <v>315</v>
      </c>
      <c s="16"/>
      <c s="16"/>
      <c s="16"/>
      <c s="16">
        <f>SUM(H61:H68)</f>
      </c>
      <c r="P69">
        <f>ROUND(SUM(P61:P68),2)</f>
      </c>
    </row>
    <row r="71" spans="1:8" ht="12.75" customHeight="1">
      <c r="A71" s="9"/>
      <c s="9"/>
      <c s="9" t="s">
        <v>36</v>
      </c>
      <c s="9" t="s">
        <v>73</v>
      </c>
      <c s="9"/>
      <c s="11"/>
      <c s="9"/>
      <c s="11"/>
    </row>
    <row r="72" spans="1:16" ht="12.75">
      <c r="A72" s="7">
        <v>28</v>
      </c>
      <c s="7" t="s">
        <v>328</v>
      </c>
      <c s="7" t="s">
        <v>44</v>
      </c>
      <c s="7" t="s">
        <v>329</v>
      </c>
      <c s="7" t="s">
        <v>68</v>
      </c>
      <c s="10">
        <v>59.25</v>
      </c>
      <c s="14"/>
      <c s="13">
        <f>ROUND((G72*F72),2)</f>
      </c>
      <c r="O72">
        <f>rekapitulace!H8</f>
      </c>
      <c>
        <f>O72/100*H72</f>
      </c>
    </row>
    <row r="73" spans="4:4" ht="63.75">
      <c r="D73" s="15" t="s">
        <v>330</v>
      </c>
    </row>
    <row r="74" spans="1:16" ht="12.75" customHeight="1">
      <c r="A74" s="16"/>
      <c s="16"/>
      <c s="16" t="s">
        <v>36</v>
      </c>
      <c s="16" t="s">
        <v>73</v>
      </c>
      <c s="16"/>
      <c s="16"/>
      <c s="16"/>
      <c s="16">
        <f>SUM(H72:H73)</f>
      </c>
      <c r="P74">
        <f>ROUND(SUM(P72:P73),2)</f>
      </c>
    </row>
    <row r="76" spans="1:8" ht="12.75" customHeight="1">
      <c r="A76" s="9"/>
      <c s="9"/>
      <c s="9" t="s">
        <v>37</v>
      </c>
      <c s="9" t="s">
        <v>331</v>
      </c>
      <c s="9"/>
      <c s="11"/>
      <c s="9"/>
      <c s="11"/>
    </row>
    <row r="77" spans="1:16" ht="12.75">
      <c r="A77" s="7">
        <v>29</v>
      </c>
      <c s="7" t="s">
        <v>332</v>
      </c>
      <c s="7" t="s">
        <v>44</v>
      </c>
      <c s="7" t="s">
        <v>333</v>
      </c>
      <c s="7" t="s">
        <v>101</v>
      </c>
      <c s="10">
        <v>3839</v>
      </c>
      <c s="14"/>
      <c s="13">
        <f>ROUND((G77*F77),2)</f>
      </c>
      <c r="O77">
        <f>rekapitulace!H8</f>
      </c>
      <c>
        <f>O77/100*H77</f>
      </c>
    </row>
    <row r="78" spans="4:4" ht="114.75">
      <c r="D78" s="15" t="s">
        <v>334</v>
      </c>
    </row>
    <row r="79" spans="1:16" ht="12.75">
      <c r="A79" s="7">
        <v>30</v>
      </c>
      <c s="7" t="s">
        <v>335</v>
      </c>
      <c s="7" t="s">
        <v>44</v>
      </c>
      <c s="7" t="s">
        <v>336</v>
      </c>
      <c s="7" t="s">
        <v>101</v>
      </c>
      <c s="10">
        <v>1339</v>
      </c>
      <c s="14"/>
      <c s="13">
        <f>ROUND((G79*F79),2)</f>
      </c>
      <c r="O79">
        <f>rekapitulace!H8</f>
      </c>
      <c>
        <f>O79/100*H79</f>
      </c>
    </row>
    <row r="80" spans="4:4" ht="76.5">
      <c r="D80" s="15" t="s">
        <v>337</v>
      </c>
    </row>
    <row r="81" spans="1:16" ht="12.75">
      <c r="A81" s="7">
        <v>31</v>
      </c>
      <c s="7" t="s">
        <v>338</v>
      </c>
      <c s="7" t="s">
        <v>44</v>
      </c>
      <c s="7" t="s">
        <v>339</v>
      </c>
      <c s="7" t="s">
        <v>68</v>
      </c>
      <c s="10">
        <v>7895.56</v>
      </c>
      <c s="14"/>
      <c s="13">
        <f>ROUND((G81*F81),2)</f>
      </c>
      <c r="O81">
        <f>rekapitulace!H8</f>
      </c>
      <c>
        <f>O81/100*H81</f>
      </c>
    </row>
    <row r="82" spans="4:4" ht="409.5">
      <c r="D82" s="15" t="s">
        <v>340</v>
      </c>
    </row>
    <row r="83" spans="1:16" ht="12.75">
      <c r="A83" s="7">
        <v>32</v>
      </c>
      <c s="7" t="s">
        <v>341</v>
      </c>
      <c s="7" t="s">
        <v>44</v>
      </c>
      <c s="7" t="s">
        <v>342</v>
      </c>
      <c s="7" t="s">
        <v>101</v>
      </c>
      <c s="10">
        <v>14798</v>
      </c>
      <c s="14"/>
      <c s="13">
        <f>ROUND((G83*F83),2)</f>
      </c>
      <c r="O83">
        <f>rekapitulace!H8</f>
      </c>
      <c>
        <f>O83/100*H83</f>
      </c>
    </row>
    <row r="84" spans="4:4" ht="76.5">
      <c r="D84" s="15" t="s">
        <v>343</v>
      </c>
    </row>
    <row r="85" spans="1:16" ht="12.75">
      <c r="A85" s="7">
        <v>33</v>
      </c>
      <c s="7" t="s">
        <v>344</v>
      </c>
      <c s="7" t="s">
        <v>44</v>
      </c>
      <c s="7" t="s">
        <v>345</v>
      </c>
      <c s="7" t="s">
        <v>101</v>
      </c>
      <c s="10">
        <v>29596</v>
      </c>
      <c s="14"/>
      <c s="13">
        <f>ROUND((G85*F85),2)</f>
      </c>
      <c r="O85">
        <f>rekapitulace!H8</f>
      </c>
      <c>
        <f>O85/100*H85</f>
      </c>
    </row>
    <row r="86" spans="4:4" ht="76.5">
      <c r="D86" s="15" t="s">
        <v>346</v>
      </c>
    </row>
    <row r="87" spans="1:16" ht="12.75">
      <c r="A87" s="7">
        <v>34</v>
      </c>
      <c s="7" t="s">
        <v>347</v>
      </c>
      <c s="7" t="s">
        <v>44</v>
      </c>
      <c s="7" t="s">
        <v>348</v>
      </c>
      <c s="7" t="s">
        <v>101</v>
      </c>
      <c s="10">
        <v>14798</v>
      </c>
      <c s="14"/>
      <c s="13">
        <f>ROUND((G87*F87),2)</f>
      </c>
      <c r="O87">
        <f>rekapitulace!H8</f>
      </c>
      <c>
        <f>O87/100*H87</f>
      </c>
    </row>
    <row r="88" spans="4:4" ht="76.5">
      <c r="D88" s="15" t="s">
        <v>343</v>
      </c>
    </row>
    <row r="89" spans="1:16" ht="12.75">
      <c r="A89" s="7">
        <v>35</v>
      </c>
      <c s="7" t="s">
        <v>349</v>
      </c>
      <c s="7" t="s">
        <v>44</v>
      </c>
      <c s="7" t="s">
        <v>350</v>
      </c>
      <c s="7" t="s">
        <v>101</v>
      </c>
      <c s="10">
        <v>14798</v>
      </c>
      <c s="14"/>
      <c s="13">
        <f>ROUND((G89*F89),2)</f>
      </c>
      <c r="O89">
        <f>rekapitulace!H8</f>
      </c>
      <c>
        <f>O89/100*H89</f>
      </c>
    </row>
    <row r="90" spans="4:4" ht="76.5">
      <c r="D90" s="15" t="s">
        <v>343</v>
      </c>
    </row>
    <row r="91" spans="1:16" ht="12.75">
      <c r="A91" s="7">
        <v>36</v>
      </c>
      <c s="7" t="s">
        <v>351</v>
      </c>
      <c s="7" t="s">
        <v>44</v>
      </c>
      <c s="7" t="s">
        <v>352</v>
      </c>
      <c s="7" t="s">
        <v>101</v>
      </c>
      <c s="10">
        <v>14798</v>
      </c>
      <c s="14"/>
      <c s="13">
        <f>ROUND((G91*F91),2)</f>
      </c>
      <c r="O91">
        <f>rekapitulace!H8</f>
      </c>
      <c>
        <f>O91/100*H91</f>
      </c>
    </row>
    <row r="92" spans="4:4" ht="76.5">
      <c r="D92" s="15" t="s">
        <v>343</v>
      </c>
    </row>
    <row r="93" spans="1:16" ht="12.75">
      <c r="A93" s="7">
        <v>37</v>
      </c>
      <c s="7" t="s">
        <v>353</v>
      </c>
      <c s="7" t="s">
        <v>44</v>
      </c>
      <c s="7" t="s">
        <v>354</v>
      </c>
      <c s="7" t="s">
        <v>101</v>
      </c>
      <c s="10">
        <v>1298</v>
      </c>
      <c s="14"/>
      <c s="13">
        <f>ROUND((G93*F93),2)</f>
      </c>
      <c r="O93">
        <f>rekapitulace!H8</f>
      </c>
      <c>
        <f>O93/100*H93</f>
      </c>
    </row>
    <row r="94" spans="4:4" ht="102">
      <c r="D94" s="15" t="s">
        <v>355</v>
      </c>
    </row>
    <row r="95" spans="1:16" ht="12.75">
      <c r="A95" s="7">
        <v>38</v>
      </c>
      <c s="7" t="s">
        <v>356</v>
      </c>
      <c s="7" t="s">
        <v>44</v>
      </c>
      <c s="7" t="s">
        <v>357</v>
      </c>
      <c s="7" t="s">
        <v>101</v>
      </c>
      <c s="10">
        <v>1339</v>
      </c>
      <c s="14"/>
      <c s="13">
        <f>ROUND((G95*F95),2)</f>
      </c>
      <c r="O95">
        <f>rekapitulace!H8</f>
      </c>
      <c>
        <f>O95/100*H95</f>
      </c>
    </row>
    <row r="96" spans="4:4" ht="76.5">
      <c r="D96" s="15" t="s">
        <v>337</v>
      </c>
    </row>
    <row r="97" spans="1:16" ht="12.75">
      <c r="A97" s="7">
        <v>39</v>
      </c>
      <c s="7" t="s">
        <v>358</v>
      </c>
      <c s="7" t="s">
        <v>44</v>
      </c>
      <c s="7" t="s">
        <v>359</v>
      </c>
      <c s="7" t="s">
        <v>101</v>
      </c>
      <c s="10">
        <v>18.4</v>
      </c>
      <c s="14"/>
      <c s="13">
        <f>ROUND((G97*F97),2)</f>
      </c>
      <c r="O97">
        <f>rekapitulace!H8</f>
      </c>
      <c>
        <f>O97/100*H97</f>
      </c>
    </row>
    <row r="98" spans="4:4" ht="38.25">
      <c r="D98" s="15" t="s">
        <v>360</v>
      </c>
    </row>
    <row r="99" spans="1:16" ht="12.75">
      <c r="A99" s="7">
        <v>40</v>
      </c>
      <c s="7" t="s">
        <v>361</v>
      </c>
      <c s="7" t="s">
        <v>44</v>
      </c>
      <c s="7" t="s">
        <v>362</v>
      </c>
      <c s="7" t="s">
        <v>101</v>
      </c>
      <c s="10">
        <v>8394</v>
      </c>
      <c s="14"/>
      <c s="13">
        <f>ROUND((G99*F99),2)</f>
      </c>
      <c r="O99">
        <f>rekapitulace!H8</f>
      </c>
      <c>
        <f>O99/100*H99</f>
      </c>
    </row>
    <row r="100" spans="4:4" ht="204">
      <c r="D100" s="15" t="s">
        <v>363</v>
      </c>
    </row>
    <row r="101" spans="1:16" ht="12.75">
      <c r="A101" s="7">
        <v>41</v>
      </c>
      <c s="7" t="s">
        <v>364</v>
      </c>
      <c s="7" t="s">
        <v>44</v>
      </c>
      <c s="7" t="s">
        <v>365</v>
      </c>
      <c s="7" t="s">
        <v>101</v>
      </c>
      <c s="10">
        <v>5651</v>
      </c>
      <c s="14"/>
      <c s="13">
        <f>ROUND((G101*F101),2)</f>
      </c>
      <c r="O101">
        <f>rekapitulace!H8</f>
      </c>
      <c>
        <f>O101/100*H101</f>
      </c>
    </row>
    <row r="102" spans="4:4" ht="242.25">
      <c r="D102" s="15" t="s">
        <v>366</v>
      </c>
    </row>
    <row r="103" spans="1:16" ht="12.75">
      <c r="A103" s="7">
        <v>42</v>
      </c>
      <c s="7" t="s">
        <v>367</v>
      </c>
      <c s="7" t="s">
        <v>44</v>
      </c>
      <c s="7" t="s">
        <v>368</v>
      </c>
      <c s="7" t="s">
        <v>101</v>
      </c>
      <c s="10">
        <v>1742</v>
      </c>
      <c s="14"/>
      <c s="13">
        <f>ROUND((G103*F103),2)</f>
      </c>
      <c r="O103">
        <f>rekapitulace!H8</f>
      </c>
      <c>
        <f>O103/100*H103</f>
      </c>
    </row>
    <row r="104" spans="4:4" ht="204">
      <c r="D104" s="15" t="s">
        <v>369</v>
      </c>
    </row>
    <row r="105" spans="1:16" ht="12.75">
      <c r="A105" s="7">
        <v>43</v>
      </c>
      <c s="7" t="s">
        <v>370</v>
      </c>
      <c s="7" t="s">
        <v>44</v>
      </c>
      <c s="7" t="s">
        <v>371</v>
      </c>
      <c s="7" t="s">
        <v>101</v>
      </c>
      <c s="10">
        <v>226</v>
      </c>
      <c s="14"/>
      <c s="13">
        <f>ROUND((G105*F105),2)</f>
      </c>
      <c r="O105">
        <f>rekapitulace!H8</f>
      </c>
      <c>
        <f>O105/100*H105</f>
      </c>
    </row>
    <row r="106" spans="4:4" ht="76.5">
      <c r="D106" s="15" t="s">
        <v>372</v>
      </c>
    </row>
    <row r="107" spans="1:16" ht="12.75">
      <c r="A107" s="7">
        <v>44</v>
      </c>
      <c s="7" t="s">
        <v>373</v>
      </c>
      <c s="7" t="s">
        <v>44</v>
      </c>
      <c s="7" t="s">
        <v>374</v>
      </c>
      <c s="7" t="s">
        <v>101</v>
      </c>
      <c s="10">
        <v>187</v>
      </c>
      <c s="14"/>
      <c s="13">
        <f>ROUND((G107*F107),2)</f>
      </c>
      <c r="O107">
        <f>rekapitulace!H8</f>
      </c>
      <c>
        <f>O107/100*H107</f>
      </c>
    </row>
    <row r="108" spans="4:4" ht="51">
      <c r="D108" s="15" t="s">
        <v>375</v>
      </c>
    </row>
    <row r="109" spans="1:16" ht="12.75">
      <c r="A109" s="7">
        <v>45</v>
      </c>
      <c s="7" t="s">
        <v>376</v>
      </c>
      <c s="7" t="s">
        <v>44</v>
      </c>
      <c s="7" t="s">
        <v>377</v>
      </c>
      <c s="7" t="s">
        <v>105</v>
      </c>
      <c s="10">
        <v>60</v>
      </c>
      <c s="14"/>
      <c s="13">
        <f>ROUND((G109*F109),2)</f>
      </c>
      <c r="O109">
        <f>rekapitulace!H8</f>
      </c>
      <c>
        <f>O109/100*H109</f>
      </c>
    </row>
    <row r="110" spans="4:4" ht="102">
      <c r="D110" s="15" t="s">
        <v>378</v>
      </c>
    </row>
    <row r="111" spans="1:16" ht="12.75" customHeight="1">
      <c r="A111" s="16"/>
      <c s="16"/>
      <c s="16" t="s">
        <v>37</v>
      </c>
      <c s="16" t="s">
        <v>331</v>
      </c>
      <c s="16"/>
      <c s="16"/>
      <c s="16"/>
      <c s="16">
        <f>SUM(H77:H110)</f>
      </c>
      <c r="P111">
        <f>ROUND(SUM(P77:P110),2)</f>
      </c>
    </row>
    <row r="113" spans="1:8" ht="12.75" customHeight="1">
      <c r="A113" s="9"/>
      <c s="9"/>
      <c s="9" t="s">
        <v>40</v>
      </c>
      <c s="9" t="s">
        <v>379</v>
      </c>
      <c s="9"/>
      <c s="11"/>
      <c s="9"/>
      <c s="11"/>
    </row>
    <row r="114" spans="1:16" ht="12.75">
      <c r="A114" s="7">
        <v>46</v>
      </c>
      <c s="7" t="s">
        <v>380</v>
      </c>
      <c s="7" t="s">
        <v>44</v>
      </c>
      <c s="7" t="s">
        <v>381</v>
      </c>
      <c s="7" t="s">
        <v>105</v>
      </c>
      <c s="10">
        <v>395</v>
      </c>
      <c s="14"/>
      <c s="13">
        <f>ROUND((G114*F114),2)</f>
      </c>
      <c r="O114">
        <f>rekapitulace!H8</f>
      </c>
      <c>
        <f>O114/100*H114</f>
      </c>
    </row>
    <row r="115" spans="4:4" ht="51">
      <c r="D115" s="15" t="s">
        <v>382</v>
      </c>
    </row>
    <row r="116" spans="1:16" ht="12.75">
      <c r="A116" s="7">
        <v>47</v>
      </c>
      <c s="7" t="s">
        <v>383</v>
      </c>
      <c s="7" t="s">
        <v>44</v>
      </c>
      <c s="7" t="s">
        <v>384</v>
      </c>
      <c s="7" t="s">
        <v>64</v>
      </c>
      <c s="10">
        <v>120</v>
      </c>
      <c s="14"/>
      <c s="13">
        <f>ROUND((G116*F116),2)</f>
      </c>
      <c r="O116">
        <f>rekapitulace!H8</f>
      </c>
      <c>
        <f>O116/100*H116</f>
      </c>
    </row>
    <row r="117" spans="4:4" ht="25.5">
      <c r="D117" s="15" t="s">
        <v>385</v>
      </c>
    </row>
    <row r="118" spans="1:16" ht="12.75">
      <c r="A118" s="7">
        <v>48</v>
      </c>
      <c s="7" t="s">
        <v>386</v>
      </c>
      <c s="7" t="s">
        <v>44</v>
      </c>
      <c s="7" t="s">
        <v>387</v>
      </c>
      <c s="7" t="s">
        <v>105</v>
      </c>
      <c s="10">
        <v>395</v>
      </c>
      <c s="14"/>
      <c s="13">
        <f>ROUND((G118*F118),2)</f>
      </c>
      <c r="O118">
        <f>rekapitulace!H8</f>
      </c>
      <c>
        <f>O118/100*H118</f>
      </c>
    </row>
    <row r="119" spans="4:4" ht="63.75">
      <c r="D119" s="15" t="s">
        <v>388</v>
      </c>
    </row>
    <row r="120" spans="1:16" ht="12.75">
      <c r="A120" s="7">
        <v>49</v>
      </c>
      <c s="7" t="s">
        <v>389</v>
      </c>
      <c s="7" t="s">
        <v>44</v>
      </c>
      <c s="7" t="s">
        <v>390</v>
      </c>
      <c s="7" t="s">
        <v>105</v>
      </c>
      <c s="10">
        <v>395</v>
      </c>
      <c s="14"/>
      <c s="13">
        <f>ROUND((G120*F120),2)</f>
      </c>
      <c r="O120">
        <f>rekapitulace!H8</f>
      </c>
      <c>
        <f>O120/100*H120</f>
      </c>
    </row>
    <row r="121" spans="4:4" ht="63.75">
      <c r="D121" s="15" t="s">
        <v>388</v>
      </c>
    </row>
    <row r="122" spans="1:16" ht="12.75">
      <c r="A122" s="7">
        <v>50</v>
      </c>
      <c s="7" t="s">
        <v>391</v>
      </c>
      <c s="7" t="s">
        <v>44</v>
      </c>
      <c s="7" t="s">
        <v>392</v>
      </c>
      <c s="7" t="s">
        <v>64</v>
      </c>
      <c s="10">
        <v>120</v>
      </c>
      <c s="14"/>
      <c s="13">
        <f>ROUND((G122*F122),2)</f>
      </c>
      <c r="O122">
        <f>rekapitulace!H8</f>
      </c>
      <c>
        <f>O122/100*H122</f>
      </c>
    </row>
    <row r="123" spans="4:4" ht="25.5">
      <c r="D123" s="15" t="s">
        <v>385</v>
      </c>
    </row>
    <row r="124" spans="1:16" ht="12.75" customHeight="1">
      <c r="A124" s="16"/>
      <c s="16"/>
      <c s="16" t="s">
        <v>40</v>
      </c>
      <c s="16" t="s">
        <v>379</v>
      </c>
      <c s="16"/>
      <c s="16"/>
      <c s="16"/>
      <c s="16">
        <f>SUM(H114:H123)</f>
      </c>
      <c r="P124">
        <f>ROUND(SUM(P114:P123),2)</f>
      </c>
    </row>
    <row r="126" spans="1:8" ht="12.75" customHeight="1">
      <c r="A126" s="9"/>
      <c s="9"/>
      <c s="9" t="s">
        <v>78</v>
      </c>
      <c s="9" t="s">
        <v>77</v>
      </c>
      <c s="9"/>
      <c s="11"/>
      <c s="9"/>
      <c s="11"/>
    </row>
    <row r="127" spans="1:16" ht="12.75">
      <c r="A127" s="7">
        <v>51</v>
      </c>
      <c s="7" t="s">
        <v>393</v>
      </c>
      <c s="7" t="s">
        <v>44</v>
      </c>
      <c s="7" t="s">
        <v>394</v>
      </c>
      <c s="7" t="s">
        <v>105</v>
      </c>
      <c s="10">
        <v>200</v>
      </c>
      <c s="14"/>
      <c s="13">
        <f>ROUND((G127*F127),2)</f>
      </c>
      <c r="O127">
        <f>rekapitulace!H8</f>
      </c>
      <c>
        <f>O127/100*H127</f>
      </c>
    </row>
    <row r="128" spans="4:4" ht="38.25">
      <c r="D128" s="15" t="s">
        <v>395</v>
      </c>
    </row>
    <row r="129" spans="1:16" ht="12.75">
      <c r="A129" s="7">
        <v>52</v>
      </c>
      <c s="7" t="s">
        <v>396</v>
      </c>
      <c s="7" t="s">
        <v>44</v>
      </c>
      <c s="7" t="s">
        <v>397</v>
      </c>
      <c s="7" t="s">
        <v>64</v>
      </c>
      <c s="10">
        <v>48</v>
      </c>
      <c s="14"/>
      <c s="13">
        <f>ROUND((G129*F129),2)</f>
      </c>
      <c r="O129">
        <f>rekapitulace!H8</f>
      </c>
      <c>
        <f>O129/100*H129</f>
      </c>
    </row>
    <row r="130" spans="4:4" ht="140.25">
      <c r="D130" s="15" t="s">
        <v>398</v>
      </c>
    </row>
    <row r="131" spans="1:16" ht="12.75">
      <c r="A131" s="7">
        <v>53</v>
      </c>
      <c s="7" t="s">
        <v>399</v>
      </c>
      <c s="7" t="s">
        <v>44</v>
      </c>
      <c s="7" t="s">
        <v>400</v>
      </c>
      <c s="7" t="s">
        <v>64</v>
      </c>
      <c s="10">
        <v>46</v>
      </c>
      <c s="14"/>
      <c s="13">
        <f>ROUND((G131*F131),2)</f>
      </c>
      <c r="O131">
        <f>rekapitulace!H8</f>
      </c>
      <c>
        <f>O131/100*H131</f>
      </c>
    </row>
    <row r="132" spans="4:4" ht="25.5">
      <c r="D132" s="15" t="s">
        <v>401</v>
      </c>
    </row>
    <row r="133" spans="1:16" ht="12.75">
      <c r="A133" s="7">
        <v>54</v>
      </c>
      <c s="7" t="s">
        <v>402</v>
      </c>
      <c s="7" t="s">
        <v>44</v>
      </c>
      <c s="7" t="s">
        <v>403</v>
      </c>
      <c s="7" t="s">
        <v>105</v>
      </c>
      <c s="10">
        <v>4894</v>
      </c>
      <c s="14"/>
      <c s="13">
        <f>ROUND((G133*F133),2)</f>
      </c>
      <c r="O133">
        <f>rekapitulace!H8</f>
      </c>
      <c>
        <f>O133/100*H133</f>
      </c>
    </row>
    <row r="134" spans="4:4" ht="38.25">
      <c r="D134" s="15" t="s">
        <v>404</v>
      </c>
    </row>
    <row r="135" spans="1:16" ht="12.75">
      <c r="A135" s="7">
        <v>55</v>
      </c>
      <c s="7" t="s">
        <v>405</v>
      </c>
      <c s="7" t="s">
        <v>146</v>
      </c>
      <c s="7" t="s">
        <v>406</v>
      </c>
      <c s="7" t="s">
        <v>105</v>
      </c>
      <c s="10">
        <v>193</v>
      </c>
      <c s="14"/>
      <c s="13">
        <f>ROUND((G135*F135),2)</f>
      </c>
      <c r="O135">
        <f>rekapitulace!H8</f>
      </c>
      <c>
        <f>O135/100*H135</f>
      </c>
    </row>
    <row r="136" spans="4:4" ht="38.25">
      <c r="D136" s="15" t="s">
        <v>407</v>
      </c>
    </row>
    <row r="137" spans="1:16" ht="12.75">
      <c r="A137" s="7">
        <v>56</v>
      </c>
      <c s="7" t="s">
        <v>405</v>
      </c>
      <c s="7" t="s">
        <v>149</v>
      </c>
      <c s="7" t="s">
        <v>408</v>
      </c>
      <c s="7" t="s">
        <v>105</v>
      </c>
      <c s="10">
        <v>3392</v>
      </c>
      <c s="14"/>
      <c s="13">
        <f>ROUND((G137*F137),2)</f>
      </c>
      <c r="O137">
        <f>rekapitulace!H8</f>
      </c>
      <c>
        <f>O137/100*H137</f>
      </c>
    </row>
    <row r="138" spans="4:4" ht="38.25">
      <c r="D138" s="15" t="s">
        <v>409</v>
      </c>
    </row>
    <row r="139" spans="1:16" ht="12.75">
      <c r="A139" s="7">
        <v>57</v>
      </c>
      <c s="7" t="s">
        <v>405</v>
      </c>
      <c s="7" t="s">
        <v>410</v>
      </c>
      <c s="7" t="s">
        <v>411</v>
      </c>
      <c s="7" t="s">
        <v>105</v>
      </c>
      <c s="10">
        <v>1057</v>
      </c>
      <c s="14"/>
      <c s="13">
        <f>ROUND((G139*F139),2)</f>
      </c>
      <c r="O139">
        <f>rekapitulace!H8</f>
      </c>
      <c>
        <f>O139/100*H139</f>
      </c>
    </row>
    <row r="140" spans="4:4" ht="38.25">
      <c r="D140" s="15" t="s">
        <v>412</v>
      </c>
    </row>
    <row r="141" spans="1:16" ht="12.75">
      <c r="A141" s="7">
        <v>58</v>
      </c>
      <c s="7" t="s">
        <v>413</v>
      </c>
      <c s="7" t="s">
        <v>44</v>
      </c>
      <c s="7" t="s">
        <v>414</v>
      </c>
      <c s="7" t="s">
        <v>105</v>
      </c>
      <c s="10">
        <v>60</v>
      </c>
      <c s="14"/>
      <c s="13">
        <f>ROUND((G141*F141),2)</f>
      </c>
      <c r="O141">
        <f>rekapitulace!H8</f>
      </c>
      <c>
        <f>O141/100*H141</f>
      </c>
    </row>
    <row r="142" spans="4:4" ht="89.25">
      <c r="D142" s="15" t="s">
        <v>415</v>
      </c>
    </row>
    <row r="143" spans="1:16" ht="12.75">
      <c r="A143" s="7">
        <v>59</v>
      </c>
      <c s="7" t="s">
        <v>416</v>
      </c>
      <c s="7" t="s">
        <v>44</v>
      </c>
      <c s="7" t="s">
        <v>417</v>
      </c>
      <c s="7" t="s">
        <v>64</v>
      </c>
      <c s="10">
        <v>5</v>
      </c>
      <c s="14"/>
      <c s="13">
        <f>ROUND((G143*F143),2)</f>
      </c>
      <c r="O143">
        <f>rekapitulace!H8</f>
      </c>
      <c>
        <f>O143/100*H143</f>
      </c>
    </row>
    <row r="144" spans="4:4" ht="25.5">
      <c r="D144" s="15" t="s">
        <v>418</v>
      </c>
    </row>
    <row r="145" spans="1:16" ht="12.75" customHeight="1">
      <c r="A145" s="16"/>
      <c s="16"/>
      <c s="16" t="s">
        <v>78</v>
      </c>
      <c s="16" t="s">
        <v>77</v>
      </c>
      <c s="16"/>
      <c s="16"/>
      <c s="16"/>
      <c s="16">
        <f>SUM(H127:H144)</f>
      </c>
      <c r="P145">
        <f>ROUND(SUM(P127:P144),2)</f>
      </c>
    </row>
    <row r="147" spans="1:16" ht="12.75" customHeight="1">
      <c r="A147" s="16"/>
      <c s="16"/>
      <c s="16"/>
      <c s="16" t="s">
        <v>58</v>
      </c>
      <c s="16"/>
      <c s="16"/>
      <c s="16"/>
      <c s="16">
        <f>+H58+H69+H74+H111+H124+H145</f>
      </c>
      <c r="P147">
        <f>+P58+P69+P74+P111+P124+P145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419</v>
      </c>
      <c s="5" t="s">
        <v>420</v>
      </c>
      <c s="5"/>
    </row>
    <row r="6" spans="1:5" ht="12.75" customHeight="1">
      <c r="A6" t="s">
        <v>17</v>
      </c>
      <c r="C6" s="5" t="s">
        <v>421</v>
      </c>
      <c s="5" t="s">
        <v>420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173</v>
      </c>
      <c s="7" t="s">
        <v>44</v>
      </c>
      <c s="7" t="s">
        <v>174</v>
      </c>
      <c s="7" t="s">
        <v>68</v>
      </c>
      <c s="10">
        <v>140.53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422</v>
      </c>
    </row>
    <row r="14" spans="1:16" ht="12.75">
      <c r="A14" s="7">
        <v>2</v>
      </c>
      <c s="7" t="s">
        <v>155</v>
      </c>
      <c s="7" t="s">
        <v>44</v>
      </c>
      <c s="7" t="s">
        <v>156</v>
      </c>
      <c s="7" t="s">
        <v>68</v>
      </c>
      <c s="10">
        <v>140.53</v>
      </c>
      <c s="14"/>
      <c s="13">
        <f>ROUND((G14*F14),2)</f>
      </c>
      <c r="O14">
        <f>rekapitulace!H8</f>
      </c>
      <c>
        <f>O14/100*H14</f>
      </c>
    </row>
    <row r="15" spans="4:4" ht="127.5">
      <c r="D15" s="15" t="s">
        <v>423</v>
      </c>
    </row>
    <row r="16" spans="1:16" ht="12.75">
      <c r="A16" s="7">
        <v>3</v>
      </c>
      <c s="7" t="s">
        <v>424</v>
      </c>
      <c s="7" t="s">
        <v>44</v>
      </c>
      <c s="7" t="s">
        <v>425</v>
      </c>
      <c s="7" t="s">
        <v>68</v>
      </c>
      <c s="10">
        <v>59.636</v>
      </c>
      <c s="14"/>
      <c s="13">
        <f>ROUND((G16*F16),2)</f>
      </c>
      <c r="O16">
        <f>rekapitulace!H8</f>
      </c>
      <c>
        <f>O16/100*H16</f>
      </c>
    </row>
    <row r="17" spans="4:4" ht="409.5">
      <c r="D17" s="15" t="s">
        <v>426</v>
      </c>
    </row>
    <row r="18" spans="1:16" ht="12.75">
      <c r="A18" s="7">
        <v>4</v>
      </c>
      <c s="7" t="s">
        <v>291</v>
      </c>
      <c s="7" t="s">
        <v>44</v>
      </c>
      <c s="7" t="s">
        <v>427</v>
      </c>
      <c s="7" t="s">
        <v>68</v>
      </c>
      <c s="10">
        <v>14.407</v>
      </c>
      <c s="14"/>
      <c s="13">
        <f>ROUND((G18*F18),2)</f>
      </c>
      <c r="O18">
        <f>rekapitulace!H8</f>
      </c>
      <c>
        <f>O18/100*H18</f>
      </c>
    </row>
    <row r="19" spans="4:4" ht="267.75">
      <c r="D19" s="15" t="s">
        <v>428</v>
      </c>
    </row>
    <row r="20" spans="1:16" ht="12.75" customHeight="1">
      <c r="A20" s="16"/>
      <c s="16"/>
      <c s="16" t="s">
        <v>24</v>
      </c>
      <c s="16" t="s">
        <v>65</v>
      </c>
      <c s="16"/>
      <c s="16"/>
      <c s="16"/>
      <c s="16">
        <f>SUM(H12:H19)</f>
      </c>
      <c r="P20">
        <f>ROUND(SUM(P12:P19),2)</f>
      </c>
    </row>
    <row r="22" spans="1:8" ht="12.75" customHeight="1">
      <c r="A22" s="9"/>
      <c s="9"/>
      <c s="9" t="s">
        <v>34</v>
      </c>
      <c s="9" t="s">
        <v>315</v>
      </c>
      <c s="9"/>
      <c s="11"/>
      <c s="9"/>
      <c s="11"/>
    </row>
    <row r="23" spans="1:16" ht="12.75">
      <c r="A23" s="7">
        <v>5</v>
      </c>
      <c s="7" t="s">
        <v>429</v>
      </c>
      <c s="7" t="s">
        <v>44</v>
      </c>
      <c s="7" t="s">
        <v>430</v>
      </c>
      <c s="7" t="s">
        <v>101</v>
      </c>
      <c s="10">
        <v>91.65</v>
      </c>
      <c s="14"/>
      <c s="13">
        <f>ROUND((G23*F23),2)</f>
      </c>
      <c r="O23">
        <f>rekapitulace!H8</f>
      </c>
      <c>
        <f>O23/100*H23</f>
      </c>
    </row>
    <row r="24" spans="4:4" ht="229.5">
      <c r="D24" s="15" t="s">
        <v>431</v>
      </c>
    </row>
    <row r="25" spans="1:16" ht="12.75">
      <c r="A25" s="7">
        <v>6</v>
      </c>
      <c s="7" t="s">
        <v>432</v>
      </c>
      <c s="7" t="s">
        <v>44</v>
      </c>
      <c s="7" t="s">
        <v>433</v>
      </c>
      <c s="7" t="s">
        <v>68</v>
      </c>
      <c s="10">
        <v>61.1</v>
      </c>
      <c s="14"/>
      <c s="13">
        <f>ROUND((G25*F25),2)</f>
      </c>
      <c r="O25">
        <f>rekapitulace!H8</f>
      </c>
      <c>
        <f>O25/100*H25</f>
      </c>
    </row>
    <row r="26" spans="4:4" ht="191.25">
      <c r="D26" s="15" t="s">
        <v>434</v>
      </c>
    </row>
    <row r="27" spans="1:16" ht="12.75" customHeight="1">
      <c r="A27" s="16"/>
      <c s="16"/>
      <c s="16" t="s">
        <v>34</v>
      </c>
      <c s="16" t="s">
        <v>315</v>
      </c>
      <c s="16"/>
      <c s="16"/>
      <c s="16"/>
      <c s="16">
        <f>SUM(H23:H26)</f>
      </c>
      <c r="P27">
        <f>ROUND(SUM(P23:P26),2)</f>
      </c>
    </row>
    <row r="29" spans="1:8" ht="12.75" customHeight="1">
      <c r="A29" s="9"/>
      <c s="9"/>
      <c s="9" t="s">
        <v>35</v>
      </c>
      <c s="9" t="s">
        <v>435</v>
      </c>
      <c s="9"/>
      <c s="11"/>
      <c s="9"/>
      <c s="11"/>
    </row>
    <row r="30" spans="1:16" ht="12.75">
      <c r="A30" s="7">
        <v>7</v>
      </c>
      <c s="7" t="s">
        <v>436</v>
      </c>
      <c s="7" t="s">
        <v>44</v>
      </c>
      <c s="7" t="s">
        <v>437</v>
      </c>
      <c s="7" t="s">
        <v>68</v>
      </c>
      <c s="10">
        <v>8.663</v>
      </c>
      <c s="14"/>
      <c s="13">
        <f>ROUND((G30*F30),2)</f>
      </c>
      <c r="O30">
        <f>rekapitulace!H8</f>
      </c>
      <c>
        <f>O30/100*H30</f>
      </c>
    </row>
    <row r="31" spans="4:4" ht="38.25">
      <c r="D31" s="15" t="s">
        <v>438</v>
      </c>
    </row>
    <row r="32" spans="1:16" ht="12.75">
      <c r="A32" s="7">
        <v>8</v>
      </c>
      <c s="7" t="s">
        <v>439</v>
      </c>
      <c s="7" t="s">
        <v>44</v>
      </c>
      <c s="7" t="s">
        <v>440</v>
      </c>
      <c s="7" t="s">
        <v>46</v>
      </c>
      <c s="10">
        <v>1</v>
      </c>
      <c s="14"/>
      <c s="13">
        <f>ROUND((G32*F32),2)</f>
      </c>
      <c r="O32">
        <f>rekapitulace!H8</f>
      </c>
      <c>
        <f>O32/100*H32</f>
      </c>
    </row>
    <row r="33" spans="4:4" ht="25.5">
      <c r="D33" s="15" t="s">
        <v>47</v>
      </c>
    </row>
    <row r="34" spans="1:16" ht="12.75">
      <c r="A34" s="7">
        <v>9</v>
      </c>
      <c s="7" t="s">
        <v>441</v>
      </c>
      <c s="7" t="s">
        <v>44</v>
      </c>
      <c s="7" t="s">
        <v>442</v>
      </c>
      <c s="7" t="s">
        <v>68</v>
      </c>
      <c s="10">
        <v>12.22</v>
      </c>
      <c s="14"/>
      <c s="13">
        <f>ROUND((G34*F34),2)</f>
      </c>
      <c r="O34">
        <f>rekapitulace!H8</f>
      </c>
      <c>
        <f>O34/100*H34</f>
      </c>
    </row>
    <row r="35" spans="4:4" ht="191.25">
      <c r="D35" s="15" t="s">
        <v>443</v>
      </c>
    </row>
    <row r="36" spans="1:16" ht="12.75">
      <c r="A36" s="7">
        <v>10</v>
      </c>
      <c s="7" t="s">
        <v>444</v>
      </c>
      <c s="7" t="s">
        <v>44</v>
      </c>
      <c s="7" t="s">
        <v>445</v>
      </c>
      <c s="7" t="s">
        <v>46</v>
      </c>
      <c s="10">
        <v>1</v>
      </c>
      <c s="14"/>
      <c s="13">
        <f>ROUND((G36*F36),2)</f>
      </c>
      <c r="O36">
        <f>rekapitulace!H8</f>
      </c>
      <c>
        <f>O36/100*H36</f>
      </c>
    </row>
    <row r="37" spans="4:4" ht="25.5">
      <c r="D37" s="15" t="s">
        <v>47</v>
      </c>
    </row>
    <row r="38" spans="1:16" ht="12.75">
      <c r="A38" s="7">
        <v>11</v>
      </c>
      <c s="7" t="s">
        <v>446</v>
      </c>
      <c s="7" t="s">
        <v>44</v>
      </c>
      <c s="7" t="s">
        <v>447</v>
      </c>
      <c s="7" t="s">
        <v>68</v>
      </c>
      <c s="10">
        <v>42.77</v>
      </c>
      <c s="14"/>
      <c s="13">
        <f>ROUND((G38*F38),2)</f>
      </c>
      <c r="O38">
        <f>rekapitulace!H8</f>
      </c>
      <c>
        <f>O38/100*H38</f>
      </c>
    </row>
    <row r="39" spans="4:4" ht="267.75">
      <c r="D39" s="15" t="s">
        <v>448</v>
      </c>
    </row>
    <row r="40" spans="1:16" ht="12.75">
      <c r="A40" s="7">
        <v>12</v>
      </c>
      <c s="7" t="s">
        <v>449</v>
      </c>
      <c s="7" t="s">
        <v>44</v>
      </c>
      <c s="7" t="s">
        <v>450</v>
      </c>
      <c s="7" t="s">
        <v>68</v>
      </c>
      <c s="10">
        <v>12.6</v>
      </c>
      <c s="14"/>
      <c s="13">
        <f>ROUND((G40*F40),2)</f>
      </c>
      <c r="O40">
        <f>rekapitulace!H8</f>
      </c>
      <c>
        <f>O40/100*H40</f>
      </c>
    </row>
    <row r="41" spans="4:4" ht="409.5">
      <c r="D41" s="15" t="s">
        <v>451</v>
      </c>
    </row>
    <row r="42" spans="1:16" ht="12.75">
      <c r="A42" s="7">
        <v>13</v>
      </c>
      <c s="7" t="s">
        <v>452</v>
      </c>
      <c s="7" t="s">
        <v>44</v>
      </c>
      <c s="7" t="s">
        <v>453</v>
      </c>
      <c s="7" t="s">
        <v>68</v>
      </c>
      <c s="10">
        <v>19.247</v>
      </c>
      <c s="14"/>
      <c s="13">
        <f>ROUND((G42*F42),2)</f>
      </c>
      <c r="O42">
        <f>rekapitulace!H8</f>
      </c>
      <c>
        <f>O42/100*H42</f>
      </c>
    </row>
    <row r="43" spans="4:4" ht="242.25">
      <c r="D43" s="15" t="s">
        <v>454</v>
      </c>
    </row>
    <row r="44" spans="1:16" ht="12.75">
      <c r="A44" s="7">
        <v>14</v>
      </c>
      <c s="7" t="s">
        <v>455</v>
      </c>
      <c s="7" t="s">
        <v>44</v>
      </c>
      <c s="7" t="s">
        <v>456</v>
      </c>
      <c s="7" t="s">
        <v>46</v>
      </c>
      <c s="10">
        <v>1</v>
      </c>
      <c s="14"/>
      <c s="13">
        <f>ROUND((G44*F44),2)</f>
      </c>
      <c r="O44">
        <f>rekapitulace!H8</f>
      </c>
      <c>
        <f>O44/100*H44</f>
      </c>
    </row>
    <row r="45" spans="4:4" ht="25.5">
      <c r="D45" s="15" t="s">
        <v>47</v>
      </c>
    </row>
    <row r="46" spans="1:16" ht="12.75">
      <c r="A46" s="7">
        <v>15</v>
      </c>
      <c s="7" t="s">
        <v>457</v>
      </c>
      <c s="7" t="s">
        <v>44</v>
      </c>
      <c s="7" t="s">
        <v>458</v>
      </c>
      <c s="7" t="s">
        <v>68</v>
      </c>
      <c s="10">
        <v>3</v>
      </c>
      <c s="14"/>
      <c s="13">
        <f>ROUND((G46*F46),2)</f>
      </c>
      <c r="O46">
        <f>rekapitulace!H8</f>
      </c>
      <c>
        <f>O46/100*H46</f>
      </c>
    </row>
    <row r="47" spans="4:4" ht="178.5">
      <c r="D47" s="15" t="s">
        <v>459</v>
      </c>
    </row>
    <row r="48" spans="1:16" ht="12.75">
      <c r="A48" s="7">
        <v>16</v>
      </c>
      <c s="7" t="s">
        <v>460</v>
      </c>
      <c s="7" t="s">
        <v>44</v>
      </c>
      <c s="7" t="s">
        <v>461</v>
      </c>
      <c s="7" t="s">
        <v>68</v>
      </c>
      <c s="10">
        <v>5.5</v>
      </c>
      <c s="14"/>
      <c s="13">
        <f>ROUND((G48*F48),2)</f>
      </c>
      <c r="O48">
        <f>rekapitulace!H8</f>
      </c>
      <c>
        <f>O48/100*H48</f>
      </c>
    </row>
    <row r="49" spans="4:4" ht="229.5">
      <c r="D49" s="15" t="s">
        <v>462</v>
      </c>
    </row>
    <row r="50" spans="1:16" ht="12.75">
      <c r="A50" s="7">
        <v>17</v>
      </c>
      <c s="7" t="s">
        <v>463</v>
      </c>
      <c s="7" t="s">
        <v>44</v>
      </c>
      <c s="7" t="s">
        <v>464</v>
      </c>
      <c s="7" t="s">
        <v>68</v>
      </c>
      <c s="10">
        <v>2.96</v>
      </c>
      <c s="14"/>
      <c s="13">
        <f>ROUND((G50*F50),2)</f>
      </c>
      <c r="O50">
        <f>rekapitulace!H8</f>
      </c>
      <c>
        <f>O50/100*H50</f>
      </c>
    </row>
    <row r="51" spans="4:4" ht="51">
      <c r="D51" s="15" t="s">
        <v>465</v>
      </c>
    </row>
    <row r="52" spans="1:16" ht="12.75">
      <c r="A52" s="7">
        <v>18</v>
      </c>
      <c s="7" t="s">
        <v>466</v>
      </c>
      <c s="7" t="s">
        <v>44</v>
      </c>
      <c s="7" t="s">
        <v>467</v>
      </c>
      <c s="7" t="s">
        <v>68</v>
      </c>
      <c s="10">
        <v>1.04</v>
      </c>
      <c s="14"/>
      <c s="13">
        <f>ROUND((G52*F52),2)</f>
      </c>
      <c r="O52">
        <f>rekapitulace!H8</f>
      </c>
      <c>
        <f>O52/100*H52</f>
      </c>
    </row>
    <row r="53" spans="4:4" ht="51">
      <c r="D53" s="15" t="s">
        <v>468</v>
      </c>
    </row>
    <row r="54" spans="1:16" ht="12.75">
      <c r="A54" s="7">
        <v>19</v>
      </c>
      <c s="7" t="s">
        <v>469</v>
      </c>
      <c s="7" t="s">
        <v>44</v>
      </c>
      <c s="7" t="s">
        <v>470</v>
      </c>
      <c s="7" t="s">
        <v>46</v>
      </c>
      <c s="10">
        <v>1</v>
      </c>
      <c s="14"/>
      <c s="13">
        <f>ROUND((G54*F54),2)</f>
      </c>
      <c r="O54">
        <f>rekapitulace!H8</f>
      </c>
      <c>
        <f>O54/100*H54</f>
      </c>
    </row>
    <row r="55" spans="4:4" ht="25.5">
      <c r="D55" s="15" t="s">
        <v>47</v>
      </c>
    </row>
    <row r="56" spans="1:16" ht="12.75" customHeight="1">
      <c r="A56" s="16"/>
      <c s="16"/>
      <c s="16" t="s">
        <v>35</v>
      </c>
      <c s="16" t="s">
        <v>435</v>
      </c>
      <c s="16"/>
      <c s="16"/>
      <c s="16"/>
      <c s="16">
        <f>SUM(H30:H55)</f>
      </c>
      <c r="P56">
        <f>ROUND(SUM(P30:P55),2)</f>
      </c>
    </row>
    <row r="58" spans="1:8" ht="12.75" customHeight="1">
      <c r="A58" s="9"/>
      <c s="9"/>
      <c s="9" t="s">
        <v>36</v>
      </c>
      <c s="9" t="s">
        <v>73</v>
      </c>
      <c s="9"/>
      <c s="11"/>
      <c s="9"/>
      <c s="11"/>
    </row>
    <row r="59" spans="1:16" ht="12.75">
      <c r="A59" s="7">
        <v>20</v>
      </c>
      <c s="7" t="s">
        <v>328</v>
      </c>
      <c s="7" t="s">
        <v>44</v>
      </c>
      <c s="7" t="s">
        <v>329</v>
      </c>
      <c s="7" t="s">
        <v>68</v>
      </c>
      <c s="10">
        <v>3.056</v>
      </c>
      <c s="14"/>
      <c s="13">
        <f>ROUND((G59*F59),2)</f>
      </c>
      <c r="O59">
        <f>rekapitulace!H8</f>
      </c>
      <c>
        <f>O59/100*H59</f>
      </c>
    </row>
    <row r="60" spans="4:4" ht="191.25">
      <c r="D60" s="15" t="s">
        <v>471</v>
      </c>
    </row>
    <row r="61" spans="1:16" ht="12.75" customHeight="1">
      <c r="A61" s="16"/>
      <c s="16"/>
      <c s="16" t="s">
        <v>36</v>
      </c>
      <c s="16" t="s">
        <v>73</v>
      </c>
      <c s="16"/>
      <c s="16"/>
      <c s="16"/>
      <c s="16">
        <f>SUM(H59:H60)</f>
      </c>
      <c r="P61">
        <f>ROUND(SUM(P59:P60),2)</f>
      </c>
    </row>
    <row r="63" spans="1:8" ht="12.75" customHeight="1">
      <c r="A63" s="9"/>
      <c s="9"/>
      <c s="9" t="s">
        <v>38</v>
      </c>
      <c s="9" t="s">
        <v>472</v>
      </c>
      <c s="9"/>
      <c s="11"/>
      <c s="9"/>
      <c s="11"/>
    </row>
    <row r="64" spans="1:16" ht="12.75">
      <c r="A64" s="7">
        <v>21</v>
      </c>
      <c s="7" t="s">
        <v>473</v>
      </c>
      <c s="7" t="s">
        <v>44</v>
      </c>
      <c s="7" t="s">
        <v>474</v>
      </c>
      <c s="7" t="s">
        <v>101</v>
      </c>
      <c s="10">
        <v>3.45</v>
      </c>
      <c s="14"/>
      <c s="13">
        <f>ROUND((G64*F64),2)</f>
      </c>
      <c r="O64">
        <f>rekapitulace!H8</f>
      </c>
      <c>
        <f>O64/100*H64</f>
      </c>
    </row>
    <row r="65" spans="4:4" ht="153">
      <c r="D65" s="15" t="s">
        <v>475</v>
      </c>
    </row>
    <row r="66" spans="1:16" ht="12.75">
      <c r="A66" s="7">
        <v>22</v>
      </c>
      <c s="7" t="s">
        <v>476</v>
      </c>
      <c s="7" t="s">
        <v>44</v>
      </c>
      <c s="7" t="s">
        <v>477</v>
      </c>
      <c s="7" t="s">
        <v>101</v>
      </c>
      <c s="10">
        <v>3.45</v>
      </c>
      <c s="14"/>
      <c s="13">
        <f>ROUND((G66*F66),2)</f>
      </c>
      <c r="O66">
        <f>rekapitulace!H8</f>
      </c>
      <c>
        <f>O66/100*H66</f>
      </c>
    </row>
    <row r="67" spans="4:4" ht="153">
      <c r="D67" s="15" t="s">
        <v>475</v>
      </c>
    </row>
    <row r="68" spans="1:16" ht="12.75" customHeight="1">
      <c r="A68" s="16"/>
      <c s="16"/>
      <c s="16" t="s">
        <v>38</v>
      </c>
      <c s="16" t="s">
        <v>472</v>
      </c>
      <c s="16"/>
      <c s="16"/>
      <c s="16"/>
      <c s="16">
        <f>SUM(H64:H67)</f>
      </c>
      <c r="P68">
        <f>ROUND(SUM(P64:P67),2)</f>
      </c>
    </row>
    <row r="70" spans="1:8" ht="12.75" customHeight="1">
      <c r="A70" s="9"/>
      <c s="9"/>
      <c s="9" t="s">
        <v>39</v>
      </c>
      <c s="9" t="s">
        <v>478</v>
      </c>
      <c s="9"/>
      <c s="11"/>
      <c s="9"/>
      <c s="11"/>
    </row>
    <row r="71" spans="1:16" ht="12.75">
      <c r="A71" s="7">
        <v>23</v>
      </c>
      <c s="7" t="s">
        <v>479</v>
      </c>
      <c s="7" t="s">
        <v>44</v>
      </c>
      <c s="7" t="s">
        <v>480</v>
      </c>
      <c s="7" t="s">
        <v>101</v>
      </c>
      <c s="10">
        <v>122.2</v>
      </c>
      <c s="14"/>
      <c s="13">
        <f>ROUND((G71*F71),2)</f>
      </c>
      <c r="O71">
        <f>rekapitulace!H8</f>
      </c>
      <c>
        <f>O71/100*H71</f>
      </c>
    </row>
    <row r="72" spans="4:4" ht="242.25">
      <c r="D72" s="15" t="s">
        <v>481</v>
      </c>
    </row>
    <row r="73" spans="1:16" ht="12.75">
      <c r="A73" s="7">
        <v>24</v>
      </c>
      <c s="7" t="s">
        <v>482</v>
      </c>
      <c s="7" t="s">
        <v>44</v>
      </c>
      <c s="7" t="s">
        <v>483</v>
      </c>
      <c s="7" t="s">
        <v>101</v>
      </c>
      <c s="10">
        <v>122.2</v>
      </c>
      <c s="14"/>
      <c s="13">
        <f>ROUND((G73*F73),2)</f>
      </c>
      <c r="O73">
        <f>rekapitulace!H8</f>
      </c>
      <c>
        <f>O73/100*H73</f>
      </c>
    </row>
    <row r="74" spans="4:4" ht="242.25">
      <c r="D74" s="15" t="s">
        <v>481</v>
      </c>
    </row>
    <row r="75" spans="1:16" ht="12.75" customHeight="1">
      <c r="A75" s="16"/>
      <c s="16"/>
      <c s="16" t="s">
        <v>39</v>
      </c>
      <c s="16" t="s">
        <v>478</v>
      </c>
      <c s="16"/>
      <c s="16"/>
      <c s="16"/>
      <c s="16">
        <f>SUM(H71:H74)</f>
      </c>
      <c r="P75">
        <f>ROUND(SUM(P71:P74),2)</f>
      </c>
    </row>
    <row r="77" spans="1:8" ht="12.75" customHeight="1">
      <c r="A77" s="9"/>
      <c s="9"/>
      <c s="9" t="s">
        <v>40</v>
      </c>
      <c s="9" t="s">
        <v>379</v>
      </c>
      <c s="9"/>
      <c s="11"/>
      <c s="9"/>
      <c s="11"/>
    </row>
    <row r="78" spans="1:16" ht="12.75">
      <c r="A78" s="7">
        <v>25</v>
      </c>
      <c s="7" t="s">
        <v>484</v>
      </c>
      <c s="7" t="s">
        <v>44</v>
      </c>
      <c s="7" t="s">
        <v>485</v>
      </c>
      <c s="7" t="s">
        <v>105</v>
      </c>
      <c s="10">
        <v>122.2</v>
      </c>
      <c s="14"/>
      <c s="13">
        <f>ROUND((G78*F78),2)</f>
      </c>
      <c r="O78">
        <f>rekapitulace!H8</f>
      </c>
      <c>
        <f>O78/100*H78</f>
      </c>
    </row>
    <row r="79" spans="4:4" ht="165.75">
      <c r="D79" s="15" t="s">
        <v>486</v>
      </c>
    </row>
    <row r="80" spans="1:16" ht="12.75" customHeight="1">
      <c r="A80" s="16"/>
      <c s="16"/>
      <c s="16" t="s">
        <v>40</v>
      </c>
      <c s="16" t="s">
        <v>379</v>
      </c>
      <c s="16"/>
      <c s="16"/>
      <c s="16"/>
      <c s="16">
        <f>SUM(H78:H79)</f>
      </c>
      <c r="P80">
        <f>ROUND(SUM(P78:P79),2)</f>
      </c>
    </row>
    <row r="82" spans="1:8" ht="12.75" customHeight="1">
      <c r="A82" s="9"/>
      <c s="9"/>
      <c s="9" t="s">
        <v>78</v>
      </c>
      <c s="9" t="s">
        <v>77</v>
      </c>
      <c s="9"/>
      <c s="11"/>
      <c s="9"/>
      <c s="11"/>
    </row>
    <row r="83" spans="1:16" ht="12.75">
      <c r="A83" s="7">
        <v>26</v>
      </c>
      <c s="7" t="s">
        <v>487</v>
      </c>
      <c s="7" t="s">
        <v>44</v>
      </c>
      <c s="7" t="s">
        <v>488</v>
      </c>
      <c s="7" t="s">
        <v>105</v>
      </c>
      <c s="10">
        <v>100.8</v>
      </c>
      <c s="14"/>
      <c s="13">
        <f>ROUND((G83*F83),2)</f>
      </c>
      <c r="O83">
        <f>rekapitulace!H8</f>
      </c>
      <c>
        <f>O83/100*H83</f>
      </c>
    </row>
    <row r="84" spans="4:4" ht="38.25">
      <c r="D84" s="15" t="s">
        <v>489</v>
      </c>
    </row>
    <row r="85" spans="1:16" ht="12.75">
      <c r="A85" s="7">
        <v>27</v>
      </c>
      <c s="7" t="s">
        <v>490</v>
      </c>
      <c s="7" t="s">
        <v>44</v>
      </c>
      <c s="7" t="s">
        <v>491</v>
      </c>
      <c s="7" t="s">
        <v>105</v>
      </c>
      <c s="10">
        <v>74</v>
      </c>
      <c s="14"/>
      <c s="13">
        <f>ROUND((G85*F85),2)</f>
      </c>
      <c r="O85">
        <f>rekapitulace!H8</f>
      </c>
      <c>
        <f>O85/100*H85</f>
      </c>
    </row>
    <row r="86" spans="4:4" ht="25.5">
      <c r="D86" s="15" t="s">
        <v>492</v>
      </c>
    </row>
    <row r="87" spans="1:16" ht="12.75">
      <c r="A87" s="7">
        <v>28</v>
      </c>
      <c s="7" t="s">
        <v>493</v>
      </c>
      <c s="7" t="s">
        <v>44</v>
      </c>
      <c s="7" t="s">
        <v>494</v>
      </c>
      <c s="7" t="s">
        <v>105</v>
      </c>
      <c s="10">
        <v>122.2</v>
      </c>
      <c s="14"/>
      <c s="13">
        <f>ROUND((G87*F87),2)</f>
      </c>
      <c r="O87">
        <f>rekapitulace!H8</f>
      </c>
      <c>
        <f>O87/100*H87</f>
      </c>
    </row>
    <row r="88" spans="4:4" ht="165.75">
      <c r="D88" s="15" t="s">
        <v>486</v>
      </c>
    </row>
    <row r="89" spans="1:16" ht="12.75">
      <c r="A89" s="7">
        <v>29</v>
      </c>
      <c s="7" t="s">
        <v>495</v>
      </c>
      <c s="7" t="s">
        <v>44</v>
      </c>
      <c s="7" t="s">
        <v>496</v>
      </c>
      <c s="7" t="s">
        <v>46</v>
      </c>
      <c s="10">
        <v>1</v>
      </c>
      <c s="14"/>
      <c s="13">
        <f>ROUND((G89*F89),2)</f>
      </c>
      <c r="O89">
        <f>rekapitulace!H8</f>
      </c>
      <c>
        <f>O89/100*H89</f>
      </c>
    </row>
    <row r="90" spans="4:4" ht="25.5">
      <c r="D90" s="15" t="s">
        <v>47</v>
      </c>
    </row>
    <row r="91" spans="1:16" ht="12.75">
      <c r="A91" s="7">
        <v>30</v>
      </c>
      <c s="7" t="s">
        <v>497</v>
      </c>
      <c s="7" t="s">
        <v>44</v>
      </c>
      <c s="7" t="s">
        <v>498</v>
      </c>
      <c s="7" t="s">
        <v>101</v>
      </c>
      <c s="10">
        <v>52.5</v>
      </c>
      <c s="14"/>
      <c s="13">
        <f>ROUND((G91*F91),2)</f>
      </c>
      <c r="O91">
        <f>rekapitulace!H8</f>
      </c>
      <c>
        <f>O91/100*H91</f>
      </c>
    </row>
    <row r="92" spans="4:4" ht="63.75">
      <c r="D92" s="15" t="s">
        <v>499</v>
      </c>
    </row>
    <row r="93" spans="1:16" ht="12.75">
      <c r="A93" s="7">
        <v>31</v>
      </c>
      <c s="7" t="s">
        <v>500</v>
      </c>
      <c s="7" t="s">
        <v>44</v>
      </c>
      <c s="7" t="s">
        <v>501</v>
      </c>
      <c s="7" t="s">
        <v>101</v>
      </c>
      <c s="10">
        <v>6.9</v>
      </c>
      <c s="14"/>
      <c s="13">
        <f>ROUND((G93*F93),2)</f>
      </c>
      <c r="O93">
        <f>rekapitulace!H8</f>
      </c>
      <c>
        <f>O93/100*H93</f>
      </c>
    </row>
    <row r="94" spans="4:4" ht="114.75">
      <c r="D94" s="15" t="s">
        <v>502</v>
      </c>
    </row>
    <row r="95" spans="1:16" ht="12.75">
      <c r="A95" s="7">
        <v>32</v>
      </c>
      <c s="7" t="s">
        <v>503</v>
      </c>
      <c s="7" t="s">
        <v>44</v>
      </c>
      <c s="7" t="s">
        <v>504</v>
      </c>
      <c s="7" t="s">
        <v>68</v>
      </c>
      <c s="10">
        <v>1.04</v>
      </c>
      <c s="14"/>
      <c s="13">
        <f>ROUND((G95*F95),2)</f>
      </c>
      <c r="O95">
        <f>rekapitulace!H8</f>
      </c>
      <c>
        <f>O95/100*H95</f>
      </c>
    </row>
    <row r="96" spans="4:4" ht="51">
      <c r="D96" s="15" t="s">
        <v>468</v>
      </c>
    </row>
    <row r="97" spans="1:16" ht="12.75">
      <c r="A97" s="7">
        <v>33</v>
      </c>
      <c s="7" t="s">
        <v>96</v>
      </c>
      <c s="7" t="s">
        <v>44</v>
      </c>
      <c s="7" t="s">
        <v>97</v>
      </c>
      <c s="7" t="s">
        <v>68</v>
      </c>
      <c s="10">
        <v>19.063</v>
      </c>
      <c s="14"/>
      <c s="13">
        <f>ROUND((G97*F97),2)</f>
      </c>
      <c r="O97">
        <f>rekapitulace!H8</f>
      </c>
      <c>
        <f>O97/100*H97</f>
      </c>
    </row>
    <row r="98" spans="4:4" ht="369.75">
      <c r="D98" s="15" t="s">
        <v>505</v>
      </c>
    </row>
    <row r="99" spans="1:16" ht="12.75" customHeight="1">
      <c r="A99" s="16"/>
      <c s="16"/>
      <c s="16" t="s">
        <v>78</v>
      </c>
      <c s="16" t="s">
        <v>77</v>
      </c>
      <c s="16"/>
      <c s="16"/>
      <c s="16"/>
      <c s="16">
        <f>SUM(H83:H98)</f>
      </c>
      <c r="P99">
        <f>ROUND(SUM(P83:P98),2)</f>
      </c>
    </row>
    <row r="101" spans="1:16" ht="12.75" customHeight="1">
      <c r="A101" s="16"/>
      <c s="16"/>
      <c s="16"/>
      <c s="16" t="s">
        <v>58</v>
      </c>
      <c s="16"/>
      <c s="16"/>
      <c s="16"/>
      <c s="16">
        <f>+H20+H27+H56+H61+H68+H75+H80+H99</f>
      </c>
      <c r="P101">
        <f>+P20+P27+P56+P61+P68+P75+P80+P99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506</v>
      </c>
      <c s="5" t="s">
        <v>507</v>
      </c>
      <c s="5"/>
    </row>
    <row r="6" spans="1:5" ht="12.75" customHeight="1">
      <c r="A6" t="s">
        <v>17</v>
      </c>
      <c r="C6" s="5" t="s">
        <v>508</v>
      </c>
      <c s="5" t="s">
        <v>507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509</v>
      </c>
      <c s="7" t="s">
        <v>44</v>
      </c>
      <c s="7" t="s">
        <v>510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>
      <c r="A14" s="7">
        <v>2</v>
      </c>
      <c s="7" t="s">
        <v>511</v>
      </c>
      <c s="7" t="s">
        <v>44</v>
      </c>
      <c s="7" t="s">
        <v>512</v>
      </c>
      <c s="7" t="s">
        <v>46</v>
      </c>
      <c s="10">
        <v>1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47</v>
      </c>
    </row>
    <row r="16" spans="1:16" ht="12.75" customHeight="1">
      <c r="A16" s="16"/>
      <c s="16"/>
      <c s="16" t="s">
        <v>42</v>
      </c>
      <c s="16" t="s">
        <v>41</v>
      </c>
      <c s="16"/>
      <c s="16"/>
      <c s="16"/>
      <c s="16">
        <f>SUM(H12:H15)</f>
      </c>
      <c r="P16">
        <f>ROUND(SUM(P12:P15),2)</f>
      </c>
    </row>
    <row r="18" spans="1:8" ht="12.75" customHeight="1">
      <c r="A18" s="9"/>
      <c s="9"/>
      <c s="9" t="s">
        <v>24</v>
      </c>
      <c s="9" t="s">
        <v>65</v>
      </c>
      <c s="9"/>
      <c s="11"/>
      <c s="9"/>
      <c s="11"/>
    </row>
    <row r="19" spans="1:16" ht="12.75">
      <c r="A19" s="7">
        <v>3</v>
      </c>
      <c s="7" t="s">
        <v>167</v>
      </c>
      <c s="7" t="s">
        <v>44</v>
      </c>
      <c s="7" t="s">
        <v>168</v>
      </c>
      <c s="7" t="s">
        <v>68</v>
      </c>
      <c s="10">
        <v>1802.95</v>
      </c>
      <c s="14"/>
      <c s="13">
        <f>ROUND((G19*F19),2)</f>
      </c>
      <c r="O19">
        <f>rekapitulace!H8</f>
      </c>
      <c>
        <f>O19/100*H19</f>
      </c>
    </row>
    <row r="20" spans="4:4" ht="216.75">
      <c r="D20" s="15" t="s">
        <v>513</v>
      </c>
    </row>
    <row r="21" spans="1:16" ht="12.75">
      <c r="A21" s="7">
        <v>4</v>
      </c>
      <c s="7" t="s">
        <v>170</v>
      </c>
      <c s="7" t="s">
        <v>44</v>
      </c>
      <c s="7" t="s">
        <v>171</v>
      </c>
      <c s="7" t="s">
        <v>68</v>
      </c>
      <c s="10">
        <v>75.852</v>
      </c>
      <c s="14"/>
      <c s="13">
        <f>ROUND((G21*F21),2)</f>
      </c>
      <c r="O21">
        <f>rekapitulace!H8</f>
      </c>
      <c>
        <f>O21/100*H21</f>
      </c>
    </row>
    <row r="22" spans="4:4" ht="76.5">
      <c r="D22" s="15" t="s">
        <v>514</v>
      </c>
    </row>
    <row r="23" spans="1:16" ht="12.75">
      <c r="A23" s="7">
        <v>5</v>
      </c>
      <c s="7" t="s">
        <v>173</v>
      </c>
      <c s="7" t="s">
        <v>44</v>
      </c>
      <c s="7" t="s">
        <v>174</v>
      </c>
      <c s="7" t="s">
        <v>68</v>
      </c>
      <c s="10">
        <v>2649.383</v>
      </c>
      <c s="14"/>
      <c s="13">
        <f>ROUND((G23*F23),2)</f>
      </c>
      <c r="O23">
        <f>rekapitulace!H8</f>
      </c>
      <c>
        <f>O23/100*H23</f>
      </c>
    </row>
    <row r="24" spans="4:4" ht="409.5">
      <c r="D24" s="15" t="s">
        <v>515</v>
      </c>
    </row>
    <row r="25" spans="1:16" ht="12.75">
      <c r="A25" s="7">
        <v>6</v>
      </c>
      <c s="7" t="s">
        <v>155</v>
      </c>
      <c s="7" t="s">
        <v>44</v>
      </c>
      <c s="7" t="s">
        <v>156</v>
      </c>
      <c s="7" t="s">
        <v>68</v>
      </c>
      <c s="10">
        <v>2725.235</v>
      </c>
      <c s="14"/>
      <c s="13">
        <f>ROUND((G25*F25),2)</f>
      </c>
      <c r="O25">
        <f>rekapitulace!H8</f>
      </c>
      <c>
        <f>O25/100*H25</f>
      </c>
    </row>
    <row r="26" spans="4:4" ht="153">
      <c r="D26" s="15" t="s">
        <v>516</v>
      </c>
    </row>
    <row r="27" spans="1:16" ht="12.75">
      <c r="A27" s="7">
        <v>7</v>
      </c>
      <c s="7" t="s">
        <v>177</v>
      </c>
      <c s="7" t="s">
        <v>44</v>
      </c>
      <c s="7" t="s">
        <v>178</v>
      </c>
      <c s="7" t="s">
        <v>68</v>
      </c>
      <c s="10">
        <v>1802.95</v>
      </c>
      <c s="14"/>
      <c s="13">
        <f>ROUND((G27*F27),2)</f>
      </c>
      <c r="O27">
        <f>rekapitulace!H8</f>
      </c>
      <c>
        <f>O27/100*H27</f>
      </c>
    </row>
    <row r="28" spans="4:4" ht="409.5">
      <c r="D28" s="15" t="s">
        <v>517</v>
      </c>
    </row>
    <row r="29" spans="1:16" ht="12.75">
      <c r="A29" s="7">
        <v>8</v>
      </c>
      <c s="7" t="s">
        <v>291</v>
      </c>
      <c s="7" t="s">
        <v>44</v>
      </c>
      <c s="7" t="s">
        <v>427</v>
      </c>
      <c s="7" t="s">
        <v>68</v>
      </c>
      <c s="10">
        <v>677.899</v>
      </c>
      <c s="14"/>
      <c s="13">
        <f>ROUND((G29*F29),2)</f>
      </c>
      <c r="O29">
        <f>rekapitulace!H8</f>
      </c>
      <c>
        <f>O29/100*H29</f>
      </c>
    </row>
    <row r="30" spans="4:4" ht="408">
      <c r="D30" s="15" t="s">
        <v>518</v>
      </c>
    </row>
    <row r="31" spans="1:16" ht="12.75" customHeight="1">
      <c r="A31" s="16"/>
      <c s="16"/>
      <c s="16" t="s">
        <v>24</v>
      </c>
      <c s="16" t="s">
        <v>65</v>
      </c>
      <c s="16"/>
      <c s="16"/>
      <c s="16"/>
      <c s="16">
        <f>SUM(H19:H30)</f>
      </c>
      <c r="P31">
        <f>ROUND(SUM(P19:P30),2)</f>
      </c>
    </row>
    <row r="33" spans="1:8" ht="12.75" customHeight="1">
      <c r="A33" s="9"/>
      <c s="9"/>
      <c s="9" t="s">
        <v>36</v>
      </c>
      <c s="9" t="s">
        <v>73</v>
      </c>
      <c s="9"/>
      <c s="11"/>
      <c s="9"/>
      <c s="11"/>
    </row>
    <row r="34" spans="1:16" ht="12.75">
      <c r="A34" s="7">
        <v>9</v>
      </c>
      <c s="7" t="s">
        <v>74</v>
      </c>
      <c s="7" t="s">
        <v>44</v>
      </c>
      <c s="7" t="s">
        <v>519</v>
      </c>
      <c s="7" t="s">
        <v>68</v>
      </c>
      <c s="10">
        <v>5.381</v>
      </c>
      <c s="14"/>
      <c s="13">
        <f>ROUND((G34*F34),2)</f>
      </c>
      <c r="O34">
        <f>rekapitulace!H8</f>
      </c>
      <c>
        <f>O34/100*H34</f>
      </c>
    </row>
    <row r="35" spans="4:4" ht="409.5">
      <c r="D35" s="15" t="s">
        <v>520</v>
      </c>
    </row>
    <row r="36" spans="1:16" ht="12.75">
      <c r="A36" s="7">
        <v>10</v>
      </c>
      <c s="7" t="s">
        <v>328</v>
      </c>
      <c s="7" t="s">
        <v>44</v>
      </c>
      <c s="7" t="s">
        <v>329</v>
      </c>
      <c s="7" t="s">
        <v>68</v>
      </c>
      <c s="10">
        <v>160.516</v>
      </c>
      <c s="14"/>
      <c s="13">
        <f>ROUND((G36*F36),2)</f>
      </c>
      <c r="O36">
        <f>rekapitulace!H8</f>
      </c>
      <c>
        <f>O36/100*H36</f>
      </c>
    </row>
    <row r="37" spans="4:4" ht="306">
      <c r="D37" s="15" t="s">
        <v>521</v>
      </c>
    </row>
    <row r="38" spans="1:16" ht="12.75" customHeight="1">
      <c r="A38" s="16"/>
      <c s="16"/>
      <c s="16" t="s">
        <v>36</v>
      </c>
      <c s="16" t="s">
        <v>73</v>
      </c>
      <c s="16"/>
      <c s="16"/>
      <c s="16"/>
      <c s="16">
        <f>SUM(H34:H37)</f>
      </c>
      <c r="P38">
        <f>ROUND(SUM(P34:P37),2)</f>
      </c>
    </row>
    <row r="40" spans="1:8" ht="12.75" customHeight="1">
      <c r="A40" s="9"/>
      <c s="9"/>
      <c s="9" t="s">
        <v>38</v>
      </c>
      <c s="9" t="s">
        <v>472</v>
      </c>
      <c s="9"/>
      <c s="11"/>
      <c s="9"/>
      <c s="11"/>
    </row>
    <row r="41" spans="1:16" ht="12.75">
      <c r="A41" s="7">
        <v>11</v>
      </c>
      <c s="7" t="s">
        <v>522</v>
      </c>
      <c s="7" t="s">
        <v>44</v>
      </c>
      <c s="7" t="s">
        <v>523</v>
      </c>
      <c s="7" t="s">
        <v>68</v>
      </c>
      <c s="10">
        <v>0.855</v>
      </c>
      <c s="14"/>
      <c s="13">
        <f>ROUND((G41*F41),2)</f>
      </c>
      <c r="O41">
        <f>rekapitulace!H8</f>
      </c>
      <c>
        <f>O41/100*H41</f>
      </c>
    </row>
    <row r="42" spans="4:4" ht="76.5">
      <c r="D42" s="15" t="s">
        <v>524</v>
      </c>
    </row>
    <row r="43" spans="1:16" ht="12.75" customHeight="1">
      <c r="A43" s="16"/>
      <c s="16"/>
      <c s="16" t="s">
        <v>38</v>
      </c>
      <c s="16" t="s">
        <v>472</v>
      </c>
      <c s="16"/>
      <c s="16"/>
      <c s="16"/>
      <c s="16">
        <f>SUM(H41:H42)</f>
      </c>
      <c r="P43">
        <f>ROUND(SUM(P41:P42),2)</f>
      </c>
    </row>
    <row r="45" spans="1:8" ht="12.75" customHeight="1">
      <c r="A45" s="9"/>
      <c s="9"/>
      <c s="9" t="s">
        <v>39</v>
      </c>
      <c s="9" t="s">
        <v>478</v>
      </c>
      <c s="9"/>
      <c s="11"/>
      <c s="9"/>
      <c s="11"/>
    </row>
    <row r="46" spans="1:16" ht="12.75">
      <c r="A46" s="7">
        <v>12</v>
      </c>
      <c s="7" t="s">
        <v>525</v>
      </c>
      <c s="7" t="s">
        <v>44</v>
      </c>
      <c s="7" t="s">
        <v>526</v>
      </c>
      <c s="7" t="s">
        <v>64</v>
      </c>
      <c s="10">
        <v>4</v>
      </c>
      <c s="14"/>
      <c s="13">
        <f>ROUND((G46*F46),2)</f>
      </c>
      <c r="O46">
        <f>rekapitulace!H8</f>
      </c>
      <c>
        <f>O46/100*H46</f>
      </c>
    </row>
    <row r="47" spans="4:4" ht="191.25">
      <c r="D47" s="15" t="s">
        <v>527</v>
      </c>
    </row>
    <row r="48" spans="1:16" ht="12.75">
      <c r="A48" s="7">
        <v>13</v>
      </c>
      <c s="7" t="s">
        <v>528</v>
      </c>
      <c s="7" t="s">
        <v>44</v>
      </c>
      <c s="7" t="s">
        <v>529</v>
      </c>
      <c s="7" t="s">
        <v>64</v>
      </c>
      <c s="10">
        <v>3</v>
      </c>
      <c s="14"/>
      <c s="13">
        <f>ROUND((G48*F48),2)</f>
      </c>
      <c r="O48">
        <f>rekapitulace!H8</f>
      </c>
      <c>
        <f>O48/100*H48</f>
      </c>
    </row>
    <row r="49" spans="4:4" ht="191.25">
      <c r="D49" s="15" t="s">
        <v>530</v>
      </c>
    </row>
    <row r="50" spans="1:16" ht="12.75">
      <c r="A50" s="7">
        <v>14</v>
      </c>
      <c s="7" t="s">
        <v>531</v>
      </c>
      <c s="7" t="s">
        <v>44</v>
      </c>
      <c s="7" t="s">
        <v>532</v>
      </c>
      <c s="7" t="s">
        <v>64</v>
      </c>
      <c s="10">
        <v>1</v>
      </c>
      <c s="14"/>
      <c s="13">
        <f>ROUND((G50*F50),2)</f>
      </c>
      <c r="O50">
        <f>rekapitulace!H8</f>
      </c>
      <c>
        <f>O50/100*H50</f>
      </c>
    </row>
    <row r="51" spans="4:4" ht="25.5">
      <c r="D51" s="15" t="s">
        <v>47</v>
      </c>
    </row>
    <row r="52" spans="1:16" ht="12.75" customHeight="1">
      <c r="A52" s="16"/>
      <c s="16"/>
      <c s="16" t="s">
        <v>39</v>
      </c>
      <c s="16" t="s">
        <v>478</v>
      </c>
      <c s="16"/>
      <c s="16"/>
      <c s="16"/>
      <c s="16">
        <f>SUM(H46:H51)</f>
      </c>
      <c r="P52">
        <f>ROUND(SUM(P46:P51),2)</f>
      </c>
    </row>
    <row r="54" spans="1:8" ht="12.75" customHeight="1">
      <c r="A54" s="9"/>
      <c s="9"/>
      <c s="9" t="s">
        <v>40</v>
      </c>
      <c s="9" t="s">
        <v>379</v>
      </c>
      <c s="9"/>
      <c s="11"/>
      <c s="9"/>
      <c s="11"/>
    </row>
    <row r="55" spans="1:16" ht="12.75">
      <c r="A55" s="7">
        <v>15</v>
      </c>
      <c s="7" t="s">
        <v>533</v>
      </c>
      <c s="7" t="s">
        <v>44</v>
      </c>
      <c s="7" t="s">
        <v>534</v>
      </c>
      <c s="7" t="s">
        <v>535</v>
      </c>
      <c s="10">
        <v>1</v>
      </c>
      <c s="14"/>
      <c s="13">
        <f>ROUND((G55*F55),2)</f>
      </c>
      <c r="O55">
        <f>rekapitulace!H8</f>
      </c>
      <c>
        <f>O55/100*H55</f>
      </c>
    </row>
    <row r="56" spans="4:4" ht="89.25">
      <c r="D56" s="15" t="s">
        <v>536</v>
      </c>
    </row>
    <row r="57" spans="1:16" ht="12.75">
      <c r="A57" s="7">
        <v>16</v>
      </c>
      <c s="7" t="s">
        <v>537</v>
      </c>
      <c s="7" t="s">
        <v>44</v>
      </c>
      <c s="7" t="s">
        <v>538</v>
      </c>
      <c s="7" t="s">
        <v>535</v>
      </c>
      <c s="10">
        <v>2</v>
      </c>
      <c s="14"/>
      <c s="13">
        <f>ROUND((G57*F57),2)</f>
      </c>
      <c r="O57">
        <f>rekapitulace!H8</f>
      </c>
      <c>
        <f>O57/100*H57</f>
      </c>
    </row>
    <row r="58" spans="4:4" ht="89.25">
      <c r="D58" s="15" t="s">
        <v>539</v>
      </c>
    </row>
    <row r="59" spans="1:16" ht="12.75">
      <c r="A59" s="7">
        <v>17</v>
      </c>
      <c s="7" t="s">
        <v>540</v>
      </c>
      <c s="7" t="s">
        <v>44</v>
      </c>
      <c s="7" t="s">
        <v>541</v>
      </c>
      <c s="7" t="s">
        <v>535</v>
      </c>
      <c s="10">
        <v>10</v>
      </c>
      <c s="14"/>
      <c s="13">
        <f>ROUND((G59*F59),2)</f>
      </c>
      <c r="O59">
        <f>rekapitulace!H8</f>
      </c>
      <c>
        <f>O59/100*H59</f>
      </c>
    </row>
    <row r="60" spans="4:4" ht="204">
      <c r="D60" s="15" t="s">
        <v>542</v>
      </c>
    </row>
    <row r="61" spans="1:16" ht="12.75">
      <c r="A61" s="7">
        <v>18</v>
      </c>
      <c s="7" t="s">
        <v>543</v>
      </c>
      <c s="7" t="s">
        <v>44</v>
      </c>
      <c s="7" t="s">
        <v>544</v>
      </c>
      <c s="7" t="s">
        <v>535</v>
      </c>
      <c s="10">
        <v>4</v>
      </c>
      <c s="14"/>
      <c s="13">
        <f>ROUND((G61*F61),2)</f>
      </c>
      <c r="O61">
        <f>rekapitulace!H8</f>
      </c>
      <c>
        <f>O61/100*H61</f>
      </c>
    </row>
    <row r="62" spans="4:4" ht="165.75">
      <c r="D62" s="15" t="s">
        <v>545</v>
      </c>
    </row>
    <row r="63" spans="1:16" ht="12.75">
      <c r="A63" s="7">
        <v>19</v>
      </c>
      <c s="7" t="s">
        <v>546</v>
      </c>
      <c s="7" t="s">
        <v>44</v>
      </c>
      <c s="7" t="s">
        <v>547</v>
      </c>
      <c s="7" t="s">
        <v>535</v>
      </c>
      <c s="10">
        <v>7</v>
      </c>
      <c s="14"/>
      <c s="13">
        <f>ROUND((G63*F63),2)</f>
      </c>
      <c r="O63">
        <f>rekapitulace!H8</f>
      </c>
      <c>
        <f>O63/100*H63</f>
      </c>
    </row>
    <row r="64" spans="4:4" ht="204">
      <c r="D64" s="15" t="s">
        <v>548</v>
      </c>
    </row>
    <row r="65" spans="1:16" ht="12.75">
      <c r="A65" s="7">
        <v>20</v>
      </c>
      <c s="7" t="s">
        <v>549</v>
      </c>
      <c s="7" t="s">
        <v>44</v>
      </c>
      <c s="7" t="s">
        <v>550</v>
      </c>
      <c s="7" t="s">
        <v>535</v>
      </c>
      <c s="10">
        <v>6</v>
      </c>
      <c s="14"/>
      <c s="13">
        <f>ROUND((G65*F65),2)</f>
      </c>
      <c r="O65">
        <f>rekapitulace!H8</f>
      </c>
      <c>
        <f>O65/100*H65</f>
      </c>
    </row>
    <row r="66" spans="4:4" ht="204">
      <c r="D66" s="15" t="s">
        <v>551</v>
      </c>
    </row>
    <row r="67" spans="1:16" ht="12.75">
      <c r="A67" s="7">
        <v>21</v>
      </c>
      <c s="7" t="s">
        <v>552</v>
      </c>
      <c s="7" t="s">
        <v>44</v>
      </c>
      <c s="7" t="s">
        <v>553</v>
      </c>
      <c s="7" t="s">
        <v>535</v>
      </c>
      <c s="10">
        <v>5</v>
      </c>
      <c s="14"/>
      <c s="13">
        <f>ROUND((G67*F67),2)</f>
      </c>
      <c r="O67">
        <f>rekapitulace!H8</f>
      </c>
      <c>
        <f>O67/100*H67</f>
      </c>
    </row>
    <row r="68" spans="4:4" ht="165.75">
      <c r="D68" s="15" t="s">
        <v>554</v>
      </c>
    </row>
    <row r="69" spans="1:16" ht="12.75">
      <c r="A69" s="7">
        <v>22</v>
      </c>
      <c s="7" t="s">
        <v>555</v>
      </c>
      <c s="7" t="s">
        <v>44</v>
      </c>
      <c s="7" t="s">
        <v>556</v>
      </c>
      <c s="7" t="s">
        <v>535</v>
      </c>
      <c s="10">
        <v>1</v>
      </c>
      <c s="14"/>
      <c s="13">
        <f>ROUND((G69*F69),2)</f>
      </c>
      <c r="O69">
        <f>rekapitulace!H8</f>
      </c>
      <c>
        <f>O69/100*H69</f>
      </c>
    </row>
    <row r="70" spans="4:4" ht="89.25">
      <c r="D70" s="15" t="s">
        <v>536</v>
      </c>
    </row>
    <row r="71" spans="1:16" ht="12.75">
      <c r="A71" s="7">
        <v>23</v>
      </c>
      <c s="7" t="s">
        <v>557</v>
      </c>
      <c s="7" t="s">
        <v>44</v>
      </c>
      <c s="7" t="s">
        <v>558</v>
      </c>
      <c s="7" t="s">
        <v>535</v>
      </c>
      <c s="10">
        <v>1</v>
      </c>
      <c s="14"/>
      <c s="13">
        <f>ROUND((G71*F71),2)</f>
      </c>
      <c r="O71">
        <f>rekapitulace!H8</f>
      </c>
      <c>
        <f>O71/100*H71</f>
      </c>
    </row>
    <row r="72" spans="4:4" ht="89.25">
      <c r="D72" s="15" t="s">
        <v>536</v>
      </c>
    </row>
    <row r="73" spans="1:16" ht="12.75">
      <c r="A73" s="7">
        <v>24</v>
      </c>
      <c s="7" t="s">
        <v>559</v>
      </c>
      <c s="7" t="s">
        <v>44</v>
      </c>
      <c s="7" t="s">
        <v>560</v>
      </c>
      <c s="7" t="s">
        <v>535</v>
      </c>
      <c s="10">
        <v>3</v>
      </c>
      <c s="14"/>
      <c s="13">
        <f>ROUND((G73*F73),2)</f>
      </c>
      <c r="O73">
        <f>rekapitulace!H8</f>
      </c>
      <c>
        <f>O73/100*H73</f>
      </c>
    </row>
    <row r="74" spans="4:4" ht="165.75">
      <c r="D74" s="15" t="s">
        <v>561</v>
      </c>
    </row>
    <row r="75" spans="1:16" ht="12.75">
      <c r="A75" s="7">
        <v>25</v>
      </c>
      <c s="7" t="s">
        <v>562</v>
      </c>
      <c s="7" t="s">
        <v>44</v>
      </c>
      <c s="7" t="s">
        <v>563</v>
      </c>
      <c s="7" t="s">
        <v>535</v>
      </c>
      <c s="10">
        <v>2</v>
      </c>
      <c s="14"/>
      <c s="13">
        <f>ROUND((G75*F75),2)</f>
      </c>
      <c r="O75">
        <f>rekapitulace!H8</f>
      </c>
      <c>
        <f>O75/100*H75</f>
      </c>
    </row>
    <row r="76" spans="4:4" ht="165.75">
      <c r="D76" s="15" t="s">
        <v>564</v>
      </c>
    </row>
    <row r="77" spans="1:16" ht="12.75">
      <c r="A77" s="7">
        <v>26</v>
      </c>
      <c s="7" t="s">
        <v>565</v>
      </c>
      <c s="7" t="s">
        <v>44</v>
      </c>
      <c s="7" t="s">
        <v>566</v>
      </c>
      <c s="7" t="s">
        <v>535</v>
      </c>
      <c s="10">
        <v>2</v>
      </c>
      <c s="14"/>
      <c s="13">
        <f>ROUND((G77*F77),2)</f>
      </c>
      <c r="O77">
        <f>rekapitulace!H8</f>
      </c>
      <c>
        <f>O77/100*H77</f>
      </c>
    </row>
    <row r="78" spans="4:4" ht="89.25">
      <c r="D78" s="15" t="s">
        <v>539</v>
      </c>
    </row>
    <row r="79" spans="1:16" ht="12.75">
      <c r="A79" s="7">
        <v>27</v>
      </c>
      <c s="7" t="s">
        <v>567</v>
      </c>
      <c s="7" t="s">
        <v>44</v>
      </c>
      <c s="7" t="s">
        <v>568</v>
      </c>
      <c s="7" t="s">
        <v>535</v>
      </c>
      <c s="10">
        <v>5</v>
      </c>
      <c s="14"/>
      <c s="13">
        <f>ROUND((G79*F79),2)</f>
      </c>
      <c r="O79">
        <f>rekapitulace!H8</f>
      </c>
      <c>
        <f>O79/100*H79</f>
      </c>
    </row>
    <row r="80" spans="4:4" ht="204">
      <c r="D80" s="15" t="s">
        <v>569</v>
      </c>
    </row>
    <row r="81" spans="1:16" ht="12.75">
      <c r="A81" s="7">
        <v>28</v>
      </c>
      <c s="7" t="s">
        <v>570</v>
      </c>
      <c s="7" t="s">
        <v>44</v>
      </c>
      <c s="7" t="s">
        <v>571</v>
      </c>
      <c s="7" t="s">
        <v>535</v>
      </c>
      <c s="10">
        <v>1</v>
      </c>
      <c s="14"/>
      <c s="13">
        <f>ROUND((G81*F81),2)</f>
      </c>
      <c r="O81">
        <f>rekapitulace!H8</f>
      </c>
      <c>
        <f>O81/100*H81</f>
      </c>
    </row>
    <row r="82" spans="4:4" ht="89.25">
      <c r="D82" s="15" t="s">
        <v>572</v>
      </c>
    </row>
    <row r="83" spans="1:16" ht="12.75">
      <c r="A83" s="7">
        <v>29</v>
      </c>
      <c s="7" t="s">
        <v>573</v>
      </c>
      <c s="7" t="s">
        <v>44</v>
      </c>
      <c s="7" t="s">
        <v>574</v>
      </c>
      <c s="7" t="s">
        <v>535</v>
      </c>
      <c s="10">
        <v>3</v>
      </c>
      <c s="14"/>
      <c s="13">
        <f>ROUND((G83*F83),2)</f>
      </c>
      <c r="O83">
        <f>rekapitulace!H8</f>
      </c>
      <c>
        <f>O83/100*H83</f>
      </c>
    </row>
    <row r="84" spans="4:4" ht="165.75">
      <c r="D84" s="15" t="s">
        <v>575</v>
      </c>
    </row>
    <row r="85" spans="1:16" ht="12.75">
      <c r="A85" s="7">
        <v>30</v>
      </c>
      <c s="7" t="s">
        <v>576</v>
      </c>
      <c s="7" t="s">
        <v>44</v>
      </c>
      <c s="7" t="s">
        <v>577</v>
      </c>
      <c s="7" t="s">
        <v>535</v>
      </c>
      <c s="10">
        <v>3</v>
      </c>
      <c s="14"/>
      <c s="13">
        <f>ROUND((G85*F85),2)</f>
      </c>
      <c r="O85">
        <f>rekapitulace!H8</f>
      </c>
      <c>
        <f>O85/100*H85</f>
      </c>
    </row>
    <row r="86" spans="4:4" ht="204">
      <c r="D86" s="15" t="s">
        <v>578</v>
      </c>
    </row>
    <row r="87" spans="1:16" ht="12.75">
      <c r="A87" s="7">
        <v>31</v>
      </c>
      <c s="7" t="s">
        <v>579</v>
      </c>
      <c s="7" t="s">
        <v>44</v>
      </c>
      <c s="7" t="s">
        <v>580</v>
      </c>
      <c s="7" t="s">
        <v>535</v>
      </c>
      <c s="10">
        <v>1</v>
      </c>
      <c s="14"/>
      <c s="13">
        <f>ROUND((G87*F87),2)</f>
      </c>
      <c r="O87">
        <f>rekapitulace!H8</f>
      </c>
      <c>
        <f>O87/100*H87</f>
      </c>
    </row>
    <row r="88" spans="4:4" ht="89.25">
      <c r="D88" s="15" t="s">
        <v>572</v>
      </c>
    </row>
    <row r="89" spans="1:16" ht="12.75">
      <c r="A89" s="7">
        <v>32</v>
      </c>
      <c s="7" t="s">
        <v>581</v>
      </c>
      <c s="7" t="s">
        <v>44</v>
      </c>
      <c s="7" t="s">
        <v>582</v>
      </c>
      <c s="7" t="s">
        <v>535</v>
      </c>
      <c s="10">
        <v>3</v>
      </c>
      <c s="14"/>
      <c s="13">
        <f>ROUND((G89*F89),2)</f>
      </c>
      <c r="O89">
        <f>rekapitulace!H8</f>
      </c>
      <c>
        <f>O89/100*H89</f>
      </c>
    </row>
    <row r="90" spans="4:4" ht="165.75">
      <c r="D90" s="15" t="s">
        <v>583</v>
      </c>
    </row>
    <row r="91" spans="1:16" ht="12.75">
      <c r="A91" s="7">
        <v>33</v>
      </c>
      <c s="7" t="s">
        <v>584</v>
      </c>
      <c s="7" t="s">
        <v>44</v>
      </c>
      <c s="7" t="s">
        <v>585</v>
      </c>
      <c s="7" t="s">
        <v>535</v>
      </c>
      <c s="10">
        <v>1</v>
      </c>
      <c s="14"/>
      <c s="13">
        <f>ROUND((G91*F91),2)</f>
      </c>
      <c r="O91">
        <f>rekapitulace!H8</f>
      </c>
      <c>
        <f>O91/100*H91</f>
      </c>
    </row>
    <row r="92" spans="4:4" ht="89.25">
      <c r="D92" s="15" t="s">
        <v>586</v>
      </c>
    </row>
    <row r="93" spans="1:16" ht="12.75">
      <c r="A93" s="7">
        <v>34</v>
      </c>
      <c s="7" t="s">
        <v>587</v>
      </c>
      <c s="7" t="s">
        <v>44</v>
      </c>
      <c s="7" t="s">
        <v>588</v>
      </c>
      <c s="7" t="s">
        <v>535</v>
      </c>
      <c s="10">
        <v>1</v>
      </c>
      <c s="14"/>
      <c s="13">
        <f>ROUND((G93*F93),2)</f>
      </c>
      <c r="O93">
        <f>rekapitulace!H8</f>
      </c>
      <c>
        <f>O93/100*H93</f>
      </c>
    </row>
    <row r="94" spans="4:4" ht="89.25">
      <c r="D94" s="15" t="s">
        <v>589</v>
      </c>
    </row>
    <row r="95" spans="1:16" ht="12.75">
      <c r="A95" s="7">
        <v>35</v>
      </c>
      <c s="7" t="s">
        <v>590</v>
      </c>
      <c s="7" t="s">
        <v>44</v>
      </c>
      <c s="7" t="s">
        <v>591</v>
      </c>
      <c s="7" t="s">
        <v>535</v>
      </c>
      <c s="10">
        <v>1</v>
      </c>
      <c s="14"/>
      <c s="13">
        <f>ROUND((G95*F95),2)</f>
      </c>
      <c r="O95">
        <f>rekapitulace!H8</f>
      </c>
      <c>
        <f>O95/100*H95</f>
      </c>
    </row>
    <row r="96" spans="4:4" ht="89.25">
      <c r="D96" s="15" t="s">
        <v>589</v>
      </c>
    </row>
    <row r="97" spans="1:16" ht="12.75">
      <c r="A97" s="7">
        <v>36</v>
      </c>
      <c s="7" t="s">
        <v>592</v>
      </c>
      <c s="7" t="s">
        <v>44</v>
      </c>
      <c s="7" t="s">
        <v>593</v>
      </c>
      <c s="7" t="s">
        <v>535</v>
      </c>
      <c s="10">
        <v>1</v>
      </c>
      <c s="14"/>
      <c s="13">
        <f>ROUND((G97*F97),2)</f>
      </c>
      <c r="O97">
        <f>rekapitulace!H8</f>
      </c>
      <c>
        <f>O97/100*H97</f>
      </c>
    </row>
    <row r="98" spans="4:4" ht="89.25">
      <c r="D98" s="15" t="s">
        <v>589</v>
      </c>
    </row>
    <row r="99" spans="1:16" ht="12.75">
      <c r="A99" s="7">
        <v>37</v>
      </c>
      <c s="7" t="s">
        <v>594</v>
      </c>
      <c s="7" t="s">
        <v>44</v>
      </c>
      <c s="7" t="s">
        <v>595</v>
      </c>
      <c s="7" t="s">
        <v>535</v>
      </c>
      <c s="10">
        <v>2</v>
      </c>
      <c s="14"/>
      <c s="13">
        <f>ROUND((G99*F99),2)</f>
      </c>
      <c r="O99">
        <f>rekapitulace!H8</f>
      </c>
      <c>
        <f>O99/100*H99</f>
      </c>
    </row>
    <row r="100" spans="4:4" ht="89.25">
      <c r="D100" s="15" t="s">
        <v>596</v>
      </c>
    </row>
    <row r="101" spans="1:16" ht="12.75">
      <c r="A101" s="7">
        <v>38</v>
      </c>
      <c s="7" t="s">
        <v>597</v>
      </c>
      <c s="7" t="s">
        <v>44</v>
      </c>
      <c s="7" t="s">
        <v>598</v>
      </c>
      <c s="7" t="s">
        <v>535</v>
      </c>
      <c s="10">
        <v>1</v>
      </c>
      <c s="14"/>
      <c s="13">
        <f>ROUND((G101*F101),2)</f>
      </c>
      <c r="O101">
        <f>rekapitulace!H8</f>
      </c>
      <c>
        <f>O101/100*H101</f>
      </c>
    </row>
    <row r="102" spans="4:4" ht="89.25">
      <c r="D102" s="15" t="s">
        <v>586</v>
      </c>
    </row>
    <row r="103" spans="1:16" ht="12.75">
      <c r="A103" s="7">
        <v>39</v>
      </c>
      <c s="7" t="s">
        <v>599</v>
      </c>
      <c s="7" t="s">
        <v>44</v>
      </c>
      <c s="7" t="s">
        <v>600</v>
      </c>
      <c s="7" t="s">
        <v>105</v>
      </c>
      <c s="10">
        <v>29</v>
      </c>
      <c s="14"/>
      <c s="13">
        <f>ROUND((G103*F103),2)</f>
      </c>
      <c r="O103">
        <f>rekapitulace!H8</f>
      </c>
      <c>
        <f>O103/100*H103</f>
      </c>
    </row>
    <row r="104" spans="4:4" ht="280.5">
      <c r="D104" s="15" t="s">
        <v>601</v>
      </c>
    </row>
    <row r="105" spans="1:16" ht="12.75">
      <c r="A105" s="7">
        <v>40</v>
      </c>
      <c s="7" t="s">
        <v>602</v>
      </c>
      <c s="7" t="s">
        <v>44</v>
      </c>
      <c s="7" t="s">
        <v>603</v>
      </c>
      <c s="7" t="s">
        <v>105</v>
      </c>
      <c s="10">
        <v>805.7</v>
      </c>
      <c s="14"/>
      <c s="13">
        <f>ROUND((G105*F105),2)</f>
      </c>
      <c r="O105">
        <f>rekapitulace!H8</f>
      </c>
      <c>
        <f>O105/100*H105</f>
      </c>
    </row>
    <row r="106" spans="4:4" ht="409.5">
      <c r="D106" s="15" t="s">
        <v>604</v>
      </c>
    </row>
    <row r="107" spans="1:16" ht="12.75">
      <c r="A107" s="7">
        <v>41</v>
      </c>
      <c s="7" t="s">
        <v>605</v>
      </c>
      <c s="7" t="s">
        <v>44</v>
      </c>
      <c s="7" t="s">
        <v>606</v>
      </c>
      <c s="7" t="s">
        <v>105</v>
      </c>
      <c s="10">
        <v>467.8</v>
      </c>
      <c s="14"/>
      <c s="13">
        <f>ROUND((G107*F107),2)</f>
      </c>
      <c r="O107">
        <f>rekapitulace!H8</f>
      </c>
      <c>
        <f>O107/100*H107</f>
      </c>
    </row>
    <row r="108" spans="4:4" ht="178.5">
      <c r="D108" s="15" t="s">
        <v>607</v>
      </c>
    </row>
    <row r="109" spans="1:16" ht="12.75">
      <c r="A109" s="7">
        <v>42</v>
      </c>
      <c s="7" t="s">
        <v>608</v>
      </c>
      <c s="7" t="s">
        <v>44</v>
      </c>
      <c s="7" t="s">
        <v>609</v>
      </c>
      <c s="7" t="s">
        <v>105</v>
      </c>
      <c s="10">
        <v>126.6</v>
      </c>
      <c s="14"/>
      <c s="13">
        <f>ROUND((G109*F109),2)</f>
      </c>
      <c r="O109">
        <f>rekapitulace!H8</f>
      </c>
      <c>
        <f>O109/100*H109</f>
      </c>
    </row>
    <row r="110" spans="4:4" ht="127.5">
      <c r="D110" s="15" t="s">
        <v>610</v>
      </c>
    </row>
    <row r="111" spans="1:16" ht="12.75">
      <c r="A111" s="7">
        <v>43</v>
      </c>
      <c s="7" t="s">
        <v>611</v>
      </c>
      <c s="7" t="s">
        <v>44</v>
      </c>
      <c s="7" t="s">
        <v>612</v>
      </c>
      <c s="7" t="s">
        <v>64</v>
      </c>
      <c s="10">
        <v>14</v>
      </c>
      <c s="14"/>
      <c s="13">
        <f>ROUND((G111*F111),2)</f>
      </c>
      <c r="O111">
        <f>rekapitulace!H8</f>
      </c>
      <c>
        <f>O111/100*H111</f>
      </c>
    </row>
    <row r="112" spans="4:4" ht="204">
      <c r="D112" s="15" t="s">
        <v>613</v>
      </c>
    </row>
    <row r="113" spans="1:16" ht="12.75">
      <c r="A113" s="7">
        <v>44</v>
      </c>
      <c s="7" t="s">
        <v>614</v>
      </c>
      <c s="7" t="s">
        <v>44</v>
      </c>
      <c s="7" t="s">
        <v>615</v>
      </c>
      <c s="7" t="s">
        <v>64</v>
      </c>
      <c s="10">
        <v>21</v>
      </c>
      <c s="14"/>
      <c s="13">
        <f>ROUND((G113*F113),2)</f>
      </c>
      <c r="O113">
        <f>rekapitulace!H8</f>
      </c>
      <c>
        <f>O113/100*H113</f>
      </c>
    </row>
    <row r="114" spans="4:4" ht="293.25">
      <c r="D114" s="15" t="s">
        <v>616</v>
      </c>
    </row>
    <row r="115" spans="1:16" ht="12.75">
      <c r="A115" s="7">
        <v>45</v>
      </c>
      <c s="7" t="s">
        <v>617</v>
      </c>
      <c s="7" t="s">
        <v>44</v>
      </c>
      <c s="7" t="s">
        <v>618</v>
      </c>
      <c s="7" t="s">
        <v>64</v>
      </c>
      <c s="10">
        <v>10</v>
      </c>
      <c s="14"/>
      <c s="13">
        <f>ROUND((G115*F115),2)</f>
      </c>
      <c r="O115">
        <f>rekapitulace!H8</f>
      </c>
      <c>
        <f>O115/100*H115</f>
      </c>
    </row>
    <row r="116" spans="4:4" ht="204">
      <c r="D116" s="15" t="s">
        <v>619</v>
      </c>
    </row>
    <row r="117" spans="1:16" ht="12.75">
      <c r="A117" s="7">
        <v>46</v>
      </c>
      <c s="7" t="s">
        <v>620</v>
      </c>
      <c s="7" t="s">
        <v>44</v>
      </c>
      <c s="7" t="s">
        <v>621</v>
      </c>
      <c s="7" t="s">
        <v>64</v>
      </c>
      <c s="10">
        <v>5</v>
      </c>
      <c s="14"/>
      <c s="13">
        <f>ROUND((G117*F117),2)</f>
      </c>
      <c r="O117">
        <f>rekapitulace!H8</f>
      </c>
      <c>
        <f>O117/100*H117</f>
      </c>
    </row>
    <row r="118" spans="4:4" ht="165.75">
      <c r="D118" s="15" t="s">
        <v>622</v>
      </c>
    </row>
    <row r="119" spans="1:16" ht="12.75">
      <c r="A119" s="7">
        <v>47</v>
      </c>
      <c s="7" t="s">
        <v>623</v>
      </c>
      <c s="7" t="s">
        <v>44</v>
      </c>
      <c s="7" t="s">
        <v>624</v>
      </c>
      <c s="7" t="s">
        <v>64</v>
      </c>
      <c s="10">
        <v>2</v>
      </c>
      <c s="14"/>
      <c s="13">
        <f>ROUND((G119*F119),2)</f>
      </c>
      <c r="O119">
        <f>rekapitulace!H8</f>
      </c>
      <c>
        <f>O119/100*H119</f>
      </c>
    </row>
    <row r="120" spans="4:4" ht="89.25">
      <c r="D120" s="15" t="s">
        <v>596</v>
      </c>
    </row>
    <row r="121" spans="1:16" ht="12.75">
      <c r="A121" s="7">
        <v>48</v>
      </c>
      <c s="7" t="s">
        <v>625</v>
      </c>
      <c s="7" t="s">
        <v>44</v>
      </c>
      <c s="7" t="s">
        <v>626</v>
      </c>
      <c s="7" t="s">
        <v>64</v>
      </c>
      <c s="10">
        <v>3</v>
      </c>
      <c s="14"/>
      <c s="13">
        <f>ROUND((G121*F121),2)</f>
      </c>
      <c r="O121">
        <f>rekapitulace!H8</f>
      </c>
      <c>
        <f>O121/100*H121</f>
      </c>
    </row>
    <row r="122" spans="4:4" ht="191.25">
      <c r="D122" s="15" t="s">
        <v>530</v>
      </c>
    </row>
    <row r="123" spans="1:16" ht="12.75">
      <c r="A123" s="7">
        <v>49</v>
      </c>
      <c s="7" t="s">
        <v>627</v>
      </c>
      <c s="7" t="s">
        <v>44</v>
      </c>
      <c s="7" t="s">
        <v>628</v>
      </c>
      <c s="7" t="s">
        <v>64</v>
      </c>
      <c s="10">
        <v>4</v>
      </c>
      <c s="14"/>
      <c s="13">
        <f>ROUND((G123*F123),2)</f>
      </c>
      <c r="O123">
        <f>rekapitulace!H8</f>
      </c>
      <c>
        <f>O123/100*H123</f>
      </c>
    </row>
    <row r="124" spans="4:4" ht="191.25">
      <c r="D124" s="15" t="s">
        <v>527</v>
      </c>
    </row>
    <row r="125" spans="1:16" ht="12.75">
      <c r="A125" s="7">
        <v>50</v>
      </c>
      <c s="7" t="s">
        <v>629</v>
      </c>
      <c s="7" t="s">
        <v>44</v>
      </c>
      <c s="7" t="s">
        <v>630</v>
      </c>
      <c s="7" t="s">
        <v>64</v>
      </c>
      <c s="10">
        <v>8</v>
      </c>
      <c s="14"/>
      <c s="13">
        <f>ROUND((G125*F125),2)</f>
      </c>
      <c r="O125">
        <f>rekapitulace!H8</f>
      </c>
      <c>
        <f>O125/100*H125</f>
      </c>
    </row>
    <row r="126" spans="4:4" ht="204">
      <c r="D126" s="15" t="s">
        <v>631</v>
      </c>
    </row>
    <row r="127" spans="1:16" ht="12.75">
      <c r="A127" s="7">
        <v>51</v>
      </c>
      <c s="7" t="s">
        <v>632</v>
      </c>
      <c s="7" t="s">
        <v>44</v>
      </c>
      <c s="7" t="s">
        <v>633</v>
      </c>
      <c s="7" t="s">
        <v>64</v>
      </c>
      <c s="10">
        <v>3</v>
      </c>
      <c s="14"/>
      <c s="13">
        <f>ROUND((G127*F127),2)</f>
      </c>
      <c r="O127">
        <f>rekapitulace!H8</f>
      </c>
      <c>
        <f>O127/100*H127</f>
      </c>
    </row>
    <row r="128" spans="4:4" ht="165.75">
      <c r="D128" s="15" t="s">
        <v>575</v>
      </c>
    </row>
    <row r="129" spans="1:16" ht="12.75">
      <c r="A129" s="7">
        <v>52</v>
      </c>
      <c s="7" t="s">
        <v>634</v>
      </c>
      <c s="7" t="s">
        <v>44</v>
      </c>
      <c s="7" t="s">
        <v>635</v>
      </c>
      <c s="7" t="s">
        <v>64</v>
      </c>
      <c s="10">
        <v>4</v>
      </c>
      <c s="14"/>
      <c s="13">
        <f>ROUND((G129*F129),2)</f>
      </c>
      <c r="O129">
        <f>rekapitulace!H8</f>
      </c>
      <c>
        <f>O129/100*H129</f>
      </c>
    </row>
    <row r="130" spans="4:4" ht="165.75">
      <c r="D130" s="15" t="s">
        <v>636</v>
      </c>
    </row>
    <row r="131" spans="1:16" ht="12.75">
      <c r="A131" s="7">
        <v>53</v>
      </c>
      <c s="7" t="s">
        <v>637</v>
      </c>
      <c s="7" t="s">
        <v>44</v>
      </c>
      <c s="7" t="s">
        <v>638</v>
      </c>
      <c s="7" t="s">
        <v>64</v>
      </c>
      <c s="10">
        <v>13</v>
      </c>
      <c s="14"/>
      <c s="13">
        <f>ROUND((G131*F131),2)</f>
      </c>
      <c r="O131">
        <f>rekapitulace!H8</f>
      </c>
      <c>
        <f>O131/100*H131</f>
      </c>
    </row>
    <row r="132" spans="4:4" ht="204">
      <c r="D132" s="15" t="s">
        <v>639</v>
      </c>
    </row>
    <row r="133" spans="1:16" ht="12.75">
      <c r="A133" s="7">
        <v>54</v>
      </c>
      <c s="7" t="s">
        <v>640</v>
      </c>
      <c s="7" t="s">
        <v>44</v>
      </c>
      <c s="7" t="s">
        <v>641</v>
      </c>
      <c s="7" t="s">
        <v>64</v>
      </c>
      <c s="10">
        <v>21</v>
      </c>
      <c s="14"/>
      <c s="13">
        <f>ROUND((G133*F133),2)</f>
      </c>
      <c r="O133">
        <f>rekapitulace!H8</f>
      </c>
      <c>
        <f>O133/100*H133</f>
      </c>
    </row>
    <row r="134" spans="4:4" ht="293.25">
      <c r="D134" s="15" t="s">
        <v>616</v>
      </c>
    </row>
    <row r="135" spans="1:16" ht="12.75">
      <c r="A135" s="7">
        <v>55</v>
      </c>
      <c s="7" t="s">
        <v>642</v>
      </c>
      <c s="7" t="s">
        <v>44</v>
      </c>
      <c s="7" t="s">
        <v>643</v>
      </c>
      <c s="7" t="s">
        <v>64</v>
      </c>
      <c s="10">
        <v>10</v>
      </c>
      <c s="14"/>
      <c s="13">
        <f>ROUND((G135*F135),2)</f>
      </c>
      <c r="O135">
        <f>rekapitulace!H8</f>
      </c>
      <c>
        <f>O135/100*H135</f>
      </c>
    </row>
    <row r="136" spans="4:4" ht="204">
      <c r="D136" s="15" t="s">
        <v>619</v>
      </c>
    </row>
    <row r="137" spans="1:16" ht="12.75">
      <c r="A137" s="7">
        <v>56</v>
      </c>
      <c s="7" t="s">
        <v>644</v>
      </c>
      <c s="7" t="s">
        <v>44</v>
      </c>
      <c s="7" t="s">
        <v>645</v>
      </c>
      <c s="7" t="s">
        <v>64</v>
      </c>
      <c s="10">
        <v>5</v>
      </c>
      <c s="14"/>
      <c s="13">
        <f>ROUND((G137*F137),2)</f>
      </c>
      <c r="O137">
        <f>rekapitulace!H8</f>
      </c>
      <c>
        <f>O137/100*H137</f>
      </c>
    </row>
    <row r="138" spans="4:4" ht="165.75">
      <c r="D138" s="15" t="s">
        <v>622</v>
      </c>
    </row>
    <row r="139" spans="1:16" ht="12.75">
      <c r="A139" s="7">
        <v>57</v>
      </c>
      <c s="7" t="s">
        <v>646</v>
      </c>
      <c s="7" t="s">
        <v>44</v>
      </c>
      <c s="7" t="s">
        <v>647</v>
      </c>
      <c s="7" t="s">
        <v>64</v>
      </c>
      <c s="10">
        <v>2</v>
      </c>
      <c s="14"/>
      <c s="13">
        <f>ROUND((G139*F139),2)</f>
      </c>
      <c r="O139">
        <f>rekapitulace!H8</f>
      </c>
      <c>
        <f>O139/100*H139</f>
      </c>
    </row>
    <row r="140" spans="4:4" ht="89.25">
      <c r="D140" s="15" t="s">
        <v>596</v>
      </c>
    </row>
    <row r="141" spans="1:16" ht="12.75">
      <c r="A141" s="7">
        <v>58</v>
      </c>
      <c s="7" t="s">
        <v>648</v>
      </c>
      <c s="7" t="s">
        <v>44</v>
      </c>
      <c s="7" t="s">
        <v>649</v>
      </c>
      <c s="7" t="s">
        <v>64</v>
      </c>
      <c s="10">
        <v>7</v>
      </c>
      <c s="14"/>
      <c s="13">
        <f>ROUND((G141*F141),2)</f>
      </c>
      <c r="O141">
        <f>rekapitulace!H8</f>
      </c>
      <c>
        <f>O141/100*H141</f>
      </c>
    </row>
    <row r="142" spans="4:4" ht="280.5">
      <c r="D142" s="15" t="s">
        <v>650</v>
      </c>
    </row>
    <row r="143" spans="1:16" ht="12.75">
      <c r="A143" s="7">
        <v>59</v>
      </c>
      <c s="7" t="s">
        <v>651</v>
      </c>
      <c s="7" t="s">
        <v>44</v>
      </c>
      <c s="7" t="s">
        <v>652</v>
      </c>
      <c s="7" t="s">
        <v>64</v>
      </c>
      <c s="10">
        <v>1</v>
      </c>
      <c s="14"/>
      <c s="13">
        <f>ROUND((G143*F143),2)</f>
      </c>
      <c r="O143">
        <f>rekapitulace!H8</f>
      </c>
      <c>
        <f>O143/100*H143</f>
      </c>
    </row>
    <row r="144" spans="4:4" ht="63.75">
      <c r="D144" s="15" t="s">
        <v>653</v>
      </c>
    </row>
    <row r="145" spans="1:16" ht="12.75">
      <c r="A145" s="7">
        <v>60</v>
      </c>
      <c s="7" t="s">
        <v>654</v>
      </c>
      <c s="7" t="s">
        <v>44</v>
      </c>
      <c s="7" t="s">
        <v>655</v>
      </c>
      <c s="7" t="s">
        <v>535</v>
      </c>
      <c s="10">
        <v>58</v>
      </c>
      <c s="14"/>
      <c s="13">
        <f>ROUND((G145*F145),2)</f>
      </c>
      <c r="O145">
        <f>rekapitulace!H8</f>
      </c>
      <c>
        <f>O145/100*H145</f>
      </c>
    </row>
    <row r="146" spans="4:4" ht="293.25">
      <c r="D146" s="15" t="s">
        <v>656</v>
      </c>
    </row>
    <row r="147" spans="1:16" ht="12.75">
      <c r="A147" s="7">
        <v>61</v>
      </c>
      <c s="7" t="s">
        <v>657</v>
      </c>
      <c s="7" t="s">
        <v>44</v>
      </c>
      <c s="7" t="s">
        <v>658</v>
      </c>
      <c s="7" t="s">
        <v>105</v>
      </c>
      <c s="10">
        <v>1583.9</v>
      </c>
      <c s="14"/>
      <c s="13">
        <f>ROUND((G147*F147),2)</f>
      </c>
      <c r="O147">
        <f>rekapitulace!H8</f>
      </c>
      <c>
        <f>O147/100*H147</f>
      </c>
    </row>
    <row r="148" spans="4:4" ht="357">
      <c r="D148" s="15" t="s">
        <v>659</v>
      </c>
    </row>
    <row r="149" spans="1:16" ht="12.75">
      <c r="A149" s="7">
        <v>62</v>
      </c>
      <c s="7" t="s">
        <v>660</v>
      </c>
      <c s="7" t="s">
        <v>44</v>
      </c>
      <c s="7" t="s">
        <v>661</v>
      </c>
      <c s="7" t="s">
        <v>105</v>
      </c>
      <c s="10">
        <v>1365.9</v>
      </c>
      <c s="14"/>
      <c s="13">
        <f>ROUND((G149*F149),2)</f>
      </c>
      <c r="O149">
        <f>rekapitulace!H8</f>
      </c>
      <c>
        <f>O149/100*H149</f>
      </c>
    </row>
    <row r="150" spans="4:4" ht="357">
      <c r="D150" s="15" t="s">
        <v>662</v>
      </c>
    </row>
    <row r="151" spans="1:16" ht="12.75">
      <c r="A151" s="7">
        <v>63</v>
      </c>
      <c s="7" t="s">
        <v>663</v>
      </c>
      <c s="7" t="s">
        <v>44</v>
      </c>
      <c s="7" t="s">
        <v>664</v>
      </c>
      <c s="7" t="s">
        <v>64</v>
      </c>
      <c s="10">
        <v>2</v>
      </c>
      <c s="14"/>
      <c s="13">
        <f>ROUND((G151*F151),2)</f>
      </c>
      <c r="O151">
        <f>rekapitulace!H8</f>
      </c>
      <c>
        <f>O151/100*H151</f>
      </c>
    </row>
    <row r="152" spans="4:4" ht="191.25">
      <c r="D152" s="15" t="s">
        <v>665</v>
      </c>
    </row>
    <row r="153" spans="1:16" ht="12.75">
      <c r="A153" s="7">
        <v>64</v>
      </c>
      <c s="7" t="s">
        <v>666</v>
      </c>
      <c s="7" t="s">
        <v>44</v>
      </c>
      <c s="7" t="s">
        <v>667</v>
      </c>
      <c s="7" t="s">
        <v>64</v>
      </c>
      <c s="10">
        <v>2</v>
      </c>
      <c s="14"/>
      <c s="13">
        <f>ROUND((G153*F153),2)</f>
      </c>
      <c r="O153">
        <f>rekapitulace!H8</f>
      </c>
      <c>
        <f>O153/100*H153</f>
      </c>
    </row>
    <row r="154" spans="4:4" ht="191.25">
      <c r="D154" s="15" t="s">
        <v>668</v>
      </c>
    </row>
    <row r="155" spans="1:16" ht="12.75">
      <c r="A155" s="7">
        <v>65</v>
      </c>
      <c s="7" t="s">
        <v>669</v>
      </c>
      <c s="7" t="s">
        <v>44</v>
      </c>
      <c s="7" t="s">
        <v>670</v>
      </c>
      <c s="7" t="s">
        <v>64</v>
      </c>
      <c s="10">
        <v>1</v>
      </c>
      <c s="14"/>
      <c s="13">
        <f>ROUND((G155*F155),2)</f>
      </c>
      <c r="O155">
        <f>rekapitulace!H8</f>
      </c>
      <c>
        <f>O155/100*H155</f>
      </c>
    </row>
    <row r="156" spans="4:4" ht="76.5">
      <c r="D156" s="15" t="s">
        <v>671</v>
      </c>
    </row>
    <row r="157" spans="1:16" ht="12.75">
      <c r="A157" s="7">
        <v>66</v>
      </c>
      <c s="7" t="s">
        <v>672</v>
      </c>
      <c s="7" t="s">
        <v>44</v>
      </c>
      <c s="7" t="s">
        <v>673</v>
      </c>
      <c s="7" t="s">
        <v>64</v>
      </c>
      <c s="10">
        <v>1</v>
      </c>
      <c s="14"/>
      <c s="13">
        <f>ROUND((G157*F157),2)</f>
      </c>
      <c r="O157">
        <f>rekapitulace!H8</f>
      </c>
      <c>
        <f>O157/100*H157</f>
      </c>
    </row>
    <row r="158" spans="4:4" ht="76.5">
      <c r="D158" s="15" t="s">
        <v>674</v>
      </c>
    </row>
    <row r="159" spans="1:16" ht="12.75">
      <c r="A159" s="7">
        <v>67</v>
      </c>
      <c s="7" t="s">
        <v>675</v>
      </c>
      <c s="7" t="s">
        <v>44</v>
      </c>
      <c s="7" t="s">
        <v>676</v>
      </c>
      <c s="7" t="s">
        <v>64</v>
      </c>
      <c s="10">
        <v>1</v>
      </c>
      <c s="14"/>
      <c s="13">
        <f>ROUND((G159*F159),2)</f>
      </c>
      <c r="O159">
        <f>rekapitulace!H8</f>
      </c>
      <c>
        <f>O159/100*H159</f>
      </c>
    </row>
    <row r="160" spans="4:4" ht="76.5">
      <c r="D160" s="15" t="s">
        <v>677</v>
      </c>
    </row>
    <row r="161" spans="1:16" ht="12.75">
      <c r="A161" s="7">
        <v>68</v>
      </c>
      <c s="7" t="s">
        <v>678</v>
      </c>
      <c s="7" t="s">
        <v>44</v>
      </c>
      <c s="7" t="s">
        <v>679</v>
      </c>
      <c s="7" t="s">
        <v>105</v>
      </c>
      <c s="10">
        <v>29</v>
      </c>
      <c s="14"/>
      <c s="13">
        <f>ROUND((G161*F161),2)</f>
      </c>
      <c r="O161">
        <f>rekapitulace!H8</f>
      </c>
      <c>
        <f>O161/100*H161</f>
      </c>
    </row>
    <row r="162" spans="4:4" ht="63.75">
      <c r="D162" s="15" t="s">
        <v>680</v>
      </c>
    </row>
    <row r="163" spans="1:16" ht="12.75">
      <c r="A163" s="7">
        <v>69</v>
      </c>
      <c s="7" t="s">
        <v>681</v>
      </c>
      <c s="7" t="s">
        <v>44</v>
      </c>
      <c s="7" t="s">
        <v>682</v>
      </c>
      <c s="7" t="s">
        <v>105</v>
      </c>
      <c s="10">
        <v>805.7</v>
      </c>
      <c s="14"/>
      <c s="13">
        <f>ROUND((G163*F163),2)</f>
      </c>
      <c r="O163">
        <f>rekapitulace!H8</f>
      </c>
      <c>
        <f>O163/100*H163</f>
      </c>
    </row>
    <row r="164" spans="4:4" ht="76.5">
      <c r="D164" s="15" t="s">
        <v>683</v>
      </c>
    </row>
    <row r="165" spans="1:16" ht="12.75">
      <c r="A165" s="7">
        <v>70</v>
      </c>
      <c s="7" t="s">
        <v>684</v>
      </c>
      <c s="7" t="s">
        <v>44</v>
      </c>
      <c s="7" t="s">
        <v>685</v>
      </c>
      <c s="7" t="s">
        <v>105</v>
      </c>
      <c s="10">
        <v>467.8</v>
      </c>
      <c s="14"/>
      <c s="13">
        <f>ROUND((G165*F165),2)</f>
      </c>
      <c r="O165">
        <f>rekapitulace!H8</f>
      </c>
      <c>
        <f>O165/100*H165</f>
      </c>
    </row>
    <row r="166" spans="4:4" ht="76.5">
      <c r="D166" s="15" t="s">
        <v>686</v>
      </c>
    </row>
    <row r="167" spans="1:16" ht="12.75">
      <c r="A167" s="7">
        <v>71</v>
      </c>
      <c s="7" t="s">
        <v>687</v>
      </c>
      <c s="7" t="s">
        <v>44</v>
      </c>
      <c s="7" t="s">
        <v>688</v>
      </c>
      <c s="7" t="s">
        <v>105</v>
      </c>
      <c s="10">
        <v>126.6</v>
      </c>
      <c s="14"/>
      <c s="13">
        <f>ROUND((G167*F167),2)</f>
      </c>
      <c r="O167">
        <f>rekapitulace!H8</f>
      </c>
      <c>
        <f>O167/100*H167</f>
      </c>
    </row>
    <row r="168" spans="4:4" ht="76.5">
      <c r="D168" s="15" t="s">
        <v>689</v>
      </c>
    </row>
    <row r="169" spans="1:16" ht="12.75">
      <c r="A169" s="7">
        <v>72</v>
      </c>
      <c s="7" t="s">
        <v>690</v>
      </c>
      <c s="7" t="s">
        <v>44</v>
      </c>
      <c s="7" t="s">
        <v>691</v>
      </c>
      <c s="7" t="s">
        <v>105</v>
      </c>
      <c s="10">
        <v>116</v>
      </c>
      <c s="14"/>
      <c s="13">
        <f>ROUND((G169*F169),2)</f>
      </c>
      <c r="O169">
        <f>rekapitulace!H8</f>
      </c>
      <c>
        <f>O169/100*H169</f>
      </c>
    </row>
    <row r="170" spans="4:4" ht="165.75">
      <c r="D170" s="15" t="s">
        <v>692</v>
      </c>
    </row>
    <row r="171" spans="1:16" ht="12.75">
      <c r="A171" s="7">
        <v>73</v>
      </c>
      <c s="7" t="s">
        <v>693</v>
      </c>
      <c s="7" t="s">
        <v>44</v>
      </c>
      <c s="7" t="s">
        <v>694</v>
      </c>
      <c s="7" t="s">
        <v>105</v>
      </c>
      <c s="10">
        <v>940.7</v>
      </c>
      <c s="14"/>
      <c s="13">
        <f>ROUND((G171*F171),2)</f>
      </c>
      <c r="O171">
        <f>rekapitulace!H8</f>
      </c>
      <c>
        <f>O171/100*H171</f>
      </c>
    </row>
    <row r="172" spans="4:4" ht="191.25">
      <c r="D172" s="15" t="s">
        <v>695</v>
      </c>
    </row>
    <row r="173" spans="1:16" ht="12.75">
      <c r="A173" s="7">
        <v>74</v>
      </c>
      <c s="7" t="s">
        <v>696</v>
      </c>
      <c s="7" t="s">
        <v>44</v>
      </c>
      <c s="7" t="s">
        <v>697</v>
      </c>
      <c s="7" t="s">
        <v>105</v>
      </c>
      <c s="10">
        <v>467.8</v>
      </c>
      <c s="14"/>
      <c s="13">
        <f>ROUND((G173*F173),2)</f>
      </c>
      <c r="O173">
        <f>rekapitulace!H8</f>
      </c>
      <c>
        <f>O173/100*H173</f>
      </c>
    </row>
    <row r="174" spans="4:4" ht="76.5">
      <c r="D174" s="15" t="s">
        <v>686</v>
      </c>
    </row>
    <row r="175" spans="1:16" ht="12.75">
      <c r="A175" s="7">
        <v>75</v>
      </c>
      <c s="7" t="s">
        <v>698</v>
      </c>
      <c s="7" t="s">
        <v>44</v>
      </c>
      <c s="7" t="s">
        <v>699</v>
      </c>
      <c s="7" t="s">
        <v>105</v>
      </c>
      <c s="10">
        <v>126.6</v>
      </c>
      <c s="14"/>
      <c s="13">
        <f>ROUND((G175*F175),2)</f>
      </c>
      <c r="O175">
        <f>rekapitulace!H8</f>
      </c>
      <c>
        <f>O175/100*H175</f>
      </c>
    </row>
    <row r="176" spans="4:4" ht="76.5">
      <c r="D176" s="15" t="s">
        <v>689</v>
      </c>
    </row>
    <row r="177" spans="1:16" ht="12.75">
      <c r="A177" s="7">
        <v>76</v>
      </c>
      <c s="7" t="s">
        <v>700</v>
      </c>
      <c s="7" t="s">
        <v>44</v>
      </c>
      <c s="7" t="s">
        <v>701</v>
      </c>
      <c s="7" t="s">
        <v>105</v>
      </c>
      <c s="10">
        <v>160</v>
      </c>
      <c s="14"/>
      <c s="13">
        <f>ROUND((G177*F177),2)</f>
      </c>
      <c r="O177">
        <f>rekapitulace!H8</f>
      </c>
      <c>
        <f>O177/100*H177</f>
      </c>
    </row>
    <row r="178" spans="4:4" ht="76.5">
      <c r="D178" s="15" t="s">
        <v>702</v>
      </c>
    </row>
    <row r="179" spans="1:16" ht="12.75" customHeight="1">
      <c r="A179" s="16"/>
      <c s="16"/>
      <c s="16" t="s">
        <v>40</v>
      </c>
      <c s="16" t="s">
        <v>379</v>
      </c>
      <c s="16"/>
      <c s="16"/>
      <c s="16"/>
      <c s="16">
        <f>SUM(H55:H178)</f>
      </c>
      <c r="P179">
        <f>ROUND(SUM(P55:P178),2)</f>
      </c>
    </row>
    <row r="181" spans="1:16" ht="12.75" customHeight="1">
      <c r="A181" s="16"/>
      <c s="16"/>
      <c s="16"/>
      <c s="16" t="s">
        <v>58</v>
      </c>
      <c s="16"/>
      <c s="16"/>
      <c s="16"/>
      <c s="16">
        <f>+H16+H31+H38+H43+H52+H179</f>
      </c>
      <c r="P181">
        <f>+P16+P31+P38+P43+P52+P179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703</v>
      </c>
      <c s="5" t="s">
        <v>704</v>
      </c>
      <c s="5"/>
    </row>
    <row r="6" spans="1:5" ht="12.75" customHeight="1">
      <c r="A6" t="s">
        <v>17</v>
      </c>
      <c r="C6" s="5" t="s">
        <v>705</v>
      </c>
      <c s="5" t="s">
        <v>704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808.531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706</v>
      </c>
    </row>
    <row r="14" spans="1:16" ht="12.75">
      <c r="A14" s="7">
        <v>2</v>
      </c>
      <c s="7" t="s">
        <v>173</v>
      </c>
      <c s="7" t="s">
        <v>44</v>
      </c>
      <c s="7" t="s">
        <v>174</v>
      </c>
      <c s="7" t="s">
        <v>68</v>
      </c>
      <c s="10">
        <v>1167.52</v>
      </c>
      <c s="14"/>
      <c s="13">
        <f>ROUND((G14*F14),2)</f>
      </c>
      <c r="O14">
        <f>rekapitulace!H8</f>
      </c>
      <c>
        <f>O14/100*H14</f>
      </c>
    </row>
    <row r="15" spans="4:4" ht="306">
      <c r="D15" s="15" t="s">
        <v>707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1167.52</v>
      </c>
      <c s="14"/>
      <c s="13">
        <f>ROUND((G16*F16),2)</f>
      </c>
      <c r="O16">
        <f>rekapitulace!H8</f>
      </c>
      <c>
        <f>O16/100*H16</f>
      </c>
    </row>
    <row r="17" spans="4:4" ht="127.5">
      <c r="D17" s="15" t="s">
        <v>708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808.531</v>
      </c>
      <c s="14"/>
      <c s="13">
        <f>ROUND((G18*F18),2)</f>
      </c>
      <c r="O18">
        <f>rekapitulace!H8</f>
      </c>
      <c>
        <f>O18/100*H18</f>
      </c>
    </row>
    <row r="19" spans="4:4" ht="409.5">
      <c r="D19" s="15" t="s">
        <v>709</v>
      </c>
    </row>
    <row r="20" spans="1:16" ht="12.75">
      <c r="A20" s="7">
        <v>5</v>
      </c>
      <c s="7" t="s">
        <v>291</v>
      </c>
      <c s="7" t="s">
        <v>44</v>
      </c>
      <c s="7" t="s">
        <v>427</v>
      </c>
      <c s="7" t="s">
        <v>68</v>
      </c>
      <c s="10">
        <v>218.841</v>
      </c>
      <c s="14"/>
      <c s="13">
        <f>ROUND((G20*F20),2)</f>
      </c>
      <c r="O20">
        <f>rekapitulace!H8</f>
      </c>
      <c>
        <f>O20/100*H20</f>
      </c>
    </row>
    <row r="21" spans="4:4" ht="178.5">
      <c r="D21" s="15" t="s">
        <v>710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8" ht="12.75" customHeight="1">
      <c r="A24" s="9"/>
      <c s="9"/>
      <c s="9" t="s">
        <v>36</v>
      </c>
      <c s="9" t="s">
        <v>73</v>
      </c>
      <c s="9"/>
      <c s="11"/>
      <c s="9"/>
      <c s="11"/>
    </row>
    <row r="25" spans="1:16" ht="12.75">
      <c r="A25" s="7">
        <v>6</v>
      </c>
      <c s="7" t="s">
        <v>328</v>
      </c>
      <c s="7" t="s">
        <v>44</v>
      </c>
      <c s="7" t="s">
        <v>329</v>
      </c>
      <c s="7" t="s">
        <v>68</v>
      </c>
      <c s="10">
        <v>63.61</v>
      </c>
      <c s="14"/>
      <c s="13">
        <f>ROUND((G25*F25),2)</f>
      </c>
      <c r="O25">
        <f>rekapitulace!H8</f>
      </c>
      <c>
        <f>O25/100*H25</f>
      </c>
    </row>
    <row r="26" spans="4:4" ht="165.75">
      <c r="D26" s="15" t="s">
        <v>711</v>
      </c>
    </row>
    <row r="27" spans="1:16" ht="12.75" customHeight="1">
      <c r="A27" s="16"/>
      <c s="16"/>
      <c s="16" t="s">
        <v>36</v>
      </c>
      <c s="16" t="s">
        <v>73</v>
      </c>
      <c s="16"/>
      <c s="16"/>
      <c s="16"/>
      <c s="16">
        <f>SUM(H25:H26)</f>
      </c>
      <c r="P27">
        <f>ROUND(SUM(P25:P26),2)</f>
      </c>
    </row>
    <row r="29" spans="1:8" ht="12.75" customHeight="1">
      <c r="A29" s="9"/>
      <c s="9"/>
      <c s="9" t="s">
        <v>39</v>
      </c>
      <c s="9" t="s">
        <v>478</v>
      </c>
      <c s="9"/>
      <c s="11"/>
      <c s="9"/>
      <c s="11"/>
    </row>
    <row r="30" spans="1:16" ht="12.75">
      <c r="A30" s="7">
        <v>7</v>
      </c>
      <c s="7" t="s">
        <v>525</v>
      </c>
      <c s="7" t="s">
        <v>44</v>
      </c>
      <c s="7" t="s">
        <v>712</v>
      </c>
      <c s="7" t="s">
        <v>64</v>
      </c>
      <c s="10">
        <v>38</v>
      </c>
      <c s="14"/>
      <c s="13">
        <f>ROUND((G30*F30),2)</f>
      </c>
      <c r="O30">
        <f>rekapitulace!H8</f>
      </c>
      <c>
        <f>O30/100*H30</f>
      </c>
    </row>
    <row r="31" spans="4:4" ht="267.75">
      <c r="D31" s="15" t="s">
        <v>713</v>
      </c>
    </row>
    <row r="32" spans="1:16" ht="12.75">
      <c r="A32" s="7">
        <v>8</v>
      </c>
      <c s="7" t="s">
        <v>528</v>
      </c>
      <c s="7" t="s">
        <v>44</v>
      </c>
      <c s="7" t="s">
        <v>714</v>
      </c>
      <c s="7" t="s">
        <v>64</v>
      </c>
      <c s="10">
        <v>27</v>
      </c>
      <c s="14"/>
      <c s="13">
        <f>ROUND((G32*F32),2)</f>
      </c>
      <c r="O32">
        <f>rekapitulace!H8</f>
      </c>
      <c>
        <f>O32/100*H32</f>
      </c>
    </row>
    <row r="33" spans="4:4" ht="153">
      <c r="D33" s="15" t="s">
        <v>715</v>
      </c>
    </row>
    <row r="34" spans="1:16" ht="12.75" customHeight="1">
      <c r="A34" s="16"/>
      <c s="16"/>
      <c s="16" t="s">
        <v>39</v>
      </c>
      <c s="16" t="s">
        <v>478</v>
      </c>
      <c s="16"/>
      <c s="16"/>
      <c s="16"/>
      <c s="16">
        <f>SUM(H30:H33)</f>
      </c>
      <c r="P34">
        <f>ROUND(SUM(P30:P33),2)</f>
      </c>
    </row>
    <row r="36" spans="1:8" ht="12.75" customHeight="1">
      <c r="A36" s="9"/>
      <c s="9"/>
      <c s="9" t="s">
        <v>40</v>
      </c>
      <c s="9" t="s">
        <v>379</v>
      </c>
      <c s="9"/>
      <c s="11"/>
      <c s="9"/>
      <c s="11"/>
    </row>
    <row r="37" spans="1:16" ht="12.75">
      <c r="A37" s="7">
        <v>9</v>
      </c>
      <c s="7" t="s">
        <v>716</v>
      </c>
      <c s="7" t="s">
        <v>44</v>
      </c>
      <c s="7" t="s">
        <v>717</v>
      </c>
      <c s="7" t="s">
        <v>105</v>
      </c>
      <c s="10">
        <v>412.9</v>
      </c>
      <c s="14"/>
      <c s="13">
        <f>ROUND((G37*F37),2)</f>
      </c>
      <c r="O37">
        <f>rekapitulace!H8</f>
      </c>
      <c>
        <f>O37/100*H37</f>
      </c>
    </row>
    <row r="38" spans="4:4" ht="63.75">
      <c r="D38" s="15" t="s">
        <v>718</v>
      </c>
    </row>
    <row r="39" spans="1:16" ht="12.75">
      <c r="A39" s="7">
        <v>10</v>
      </c>
      <c s="7" t="s">
        <v>719</v>
      </c>
      <c s="7" t="s">
        <v>44</v>
      </c>
      <c s="7" t="s">
        <v>720</v>
      </c>
      <c s="7" t="s">
        <v>105</v>
      </c>
      <c s="10">
        <v>223.2</v>
      </c>
      <c s="14"/>
      <c s="13">
        <f>ROUND((G39*F39),2)</f>
      </c>
      <c r="O39">
        <f>rekapitulace!H8</f>
      </c>
      <c>
        <f>O39/100*H39</f>
      </c>
    </row>
    <row r="40" spans="4:4" ht="63.75">
      <c r="D40" s="15" t="s">
        <v>721</v>
      </c>
    </row>
    <row r="41" spans="1:16" ht="12.75">
      <c r="A41" s="7">
        <v>11</v>
      </c>
      <c s="7" t="s">
        <v>722</v>
      </c>
      <c s="7" t="s">
        <v>44</v>
      </c>
      <c s="7" t="s">
        <v>723</v>
      </c>
      <c s="7" t="s">
        <v>64</v>
      </c>
      <c s="10">
        <v>38</v>
      </c>
      <c s="14"/>
      <c s="13">
        <f>ROUND((G41*F41),2)</f>
      </c>
      <c r="O41">
        <f>rekapitulace!H8</f>
      </c>
      <c>
        <f>O41/100*H41</f>
      </c>
    </row>
    <row r="42" spans="4:4" ht="306">
      <c r="D42" s="15" t="s">
        <v>724</v>
      </c>
    </row>
    <row r="43" spans="1:16" ht="12.75">
      <c r="A43" s="7">
        <v>12</v>
      </c>
      <c s="7" t="s">
        <v>725</v>
      </c>
      <c s="7" t="s">
        <v>44</v>
      </c>
      <c s="7" t="s">
        <v>726</v>
      </c>
      <c s="7" t="s">
        <v>64</v>
      </c>
      <c s="10">
        <v>27</v>
      </c>
      <c s="14"/>
      <c s="13">
        <f>ROUND((G43*F43),2)</f>
      </c>
      <c r="O43">
        <f>rekapitulace!H8</f>
      </c>
      <c>
        <f>O43/100*H43</f>
      </c>
    </row>
    <row r="44" spans="4:4" ht="191.25">
      <c r="D44" s="15" t="s">
        <v>727</v>
      </c>
    </row>
    <row r="45" spans="1:16" ht="12.75">
      <c r="A45" s="7">
        <v>13</v>
      </c>
      <c s="7" t="s">
        <v>728</v>
      </c>
      <c s="7" t="s">
        <v>146</v>
      </c>
      <c s="7" t="s">
        <v>729</v>
      </c>
      <c s="7" t="s">
        <v>64</v>
      </c>
      <c s="10">
        <v>31</v>
      </c>
      <c s="14"/>
      <c s="13">
        <f>ROUND((G45*F45),2)</f>
      </c>
      <c r="O45">
        <f>rekapitulace!H8</f>
      </c>
      <c>
        <f>O45/100*H45</f>
      </c>
    </row>
    <row r="46" spans="4:4" ht="204">
      <c r="D46" s="15" t="s">
        <v>730</v>
      </c>
    </row>
    <row r="47" spans="1:16" ht="12.75">
      <c r="A47" s="7">
        <v>14</v>
      </c>
      <c s="7" t="s">
        <v>728</v>
      </c>
      <c s="7" t="s">
        <v>149</v>
      </c>
      <c s="7" t="s">
        <v>731</v>
      </c>
      <c s="7" t="s">
        <v>64</v>
      </c>
      <c s="10">
        <v>6</v>
      </c>
      <c s="14"/>
      <c s="13">
        <f>ROUND((G47*F47),2)</f>
      </c>
      <c r="O47">
        <f>rekapitulace!H8</f>
      </c>
      <c>
        <f>O47/100*H47</f>
      </c>
    </row>
    <row r="48" spans="4:4" ht="63.75">
      <c r="D48" s="15" t="s">
        <v>732</v>
      </c>
    </row>
    <row r="49" spans="1:16" ht="12.75">
      <c r="A49" s="7">
        <v>15</v>
      </c>
      <c s="7" t="s">
        <v>733</v>
      </c>
      <c s="7" t="s">
        <v>146</v>
      </c>
      <c s="7" t="s">
        <v>734</v>
      </c>
      <c s="7" t="s">
        <v>64</v>
      </c>
      <c s="10">
        <v>19</v>
      </c>
      <c s="14"/>
      <c s="13">
        <f>ROUND((G49*F49),2)</f>
      </c>
      <c r="O49">
        <f>rekapitulace!H8</f>
      </c>
      <c>
        <f>O49/100*H49</f>
      </c>
    </row>
    <row r="50" spans="4:4" ht="153">
      <c r="D50" s="15" t="s">
        <v>735</v>
      </c>
    </row>
    <row r="51" spans="1:16" ht="12.75">
      <c r="A51" s="7">
        <v>16</v>
      </c>
      <c s="7" t="s">
        <v>733</v>
      </c>
      <c s="7" t="s">
        <v>149</v>
      </c>
      <c s="7" t="s">
        <v>736</v>
      </c>
      <c s="7" t="s">
        <v>64</v>
      </c>
      <c s="10">
        <v>9</v>
      </c>
      <c s="14"/>
      <c s="13">
        <f>ROUND((G51*F51),2)</f>
      </c>
      <c r="O51">
        <f>rekapitulace!H8</f>
      </c>
      <c>
        <f>O51/100*H51</f>
      </c>
    </row>
    <row r="52" spans="4:4" ht="153">
      <c r="D52" s="15" t="s">
        <v>737</v>
      </c>
    </row>
    <row r="53" spans="1:16" ht="12.75">
      <c r="A53" s="7">
        <v>17</v>
      </c>
      <c s="7" t="s">
        <v>738</v>
      </c>
      <c s="7" t="s">
        <v>44</v>
      </c>
      <c s="7" t="s">
        <v>739</v>
      </c>
      <c s="7" t="s">
        <v>64</v>
      </c>
      <c s="10">
        <v>65</v>
      </c>
      <c s="14"/>
      <c s="13">
        <f>ROUND((G53*F53),2)</f>
      </c>
      <c r="O53">
        <f>rekapitulace!H8</f>
      </c>
      <c>
        <f>O53/100*H53</f>
      </c>
    </row>
    <row r="54" spans="4:4" ht="409.5">
      <c r="D54" s="15" t="s">
        <v>740</v>
      </c>
    </row>
    <row r="55" spans="1:16" ht="12.75">
      <c r="A55" s="7">
        <v>18</v>
      </c>
      <c s="7" t="s">
        <v>741</v>
      </c>
      <c s="7" t="s">
        <v>44</v>
      </c>
      <c s="7" t="s">
        <v>742</v>
      </c>
      <c s="7" t="s">
        <v>64</v>
      </c>
      <c s="10">
        <v>65</v>
      </c>
      <c s="14"/>
      <c s="13">
        <f>ROUND((G55*F55),2)</f>
      </c>
      <c r="O55">
        <f>rekapitulace!H8</f>
      </c>
      <c>
        <f>O55/100*H55</f>
      </c>
    </row>
    <row r="56" spans="4:4" ht="267.75">
      <c r="D56" s="15" t="s">
        <v>743</v>
      </c>
    </row>
    <row r="57" spans="1:16" ht="12.75">
      <c r="A57" s="7">
        <v>19</v>
      </c>
      <c s="7" t="s">
        <v>657</v>
      </c>
      <c s="7" t="s">
        <v>44</v>
      </c>
      <c s="7" t="s">
        <v>658</v>
      </c>
      <c s="7" t="s">
        <v>105</v>
      </c>
      <c s="10">
        <v>636.1</v>
      </c>
      <c s="14"/>
      <c s="13">
        <f>ROUND((G57*F57),2)</f>
      </c>
      <c r="O57">
        <f>rekapitulace!H8</f>
      </c>
      <c>
        <f>O57/100*H57</f>
      </c>
    </row>
    <row r="58" spans="4:4" ht="102">
      <c r="D58" s="15" t="s">
        <v>744</v>
      </c>
    </row>
    <row r="59" spans="1:16" ht="12.75">
      <c r="A59" s="7">
        <v>20</v>
      </c>
      <c s="7" t="s">
        <v>660</v>
      </c>
      <c s="7" t="s">
        <v>44</v>
      </c>
      <c s="7" t="s">
        <v>661</v>
      </c>
      <c s="7" t="s">
        <v>105</v>
      </c>
      <c s="10">
        <v>636.1</v>
      </c>
      <c s="14"/>
      <c s="13">
        <f>ROUND((G59*F59),2)</f>
      </c>
      <c r="O59">
        <f>rekapitulace!H8</f>
      </c>
      <c>
        <f>O59/100*H59</f>
      </c>
    </row>
    <row r="60" spans="4:4" ht="102">
      <c r="D60" s="15" t="s">
        <v>744</v>
      </c>
    </row>
    <row r="61" spans="1:16" ht="12.75">
      <c r="A61" s="7">
        <v>21</v>
      </c>
      <c s="7" t="s">
        <v>678</v>
      </c>
      <c s="7" t="s">
        <v>44</v>
      </c>
      <c s="7" t="s">
        <v>679</v>
      </c>
      <c s="7" t="s">
        <v>105</v>
      </c>
      <c s="10">
        <v>636.1</v>
      </c>
      <c s="14"/>
      <c s="13">
        <f>ROUND((G61*F61),2)</f>
      </c>
      <c r="O61">
        <f>rekapitulace!H8</f>
      </c>
      <c>
        <f>O61/100*H61</f>
      </c>
    </row>
    <row r="62" spans="4:4" ht="102">
      <c r="D62" s="15" t="s">
        <v>744</v>
      </c>
    </row>
    <row r="63" spans="1:16" ht="12.75">
      <c r="A63" s="7">
        <v>22</v>
      </c>
      <c s="7" t="s">
        <v>690</v>
      </c>
      <c s="7" t="s">
        <v>44</v>
      </c>
      <c s="7" t="s">
        <v>691</v>
      </c>
      <c s="7" t="s">
        <v>105</v>
      </c>
      <c s="10">
        <v>636.1</v>
      </c>
      <c s="14"/>
      <c s="13">
        <f>ROUND((G63*F63),2)</f>
      </c>
      <c r="O63">
        <f>rekapitulace!H8</f>
      </c>
      <c>
        <f>O63/100*H63</f>
      </c>
    </row>
    <row r="64" spans="4:4" ht="102">
      <c r="D64" s="15" t="s">
        <v>744</v>
      </c>
    </row>
    <row r="65" spans="1:16" ht="12.75" customHeight="1">
      <c r="A65" s="16"/>
      <c s="16"/>
      <c s="16" t="s">
        <v>40</v>
      </c>
      <c s="16" t="s">
        <v>379</v>
      </c>
      <c s="16"/>
      <c s="16"/>
      <c s="16"/>
      <c s="16">
        <f>SUM(H37:H64)</f>
      </c>
      <c r="P65">
        <f>ROUND(SUM(P37:P64),2)</f>
      </c>
    </row>
    <row r="67" spans="1:16" ht="12.75" customHeight="1">
      <c r="A67" s="16"/>
      <c s="16"/>
      <c s="16"/>
      <c s="16" t="s">
        <v>58</v>
      </c>
      <c s="16"/>
      <c s="16"/>
      <c s="16"/>
      <c s="16">
        <f>+H22+H27+H34+H65</f>
      </c>
      <c r="P67">
        <f>+P22+P27+P34+P65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745</v>
      </c>
      <c s="5" t="s">
        <v>746</v>
      </c>
      <c s="5"/>
    </row>
    <row r="6" spans="1:5" ht="12.75" customHeight="1">
      <c r="A6" t="s">
        <v>17</v>
      </c>
      <c r="C6" s="5" t="s">
        <v>747</v>
      </c>
      <c s="5" t="s">
        <v>746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748</v>
      </c>
      <c s="7" t="s">
        <v>44</v>
      </c>
      <c s="7" t="s">
        <v>749</v>
      </c>
      <c s="7" t="s">
        <v>750</v>
      </c>
      <c s="10">
        <v>240</v>
      </c>
      <c s="14"/>
      <c s="13">
        <f>ROUND((G12*F12),2)</f>
      </c>
      <c r="O12">
        <f>rekapitulace!H8</f>
      </c>
      <c>
        <f>O12/100*H12</f>
      </c>
    </row>
    <row r="13" spans="4:4" ht="63.75">
      <c r="D13" s="15" t="s">
        <v>751</v>
      </c>
    </row>
    <row r="14" spans="1:16" ht="12.75">
      <c r="A14" s="7">
        <v>2</v>
      </c>
      <c s="7" t="s">
        <v>167</v>
      </c>
      <c s="7" t="s">
        <v>44</v>
      </c>
      <c s="7" t="s">
        <v>168</v>
      </c>
      <c s="7" t="s">
        <v>68</v>
      </c>
      <c s="10">
        <v>5090.335</v>
      </c>
      <c s="14"/>
      <c s="13">
        <f>ROUND((G14*F14),2)</f>
      </c>
      <c r="O14">
        <f>rekapitulace!H8</f>
      </c>
      <c>
        <f>O14/100*H14</f>
      </c>
    </row>
    <row r="15" spans="4:4" ht="216.75">
      <c r="D15" s="15" t="s">
        <v>752</v>
      </c>
    </row>
    <row r="16" spans="1:16" ht="12.75">
      <c r="A16" s="7">
        <v>3</v>
      </c>
      <c s="7" t="s">
        <v>173</v>
      </c>
      <c s="7" t="s">
        <v>44</v>
      </c>
      <c s="7" t="s">
        <v>174</v>
      </c>
      <c s="7" t="s">
        <v>68</v>
      </c>
      <c s="10">
        <v>7066.08</v>
      </c>
      <c s="14"/>
      <c s="13">
        <f>ROUND((G16*F16),2)</f>
      </c>
      <c r="O16">
        <f>rekapitulace!H8</f>
      </c>
      <c>
        <f>O16/100*H16</f>
      </c>
    </row>
    <row r="17" spans="4:4" ht="409.5">
      <c r="D17" s="15" t="s">
        <v>753</v>
      </c>
    </row>
    <row r="18" spans="1:16" ht="12.75">
      <c r="A18" s="7">
        <v>4</v>
      </c>
      <c s="7" t="s">
        <v>155</v>
      </c>
      <c s="7" t="s">
        <v>44</v>
      </c>
      <c s="7" t="s">
        <v>156</v>
      </c>
      <c s="7" t="s">
        <v>68</v>
      </c>
      <c s="10">
        <v>7066.08</v>
      </c>
      <c s="14"/>
      <c s="13">
        <f>ROUND((G18*F18),2)</f>
      </c>
      <c r="O18">
        <f>rekapitulace!H8</f>
      </c>
      <c>
        <f>O18/100*H18</f>
      </c>
    </row>
    <row r="19" spans="4:4" ht="127.5">
      <c r="D19" s="15" t="s">
        <v>754</v>
      </c>
    </row>
    <row r="20" spans="1:16" ht="12.75">
      <c r="A20" s="7">
        <v>5</v>
      </c>
      <c s="7" t="s">
        <v>177</v>
      </c>
      <c s="7" t="s">
        <v>44</v>
      </c>
      <c s="7" t="s">
        <v>178</v>
      </c>
      <c s="7" t="s">
        <v>68</v>
      </c>
      <c s="10">
        <v>5090.335</v>
      </c>
      <c s="14"/>
      <c s="13">
        <f>ROUND((G20*F20),2)</f>
      </c>
      <c r="O20">
        <f>rekapitulace!H8</f>
      </c>
      <c>
        <f>O20/100*H20</f>
      </c>
    </row>
    <row r="21" spans="4:4" ht="409.5">
      <c r="D21" s="15" t="s">
        <v>755</v>
      </c>
    </row>
    <row r="22" spans="1:16" ht="12.75">
      <c r="A22" s="7">
        <v>6</v>
      </c>
      <c s="7" t="s">
        <v>291</v>
      </c>
      <c s="7" t="s">
        <v>44</v>
      </c>
      <c s="7" t="s">
        <v>427</v>
      </c>
      <c s="7" t="s">
        <v>68</v>
      </c>
      <c s="10">
        <v>997.026</v>
      </c>
      <c s="14"/>
      <c s="13">
        <f>ROUND((G22*F22),2)</f>
      </c>
      <c r="O22">
        <f>rekapitulace!H8</f>
      </c>
      <c>
        <f>O22/100*H22</f>
      </c>
    </row>
    <row r="23" spans="4:4" ht="216.75">
      <c r="D23" s="15" t="s">
        <v>756</v>
      </c>
    </row>
    <row r="24" spans="1:16" ht="12.75" customHeight="1">
      <c r="A24" s="16"/>
      <c s="16"/>
      <c s="16" t="s">
        <v>24</v>
      </c>
      <c s="16" t="s">
        <v>65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36</v>
      </c>
      <c s="9" t="s">
        <v>73</v>
      </c>
      <c s="9"/>
      <c s="11"/>
      <c s="9"/>
      <c s="11"/>
    </row>
    <row r="27" spans="1:16" ht="12.75">
      <c r="A27" s="7">
        <v>7</v>
      </c>
      <c s="7" t="s">
        <v>757</v>
      </c>
      <c s="7" t="s">
        <v>44</v>
      </c>
      <c s="7" t="s">
        <v>758</v>
      </c>
      <c s="7" t="s">
        <v>68</v>
      </c>
      <c s="10">
        <v>122.819</v>
      </c>
      <c s="14"/>
      <c s="13">
        <f>ROUND((G27*F27),2)</f>
      </c>
      <c r="O27">
        <f>rekapitulace!H8</f>
      </c>
      <c>
        <f>O27/100*H27</f>
      </c>
    </row>
    <row r="28" spans="4:4" ht="76.5">
      <c r="D28" s="15" t="s">
        <v>759</v>
      </c>
    </row>
    <row r="29" spans="1:16" ht="12.75">
      <c r="A29" s="7">
        <v>8</v>
      </c>
      <c s="7" t="s">
        <v>328</v>
      </c>
      <c s="7" t="s">
        <v>44</v>
      </c>
      <c s="7" t="s">
        <v>329</v>
      </c>
      <c s="7" t="s">
        <v>68</v>
      </c>
      <c s="10">
        <v>247.136</v>
      </c>
      <c s="14"/>
      <c s="13">
        <f>ROUND((G29*F29),2)</f>
      </c>
      <c r="O29">
        <f>rekapitulace!H8</f>
      </c>
      <c>
        <f>O29/100*H29</f>
      </c>
    </row>
    <row r="30" spans="4:4" ht="255">
      <c r="D30" s="15" t="s">
        <v>760</v>
      </c>
    </row>
    <row r="31" spans="1:16" ht="12.75" customHeight="1">
      <c r="A31" s="16"/>
      <c s="16"/>
      <c s="16" t="s">
        <v>36</v>
      </c>
      <c s="16" t="s">
        <v>73</v>
      </c>
      <c s="16"/>
      <c s="16"/>
      <c s="16"/>
      <c s="16">
        <f>SUM(H27:H30)</f>
      </c>
      <c r="P31">
        <f>ROUND(SUM(P27:P30),2)</f>
      </c>
    </row>
    <row r="33" spans="1:8" ht="12.75" customHeight="1">
      <c r="A33" s="9"/>
      <c s="9"/>
      <c s="9" t="s">
        <v>40</v>
      </c>
      <c s="9" t="s">
        <v>379</v>
      </c>
      <c s="9"/>
      <c s="11"/>
      <c s="9"/>
      <c s="11"/>
    </row>
    <row r="34" spans="1:16" ht="12.75">
      <c r="A34" s="7">
        <v>9</v>
      </c>
      <c s="7" t="s">
        <v>761</v>
      </c>
      <c s="7" t="s">
        <v>44</v>
      </c>
      <c s="7" t="s">
        <v>762</v>
      </c>
      <c s="7" t="s">
        <v>105</v>
      </c>
      <c s="10">
        <v>16</v>
      </c>
      <c s="14"/>
      <c s="13">
        <f>ROUND((G34*F34),2)</f>
      </c>
      <c r="O34">
        <f>rekapitulace!H8</f>
      </c>
      <c>
        <f>O34/100*H34</f>
      </c>
    </row>
    <row r="35" spans="4:4" ht="102">
      <c r="D35" s="15" t="s">
        <v>763</v>
      </c>
    </row>
    <row r="36" spans="1:16" ht="12.75">
      <c r="A36" s="7">
        <v>10</v>
      </c>
      <c s="7" t="s">
        <v>764</v>
      </c>
      <c s="7" t="s">
        <v>44</v>
      </c>
      <c s="7" t="s">
        <v>765</v>
      </c>
      <c s="7" t="s">
        <v>105</v>
      </c>
      <c s="10">
        <v>620.3</v>
      </c>
      <c s="14"/>
      <c s="13">
        <f>ROUND((G36*F36),2)</f>
      </c>
      <c r="O36">
        <f>rekapitulace!H8</f>
      </c>
      <c>
        <f>O36/100*H36</f>
      </c>
    </row>
    <row r="37" spans="4:4" ht="165.75">
      <c r="D37" s="15" t="s">
        <v>766</v>
      </c>
    </row>
    <row r="38" spans="1:16" ht="12.75">
      <c r="A38" s="7">
        <v>11</v>
      </c>
      <c s="7" t="s">
        <v>767</v>
      </c>
      <c s="7" t="s">
        <v>44</v>
      </c>
      <c s="7" t="s">
        <v>768</v>
      </c>
      <c s="7" t="s">
        <v>105</v>
      </c>
      <c s="10">
        <v>1413.3</v>
      </c>
      <c s="14"/>
      <c s="13">
        <f>ROUND((G38*F38),2)</f>
      </c>
      <c r="O38">
        <f>rekapitulace!H8</f>
      </c>
      <c>
        <f>O38/100*H38</f>
      </c>
    </row>
    <row r="39" spans="4:4" ht="409.5">
      <c r="D39" s="15" t="s">
        <v>769</v>
      </c>
    </row>
    <row r="40" spans="1:16" ht="12.75">
      <c r="A40" s="7">
        <v>12</v>
      </c>
      <c s="7" t="s">
        <v>770</v>
      </c>
      <c s="7" t="s">
        <v>44</v>
      </c>
      <c s="7" t="s">
        <v>771</v>
      </c>
      <c s="7" t="s">
        <v>64</v>
      </c>
      <c s="10">
        <v>55</v>
      </c>
      <c s="14"/>
      <c s="13">
        <f>ROUND((G40*F40),2)</f>
      </c>
      <c r="O40">
        <f>rekapitulace!H8</f>
      </c>
      <c>
        <f>O40/100*H40</f>
      </c>
    </row>
    <row r="41" spans="4:4" ht="409.5">
      <c r="D41" s="15" t="s">
        <v>772</v>
      </c>
    </row>
    <row r="42" spans="1:16" ht="12.75">
      <c r="A42" s="7">
        <v>13</v>
      </c>
      <c s="7" t="s">
        <v>773</v>
      </c>
      <c s="7" t="s">
        <v>44</v>
      </c>
      <c s="7" t="s">
        <v>774</v>
      </c>
      <c s="7" t="s">
        <v>64</v>
      </c>
      <c s="10">
        <v>1</v>
      </c>
      <c s="14"/>
      <c s="13">
        <f>ROUND((G42*F42),2)</f>
      </c>
      <c r="O42">
        <f>rekapitulace!H8</f>
      </c>
      <c>
        <f>O42/100*H42</f>
      </c>
    </row>
    <row r="43" spans="4:4" ht="51">
      <c r="D43" s="15" t="s">
        <v>775</v>
      </c>
    </row>
    <row r="44" spans="1:16" ht="12.75">
      <c r="A44" s="7">
        <v>14</v>
      </c>
      <c s="7" t="s">
        <v>776</v>
      </c>
      <c s="7" t="s">
        <v>44</v>
      </c>
      <c s="7" t="s">
        <v>777</v>
      </c>
      <c s="7" t="s">
        <v>68</v>
      </c>
      <c s="10">
        <v>235.286</v>
      </c>
      <c s="14"/>
      <c s="13">
        <f>ROUND((G44*F44),2)</f>
      </c>
      <c r="O44">
        <f>rekapitulace!H8</f>
      </c>
      <c>
        <f>O44/100*H44</f>
      </c>
    </row>
    <row r="45" spans="4:4" ht="114.75">
      <c r="D45" s="15" t="s">
        <v>778</v>
      </c>
    </row>
    <row r="46" spans="1:16" ht="12.75">
      <c r="A46" s="7">
        <v>15</v>
      </c>
      <c s="7" t="s">
        <v>779</v>
      </c>
      <c s="7" t="s">
        <v>44</v>
      </c>
      <c s="7" t="s">
        <v>780</v>
      </c>
      <c s="7" t="s">
        <v>105</v>
      </c>
      <c s="10">
        <v>2033.6</v>
      </c>
      <c s="14"/>
      <c s="13">
        <f>ROUND((G46*F46),2)</f>
      </c>
      <c r="O46">
        <f>rekapitulace!H8</f>
      </c>
      <c>
        <f>O46/100*H46</f>
      </c>
    </row>
    <row r="47" spans="4:4" ht="114.75">
      <c r="D47" s="15" t="s">
        <v>781</v>
      </c>
    </row>
    <row r="48" spans="1:16" ht="12.75">
      <c r="A48" s="7">
        <v>16</v>
      </c>
      <c s="7" t="s">
        <v>782</v>
      </c>
      <c s="7" t="s">
        <v>44</v>
      </c>
      <c s="7" t="s">
        <v>783</v>
      </c>
      <c s="7" t="s">
        <v>105</v>
      </c>
      <c s="10">
        <v>16</v>
      </c>
      <c s="14"/>
      <c s="13">
        <f>ROUND((G48*F48),2)</f>
      </c>
      <c r="O48">
        <f>rekapitulace!H8</f>
      </c>
      <c>
        <f>O48/100*H48</f>
      </c>
    </row>
    <row r="49" spans="4:4" ht="63.75">
      <c r="D49" s="15" t="s">
        <v>784</v>
      </c>
    </row>
    <row r="50" spans="1:16" ht="12.75">
      <c r="A50" s="7">
        <v>17</v>
      </c>
      <c s="7" t="s">
        <v>389</v>
      </c>
      <c s="7" t="s">
        <v>44</v>
      </c>
      <c s="7" t="s">
        <v>390</v>
      </c>
      <c s="7" t="s">
        <v>105</v>
      </c>
      <c s="10">
        <v>4099.2</v>
      </c>
      <c s="14"/>
      <c s="13">
        <f>ROUND((G50*F50),2)</f>
      </c>
      <c r="O50">
        <f>rekapitulace!H8</f>
      </c>
      <c>
        <f>O50/100*H50</f>
      </c>
    </row>
    <row r="51" spans="4:4" ht="216.75">
      <c r="D51" s="15" t="s">
        <v>785</v>
      </c>
    </row>
    <row r="52" spans="1:16" ht="12.75" customHeight="1">
      <c r="A52" s="16"/>
      <c s="16"/>
      <c s="16" t="s">
        <v>40</v>
      </c>
      <c s="16" t="s">
        <v>379</v>
      </c>
      <c s="16"/>
      <c s="16"/>
      <c s="16"/>
      <c s="16">
        <f>SUM(H34:H51)</f>
      </c>
      <c r="P52">
        <f>ROUND(SUM(P34:P51),2)</f>
      </c>
    </row>
    <row r="54" spans="1:16" ht="12.75" customHeight="1">
      <c r="A54" s="16"/>
      <c s="16"/>
      <c s="16"/>
      <c s="16" t="s">
        <v>58</v>
      </c>
      <c s="16"/>
      <c s="16"/>
      <c s="16"/>
      <c s="16">
        <f>+H24+H31+H52</f>
      </c>
      <c r="P54">
        <f>+P24+P31+P52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786</v>
      </c>
      <c s="5" t="s">
        <v>787</v>
      </c>
      <c s="5"/>
    </row>
    <row r="6" spans="1:5" ht="12.75" customHeight="1">
      <c r="A6" t="s">
        <v>17</v>
      </c>
      <c r="C6" s="5" t="s">
        <v>788</v>
      </c>
      <c s="5" t="s">
        <v>787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5031.841</v>
      </c>
      <c s="14"/>
      <c s="13">
        <f>ROUND((G12*F12),2)</f>
      </c>
      <c r="O12">
        <f>rekapitulace!H8</f>
      </c>
      <c>
        <f>O12/100*H12</f>
      </c>
    </row>
    <row r="13" spans="4:4" ht="216.75">
      <c r="D13" s="15" t="s">
        <v>789</v>
      </c>
    </row>
    <row r="14" spans="1:16" ht="12.75">
      <c r="A14" s="7">
        <v>2</v>
      </c>
      <c s="7" t="s">
        <v>170</v>
      </c>
      <c s="7" t="s">
        <v>44</v>
      </c>
      <c s="7" t="s">
        <v>171</v>
      </c>
      <c s="7" t="s">
        <v>68</v>
      </c>
      <c s="10">
        <v>1534.091</v>
      </c>
      <c s="14"/>
      <c s="13">
        <f>ROUND((G14*F14),2)</f>
      </c>
      <c r="O14">
        <f>rekapitulace!H8</f>
      </c>
      <c>
        <f>O14/100*H14</f>
      </c>
    </row>
    <row r="15" spans="4:4" ht="409.5">
      <c r="D15" s="15" t="s">
        <v>790</v>
      </c>
    </row>
    <row r="16" spans="1:16" ht="12.75">
      <c r="A16" s="7">
        <v>3</v>
      </c>
      <c s="7" t="s">
        <v>173</v>
      </c>
      <c s="7" t="s">
        <v>44</v>
      </c>
      <c s="7" t="s">
        <v>174</v>
      </c>
      <c s="7" t="s">
        <v>68</v>
      </c>
      <c s="10">
        <v>6407.762</v>
      </c>
      <c s="14"/>
      <c s="13">
        <f>ROUND((G16*F16),2)</f>
      </c>
      <c r="O16">
        <f>rekapitulace!H8</f>
      </c>
      <c>
        <f>O16/100*H16</f>
      </c>
    </row>
    <row r="17" spans="4:4" ht="409.5">
      <c r="D17" s="15" t="s">
        <v>791</v>
      </c>
    </row>
    <row r="18" spans="1:16" ht="12.75">
      <c r="A18" s="7">
        <v>4</v>
      </c>
      <c s="7" t="s">
        <v>155</v>
      </c>
      <c s="7" t="s">
        <v>44</v>
      </c>
      <c s="7" t="s">
        <v>156</v>
      </c>
      <c s="7" t="s">
        <v>68</v>
      </c>
      <c s="10">
        <v>7941.853</v>
      </c>
      <c s="14"/>
      <c s="13">
        <f>ROUND((G18*F18),2)</f>
      </c>
      <c r="O18">
        <f>rekapitulace!H8</f>
      </c>
      <c>
        <f>O18/100*H18</f>
      </c>
    </row>
    <row r="19" spans="4:4" ht="178.5">
      <c r="D19" s="15" t="s">
        <v>792</v>
      </c>
    </row>
    <row r="20" spans="1:16" ht="12.75">
      <c r="A20" s="7">
        <v>5</v>
      </c>
      <c s="7" t="s">
        <v>177</v>
      </c>
      <c s="7" t="s">
        <v>44</v>
      </c>
      <c s="7" t="s">
        <v>178</v>
      </c>
      <c s="7" t="s">
        <v>68</v>
      </c>
      <c s="10">
        <v>5031.841</v>
      </c>
      <c s="14"/>
      <c s="13">
        <f>ROUND((G20*F20),2)</f>
      </c>
      <c r="O20">
        <f>rekapitulace!H8</f>
      </c>
      <c>
        <f>O20/100*H20</f>
      </c>
    </row>
    <row r="21" spans="4:4" ht="409.5">
      <c r="D21" s="15" t="s">
        <v>793</v>
      </c>
    </row>
    <row r="22" spans="1:16" ht="12.75">
      <c r="A22" s="7">
        <v>6</v>
      </c>
      <c s="7" t="s">
        <v>291</v>
      </c>
      <c s="7" t="s">
        <v>44</v>
      </c>
      <c s="7" t="s">
        <v>427</v>
      </c>
      <c s="7" t="s">
        <v>68</v>
      </c>
      <c s="10">
        <v>1969.099</v>
      </c>
      <c s="14"/>
      <c s="13">
        <f>ROUND((G22*F22),2)</f>
      </c>
      <c r="O22">
        <f>rekapitulace!H8</f>
      </c>
      <c>
        <f>O22/100*H22</f>
      </c>
    </row>
    <row r="23" spans="4:4" ht="409.5">
      <c r="D23" s="15" t="s">
        <v>794</v>
      </c>
    </row>
    <row r="24" spans="1:16" ht="12.75" customHeight="1">
      <c r="A24" s="16"/>
      <c s="16"/>
      <c s="16" t="s">
        <v>24</v>
      </c>
      <c s="16" t="s">
        <v>65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36</v>
      </c>
      <c s="9" t="s">
        <v>73</v>
      </c>
      <c s="9"/>
      <c s="11"/>
      <c s="9"/>
      <c s="11"/>
    </row>
    <row r="27" spans="1:16" ht="12.75">
      <c r="A27" s="7">
        <v>7</v>
      </c>
      <c s="7" t="s">
        <v>757</v>
      </c>
      <c s="7" t="s">
        <v>44</v>
      </c>
      <c s="7" t="s">
        <v>758</v>
      </c>
      <c s="7" t="s">
        <v>68</v>
      </c>
      <c s="10">
        <v>226.757</v>
      </c>
      <c s="14"/>
      <c s="13">
        <f>ROUND((G27*F27),2)</f>
      </c>
      <c r="O27">
        <f>rekapitulace!H8</f>
      </c>
      <c>
        <f>O27/100*H27</f>
      </c>
    </row>
    <row r="28" spans="4:4" ht="408">
      <c r="D28" s="15" t="s">
        <v>795</v>
      </c>
    </row>
    <row r="29" spans="1:16" ht="12.75">
      <c r="A29" s="7">
        <v>8</v>
      </c>
      <c s="7" t="s">
        <v>328</v>
      </c>
      <c s="7" t="s">
        <v>44</v>
      </c>
      <c s="7" t="s">
        <v>329</v>
      </c>
      <c s="7" t="s">
        <v>68</v>
      </c>
      <c s="10">
        <v>197.722</v>
      </c>
      <c s="14"/>
      <c s="13">
        <f>ROUND((G29*F29),2)</f>
      </c>
      <c r="O29">
        <f>rekapitulace!H8</f>
      </c>
      <c>
        <f>O29/100*H29</f>
      </c>
    </row>
    <row r="30" spans="4:4" ht="178.5">
      <c r="D30" s="15" t="s">
        <v>796</v>
      </c>
    </row>
    <row r="31" spans="1:16" ht="12.75" customHeight="1">
      <c r="A31" s="16"/>
      <c s="16"/>
      <c s="16" t="s">
        <v>36</v>
      </c>
      <c s="16" t="s">
        <v>73</v>
      </c>
      <c s="16"/>
      <c s="16"/>
      <c s="16"/>
      <c s="16">
        <f>SUM(H27:H30)</f>
      </c>
      <c r="P31">
        <f>ROUND(SUM(P27:P30),2)</f>
      </c>
    </row>
    <row r="33" spans="1:8" ht="12.75" customHeight="1">
      <c r="A33" s="9"/>
      <c s="9"/>
      <c s="9" t="s">
        <v>40</v>
      </c>
      <c s="9" t="s">
        <v>379</v>
      </c>
      <c s="9"/>
      <c s="11"/>
      <c s="9"/>
      <c s="11"/>
    </row>
    <row r="34" spans="1:16" ht="12.75">
      <c r="A34" s="7">
        <v>9</v>
      </c>
      <c s="7" t="s">
        <v>797</v>
      </c>
      <c s="7" t="s">
        <v>44</v>
      </c>
      <c s="7" t="s">
        <v>798</v>
      </c>
      <c s="7" t="s">
        <v>105</v>
      </c>
      <c s="10">
        <v>225.4</v>
      </c>
      <c s="14"/>
      <c s="13">
        <f>ROUND((G34*F34),2)</f>
      </c>
      <c r="O34">
        <f>rekapitulace!H8</f>
      </c>
      <c>
        <f>O34/100*H34</f>
      </c>
    </row>
    <row r="35" spans="4:4" ht="76.5">
      <c r="D35" s="15" t="s">
        <v>799</v>
      </c>
    </row>
    <row r="36" spans="1:16" ht="12.75">
      <c r="A36" s="7">
        <v>10</v>
      </c>
      <c s="7" t="s">
        <v>800</v>
      </c>
      <c s="7" t="s">
        <v>44</v>
      </c>
      <c s="7" t="s">
        <v>801</v>
      </c>
      <c s="7" t="s">
        <v>105</v>
      </c>
      <c s="10">
        <v>275.3</v>
      </c>
      <c s="14"/>
      <c s="13">
        <f>ROUND((G36*F36),2)</f>
      </c>
      <c r="O36">
        <f>rekapitulace!H8</f>
      </c>
      <c>
        <f>O36/100*H36</f>
      </c>
    </row>
    <row r="37" spans="4:4" ht="76.5">
      <c r="D37" s="15" t="s">
        <v>802</v>
      </c>
    </row>
    <row r="38" spans="1:16" ht="12.75">
      <c r="A38" s="7">
        <v>11</v>
      </c>
      <c s="7" t="s">
        <v>767</v>
      </c>
      <c s="7" t="s">
        <v>44</v>
      </c>
      <c s="7" t="s">
        <v>768</v>
      </c>
      <c s="7" t="s">
        <v>105</v>
      </c>
      <c s="10">
        <v>1035.3</v>
      </c>
      <c s="14"/>
      <c s="13">
        <f>ROUND((G38*F38),2)</f>
      </c>
      <c r="O38">
        <f>rekapitulace!H8</f>
      </c>
      <c>
        <f>O38/100*H38</f>
      </c>
    </row>
    <row r="39" spans="4:4" ht="409.5">
      <c r="D39" s="15" t="s">
        <v>803</v>
      </c>
    </row>
    <row r="40" spans="1:16" ht="12.75">
      <c r="A40" s="7">
        <v>12</v>
      </c>
      <c s="7" t="s">
        <v>804</v>
      </c>
      <c s="7" t="s">
        <v>44</v>
      </c>
      <c s="7" t="s">
        <v>805</v>
      </c>
      <c s="7" t="s">
        <v>105</v>
      </c>
      <c s="10">
        <v>406.6</v>
      </c>
      <c s="14"/>
      <c s="13">
        <f>ROUND((G40*F40),2)</f>
      </c>
      <c r="O40">
        <f>rekapitulace!H8</f>
      </c>
      <c>
        <f>O40/100*H40</f>
      </c>
    </row>
    <row r="41" spans="4:4" ht="165.75">
      <c r="D41" s="15" t="s">
        <v>806</v>
      </c>
    </row>
    <row r="42" spans="1:16" ht="12.75">
      <c r="A42" s="7">
        <v>13</v>
      </c>
      <c s="7" t="s">
        <v>770</v>
      </c>
      <c s="7" t="s">
        <v>44</v>
      </c>
      <c s="7" t="s">
        <v>771</v>
      </c>
      <c s="7" t="s">
        <v>64</v>
      </c>
      <c s="10">
        <v>27</v>
      </c>
      <c s="14"/>
      <c s="13">
        <f>ROUND((G42*F42),2)</f>
      </c>
      <c r="O42">
        <f>rekapitulace!H8</f>
      </c>
      <c>
        <f>O42/100*H42</f>
      </c>
    </row>
    <row r="43" spans="4:4" ht="409.5">
      <c r="D43" s="15" t="s">
        <v>807</v>
      </c>
    </row>
    <row r="44" spans="1:16" ht="12.75">
      <c r="A44" s="7">
        <v>14</v>
      </c>
      <c s="7" t="s">
        <v>808</v>
      </c>
      <c s="7" t="s">
        <v>44</v>
      </c>
      <c s="7" t="s">
        <v>809</v>
      </c>
      <c s="7" t="s">
        <v>64</v>
      </c>
      <c s="10">
        <v>10</v>
      </c>
      <c s="14"/>
      <c s="13">
        <f>ROUND((G44*F44),2)</f>
      </c>
      <c r="O44">
        <f>rekapitulace!H8</f>
      </c>
      <c>
        <f>O44/100*H44</f>
      </c>
    </row>
    <row r="45" spans="4:4" ht="140.25">
      <c r="D45" s="15" t="s">
        <v>810</v>
      </c>
    </row>
    <row r="46" spans="1:16" ht="12.75">
      <c r="A46" s="7">
        <v>15</v>
      </c>
      <c s="7" t="s">
        <v>811</v>
      </c>
      <c s="7" t="s">
        <v>44</v>
      </c>
      <c s="7" t="s">
        <v>812</v>
      </c>
      <c s="7" t="s">
        <v>64</v>
      </c>
      <c s="10">
        <v>5</v>
      </c>
      <c s="14"/>
      <c s="13">
        <f>ROUND((G46*F46),2)</f>
      </c>
      <c r="O46">
        <f>rekapitulace!H8</f>
      </c>
      <c>
        <f>O46/100*H46</f>
      </c>
    </row>
    <row r="47" spans="4:4" ht="51">
      <c r="D47" s="15" t="s">
        <v>813</v>
      </c>
    </row>
    <row r="48" spans="1:16" ht="12.75">
      <c r="A48" s="7">
        <v>16</v>
      </c>
      <c s="7" t="s">
        <v>814</v>
      </c>
      <c s="7" t="s">
        <v>44</v>
      </c>
      <c s="7" t="s">
        <v>815</v>
      </c>
      <c s="7" t="s">
        <v>64</v>
      </c>
      <c s="10">
        <v>6</v>
      </c>
      <c s="14"/>
      <c s="13">
        <f>ROUND((G48*F48),2)</f>
      </c>
      <c r="O48">
        <f>rekapitulace!H8</f>
      </c>
      <c>
        <f>O48/100*H48</f>
      </c>
    </row>
    <row r="49" spans="4:4" ht="51">
      <c r="D49" s="15" t="s">
        <v>816</v>
      </c>
    </row>
    <row r="50" spans="1:16" ht="12.75">
      <c r="A50" s="7">
        <v>17</v>
      </c>
      <c s="7" t="s">
        <v>817</v>
      </c>
      <c s="7" t="s">
        <v>44</v>
      </c>
      <c s="7" t="s">
        <v>818</v>
      </c>
      <c s="7" t="s">
        <v>64</v>
      </c>
      <c s="10">
        <v>2</v>
      </c>
      <c s="14"/>
      <c s="13">
        <f>ROUND((G50*F50),2)</f>
      </c>
      <c r="O50">
        <f>rekapitulace!H8</f>
      </c>
      <c>
        <f>O50/100*H50</f>
      </c>
    </row>
    <row r="51" spans="4:4" ht="140.25">
      <c r="D51" s="15" t="s">
        <v>819</v>
      </c>
    </row>
    <row r="52" spans="1:16" ht="12.75">
      <c r="A52" s="7">
        <v>18</v>
      </c>
      <c s="7" t="s">
        <v>779</v>
      </c>
      <c s="7" t="s">
        <v>44</v>
      </c>
      <c s="7" t="s">
        <v>780</v>
      </c>
      <c s="7" t="s">
        <v>105</v>
      </c>
      <c s="10">
        <v>1035.3</v>
      </c>
      <c s="14"/>
      <c s="13">
        <f>ROUND((G52*F52),2)</f>
      </c>
      <c r="O52">
        <f>rekapitulace!H8</f>
      </c>
      <c>
        <f>O52/100*H52</f>
      </c>
    </row>
    <row r="53" spans="4:4" ht="89.25">
      <c r="D53" s="15" t="s">
        <v>820</v>
      </c>
    </row>
    <row r="54" spans="1:16" ht="12.75">
      <c r="A54" s="7">
        <v>19</v>
      </c>
      <c s="7" t="s">
        <v>782</v>
      </c>
      <c s="7" t="s">
        <v>44</v>
      </c>
      <c s="7" t="s">
        <v>783</v>
      </c>
      <c s="7" t="s">
        <v>105</v>
      </c>
      <c s="10">
        <v>406.6</v>
      </c>
      <c s="14"/>
      <c s="13">
        <f>ROUND((G54*F54),2)</f>
      </c>
      <c r="O54">
        <f>rekapitulace!H8</f>
      </c>
      <c>
        <f>O54/100*H54</f>
      </c>
    </row>
    <row r="55" spans="4:4" ht="76.5">
      <c r="D55" s="15" t="s">
        <v>821</v>
      </c>
    </row>
    <row r="56" spans="1:16" ht="12.75">
      <c r="A56" s="7">
        <v>20</v>
      </c>
      <c s="7" t="s">
        <v>822</v>
      </c>
      <c s="7" t="s">
        <v>44</v>
      </c>
      <c s="7" t="s">
        <v>823</v>
      </c>
      <c s="7" t="s">
        <v>105</v>
      </c>
      <c s="10">
        <v>500.7</v>
      </c>
      <c s="14"/>
      <c s="13">
        <f>ROUND((G56*F56),2)</f>
      </c>
      <c r="O56">
        <f>rekapitulace!H8</f>
      </c>
      <c>
        <f>O56/100*H56</f>
      </c>
    </row>
    <row r="57" spans="4:4" ht="216.75">
      <c r="D57" s="15" t="s">
        <v>824</v>
      </c>
    </row>
    <row r="58" spans="1:16" ht="12.75">
      <c r="A58" s="7">
        <v>21</v>
      </c>
      <c s="7" t="s">
        <v>389</v>
      </c>
      <c s="7" t="s">
        <v>44</v>
      </c>
      <c s="7" t="s">
        <v>390</v>
      </c>
      <c s="7" t="s">
        <v>105</v>
      </c>
      <c s="10">
        <v>3885.2</v>
      </c>
      <c s="14"/>
      <c s="13">
        <f>ROUND((G58*F58),2)</f>
      </c>
      <c r="O58">
        <f>rekapitulace!H8</f>
      </c>
      <c>
        <f>O58/100*H58</f>
      </c>
    </row>
    <row r="59" spans="4:4" ht="267.75">
      <c r="D59" s="15" t="s">
        <v>825</v>
      </c>
    </row>
    <row r="60" spans="1:16" ht="12.75" customHeight="1">
      <c r="A60" s="16"/>
      <c s="16"/>
      <c s="16" t="s">
        <v>40</v>
      </c>
      <c s="16" t="s">
        <v>379</v>
      </c>
      <c s="16"/>
      <c s="16"/>
      <c s="16"/>
      <c s="16">
        <f>SUM(H34:H59)</f>
      </c>
      <c r="P60">
        <f>ROUND(SUM(P34:P59),2)</f>
      </c>
    </row>
    <row r="62" spans="1:16" ht="12.75" customHeight="1">
      <c r="A62" s="16"/>
      <c s="16"/>
      <c s="16"/>
      <c s="16" t="s">
        <v>58</v>
      </c>
      <c s="16"/>
      <c s="16"/>
      <c s="16"/>
      <c s="16">
        <f>+H24+H31+H60</f>
      </c>
      <c r="P62">
        <f>+P24+P31+P60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826</v>
      </c>
      <c s="5" t="s">
        <v>827</v>
      </c>
      <c s="5"/>
    </row>
    <row r="6" spans="1:5" ht="12.75" customHeight="1">
      <c r="A6" t="s">
        <v>17</v>
      </c>
      <c r="C6" s="5" t="s">
        <v>828</v>
      </c>
      <c s="5" t="s">
        <v>827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1121.896</v>
      </c>
      <c s="14"/>
      <c s="13">
        <f>ROUND((G12*F12),2)</f>
      </c>
      <c r="O12">
        <f>rekapitulace!H8</f>
      </c>
      <c>
        <f>O12/100*H12</f>
      </c>
    </row>
    <row r="13" spans="4:4" ht="216.75">
      <c r="D13" s="15" t="s">
        <v>829</v>
      </c>
    </row>
    <row r="14" spans="1:16" ht="12.75">
      <c r="A14" s="7">
        <v>2</v>
      </c>
      <c s="7" t="s">
        <v>173</v>
      </c>
      <c s="7" t="s">
        <v>44</v>
      </c>
      <c s="7" t="s">
        <v>174</v>
      </c>
      <c s="7" t="s">
        <v>68</v>
      </c>
      <c s="10">
        <v>1540.671</v>
      </c>
      <c s="14"/>
      <c s="13">
        <f>ROUND((G14*F14),2)</f>
      </c>
      <c r="O14">
        <f>rekapitulace!H8</f>
      </c>
      <c>
        <f>O14/100*H14</f>
      </c>
    </row>
    <row r="15" spans="4:4" ht="204">
      <c r="D15" s="15" t="s">
        <v>830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1540.671</v>
      </c>
      <c s="14"/>
      <c s="13">
        <f>ROUND((G16*F16),2)</f>
      </c>
      <c r="O16">
        <f>rekapitulace!H8</f>
      </c>
      <c>
        <f>O16/100*H16</f>
      </c>
    </row>
    <row r="17" spans="4:4" ht="127.5">
      <c r="D17" s="15" t="s">
        <v>831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1121.896</v>
      </c>
      <c s="14"/>
      <c s="13">
        <f>ROUND((G18*F18),2)</f>
      </c>
      <c r="O18">
        <f>rekapitulace!H8</f>
      </c>
      <c>
        <f>O18/100*H18</f>
      </c>
    </row>
    <row r="19" spans="4:4" ht="409.5">
      <c r="D19" s="15" t="s">
        <v>832</v>
      </c>
    </row>
    <row r="20" spans="1:16" ht="12.75">
      <c r="A20" s="7">
        <v>5</v>
      </c>
      <c s="7" t="s">
        <v>291</v>
      </c>
      <c s="7" t="s">
        <v>44</v>
      </c>
      <c s="7" t="s">
        <v>427</v>
      </c>
      <c s="7" t="s">
        <v>68</v>
      </c>
      <c s="10">
        <v>314.89</v>
      </c>
      <c s="14"/>
      <c s="13">
        <f>ROUND((G20*F20),2)</f>
      </c>
      <c r="O20">
        <f>rekapitulace!H8</f>
      </c>
      <c>
        <f>O20/100*H20</f>
      </c>
    </row>
    <row r="21" spans="4:4" ht="229.5">
      <c r="D21" s="15" t="s">
        <v>833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8" ht="12.75" customHeight="1">
      <c r="A24" s="9"/>
      <c s="9"/>
      <c s="9" t="s">
        <v>36</v>
      </c>
      <c s="9" t="s">
        <v>73</v>
      </c>
      <c s="9"/>
      <c s="11"/>
      <c s="9"/>
      <c s="11"/>
    </row>
    <row r="25" spans="1:16" ht="12.75">
      <c r="A25" s="7">
        <v>6</v>
      </c>
      <c s="7" t="s">
        <v>328</v>
      </c>
      <c s="7" t="s">
        <v>44</v>
      </c>
      <c s="7" t="s">
        <v>329</v>
      </c>
      <c s="7" t="s">
        <v>68</v>
      </c>
      <c s="10">
        <v>70.031</v>
      </c>
      <c s="14"/>
      <c s="13">
        <f>ROUND((G25*F25),2)</f>
      </c>
      <c r="O25">
        <f>rekapitulace!H8</f>
      </c>
      <c>
        <f>O25/100*H25</f>
      </c>
    </row>
    <row r="26" spans="4:4" ht="165.75">
      <c r="D26" s="15" t="s">
        <v>834</v>
      </c>
    </row>
    <row r="27" spans="1:16" ht="12.75" customHeight="1">
      <c r="A27" s="16"/>
      <c s="16"/>
      <c s="16" t="s">
        <v>36</v>
      </c>
      <c s="16" t="s">
        <v>73</v>
      </c>
      <c s="16"/>
      <c s="16"/>
      <c s="16"/>
      <c s="16">
        <f>SUM(H25:H26)</f>
      </c>
      <c r="P27">
        <f>ROUND(SUM(P25:P26),2)</f>
      </c>
    </row>
    <row r="29" spans="1:8" ht="12.75" customHeight="1">
      <c r="A29" s="9"/>
      <c s="9"/>
      <c s="9" t="s">
        <v>40</v>
      </c>
      <c s="9" t="s">
        <v>379</v>
      </c>
      <c s="9"/>
      <c s="11"/>
      <c s="9"/>
      <c s="11"/>
    </row>
    <row r="30" spans="1:16" ht="12.75">
      <c r="A30" s="7">
        <v>7</v>
      </c>
      <c s="7" t="s">
        <v>835</v>
      </c>
      <c s="7" t="s">
        <v>44</v>
      </c>
      <c s="7" t="s">
        <v>836</v>
      </c>
      <c s="7" t="s">
        <v>105</v>
      </c>
      <c s="10">
        <v>504.6</v>
      </c>
      <c s="14"/>
      <c s="13">
        <f>ROUND((G30*F30),2)</f>
      </c>
      <c r="O30">
        <f>rekapitulace!H8</f>
      </c>
      <c>
        <f>O30/100*H30</f>
      </c>
    </row>
    <row r="31" spans="4:4" ht="63.75">
      <c r="D31" s="15" t="s">
        <v>837</v>
      </c>
    </row>
    <row r="32" spans="1:16" ht="12.75">
      <c r="A32" s="7">
        <v>8</v>
      </c>
      <c s="7" t="s">
        <v>380</v>
      </c>
      <c s="7" t="s">
        <v>44</v>
      </c>
      <c s="7" t="s">
        <v>381</v>
      </c>
      <c s="7" t="s">
        <v>105</v>
      </c>
      <c s="10">
        <v>126.3</v>
      </c>
      <c s="14"/>
      <c s="13">
        <f>ROUND((G32*F32),2)</f>
      </c>
      <c r="O32">
        <f>rekapitulace!H8</f>
      </c>
      <c>
        <f>O32/100*H32</f>
      </c>
    </row>
    <row r="33" spans="4:4" ht="63.75">
      <c r="D33" s="15" t="s">
        <v>838</v>
      </c>
    </row>
    <row r="34" spans="1:16" ht="12.75">
      <c r="A34" s="7">
        <v>9</v>
      </c>
      <c s="7" t="s">
        <v>839</v>
      </c>
      <c s="7" t="s">
        <v>44</v>
      </c>
      <c s="7" t="s">
        <v>840</v>
      </c>
      <c s="7" t="s">
        <v>64</v>
      </c>
      <c s="10">
        <v>70</v>
      </c>
      <c s="14"/>
      <c s="13">
        <f>ROUND((G34*F34),2)</f>
      </c>
      <c r="O34">
        <f>rekapitulace!H8</f>
      </c>
      <c>
        <f>O34/100*H34</f>
      </c>
    </row>
    <row r="35" spans="4:4" ht="409.5">
      <c r="D35" s="15" t="s">
        <v>841</v>
      </c>
    </row>
    <row r="36" spans="1:16" ht="12.75">
      <c r="A36" s="7">
        <v>10</v>
      </c>
      <c s="7" t="s">
        <v>842</v>
      </c>
      <c s="7" t="s">
        <v>44</v>
      </c>
      <c s="7" t="s">
        <v>843</v>
      </c>
      <c s="7" t="s">
        <v>105</v>
      </c>
      <c s="10">
        <v>504.6</v>
      </c>
      <c s="14"/>
      <c s="13">
        <f>ROUND((G36*F36),2)</f>
      </c>
      <c r="O36">
        <f>rekapitulace!H8</f>
      </c>
      <c>
        <f>O36/100*H36</f>
      </c>
    </row>
    <row r="37" spans="4:4" ht="76.5">
      <c r="D37" s="15" t="s">
        <v>844</v>
      </c>
    </row>
    <row r="38" spans="1:16" ht="12.75">
      <c r="A38" s="7">
        <v>11</v>
      </c>
      <c s="7" t="s">
        <v>386</v>
      </c>
      <c s="7" t="s">
        <v>44</v>
      </c>
      <c s="7" t="s">
        <v>387</v>
      </c>
      <c s="7" t="s">
        <v>105</v>
      </c>
      <c s="10">
        <v>126.3</v>
      </c>
      <c s="14"/>
      <c s="13">
        <f>ROUND((G38*F38),2)</f>
      </c>
      <c r="O38">
        <f>rekapitulace!H8</f>
      </c>
      <c>
        <f>O38/100*H38</f>
      </c>
    </row>
    <row r="39" spans="4:4" ht="76.5">
      <c r="D39" s="15" t="s">
        <v>845</v>
      </c>
    </row>
    <row r="40" spans="1:16" ht="12.75">
      <c r="A40" s="7">
        <v>12</v>
      </c>
      <c s="7" t="s">
        <v>389</v>
      </c>
      <c s="7" t="s">
        <v>44</v>
      </c>
      <c s="7" t="s">
        <v>390</v>
      </c>
      <c s="7" t="s">
        <v>105</v>
      </c>
      <c s="10">
        <v>1261.8</v>
      </c>
      <c s="14"/>
      <c s="13">
        <f>ROUND((G40*F40),2)</f>
      </c>
      <c r="O40">
        <f>rekapitulace!H8</f>
      </c>
      <c>
        <f>O40/100*H40</f>
      </c>
    </row>
    <row r="41" spans="4:4" ht="191.25">
      <c r="D41" s="15" t="s">
        <v>846</v>
      </c>
    </row>
    <row r="42" spans="1:16" ht="12.75" customHeight="1">
      <c r="A42" s="16"/>
      <c s="16"/>
      <c s="16" t="s">
        <v>40</v>
      </c>
      <c s="16" t="s">
        <v>379</v>
      </c>
      <c s="16"/>
      <c s="16"/>
      <c s="16"/>
      <c s="16">
        <f>SUM(H30:H41)</f>
      </c>
      <c r="P42">
        <f>ROUND(SUM(P30:P41),2)</f>
      </c>
    </row>
    <row r="44" spans="1:16" ht="12.75" customHeight="1">
      <c r="A44" s="16"/>
      <c s="16"/>
      <c s="16"/>
      <c s="16" t="s">
        <v>58</v>
      </c>
      <c s="16"/>
      <c s="16"/>
      <c s="16"/>
      <c s="16">
        <f>+H22+H27+H42</f>
      </c>
      <c r="P44">
        <f>+P22+P27+P42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847</v>
      </c>
      <c s="5" t="s">
        <v>848</v>
      </c>
      <c s="5"/>
    </row>
    <row r="6" spans="1:5" ht="12.75" customHeight="1">
      <c r="A6" t="s">
        <v>17</v>
      </c>
      <c r="C6" s="5" t="s">
        <v>849</v>
      </c>
      <c s="5" t="s">
        <v>848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963.989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850</v>
      </c>
    </row>
    <row r="14" spans="1:16" ht="12.75">
      <c r="A14" s="7">
        <v>2</v>
      </c>
      <c s="7" t="s">
        <v>173</v>
      </c>
      <c s="7" t="s">
        <v>44</v>
      </c>
      <c s="7" t="s">
        <v>174</v>
      </c>
      <c s="7" t="s">
        <v>68</v>
      </c>
      <c s="10">
        <v>1336.797</v>
      </c>
      <c s="14"/>
      <c s="13">
        <f>ROUND((G14*F14),2)</f>
      </c>
      <c r="O14">
        <f>rekapitulace!H8</f>
      </c>
      <c>
        <f>O14/100*H14</f>
      </c>
    </row>
    <row r="15" spans="4:4" ht="76.5">
      <c r="D15" s="15" t="s">
        <v>851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1336.797</v>
      </c>
      <c s="14"/>
      <c s="13">
        <f>ROUND((G16*F16),2)</f>
      </c>
      <c r="O16">
        <f>rekapitulace!H8</f>
      </c>
      <c>
        <f>O16/100*H16</f>
      </c>
    </row>
    <row r="17" spans="4:4" ht="127.5">
      <c r="D17" s="15" t="s">
        <v>852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963.989</v>
      </c>
      <c s="14"/>
      <c s="13">
        <f>ROUND((G18*F18),2)</f>
      </c>
      <c r="O18">
        <f>rekapitulace!H8</f>
      </c>
      <c>
        <f>O18/100*H18</f>
      </c>
    </row>
    <row r="19" spans="4:4" ht="409.5">
      <c r="D19" s="15" t="s">
        <v>853</v>
      </c>
    </row>
    <row r="20" spans="1:16" ht="12.75">
      <c r="A20" s="7">
        <v>5</v>
      </c>
      <c s="7" t="s">
        <v>291</v>
      </c>
      <c s="7" t="s">
        <v>44</v>
      </c>
      <c s="7" t="s">
        <v>427</v>
      </c>
      <c s="7" t="s">
        <v>68</v>
      </c>
      <c s="10">
        <v>281.193</v>
      </c>
      <c s="14"/>
      <c s="13">
        <f>ROUND((G20*F20),2)</f>
      </c>
      <c r="O20">
        <f>rekapitulace!H8</f>
      </c>
      <c>
        <f>O20/100*H20</f>
      </c>
    </row>
    <row r="21" spans="4:4" ht="89.25">
      <c r="D21" s="15" t="s">
        <v>854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8" ht="12.75" customHeight="1">
      <c r="A24" s="9"/>
      <c s="9"/>
      <c s="9" t="s">
        <v>36</v>
      </c>
      <c s="9" t="s">
        <v>73</v>
      </c>
      <c s="9"/>
      <c s="11"/>
      <c s="9"/>
      <c s="11"/>
    </row>
    <row r="25" spans="1:16" ht="12.75">
      <c r="A25" s="7">
        <v>6</v>
      </c>
      <c s="7" t="s">
        <v>328</v>
      </c>
      <c s="7" t="s">
        <v>44</v>
      </c>
      <c s="7" t="s">
        <v>329</v>
      </c>
      <c s="7" t="s">
        <v>68</v>
      </c>
      <c s="10">
        <v>63.657</v>
      </c>
      <c s="14"/>
      <c s="13">
        <f>ROUND((G25*F25),2)</f>
      </c>
      <c r="O25">
        <f>rekapitulace!H8</f>
      </c>
      <c>
        <f>O25/100*H25</f>
      </c>
    </row>
    <row r="26" spans="4:4" ht="63.75">
      <c r="D26" s="15" t="s">
        <v>855</v>
      </c>
    </row>
    <row r="27" spans="1:16" ht="12.75" customHeight="1">
      <c r="A27" s="16"/>
      <c s="16"/>
      <c s="16" t="s">
        <v>36</v>
      </c>
      <c s="16" t="s">
        <v>73</v>
      </c>
      <c s="16"/>
      <c s="16"/>
      <c s="16"/>
      <c s="16">
        <f>SUM(H25:H26)</f>
      </c>
      <c r="P27">
        <f>ROUND(SUM(P25:P26),2)</f>
      </c>
    </row>
    <row r="29" spans="1:8" ht="12.75" customHeight="1">
      <c r="A29" s="9"/>
      <c s="9"/>
      <c s="9" t="s">
        <v>40</v>
      </c>
      <c s="9" t="s">
        <v>379</v>
      </c>
      <c s="9"/>
      <c s="11"/>
      <c s="9"/>
      <c s="11"/>
    </row>
    <row r="30" spans="1:16" ht="12.75">
      <c r="A30" s="7">
        <v>7</v>
      </c>
      <c s="7" t="s">
        <v>835</v>
      </c>
      <c s="7" t="s">
        <v>44</v>
      </c>
      <c s="7" t="s">
        <v>836</v>
      </c>
      <c s="7" t="s">
        <v>105</v>
      </c>
      <c s="10">
        <v>578.7</v>
      </c>
      <c s="14"/>
      <c s="13">
        <f>ROUND((G30*F30),2)</f>
      </c>
      <c r="O30">
        <f>rekapitulace!H8</f>
      </c>
      <c>
        <f>O30/100*H30</f>
      </c>
    </row>
    <row r="31" spans="4:4" ht="63.75">
      <c r="D31" s="15" t="s">
        <v>856</v>
      </c>
    </row>
    <row r="32" spans="1:16" ht="12.75">
      <c r="A32" s="7">
        <v>8</v>
      </c>
      <c s="7" t="s">
        <v>839</v>
      </c>
      <c s="7" t="s">
        <v>44</v>
      </c>
      <c s="7" t="s">
        <v>840</v>
      </c>
      <c s="7" t="s">
        <v>64</v>
      </c>
      <c s="10">
        <v>65</v>
      </c>
      <c s="14"/>
      <c s="13">
        <f>ROUND((G32*F32),2)</f>
      </c>
      <c r="O32">
        <f>rekapitulace!H8</f>
      </c>
      <c>
        <f>O32/100*H32</f>
      </c>
    </row>
    <row r="33" spans="4:4" ht="409.5">
      <c r="D33" s="15" t="s">
        <v>857</v>
      </c>
    </row>
    <row r="34" spans="1:16" ht="12.75">
      <c r="A34" s="7">
        <v>9</v>
      </c>
      <c s="7" t="s">
        <v>842</v>
      </c>
      <c s="7" t="s">
        <v>44</v>
      </c>
      <c s="7" t="s">
        <v>843</v>
      </c>
      <c s="7" t="s">
        <v>105</v>
      </c>
      <c s="10">
        <v>578.7</v>
      </c>
      <c s="14"/>
      <c s="13">
        <f>ROUND((G34*F34),2)</f>
      </c>
      <c r="O34">
        <f>rekapitulace!H8</f>
      </c>
      <c>
        <f>O34/100*H34</f>
      </c>
    </row>
    <row r="35" spans="4:4" ht="76.5">
      <c r="D35" s="15" t="s">
        <v>858</v>
      </c>
    </row>
    <row r="36" spans="1:16" ht="12.75">
      <c r="A36" s="7">
        <v>10</v>
      </c>
      <c s="7" t="s">
        <v>389</v>
      </c>
      <c s="7" t="s">
        <v>44</v>
      </c>
      <c s="7" t="s">
        <v>390</v>
      </c>
      <c s="7" t="s">
        <v>105</v>
      </c>
      <c s="10">
        <v>1157.4</v>
      </c>
      <c s="14"/>
      <c s="13">
        <f>ROUND((G36*F36),2)</f>
      </c>
      <c r="O36">
        <f>rekapitulace!H8</f>
      </c>
      <c>
        <f>O36/100*H36</f>
      </c>
    </row>
    <row r="37" spans="4:4" ht="165.75">
      <c r="D37" s="15" t="s">
        <v>859</v>
      </c>
    </row>
    <row r="38" spans="1:16" ht="12.75" customHeight="1">
      <c r="A38" s="16"/>
      <c s="16"/>
      <c s="16" t="s">
        <v>40</v>
      </c>
      <c s="16" t="s">
        <v>379</v>
      </c>
      <c s="16"/>
      <c s="16"/>
      <c s="16"/>
      <c s="16">
        <f>SUM(H30:H37)</f>
      </c>
      <c r="P38">
        <f>ROUND(SUM(P30:P37),2)</f>
      </c>
    </row>
    <row r="40" spans="1:16" ht="12.75" customHeight="1">
      <c r="A40" s="16"/>
      <c s="16"/>
      <c s="16"/>
      <c s="16" t="s">
        <v>58</v>
      </c>
      <c s="16"/>
      <c s="16"/>
      <c s="16"/>
      <c s="16">
        <f>+H22+H27+H38</f>
      </c>
      <c r="P40">
        <f>+P22+P27+P38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860</v>
      </c>
      <c s="5" t="s">
        <v>861</v>
      </c>
      <c s="5"/>
    </row>
    <row r="6" spans="1:5" ht="12.75" customHeight="1">
      <c r="A6" t="s">
        <v>17</v>
      </c>
      <c r="C6" s="5" t="s">
        <v>862</v>
      </c>
      <c s="5" t="s">
        <v>861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863</v>
      </c>
      <c s="7" t="s">
        <v>44</v>
      </c>
      <c s="7" t="s">
        <v>864</v>
      </c>
      <c s="7" t="s">
        <v>64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145</v>
      </c>
      <c s="7" t="s">
        <v>44</v>
      </c>
      <c s="7" t="s">
        <v>147</v>
      </c>
      <c s="7" t="s">
        <v>68</v>
      </c>
      <c s="10">
        <v>5</v>
      </c>
      <c s="14"/>
      <c s="13">
        <f>ROUND((G17*F17),2)</f>
      </c>
      <c r="O17">
        <f>rekapitulace!H8</f>
      </c>
      <c>
        <f>O17/100*H17</f>
      </c>
    </row>
    <row r="18" spans="4:4" ht="38.25">
      <c r="D18" s="15" t="s">
        <v>865</v>
      </c>
    </row>
    <row r="19" spans="1:16" ht="12.75">
      <c r="A19" s="7">
        <v>3</v>
      </c>
      <c s="7" t="s">
        <v>173</v>
      </c>
      <c s="7" t="s">
        <v>44</v>
      </c>
      <c s="7" t="s">
        <v>174</v>
      </c>
      <c s="7" t="s">
        <v>68</v>
      </c>
      <c s="10">
        <v>278.335</v>
      </c>
      <c s="14"/>
      <c s="13">
        <f>ROUND((G19*F19),2)</f>
      </c>
      <c r="O19">
        <f>rekapitulace!H8</f>
      </c>
      <c>
        <f>O19/100*H19</f>
      </c>
    </row>
    <row r="20" spans="4:4" ht="267.75">
      <c r="D20" s="15" t="s">
        <v>866</v>
      </c>
    </row>
    <row r="21" spans="1:16" ht="12.75">
      <c r="A21" s="7">
        <v>4</v>
      </c>
      <c s="7" t="s">
        <v>155</v>
      </c>
      <c s="7" t="s">
        <v>44</v>
      </c>
      <c s="7" t="s">
        <v>156</v>
      </c>
      <c s="7" t="s">
        <v>68</v>
      </c>
      <c s="10">
        <v>21.655</v>
      </c>
      <c s="14"/>
      <c s="13">
        <f>ROUND((G21*F21),2)</f>
      </c>
      <c r="O21">
        <f>rekapitulace!H8</f>
      </c>
      <c>
        <f>O21/100*H21</f>
      </c>
    </row>
    <row r="22" spans="4:4" ht="165.75">
      <c r="D22" s="15" t="s">
        <v>867</v>
      </c>
    </row>
    <row r="23" spans="1:16" ht="12.75">
      <c r="A23" s="7">
        <v>5</v>
      </c>
      <c s="7" t="s">
        <v>177</v>
      </c>
      <c s="7" t="s">
        <v>44</v>
      </c>
      <c s="7" t="s">
        <v>178</v>
      </c>
      <c s="7" t="s">
        <v>68</v>
      </c>
      <c s="10">
        <v>256.68</v>
      </c>
      <c s="14"/>
      <c s="13">
        <f>ROUND((G23*F23),2)</f>
      </c>
      <c r="O23">
        <f>rekapitulace!H8</f>
      </c>
      <c>
        <f>O23/100*H23</f>
      </c>
    </row>
    <row r="24" spans="4:4" ht="38.25">
      <c r="D24" s="15" t="s">
        <v>868</v>
      </c>
    </row>
    <row r="25" spans="1:16" ht="12.75">
      <c r="A25" s="7">
        <v>6</v>
      </c>
      <c s="7" t="s">
        <v>300</v>
      </c>
      <c s="7" t="s">
        <v>44</v>
      </c>
      <c s="7" t="s">
        <v>301</v>
      </c>
      <c s="7" t="s">
        <v>68</v>
      </c>
      <c s="10">
        <v>5</v>
      </c>
      <c s="14"/>
      <c s="13">
        <f>ROUND((G25*F25),2)</f>
      </c>
      <c r="O25">
        <f>rekapitulace!H8</f>
      </c>
      <c>
        <f>O25/100*H25</f>
      </c>
    </row>
    <row r="26" spans="4:4" ht="38.25">
      <c r="D26" s="15" t="s">
        <v>869</v>
      </c>
    </row>
    <row r="27" spans="1:16" ht="12.75">
      <c r="A27" s="7">
        <v>7</v>
      </c>
      <c s="7" t="s">
        <v>303</v>
      </c>
      <c s="7" t="s">
        <v>44</v>
      </c>
      <c s="7" t="s">
        <v>304</v>
      </c>
      <c s="7" t="s">
        <v>101</v>
      </c>
      <c s="10">
        <v>50</v>
      </c>
      <c s="14"/>
      <c s="13">
        <f>ROUND((G27*F27),2)</f>
      </c>
      <c r="O27">
        <f>rekapitulace!H8</f>
      </c>
      <c>
        <f>O27/100*H27</f>
      </c>
    </row>
    <row r="28" spans="4:4" ht="38.25">
      <c r="D28" s="15" t="s">
        <v>870</v>
      </c>
    </row>
    <row r="29" spans="1:16" ht="12.75" customHeight="1">
      <c r="A29" s="16"/>
      <c s="16"/>
      <c s="16" t="s">
        <v>24</v>
      </c>
      <c s="16" t="s">
        <v>65</v>
      </c>
      <c s="16"/>
      <c s="16"/>
      <c s="16"/>
      <c s="16">
        <f>SUM(H17:H28)</f>
      </c>
      <c r="P29">
        <f>ROUND(SUM(P17:P28),2)</f>
      </c>
    </row>
    <row r="31" spans="1:8" ht="12.75" customHeight="1">
      <c r="A31" s="9"/>
      <c s="9"/>
      <c s="9" t="s">
        <v>36</v>
      </c>
      <c s="9" t="s">
        <v>73</v>
      </c>
      <c s="9"/>
      <c s="11"/>
      <c s="9"/>
      <c s="11"/>
    </row>
    <row r="32" spans="1:16" ht="12.75">
      <c r="A32" s="7">
        <v>8</v>
      </c>
      <c s="7" t="s">
        <v>328</v>
      </c>
      <c s="7" t="s">
        <v>44</v>
      </c>
      <c s="7" t="s">
        <v>329</v>
      </c>
      <c s="7" t="s">
        <v>68</v>
      </c>
      <c s="10">
        <v>62.79</v>
      </c>
      <c s="14"/>
      <c s="13">
        <f>ROUND((G32*F32),2)</f>
      </c>
      <c r="O32">
        <f>rekapitulace!H8</f>
      </c>
      <c>
        <f>O32/100*H32</f>
      </c>
    </row>
    <row r="33" spans="4:4" ht="114.75">
      <c r="D33" s="15" t="s">
        <v>871</v>
      </c>
    </row>
    <row r="34" spans="1:16" ht="12.75" customHeight="1">
      <c r="A34" s="16"/>
      <c s="16"/>
      <c s="16" t="s">
        <v>36</v>
      </c>
      <c s="16" t="s">
        <v>73</v>
      </c>
      <c s="16"/>
      <c s="16"/>
      <c s="16"/>
      <c s="16">
        <f>SUM(H32:H33)</f>
      </c>
      <c r="P34">
        <f>ROUND(SUM(P32:P33),2)</f>
      </c>
    </row>
    <row r="36" spans="1:8" ht="12.75" customHeight="1">
      <c r="A36" s="9"/>
      <c s="9"/>
      <c s="9" t="s">
        <v>39</v>
      </c>
      <c s="9" t="s">
        <v>478</v>
      </c>
      <c s="9"/>
      <c s="11"/>
      <c s="9"/>
      <c s="11"/>
    </row>
    <row r="37" spans="1:16" ht="12.75">
      <c r="A37" s="7">
        <v>9</v>
      </c>
      <c s="7" t="s">
        <v>872</v>
      </c>
      <c s="7" t="s">
        <v>44</v>
      </c>
      <c s="7" t="s">
        <v>873</v>
      </c>
      <c s="7" t="s">
        <v>64</v>
      </c>
      <c s="10">
        <v>20</v>
      </c>
      <c s="14"/>
      <c s="13">
        <f>ROUND((G37*F37),2)</f>
      </c>
      <c r="O37">
        <f>rekapitulace!H8</f>
      </c>
      <c>
        <f>O37/100*H37</f>
      </c>
    </row>
    <row r="38" spans="4:4" ht="25.5">
      <c r="D38" s="15" t="s">
        <v>874</v>
      </c>
    </row>
    <row r="39" spans="1:16" ht="12.75">
      <c r="A39" s="7">
        <v>10</v>
      </c>
      <c s="7" t="s">
        <v>875</v>
      </c>
      <c s="7" t="s">
        <v>44</v>
      </c>
      <c s="7" t="s">
        <v>876</v>
      </c>
      <c s="7" t="s">
        <v>64</v>
      </c>
      <c s="10">
        <v>4</v>
      </c>
      <c s="14"/>
      <c s="13">
        <f>ROUND((G39*F39),2)</f>
      </c>
      <c r="O39">
        <f>rekapitulace!H8</f>
      </c>
      <c>
        <f>O39/100*H39</f>
      </c>
    </row>
    <row r="40" spans="4:4" ht="25.5">
      <c r="D40" s="15" t="s">
        <v>877</v>
      </c>
    </row>
    <row r="41" spans="1:16" ht="12.75">
      <c r="A41" s="7">
        <v>11</v>
      </c>
      <c s="7" t="s">
        <v>878</v>
      </c>
      <c s="7" t="s">
        <v>44</v>
      </c>
      <c s="7" t="s">
        <v>879</v>
      </c>
      <c s="7" t="s">
        <v>105</v>
      </c>
      <c s="10">
        <v>190</v>
      </c>
      <c s="14"/>
      <c s="13">
        <f>ROUND((G41*F41),2)</f>
      </c>
      <c r="O41">
        <f>rekapitulace!H8</f>
      </c>
      <c>
        <f>O41/100*H41</f>
      </c>
    </row>
    <row r="42" spans="4:4" ht="38.25">
      <c r="D42" s="15" t="s">
        <v>880</v>
      </c>
    </row>
    <row r="43" spans="1:16" ht="12.75">
      <c r="A43" s="7">
        <v>12</v>
      </c>
      <c s="7" t="s">
        <v>881</v>
      </c>
      <c s="7" t="s">
        <v>44</v>
      </c>
      <c s="7" t="s">
        <v>882</v>
      </c>
      <c s="7" t="s">
        <v>105</v>
      </c>
      <c s="10">
        <v>936</v>
      </c>
      <c s="14"/>
      <c s="13">
        <f>ROUND((G43*F43),2)</f>
      </c>
      <c r="O43">
        <f>rekapitulace!H8</f>
      </c>
      <c>
        <f>O43/100*H43</f>
      </c>
    </row>
    <row r="44" spans="4:4" ht="38.25">
      <c r="D44" s="15" t="s">
        <v>883</v>
      </c>
    </row>
    <row r="45" spans="1:16" ht="12.75">
      <c r="A45" s="7">
        <v>13</v>
      </c>
      <c s="7" t="s">
        <v>884</v>
      </c>
      <c s="7" t="s">
        <v>44</v>
      </c>
      <c s="7" t="s">
        <v>885</v>
      </c>
      <c s="7" t="s">
        <v>105</v>
      </c>
      <c s="10">
        <v>84</v>
      </c>
      <c s="14"/>
      <c s="13">
        <f>ROUND((G45*F45),2)</f>
      </c>
      <c r="O45">
        <f>rekapitulace!H8</f>
      </c>
      <c>
        <f>O45/100*H45</f>
      </c>
    </row>
    <row r="46" spans="4:4" ht="25.5">
      <c r="D46" s="15" t="s">
        <v>886</v>
      </c>
    </row>
    <row r="47" spans="1:16" ht="12.75">
      <c r="A47" s="7">
        <v>14</v>
      </c>
      <c s="7" t="s">
        <v>887</v>
      </c>
      <c s="7" t="s">
        <v>44</v>
      </c>
      <c s="7" t="s">
        <v>888</v>
      </c>
      <c s="7" t="s">
        <v>105</v>
      </c>
      <c s="10">
        <v>200</v>
      </c>
      <c s="14"/>
      <c s="13">
        <f>ROUND((G47*F47),2)</f>
      </c>
      <c r="O47">
        <f>rekapitulace!H8</f>
      </c>
      <c>
        <f>O47/100*H47</f>
      </c>
    </row>
    <row r="48" spans="4:4" ht="38.25">
      <c r="D48" s="15" t="s">
        <v>889</v>
      </c>
    </row>
    <row r="49" spans="1:16" ht="12.75">
      <c r="A49" s="7">
        <v>15</v>
      </c>
      <c s="7" t="s">
        <v>890</v>
      </c>
      <c s="7" t="s">
        <v>44</v>
      </c>
      <c s="7" t="s">
        <v>891</v>
      </c>
      <c s="7" t="s">
        <v>64</v>
      </c>
      <c s="10">
        <v>42</v>
      </c>
      <c s="14"/>
      <c s="13">
        <f>ROUND((G49*F49),2)</f>
      </c>
      <c r="O49">
        <f>rekapitulace!H8</f>
      </c>
      <c>
        <f>O49/100*H49</f>
      </c>
    </row>
    <row r="50" spans="4:4" ht="25.5">
      <c r="D50" s="15" t="s">
        <v>892</v>
      </c>
    </row>
    <row r="51" spans="1:16" ht="12.75">
      <c r="A51" s="7">
        <v>16</v>
      </c>
      <c s="7" t="s">
        <v>893</v>
      </c>
      <c s="7" t="s">
        <v>44</v>
      </c>
      <c s="7" t="s">
        <v>894</v>
      </c>
      <c s="7" t="s">
        <v>64</v>
      </c>
      <c s="10">
        <v>40</v>
      </c>
      <c s="14"/>
      <c s="13">
        <f>ROUND((G51*F51),2)</f>
      </c>
      <c r="O51">
        <f>rekapitulace!H8</f>
      </c>
      <c>
        <f>O51/100*H51</f>
      </c>
    </row>
    <row r="52" spans="4:4" ht="25.5">
      <c r="D52" s="15" t="s">
        <v>895</v>
      </c>
    </row>
    <row r="53" spans="1:16" ht="12.75">
      <c r="A53" s="7">
        <v>17</v>
      </c>
      <c s="7" t="s">
        <v>896</v>
      </c>
      <c s="7" t="s">
        <v>44</v>
      </c>
      <c s="7" t="s">
        <v>897</v>
      </c>
      <c s="7" t="s">
        <v>64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4:4" ht="25.5">
      <c r="D54" s="15" t="s">
        <v>47</v>
      </c>
    </row>
    <row r="55" spans="1:16" ht="12.75">
      <c r="A55" s="7">
        <v>18</v>
      </c>
      <c s="7" t="s">
        <v>898</v>
      </c>
      <c s="7" t="s">
        <v>44</v>
      </c>
      <c s="7" t="s">
        <v>899</v>
      </c>
      <c s="7" t="s">
        <v>105</v>
      </c>
      <c s="10">
        <v>850</v>
      </c>
      <c s="14"/>
      <c s="13">
        <f>ROUND((G55*F55),2)</f>
      </c>
      <c r="O55">
        <f>rekapitulace!H8</f>
      </c>
      <c>
        <f>O55/100*H55</f>
      </c>
    </row>
    <row r="56" spans="4:4" ht="38.25">
      <c r="D56" s="15" t="s">
        <v>900</v>
      </c>
    </row>
    <row r="57" spans="1:16" ht="12.75">
      <c r="A57" s="7">
        <v>19</v>
      </c>
      <c s="7" t="s">
        <v>901</v>
      </c>
      <c s="7" t="s">
        <v>44</v>
      </c>
      <c s="7" t="s">
        <v>902</v>
      </c>
      <c s="7" t="s">
        <v>64</v>
      </c>
      <c s="10">
        <v>20</v>
      </c>
      <c s="14"/>
      <c s="13">
        <f>ROUND((G57*F57),2)</f>
      </c>
      <c r="O57">
        <f>rekapitulace!H8</f>
      </c>
      <c>
        <f>O57/100*H57</f>
      </c>
    </row>
    <row r="58" spans="4:4" ht="25.5">
      <c r="D58" s="15" t="s">
        <v>874</v>
      </c>
    </row>
    <row r="59" spans="1:16" ht="12.75">
      <c r="A59" s="7">
        <v>20</v>
      </c>
      <c s="7" t="s">
        <v>903</v>
      </c>
      <c s="7" t="s">
        <v>44</v>
      </c>
      <c s="7" t="s">
        <v>904</v>
      </c>
      <c s="7" t="s">
        <v>64</v>
      </c>
      <c s="10">
        <v>4</v>
      </c>
      <c s="14"/>
      <c s="13">
        <f>ROUND((G59*F59),2)</f>
      </c>
      <c r="O59">
        <f>rekapitulace!H8</f>
      </c>
      <c>
        <f>O59/100*H59</f>
      </c>
    </row>
    <row r="60" spans="4:4" ht="25.5">
      <c r="D60" s="15" t="s">
        <v>877</v>
      </c>
    </row>
    <row r="61" spans="1:16" ht="12.75">
      <c r="A61" s="7">
        <v>21</v>
      </c>
      <c s="7" t="s">
        <v>905</v>
      </c>
      <c s="7" t="s">
        <v>44</v>
      </c>
      <c s="7" t="s">
        <v>906</v>
      </c>
      <c s="7" t="s">
        <v>105</v>
      </c>
      <c s="10">
        <v>935</v>
      </c>
      <c s="14"/>
      <c s="13">
        <f>ROUND((G61*F61),2)</f>
      </c>
      <c r="O61">
        <f>rekapitulace!H8</f>
      </c>
      <c>
        <f>O61/100*H61</f>
      </c>
    </row>
    <row r="62" spans="4:4" ht="38.25">
      <c r="D62" s="15" t="s">
        <v>907</v>
      </c>
    </row>
    <row r="63" spans="1:16" ht="12.75" customHeight="1">
      <c r="A63" s="16"/>
      <c s="16"/>
      <c s="16" t="s">
        <v>39</v>
      </c>
      <c s="16" t="s">
        <v>478</v>
      </c>
      <c s="16"/>
      <c s="16"/>
      <c s="16"/>
      <c s="16">
        <f>SUM(H37:H62)</f>
      </c>
      <c r="P63">
        <f>ROUND(SUM(P37:P62),2)</f>
      </c>
    </row>
    <row r="65" spans="1:8" ht="12.75" customHeight="1">
      <c r="A65" s="9"/>
      <c s="9"/>
      <c s="9" t="s">
        <v>40</v>
      </c>
      <c s="9" t="s">
        <v>379</v>
      </c>
      <c s="9"/>
      <c s="11"/>
      <c s="9"/>
      <c s="11"/>
    </row>
    <row r="66" spans="1:16" ht="12.75">
      <c r="A66" s="7">
        <v>22</v>
      </c>
      <c s="7" t="s">
        <v>908</v>
      </c>
      <c s="7" t="s">
        <v>44</v>
      </c>
      <c s="7" t="s">
        <v>909</v>
      </c>
      <c s="7" t="s">
        <v>105</v>
      </c>
      <c s="10">
        <v>936</v>
      </c>
      <c s="14"/>
      <c s="13">
        <f>ROUND((G66*F66),2)</f>
      </c>
      <c r="O66">
        <f>rekapitulace!H8</f>
      </c>
      <c>
        <f>O66/100*H66</f>
      </c>
    </row>
    <row r="67" spans="4:4" ht="38.25">
      <c r="D67" s="15" t="s">
        <v>910</v>
      </c>
    </row>
    <row r="68" spans="1:16" ht="12.75">
      <c r="A68" s="7">
        <v>23</v>
      </c>
      <c s="7" t="s">
        <v>911</v>
      </c>
      <c s="7" t="s">
        <v>44</v>
      </c>
      <c s="7" t="s">
        <v>912</v>
      </c>
      <c s="7" t="s">
        <v>105</v>
      </c>
      <c s="10">
        <v>232</v>
      </c>
      <c s="14"/>
      <c s="13">
        <f>ROUND((G68*F68),2)</f>
      </c>
      <c r="O68">
        <f>rekapitulace!H8</f>
      </c>
      <c>
        <f>O68/100*H68</f>
      </c>
    </row>
    <row r="69" spans="4:4" ht="38.25">
      <c r="D69" s="15" t="s">
        <v>913</v>
      </c>
    </row>
    <row r="70" spans="1:16" ht="12.75">
      <c r="A70" s="7">
        <v>24</v>
      </c>
      <c s="7" t="s">
        <v>914</v>
      </c>
      <c s="7" t="s">
        <v>44</v>
      </c>
      <c s="7" t="s">
        <v>915</v>
      </c>
      <c s="7" t="s">
        <v>105</v>
      </c>
      <c s="10">
        <v>97</v>
      </c>
      <c s="14"/>
      <c s="13">
        <f>ROUND((G70*F70),2)</f>
      </c>
      <c r="O70">
        <f>rekapitulace!H8</f>
      </c>
      <c>
        <f>O70/100*H70</f>
      </c>
    </row>
    <row r="71" spans="4:4" ht="25.5">
      <c r="D71" s="15" t="s">
        <v>916</v>
      </c>
    </row>
    <row r="72" spans="1:16" ht="12.75">
      <c r="A72" s="7">
        <v>25</v>
      </c>
      <c s="7" t="s">
        <v>776</v>
      </c>
      <c s="7" t="s">
        <v>44</v>
      </c>
      <c s="7" t="s">
        <v>777</v>
      </c>
      <c s="7" t="s">
        <v>68</v>
      </c>
      <c s="10">
        <v>12.871</v>
      </c>
      <c s="14"/>
      <c s="13">
        <f>ROUND((G72*F72),2)</f>
      </c>
      <c r="O72">
        <f>rekapitulace!H8</f>
      </c>
      <c>
        <f>O72/100*H72</f>
      </c>
    </row>
    <row r="73" spans="4:4" ht="127.5">
      <c r="D73" s="15" t="s">
        <v>917</v>
      </c>
    </row>
    <row r="74" spans="1:16" ht="12.75" customHeight="1">
      <c r="A74" s="16"/>
      <c s="16"/>
      <c s="16" t="s">
        <v>40</v>
      </c>
      <c s="16" t="s">
        <v>379</v>
      </c>
      <c s="16"/>
      <c s="16"/>
      <c s="16"/>
      <c s="16">
        <f>SUM(H66:H73)</f>
      </c>
      <c r="P74">
        <f>ROUND(SUM(P66:P73),2)</f>
      </c>
    </row>
    <row r="76" spans="1:16" ht="12.75" customHeight="1">
      <c r="A76" s="16"/>
      <c s="16"/>
      <c s="16"/>
      <c s="16" t="s">
        <v>58</v>
      </c>
      <c s="16"/>
      <c s="16"/>
      <c s="16"/>
      <c s="16">
        <f>+H14+H29+H34+H63+H74</f>
      </c>
      <c r="P76">
        <f>+P14+P29+P34+P63+P74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918</v>
      </c>
      <c s="5" t="s">
        <v>919</v>
      </c>
      <c s="5"/>
    </row>
    <row r="6" spans="1:5" ht="12.75" customHeight="1">
      <c r="A6" t="s">
        <v>17</v>
      </c>
      <c r="C6" s="5" t="s">
        <v>920</v>
      </c>
      <c s="5" t="s">
        <v>919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863</v>
      </c>
      <c s="7" t="s">
        <v>44</v>
      </c>
      <c s="7" t="s">
        <v>864</v>
      </c>
      <c s="7" t="s">
        <v>64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173</v>
      </c>
      <c s="7" t="s">
        <v>44</v>
      </c>
      <c s="7" t="s">
        <v>174</v>
      </c>
      <c s="7" t="s">
        <v>68</v>
      </c>
      <c s="10">
        <v>563.25</v>
      </c>
      <c s="14"/>
      <c s="13">
        <f>ROUND((G17*F17),2)</f>
      </c>
      <c r="O17">
        <f>rekapitulace!H8</f>
      </c>
      <c>
        <f>O17/100*H17</f>
      </c>
    </row>
    <row r="18" spans="4:4" ht="242.25">
      <c r="D18" s="15" t="s">
        <v>921</v>
      </c>
    </row>
    <row r="19" spans="1:16" ht="12.75">
      <c r="A19" s="7">
        <v>3</v>
      </c>
      <c s="7" t="s">
        <v>155</v>
      </c>
      <c s="7" t="s">
        <v>44</v>
      </c>
      <c s="7" t="s">
        <v>156</v>
      </c>
      <c s="7" t="s">
        <v>68</v>
      </c>
      <c s="10">
        <v>209.91</v>
      </c>
      <c s="14"/>
      <c s="13">
        <f>ROUND((G19*F19),2)</f>
      </c>
      <c r="O19">
        <f>rekapitulace!H8</f>
      </c>
      <c>
        <f>O19/100*H19</f>
      </c>
    </row>
    <row r="20" spans="4:4" ht="165.75">
      <c r="D20" s="15" t="s">
        <v>922</v>
      </c>
    </row>
    <row r="21" spans="1:16" ht="12.75">
      <c r="A21" s="7">
        <v>4</v>
      </c>
      <c s="7" t="s">
        <v>177</v>
      </c>
      <c s="7" t="s">
        <v>44</v>
      </c>
      <c s="7" t="s">
        <v>178</v>
      </c>
      <c s="7" t="s">
        <v>68</v>
      </c>
      <c s="10">
        <v>353.34</v>
      </c>
      <c s="14"/>
      <c s="13">
        <f>ROUND((G21*F21),2)</f>
      </c>
      <c r="O21">
        <f>rekapitulace!H8</f>
      </c>
      <c>
        <f>O21/100*H21</f>
      </c>
    </row>
    <row r="22" spans="4:4" ht="38.25">
      <c r="D22" s="15" t="s">
        <v>923</v>
      </c>
    </row>
    <row r="23" spans="1:16" ht="12.75">
      <c r="A23" s="7">
        <v>5</v>
      </c>
      <c s="7" t="s">
        <v>294</v>
      </c>
      <c s="7" t="s">
        <v>44</v>
      </c>
      <c s="7" t="s">
        <v>295</v>
      </c>
      <c s="7" t="s">
        <v>101</v>
      </c>
      <c s="10">
        <v>40</v>
      </c>
      <c s="14"/>
      <c s="13">
        <f>ROUND((G23*F23),2)</f>
      </c>
      <c r="O23">
        <f>rekapitulace!H8</f>
      </c>
      <c>
        <f>O23/100*H23</f>
      </c>
    </row>
    <row r="24" spans="4:4" ht="25.5">
      <c r="D24" s="15" t="s">
        <v>924</v>
      </c>
    </row>
    <row r="25" spans="1:16" ht="12.75" customHeight="1">
      <c r="A25" s="16"/>
      <c s="16"/>
      <c s="16" t="s">
        <v>24</v>
      </c>
      <c s="16" t="s">
        <v>65</v>
      </c>
      <c s="16"/>
      <c s="16"/>
      <c s="16"/>
      <c s="16">
        <f>SUM(H17:H24)</f>
      </c>
      <c r="P25">
        <f>ROUND(SUM(P17:P24),2)</f>
      </c>
    </row>
    <row r="27" spans="1:8" ht="12.75" customHeight="1">
      <c r="A27" s="9"/>
      <c s="9"/>
      <c s="9" t="s">
        <v>36</v>
      </c>
      <c s="9" t="s">
        <v>73</v>
      </c>
      <c s="9"/>
      <c s="11"/>
      <c s="9"/>
      <c s="11"/>
    </row>
    <row r="28" spans="1:16" ht="12.75">
      <c r="A28" s="7">
        <v>6</v>
      </c>
      <c s="7" t="s">
        <v>328</v>
      </c>
      <c s="7" t="s">
        <v>44</v>
      </c>
      <c s="7" t="s">
        <v>329</v>
      </c>
      <c s="7" t="s">
        <v>68</v>
      </c>
      <c s="10">
        <v>189.06</v>
      </c>
      <c s="14"/>
      <c s="13">
        <f>ROUND((G28*F28),2)</f>
      </c>
      <c r="O28">
        <f>rekapitulace!H8</f>
      </c>
      <c>
        <f>O28/100*H28</f>
      </c>
    </row>
    <row r="29" spans="4:4" ht="114.75">
      <c r="D29" s="15" t="s">
        <v>925</v>
      </c>
    </row>
    <row r="30" spans="1:16" ht="12.75" customHeight="1">
      <c r="A30" s="16"/>
      <c s="16"/>
      <c s="16" t="s">
        <v>36</v>
      </c>
      <c s="16" t="s">
        <v>73</v>
      </c>
      <c s="16"/>
      <c s="16"/>
      <c s="16"/>
      <c s="16">
        <f>SUM(H28:H29)</f>
      </c>
      <c r="P30">
        <f>ROUND(SUM(P28:P29),2)</f>
      </c>
    </row>
    <row r="32" spans="1:8" ht="12.75" customHeight="1">
      <c r="A32" s="9"/>
      <c s="9"/>
      <c s="9" t="s">
        <v>37</v>
      </c>
      <c s="9" t="s">
        <v>331</v>
      </c>
      <c s="9"/>
      <c s="11"/>
      <c s="9"/>
      <c s="11"/>
    </row>
    <row r="33" spans="1:16" ht="12.75">
      <c r="A33" s="7">
        <v>7</v>
      </c>
      <c s="7" t="s">
        <v>926</v>
      </c>
      <c s="7" t="s">
        <v>44</v>
      </c>
      <c s="7" t="s">
        <v>927</v>
      </c>
      <c s="7" t="s">
        <v>101</v>
      </c>
      <c s="10">
        <v>40</v>
      </c>
      <c s="14"/>
      <c s="13">
        <f>ROUND((G33*F33),2)</f>
      </c>
      <c r="O33">
        <f>rekapitulace!H8</f>
      </c>
      <c>
        <f>O33/100*H33</f>
      </c>
    </row>
    <row r="34" spans="4:4" ht="25.5">
      <c r="D34" s="15" t="s">
        <v>924</v>
      </c>
    </row>
    <row r="35" spans="1:16" ht="12.75" customHeight="1">
      <c r="A35" s="16"/>
      <c s="16"/>
      <c s="16" t="s">
        <v>37</v>
      </c>
      <c s="16" t="s">
        <v>331</v>
      </c>
      <c s="16"/>
      <c s="16"/>
      <c s="16"/>
      <c s="16">
        <f>SUM(H33:H34)</f>
      </c>
      <c r="P35">
        <f>ROUND(SUM(P33:P34),2)</f>
      </c>
    </row>
    <row r="37" spans="1:8" ht="12.75" customHeight="1">
      <c r="A37" s="9"/>
      <c s="9"/>
      <c s="9" t="s">
        <v>39</v>
      </c>
      <c s="9" t="s">
        <v>478</v>
      </c>
      <c s="9"/>
      <c s="11"/>
      <c s="9"/>
      <c s="11"/>
    </row>
    <row r="38" spans="1:16" ht="12.75">
      <c r="A38" s="7">
        <v>8</v>
      </c>
      <c s="7" t="s">
        <v>928</v>
      </c>
      <c s="7" t="s">
        <v>44</v>
      </c>
      <c s="7" t="s">
        <v>929</v>
      </c>
      <c s="7" t="s">
        <v>64</v>
      </c>
      <c s="10">
        <v>92</v>
      </c>
      <c s="14"/>
      <c s="13">
        <f>ROUND((G38*F38),2)</f>
      </c>
      <c r="O38">
        <f>rekapitulace!H8</f>
      </c>
      <c>
        <f>O38/100*H38</f>
      </c>
    </row>
    <row r="39" spans="4:4" ht="25.5">
      <c r="D39" s="15" t="s">
        <v>930</v>
      </c>
    </row>
    <row r="40" spans="1:16" ht="12.75">
      <c r="A40" s="7">
        <v>9</v>
      </c>
      <c s="7" t="s">
        <v>931</v>
      </c>
      <c s="7" t="s">
        <v>44</v>
      </c>
      <c s="7" t="s">
        <v>932</v>
      </c>
      <c s="7" t="s">
        <v>64</v>
      </c>
      <c s="10">
        <v>1</v>
      </c>
      <c s="14"/>
      <c s="13">
        <f>ROUND((G40*F40),2)</f>
      </c>
      <c r="O40">
        <f>rekapitulace!H8</f>
      </c>
      <c>
        <f>O40/100*H40</f>
      </c>
    </row>
    <row r="41" spans="4:4" ht="25.5">
      <c r="D41" s="15" t="s">
        <v>47</v>
      </c>
    </row>
    <row r="42" spans="1:16" ht="12.75">
      <c r="A42" s="7">
        <v>10</v>
      </c>
      <c s="7" t="s">
        <v>875</v>
      </c>
      <c s="7" t="s">
        <v>44</v>
      </c>
      <c s="7" t="s">
        <v>876</v>
      </c>
      <c s="7" t="s">
        <v>64</v>
      </c>
      <c s="10">
        <v>13</v>
      </c>
      <c s="14"/>
      <c s="13">
        <f>ROUND((G42*F42),2)</f>
      </c>
      <c r="O42">
        <f>rekapitulace!H8</f>
      </c>
      <c>
        <f>O42/100*H42</f>
      </c>
    </row>
    <row r="43" spans="4:4" ht="25.5">
      <c r="D43" s="15" t="s">
        <v>933</v>
      </c>
    </row>
    <row r="44" spans="1:16" ht="12.75">
      <c r="A44" s="7">
        <v>11</v>
      </c>
      <c s="7" t="s">
        <v>878</v>
      </c>
      <c s="7" t="s">
        <v>44</v>
      </c>
      <c s="7" t="s">
        <v>879</v>
      </c>
      <c s="7" t="s">
        <v>105</v>
      </c>
      <c s="10">
        <v>105</v>
      </c>
      <c s="14"/>
      <c s="13">
        <f>ROUND((G44*F44),2)</f>
      </c>
      <c r="O44">
        <f>rekapitulace!H8</f>
      </c>
      <c>
        <f>O44/100*H44</f>
      </c>
    </row>
    <row r="45" spans="4:4" ht="38.25">
      <c r="D45" s="15" t="s">
        <v>934</v>
      </c>
    </row>
    <row r="46" spans="1:16" ht="12.75">
      <c r="A46" s="7">
        <v>12</v>
      </c>
      <c s="7" t="s">
        <v>935</v>
      </c>
      <c s="7" t="s">
        <v>44</v>
      </c>
      <c s="7" t="s">
        <v>882</v>
      </c>
      <c s="7" t="s">
        <v>105</v>
      </c>
      <c s="10">
        <v>3210</v>
      </c>
      <c s="14"/>
      <c s="13">
        <f>ROUND((G46*F46),2)</f>
      </c>
      <c r="O46">
        <f>rekapitulace!H8</f>
      </c>
      <c>
        <f>O46/100*H46</f>
      </c>
    </row>
    <row r="47" spans="4:4" ht="38.25">
      <c r="D47" s="15" t="s">
        <v>936</v>
      </c>
    </row>
    <row r="48" spans="1:16" ht="12.75">
      <c r="A48" s="7">
        <v>13</v>
      </c>
      <c s="7" t="s">
        <v>937</v>
      </c>
      <c s="7" t="s">
        <v>44</v>
      </c>
      <c s="7" t="s">
        <v>938</v>
      </c>
      <c s="7" t="s">
        <v>105</v>
      </c>
      <c s="10">
        <v>186</v>
      </c>
      <c s="14"/>
      <c s="13">
        <f>ROUND((G48*F48),2)</f>
      </c>
      <c r="O48">
        <f>rekapitulace!H8</f>
      </c>
      <c>
        <f>O48/100*H48</f>
      </c>
    </row>
    <row r="49" spans="4:4" ht="38.25">
      <c r="D49" s="15" t="s">
        <v>939</v>
      </c>
    </row>
    <row r="50" spans="1:16" ht="12.75">
      <c r="A50" s="7">
        <v>14</v>
      </c>
      <c s="7" t="s">
        <v>884</v>
      </c>
      <c s="7" t="s">
        <v>44</v>
      </c>
      <c s="7" t="s">
        <v>885</v>
      </c>
      <c s="7" t="s">
        <v>105</v>
      </c>
      <c s="10">
        <v>428</v>
      </c>
      <c s="14"/>
      <c s="13">
        <f>ROUND((G50*F50),2)</f>
      </c>
      <c r="O50">
        <f>rekapitulace!H8</f>
      </c>
      <c>
        <f>O50/100*H50</f>
      </c>
    </row>
    <row r="51" spans="4:4" ht="38.25">
      <c r="D51" s="15" t="s">
        <v>940</v>
      </c>
    </row>
    <row r="52" spans="1:16" ht="12.75">
      <c r="A52" s="7">
        <v>15</v>
      </c>
      <c s="7" t="s">
        <v>887</v>
      </c>
      <c s="7" t="s">
        <v>44</v>
      </c>
      <c s="7" t="s">
        <v>941</v>
      </c>
      <c s="7" t="s">
        <v>105</v>
      </c>
      <c s="10">
        <v>40</v>
      </c>
      <c s="14"/>
      <c s="13">
        <f>ROUND((G52*F52),2)</f>
      </c>
      <c r="O52">
        <f>rekapitulace!H8</f>
      </c>
      <c>
        <f>O52/100*H52</f>
      </c>
    </row>
    <row r="53" spans="4:4" ht="25.5">
      <c r="D53" s="15" t="s">
        <v>942</v>
      </c>
    </row>
    <row r="54" spans="1:16" ht="12.75">
      <c r="A54" s="7">
        <v>16</v>
      </c>
      <c s="7" t="s">
        <v>943</v>
      </c>
      <c s="7" t="s">
        <v>44</v>
      </c>
      <c s="7" t="s">
        <v>888</v>
      </c>
      <c s="7" t="s">
        <v>105</v>
      </c>
      <c s="10">
        <v>658</v>
      </c>
      <c s="14"/>
      <c s="13">
        <f>ROUND((G54*F54),2)</f>
      </c>
      <c r="O54">
        <f>rekapitulace!H8</f>
      </c>
      <c>
        <f>O54/100*H54</f>
      </c>
    </row>
    <row r="55" spans="4:4" ht="38.25">
      <c r="D55" s="15" t="s">
        <v>944</v>
      </c>
    </row>
    <row r="56" spans="1:16" ht="12.75">
      <c r="A56" s="7">
        <v>17</v>
      </c>
      <c s="7" t="s">
        <v>890</v>
      </c>
      <c s="7" t="s">
        <v>44</v>
      </c>
      <c s="7" t="s">
        <v>891</v>
      </c>
      <c s="7" t="s">
        <v>64</v>
      </c>
      <c s="10">
        <v>121</v>
      </c>
      <c s="14"/>
      <c s="13">
        <f>ROUND((G56*F56),2)</f>
      </c>
      <c r="O56">
        <f>rekapitulace!H8</f>
      </c>
      <c>
        <f>O56/100*H56</f>
      </c>
    </row>
    <row r="57" spans="4:4" ht="25.5">
      <c r="D57" s="15" t="s">
        <v>945</v>
      </c>
    </row>
    <row r="58" spans="1:16" ht="12.75">
      <c r="A58" s="7">
        <v>18</v>
      </c>
      <c s="7" t="s">
        <v>893</v>
      </c>
      <c s="7" t="s">
        <v>44</v>
      </c>
      <c s="7" t="s">
        <v>946</v>
      </c>
      <c s="7" t="s">
        <v>64</v>
      </c>
      <c s="10">
        <v>20</v>
      </c>
      <c s="14"/>
      <c s="13">
        <f>ROUND((G58*F58),2)</f>
      </c>
      <c r="O58">
        <f>rekapitulace!H8</f>
      </c>
      <c>
        <f>O58/100*H58</f>
      </c>
    </row>
    <row r="59" spans="4:4" ht="25.5">
      <c r="D59" s="15" t="s">
        <v>874</v>
      </c>
    </row>
    <row r="60" spans="1:16" ht="12.75">
      <c r="A60" s="7">
        <v>19</v>
      </c>
      <c s="7" t="s">
        <v>947</v>
      </c>
      <c s="7" t="s">
        <v>44</v>
      </c>
      <c s="7" t="s">
        <v>894</v>
      </c>
      <c s="7" t="s">
        <v>64</v>
      </c>
      <c s="10">
        <v>188</v>
      </c>
      <c s="14"/>
      <c s="13">
        <f>ROUND((G60*F60),2)</f>
      </c>
      <c r="O60">
        <f>rekapitulace!H8</f>
      </c>
      <c>
        <f>O60/100*H60</f>
      </c>
    </row>
    <row r="61" spans="4:4" ht="25.5">
      <c r="D61" s="15" t="s">
        <v>948</v>
      </c>
    </row>
    <row r="62" spans="1:16" ht="12.75">
      <c r="A62" s="7">
        <v>20</v>
      </c>
      <c s="7" t="s">
        <v>949</v>
      </c>
      <c s="7" t="s">
        <v>44</v>
      </c>
      <c s="7" t="s">
        <v>950</v>
      </c>
      <c s="7" t="s">
        <v>64</v>
      </c>
      <c s="10">
        <v>1</v>
      </c>
      <c s="14"/>
      <c s="13">
        <f>ROUND((G62*F62),2)</f>
      </c>
      <c r="O62">
        <f>rekapitulace!H8</f>
      </c>
      <c>
        <f>O62/100*H62</f>
      </c>
    </row>
    <row r="63" spans="4:4" ht="25.5">
      <c r="D63" s="15" t="s">
        <v>47</v>
      </c>
    </row>
    <row r="64" spans="1:16" ht="12.75">
      <c r="A64" s="7">
        <v>21</v>
      </c>
      <c s="7" t="s">
        <v>951</v>
      </c>
      <c s="7" t="s">
        <v>44</v>
      </c>
      <c s="7" t="s">
        <v>952</v>
      </c>
      <c s="7" t="s">
        <v>105</v>
      </c>
      <c s="10">
        <v>2825</v>
      </c>
      <c s="14"/>
      <c s="13">
        <f>ROUND((G64*F64),2)</f>
      </c>
      <c r="O64">
        <f>rekapitulace!H8</f>
      </c>
      <c>
        <f>O64/100*H64</f>
      </c>
    </row>
    <row r="65" spans="4:4" ht="38.25">
      <c r="D65" s="15" t="s">
        <v>953</v>
      </c>
    </row>
    <row r="66" spans="1:16" ht="12.75">
      <c r="A66" s="7">
        <v>22</v>
      </c>
      <c s="7" t="s">
        <v>954</v>
      </c>
      <c s="7" t="s">
        <v>44</v>
      </c>
      <c s="7" t="s">
        <v>955</v>
      </c>
      <c s="7" t="s">
        <v>64</v>
      </c>
      <c s="10">
        <v>3</v>
      </c>
      <c s="14"/>
      <c s="13">
        <f>ROUND((G66*F66),2)</f>
      </c>
      <c r="O66">
        <f>rekapitulace!H8</f>
      </c>
      <c>
        <f>O66/100*H66</f>
      </c>
    </row>
    <row r="67" spans="4:4" ht="25.5">
      <c r="D67" s="15" t="s">
        <v>956</v>
      </c>
    </row>
    <row r="68" spans="1:16" ht="12.75">
      <c r="A68" s="7">
        <v>23</v>
      </c>
      <c s="7" t="s">
        <v>957</v>
      </c>
      <c s="7" t="s">
        <v>44</v>
      </c>
      <c s="7" t="s">
        <v>958</v>
      </c>
      <c s="7" t="s">
        <v>64</v>
      </c>
      <c s="10">
        <v>4</v>
      </c>
      <c s="14"/>
      <c s="13">
        <f>ROUND((G68*F68),2)</f>
      </c>
      <c r="O68">
        <f>rekapitulace!H8</f>
      </c>
      <c>
        <f>O68/100*H68</f>
      </c>
    </row>
    <row r="69" spans="4:4" ht="25.5">
      <c r="D69" s="15" t="s">
        <v>877</v>
      </c>
    </row>
    <row r="70" spans="1:16" ht="12.75">
      <c r="A70" s="7">
        <v>24</v>
      </c>
      <c s="7" t="s">
        <v>959</v>
      </c>
      <c s="7" t="s">
        <v>44</v>
      </c>
      <c s="7" t="s">
        <v>960</v>
      </c>
      <c s="7" t="s">
        <v>64</v>
      </c>
      <c s="10">
        <v>44</v>
      </c>
      <c s="14"/>
      <c s="13">
        <f>ROUND((G70*F70),2)</f>
      </c>
      <c r="O70">
        <f>rekapitulace!H8</f>
      </c>
      <c>
        <f>O70/100*H70</f>
      </c>
    </row>
    <row r="71" spans="4:4" ht="25.5">
      <c r="D71" s="15" t="s">
        <v>961</v>
      </c>
    </row>
    <row r="72" spans="1:16" ht="12.75">
      <c r="A72" s="7">
        <v>25</v>
      </c>
      <c s="7" t="s">
        <v>962</v>
      </c>
      <c s="7" t="s">
        <v>44</v>
      </c>
      <c s="7" t="s">
        <v>963</v>
      </c>
      <c s="7" t="s">
        <v>64</v>
      </c>
      <c s="10">
        <v>11</v>
      </c>
      <c s="14"/>
      <c s="13">
        <f>ROUND((G72*F72),2)</f>
      </c>
      <c r="O72">
        <f>rekapitulace!H8</f>
      </c>
      <c>
        <f>O72/100*H72</f>
      </c>
    </row>
    <row r="73" spans="4:4" ht="25.5">
      <c r="D73" s="15" t="s">
        <v>964</v>
      </c>
    </row>
    <row r="74" spans="1:16" ht="12.75">
      <c r="A74" s="7">
        <v>26</v>
      </c>
      <c s="7" t="s">
        <v>965</v>
      </c>
      <c s="7" t="s">
        <v>44</v>
      </c>
      <c s="7" t="s">
        <v>966</v>
      </c>
      <c s="7" t="s">
        <v>64</v>
      </c>
      <c s="10">
        <v>24</v>
      </c>
      <c s="14"/>
      <c s="13">
        <f>ROUND((G74*F74),2)</f>
      </c>
      <c r="O74">
        <f>rekapitulace!H8</f>
      </c>
      <c>
        <f>O74/100*H74</f>
      </c>
    </row>
    <row r="75" spans="4:4" ht="25.5">
      <c r="D75" s="15" t="s">
        <v>967</v>
      </c>
    </row>
    <row r="76" spans="1:16" ht="12.75">
      <c r="A76" s="7">
        <v>27</v>
      </c>
      <c s="7" t="s">
        <v>968</v>
      </c>
      <c s="7" t="s">
        <v>44</v>
      </c>
      <c s="7" t="s">
        <v>969</v>
      </c>
      <c s="7" t="s">
        <v>64</v>
      </c>
      <c s="10">
        <v>8</v>
      </c>
      <c s="14"/>
      <c s="13">
        <f>ROUND((G76*F76),2)</f>
      </c>
      <c r="O76">
        <f>rekapitulace!H8</f>
      </c>
      <c>
        <f>O76/100*H76</f>
      </c>
    </row>
    <row r="77" spans="4:4" ht="25.5">
      <c r="D77" s="15" t="s">
        <v>970</v>
      </c>
    </row>
    <row r="78" spans="1:16" ht="12.75">
      <c r="A78" s="7">
        <v>28</v>
      </c>
      <c s="7" t="s">
        <v>971</v>
      </c>
      <c s="7" t="s">
        <v>44</v>
      </c>
      <c s="7" t="s">
        <v>972</v>
      </c>
      <c s="7" t="s">
        <v>64</v>
      </c>
      <c s="10">
        <v>9</v>
      </c>
      <c s="14"/>
      <c s="13">
        <f>ROUND((G78*F78),2)</f>
      </c>
      <c r="O78">
        <f>rekapitulace!H8</f>
      </c>
      <c>
        <f>O78/100*H78</f>
      </c>
    </row>
    <row r="79" spans="4:4" ht="25.5">
      <c r="D79" s="15" t="s">
        <v>973</v>
      </c>
    </row>
    <row r="80" spans="1:16" ht="12.75">
      <c r="A80" s="7">
        <v>29</v>
      </c>
      <c s="7" t="s">
        <v>903</v>
      </c>
      <c s="7" t="s">
        <v>44</v>
      </c>
      <c s="7" t="s">
        <v>904</v>
      </c>
      <c s="7" t="s">
        <v>64</v>
      </c>
      <c s="10">
        <v>13</v>
      </c>
      <c s="14"/>
      <c s="13">
        <f>ROUND((G80*F80),2)</f>
      </c>
      <c r="O80">
        <f>rekapitulace!H8</f>
      </c>
      <c>
        <f>O80/100*H80</f>
      </c>
    </row>
    <row r="81" spans="4:4" ht="25.5">
      <c r="D81" s="15" t="s">
        <v>933</v>
      </c>
    </row>
    <row r="82" spans="1:16" ht="12.75">
      <c r="A82" s="7">
        <v>30</v>
      </c>
      <c s="7" t="s">
        <v>974</v>
      </c>
      <c s="7" t="s">
        <v>44</v>
      </c>
      <c s="7" t="s">
        <v>975</v>
      </c>
      <c s="7" t="s">
        <v>64</v>
      </c>
      <c s="10">
        <v>1</v>
      </c>
      <c s="14"/>
      <c s="13">
        <f>ROUND((G82*F82),2)</f>
      </c>
      <c r="O82">
        <f>rekapitulace!H8</f>
      </c>
      <c>
        <f>O82/100*H82</f>
      </c>
    </row>
    <row r="83" spans="4:4" ht="25.5">
      <c r="D83" s="15" t="s">
        <v>47</v>
      </c>
    </row>
    <row r="84" spans="1:16" ht="12.75">
      <c r="A84" s="7">
        <v>31</v>
      </c>
      <c s="7" t="s">
        <v>905</v>
      </c>
      <c s="7" t="s">
        <v>44</v>
      </c>
      <c s="7" t="s">
        <v>906</v>
      </c>
      <c s="7" t="s">
        <v>105</v>
      </c>
      <c s="10">
        <v>3170</v>
      </c>
      <c s="14"/>
      <c s="13">
        <f>ROUND((G84*F84),2)</f>
      </c>
      <c r="O84">
        <f>rekapitulace!H8</f>
      </c>
      <c>
        <f>O84/100*H84</f>
      </c>
    </row>
    <row r="85" spans="4:4" ht="38.25">
      <c r="D85" s="15" t="s">
        <v>976</v>
      </c>
    </row>
    <row r="86" spans="1:16" ht="12.75" customHeight="1">
      <c r="A86" s="16"/>
      <c s="16"/>
      <c s="16" t="s">
        <v>39</v>
      </c>
      <c s="16" t="s">
        <v>478</v>
      </c>
      <c s="16"/>
      <c s="16"/>
      <c s="16"/>
      <c s="16">
        <f>SUM(H38:H85)</f>
      </c>
      <c r="P86">
        <f>ROUND(SUM(P38:P85),2)</f>
      </c>
    </row>
    <row r="88" spans="1:8" ht="12.75" customHeight="1">
      <c r="A88" s="9"/>
      <c s="9"/>
      <c s="9" t="s">
        <v>40</v>
      </c>
      <c s="9" t="s">
        <v>379</v>
      </c>
      <c s="9"/>
      <c s="11"/>
      <c s="9"/>
      <c s="11"/>
    </row>
    <row r="89" spans="1:16" ht="12.75">
      <c r="A89" s="7">
        <v>32</v>
      </c>
      <c s="7" t="s">
        <v>908</v>
      </c>
      <c s="7" t="s">
        <v>44</v>
      </c>
      <c s="7" t="s">
        <v>909</v>
      </c>
      <c s="7" t="s">
        <v>105</v>
      </c>
      <c s="10">
        <v>3396</v>
      </c>
      <c s="14"/>
      <c s="13">
        <f>ROUND((G89*F89),2)</f>
      </c>
      <c r="O89">
        <f>rekapitulace!H8</f>
      </c>
      <c>
        <f>O89/100*H89</f>
      </c>
    </row>
    <row r="90" spans="4:4" ht="38.25">
      <c r="D90" s="15" t="s">
        <v>977</v>
      </c>
    </row>
    <row r="91" spans="1:16" ht="12.75">
      <c r="A91" s="7">
        <v>33</v>
      </c>
      <c s="7" t="s">
        <v>911</v>
      </c>
      <c s="7" t="s">
        <v>44</v>
      </c>
      <c s="7" t="s">
        <v>912</v>
      </c>
      <c s="7" t="s">
        <v>105</v>
      </c>
      <c s="10">
        <v>394</v>
      </c>
      <c s="14"/>
      <c s="13">
        <f>ROUND((G91*F91),2)</f>
      </c>
      <c r="O91">
        <f>rekapitulace!H8</f>
      </c>
      <c>
        <f>O91/100*H91</f>
      </c>
    </row>
    <row r="92" spans="4:4" ht="38.25">
      <c r="D92" s="15" t="s">
        <v>978</v>
      </c>
    </row>
    <row r="93" spans="1:16" ht="12.75">
      <c r="A93" s="7">
        <v>34</v>
      </c>
      <c s="7" t="s">
        <v>914</v>
      </c>
      <c s="7" t="s">
        <v>44</v>
      </c>
      <c s="7" t="s">
        <v>915</v>
      </c>
      <c s="7" t="s">
        <v>105</v>
      </c>
      <c s="10">
        <v>153</v>
      </c>
      <c s="14"/>
      <c s="13">
        <f>ROUND((G93*F93),2)</f>
      </c>
      <c r="O93">
        <f>rekapitulace!H8</f>
      </c>
      <c>
        <f>O93/100*H93</f>
      </c>
    </row>
    <row r="94" spans="4:4" ht="38.25">
      <c r="D94" s="15" t="s">
        <v>979</v>
      </c>
    </row>
    <row r="95" spans="1:16" ht="12.75">
      <c r="A95" s="7">
        <v>35</v>
      </c>
      <c s="7" t="s">
        <v>776</v>
      </c>
      <c s="7" t="s">
        <v>44</v>
      </c>
      <c s="7" t="s">
        <v>777</v>
      </c>
      <c s="7" t="s">
        <v>68</v>
      </c>
      <c s="10">
        <v>18.357</v>
      </c>
      <c s="14"/>
      <c s="13">
        <f>ROUND((G95*F95),2)</f>
      </c>
      <c r="O95">
        <f>rekapitulace!H8</f>
      </c>
      <c>
        <f>O95/100*H95</f>
      </c>
    </row>
    <row r="96" spans="4:4" ht="127.5">
      <c r="D96" s="15" t="s">
        <v>980</v>
      </c>
    </row>
    <row r="97" spans="1:16" ht="12.75" customHeight="1">
      <c r="A97" s="16"/>
      <c s="16"/>
      <c s="16" t="s">
        <v>40</v>
      </c>
      <c s="16" t="s">
        <v>379</v>
      </c>
      <c s="16"/>
      <c s="16"/>
      <c s="16"/>
      <c s="16">
        <f>SUM(H89:H96)</f>
      </c>
      <c r="P97">
        <f>ROUND(SUM(P89:P96),2)</f>
      </c>
    </row>
    <row r="99" spans="1:16" ht="12.75" customHeight="1">
      <c r="A99" s="16"/>
      <c s="16"/>
      <c s="16"/>
      <c s="16" t="s">
        <v>58</v>
      </c>
      <c s="16"/>
      <c s="16"/>
      <c s="16"/>
      <c s="16">
        <f>+H14+H25+H30+H35+H86+H97</f>
      </c>
      <c r="P99">
        <f>+P14+P25+P30+P35+P86+P97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20</v>
      </c>
      <c s="5" t="s">
        <v>21</v>
      </c>
      <c s="5"/>
    </row>
    <row r="6" spans="1:5" ht="12.75" customHeight="1">
      <c r="A6" t="s">
        <v>17</v>
      </c>
      <c r="C6" s="5" t="s">
        <v>22</v>
      </c>
      <c s="5" t="s">
        <v>21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43</v>
      </c>
      <c s="7" t="s">
        <v>44</v>
      </c>
      <c s="7" t="s">
        <v>45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>
      <c r="A14" s="7">
        <v>2</v>
      </c>
      <c s="7" t="s">
        <v>48</v>
      </c>
      <c s="7" t="s">
        <v>44</v>
      </c>
      <c s="7" t="s">
        <v>49</v>
      </c>
      <c s="7" t="s">
        <v>46</v>
      </c>
      <c s="10">
        <v>1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47</v>
      </c>
    </row>
    <row r="16" spans="1:16" ht="12.75">
      <c r="A16" s="7">
        <v>3</v>
      </c>
      <c s="7" t="s">
        <v>50</v>
      </c>
      <c s="7" t="s">
        <v>44</v>
      </c>
      <c s="7" t="s">
        <v>51</v>
      </c>
      <c s="7" t="s">
        <v>46</v>
      </c>
      <c s="10">
        <v>1</v>
      </c>
      <c s="14"/>
      <c s="13">
        <f>ROUND((G16*F16),2)</f>
      </c>
      <c r="O16">
        <f>rekapitulace!H8</f>
      </c>
      <c>
        <f>O16/100*H16</f>
      </c>
    </row>
    <row r="17" spans="4:4" ht="25.5">
      <c r="D17" s="15" t="s">
        <v>47</v>
      </c>
    </row>
    <row r="18" spans="1:16" ht="12.75">
      <c r="A18" s="7">
        <v>4</v>
      </c>
      <c s="7" t="s">
        <v>52</v>
      </c>
      <c s="7" t="s">
        <v>44</v>
      </c>
      <c s="7" t="s">
        <v>53</v>
      </c>
      <c s="7" t="s">
        <v>46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4:4" ht="25.5">
      <c r="D19" s="15" t="s">
        <v>47</v>
      </c>
    </row>
    <row r="20" spans="1:16" ht="12.75">
      <c r="A20" s="7">
        <v>5</v>
      </c>
      <c s="7" t="s">
        <v>54</v>
      </c>
      <c s="7" t="s">
        <v>44</v>
      </c>
      <c s="7" t="s">
        <v>55</v>
      </c>
      <c s="7" t="s">
        <v>46</v>
      </c>
      <c s="10">
        <v>1</v>
      </c>
      <c s="14"/>
      <c s="13">
        <f>ROUND((G20*F20),2)</f>
      </c>
      <c r="O20">
        <f>rekapitulace!H8</f>
      </c>
      <c>
        <f>O20/100*H20</f>
      </c>
    </row>
    <row r="21" spans="4:4" ht="25.5">
      <c r="D21" s="15" t="s">
        <v>47</v>
      </c>
    </row>
    <row r="22" spans="1:16" ht="12.75">
      <c r="A22" s="7">
        <v>6</v>
      </c>
      <c s="7" t="s">
        <v>56</v>
      </c>
      <c s="7" t="s">
        <v>44</v>
      </c>
      <c s="7" t="s">
        <v>57</v>
      </c>
      <c s="7" t="s">
        <v>46</v>
      </c>
      <c s="10">
        <v>1</v>
      </c>
      <c s="14"/>
      <c s="13">
        <f>ROUND((G22*F22),2)</f>
      </c>
      <c r="O22">
        <f>rekapitulace!H8</f>
      </c>
      <c>
        <f>O22/100*H22</f>
      </c>
    </row>
    <row r="23" spans="4:4" ht="25.5">
      <c r="D23" s="15" t="s">
        <v>47</v>
      </c>
    </row>
    <row r="24" spans="1:16" ht="12.75" customHeight="1">
      <c r="A24" s="16"/>
      <c s="16"/>
      <c s="16" t="s">
        <v>42</v>
      </c>
      <c s="16" t="s">
        <v>41</v>
      </c>
      <c s="16"/>
      <c s="16"/>
      <c s="16"/>
      <c s="16">
        <f>SUM(H12:H23)</f>
      </c>
      <c r="P24">
        <f>ROUND(SUM(P12:P23),2)</f>
      </c>
    </row>
    <row r="26" spans="1:16" ht="12.75" customHeight="1">
      <c r="A26" s="16"/>
      <c s="16"/>
      <c s="16"/>
      <c s="16" t="s">
        <v>58</v>
      </c>
      <c s="16"/>
      <c s="16"/>
      <c s="16"/>
      <c s="16">
        <f>+H24</f>
      </c>
      <c r="P26">
        <f>+P24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981</v>
      </c>
      <c s="5" t="s">
        <v>982</v>
      </c>
      <c s="5"/>
    </row>
    <row r="6" spans="1:5" ht="12.75" customHeight="1">
      <c r="A6" t="s">
        <v>17</v>
      </c>
      <c r="C6" s="5" t="s">
        <v>983</v>
      </c>
      <c s="5" t="s">
        <v>982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54</v>
      </c>
      <c s="7" t="s">
        <v>44</v>
      </c>
      <c s="7" t="s">
        <v>984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173</v>
      </c>
      <c s="7" t="s">
        <v>44</v>
      </c>
      <c s="7" t="s">
        <v>174</v>
      </c>
      <c s="7" t="s">
        <v>68</v>
      </c>
      <c s="10">
        <v>14.7</v>
      </c>
      <c s="14"/>
      <c s="13">
        <f>ROUND((G17*F17),2)</f>
      </c>
      <c r="O17">
        <f>rekapitulace!H8</f>
      </c>
      <c>
        <f>O17/100*H17</f>
      </c>
    </row>
    <row r="18" spans="4:4" ht="63.75">
      <c r="D18" s="15" t="s">
        <v>985</v>
      </c>
    </row>
    <row r="19" spans="1:16" ht="12.75">
      <c r="A19" s="7">
        <v>3</v>
      </c>
      <c s="7" t="s">
        <v>155</v>
      </c>
      <c s="7" t="s">
        <v>44</v>
      </c>
      <c s="7" t="s">
        <v>156</v>
      </c>
      <c s="7" t="s">
        <v>68</v>
      </c>
      <c s="10">
        <v>3.15</v>
      </c>
      <c s="14"/>
      <c s="13">
        <f>ROUND((G19*F19),2)</f>
      </c>
      <c r="O19">
        <f>rekapitulace!H8</f>
      </c>
      <c>
        <f>O19/100*H19</f>
      </c>
    </row>
    <row r="20" spans="4:4" ht="140.25">
      <c r="D20" s="15" t="s">
        <v>986</v>
      </c>
    </row>
    <row r="21" spans="1:16" ht="12.75">
      <c r="A21" s="7">
        <v>4</v>
      </c>
      <c s="7" t="s">
        <v>177</v>
      </c>
      <c s="7" t="s">
        <v>44</v>
      </c>
      <c s="7" t="s">
        <v>178</v>
      </c>
      <c s="7" t="s">
        <v>68</v>
      </c>
      <c s="10">
        <v>11.55</v>
      </c>
      <c s="14"/>
      <c s="13">
        <f>ROUND((G21*F21),2)</f>
      </c>
      <c r="O21">
        <f>rekapitulace!H8</f>
      </c>
      <c>
        <f>O21/100*H21</f>
      </c>
    </row>
    <row r="22" spans="4:4" ht="38.25">
      <c r="D22" s="15" t="s">
        <v>987</v>
      </c>
    </row>
    <row r="23" spans="1:16" ht="12.75" customHeight="1">
      <c r="A23" s="16"/>
      <c s="16"/>
      <c s="16" t="s">
        <v>24</v>
      </c>
      <c s="16" t="s">
        <v>65</v>
      </c>
      <c s="16"/>
      <c s="16"/>
      <c s="16"/>
      <c s="16">
        <f>SUM(H17:H22)</f>
      </c>
      <c r="P23">
        <f>ROUND(SUM(P17:P22),2)</f>
      </c>
    </row>
    <row r="25" spans="1:8" ht="12.75" customHeight="1">
      <c r="A25" s="9"/>
      <c s="9"/>
      <c s="9" t="s">
        <v>39</v>
      </c>
      <c s="9" t="s">
        <v>478</v>
      </c>
      <c s="9"/>
      <c s="11"/>
      <c s="9"/>
      <c s="11"/>
    </row>
    <row r="26" spans="1:16" ht="12.75">
      <c r="A26" s="7">
        <v>5</v>
      </c>
      <c s="7" t="s">
        <v>898</v>
      </c>
      <c s="7" t="s">
        <v>44</v>
      </c>
      <c s="7" t="s">
        <v>899</v>
      </c>
      <c s="7" t="s">
        <v>105</v>
      </c>
      <c s="10">
        <v>2480</v>
      </c>
      <c s="14"/>
      <c s="13">
        <f>ROUND((G26*F26),2)</f>
      </c>
      <c r="O26">
        <f>rekapitulace!H8</f>
      </c>
      <c>
        <f>O26/100*H26</f>
      </c>
    </row>
    <row r="27" spans="4:4" ht="38.25">
      <c r="D27" s="15" t="s">
        <v>988</v>
      </c>
    </row>
    <row r="28" spans="1:16" ht="12.75">
      <c r="A28" s="7">
        <v>6</v>
      </c>
      <c s="7" t="s">
        <v>989</v>
      </c>
      <c s="7" t="s">
        <v>44</v>
      </c>
      <c s="7" t="s">
        <v>990</v>
      </c>
      <c s="7" t="s">
        <v>105</v>
      </c>
      <c s="10">
        <v>2466</v>
      </c>
      <c s="14"/>
      <c s="13">
        <f>ROUND((G28*F28),2)</f>
      </c>
      <c r="O28">
        <f>rekapitulace!H8</f>
      </c>
      <c>
        <f>O28/100*H28</f>
      </c>
    </row>
    <row r="29" spans="4:4" ht="38.25">
      <c r="D29" s="15" t="s">
        <v>991</v>
      </c>
    </row>
    <row r="30" spans="1:16" ht="12.75">
      <c r="A30" s="7">
        <v>7</v>
      </c>
      <c s="7" t="s">
        <v>992</v>
      </c>
      <c s="7" t="s">
        <v>44</v>
      </c>
      <c s="7" t="s">
        <v>993</v>
      </c>
      <c s="7" t="s">
        <v>105</v>
      </c>
      <c s="10">
        <v>184</v>
      </c>
      <c s="14"/>
      <c s="13">
        <f>ROUND((G30*F30),2)</f>
      </c>
      <c r="O30">
        <f>rekapitulace!H8</f>
      </c>
      <c>
        <f>O30/100*H30</f>
      </c>
    </row>
    <row r="31" spans="4:4" ht="38.25">
      <c r="D31" s="15" t="s">
        <v>994</v>
      </c>
    </row>
    <row r="32" spans="1:16" ht="12.75">
      <c r="A32" s="7">
        <v>8</v>
      </c>
      <c s="7" t="s">
        <v>995</v>
      </c>
      <c s="7" t="s">
        <v>44</v>
      </c>
      <c s="7" t="s">
        <v>996</v>
      </c>
      <c s="7" t="s">
        <v>105</v>
      </c>
      <c s="10">
        <v>2296</v>
      </c>
      <c s="14"/>
      <c s="13">
        <f>ROUND((G32*F32),2)</f>
      </c>
      <c r="O32">
        <f>rekapitulace!H8</f>
      </c>
      <c>
        <f>O32/100*H32</f>
      </c>
    </row>
    <row r="33" spans="4:4" ht="38.25">
      <c r="D33" s="15" t="s">
        <v>997</v>
      </c>
    </row>
    <row r="34" spans="1:16" ht="12.75" customHeight="1">
      <c r="A34" s="16"/>
      <c s="16"/>
      <c s="16" t="s">
        <v>39</v>
      </c>
      <c s="16" t="s">
        <v>478</v>
      </c>
      <c s="16"/>
      <c s="16"/>
      <c s="16"/>
      <c s="16">
        <f>SUM(H26:H33)</f>
      </c>
      <c r="P34">
        <f>ROUND(SUM(P26:P33),2)</f>
      </c>
    </row>
    <row r="36" spans="1:8" ht="12.75" customHeight="1">
      <c r="A36" s="9"/>
      <c s="9"/>
      <c s="9" t="s">
        <v>40</v>
      </c>
      <c s="9" t="s">
        <v>379</v>
      </c>
      <c s="9"/>
      <c s="11"/>
      <c s="9"/>
      <c s="11"/>
    </row>
    <row r="37" spans="1:16" ht="12.75">
      <c r="A37" s="7">
        <v>9</v>
      </c>
      <c s="7" t="s">
        <v>911</v>
      </c>
      <c s="7" t="s">
        <v>44</v>
      </c>
      <c s="7" t="s">
        <v>998</v>
      </c>
      <c s="7" t="s">
        <v>105</v>
      </c>
      <c s="10">
        <v>368</v>
      </c>
      <c s="14"/>
      <c s="13">
        <f>ROUND((G37*F37),2)</f>
      </c>
      <c r="O37">
        <f>rekapitulace!H8</f>
      </c>
      <c>
        <f>O37/100*H37</f>
      </c>
    </row>
    <row r="38" spans="4:4" ht="38.25">
      <c r="D38" s="15" t="s">
        <v>999</v>
      </c>
    </row>
    <row r="39" spans="1:16" ht="12.75">
      <c r="A39" s="7">
        <v>10</v>
      </c>
      <c s="7" t="s">
        <v>776</v>
      </c>
      <c s="7" t="s">
        <v>44</v>
      </c>
      <c s="7" t="s">
        <v>777</v>
      </c>
      <c s="7" t="s">
        <v>68</v>
      </c>
      <c s="10">
        <v>2.751</v>
      </c>
      <c s="14"/>
      <c s="13">
        <f>ROUND((G39*F39),2)</f>
      </c>
      <c r="O39">
        <f>rekapitulace!H8</f>
      </c>
      <c>
        <f>O39/100*H39</f>
      </c>
    </row>
    <row r="40" spans="4:4" ht="76.5">
      <c r="D40" s="15" t="s">
        <v>1000</v>
      </c>
    </row>
    <row r="41" spans="1:16" ht="12.75">
      <c r="A41" s="7">
        <v>11</v>
      </c>
      <c s="7" t="s">
        <v>1001</v>
      </c>
      <c s="7" t="s">
        <v>44</v>
      </c>
      <c s="7" t="s">
        <v>1002</v>
      </c>
      <c s="7" t="s">
        <v>105</v>
      </c>
      <c s="10">
        <v>2650</v>
      </c>
      <c s="14"/>
      <c s="13">
        <f>ROUND((G41*F41),2)</f>
      </c>
      <c r="O41">
        <f>rekapitulace!H8</f>
      </c>
      <c>
        <f>O41/100*H41</f>
      </c>
    </row>
    <row r="42" spans="4:4" ht="51">
      <c r="D42" s="15" t="s">
        <v>1003</v>
      </c>
    </row>
    <row r="43" spans="1:16" ht="12.75">
      <c r="A43" s="7">
        <v>12</v>
      </c>
      <c s="7" t="s">
        <v>1004</v>
      </c>
      <c s="7" t="s">
        <v>44</v>
      </c>
      <c s="7" t="s">
        <v>1005</v>
      </c>
      <c s="7" t="s">
        <v>105</v>
      </c>
      <c s="10">
        <v>2650</v>
      </c>
      <c s="14"/>
      <c s="13">
        <f>ROUND((G43*F43),2)</f>
      </c>
      <c r="O43">
        <f>rekapitulace!H8</f>
      </c>
      <c>
        <f>O43/100*H43</f>
      </c>
    </row>
    <row r="44" spans="4:4" ht="51">
      <c r="D44" s="15" t="s">
        <v>1003</v>
      </c>
    </row>
    <row r="45" spans="1:16" ht="12.75" customHeight="1">
      <c r="A45" s="16"/>
      <c s="16"/>
      <c s="16" t="s">
        <v>40</v>
      </c>
      <c s="16" t="s">
        <v>379</v>
      </c>
      <c s="16"/>
      <c s="16"/>
      <c s="16"/>
      <c s="16">
        <f>SUM(H37:H44)</f>
      </c>
      <c r="P45">
        <f>ROUND(SUM(P37:P44),2)</f>
      </c>
    </row>
    <row r="47" spans="1:16" ht="12.75" customHeight="1">
      <c r="A47" s="16"/>
      <c s="16"/>
      <c s="16"/>
      <c s="16" t="s">
        <v>58</v>
      </c>
      <c s="16"/>
      <c s="16"/>
      <c s="16"/>
      <c s="16">
        <f>+H14+H23+H34+H45</f>
      </c>
      <c r="P47">
        <f>+P14+P23+P34+P45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1006</v>
      </c>
      <c s="5" t="s">
        <v>1007</v>
      </c>
      <c s="5"/>
    </row>
    <row r="6" spans="1:5" ht="12.75" customHeight="1">
      <c r="A6" t="s">
        <v>17</v>
      </c>
      <c r="C6" s="5" t="s">
        <v>1008</v>
      </c>
      <c s="5" t="s">
        <v>1007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1009</v>
      </c>
      <c s="9"/>
      <c s="11"/>
      <c s="9"/>
      <c s="11"/>
    </row>
    <row r="12" spans="1:16" ht="12.75">
      <c r="A12" s="7">
        <v>1</v>
      </c>
      <c s="7" t="s">
        <v>1010</v>
      </c>
      <c s="7" t="s">
        <v>44</v>
      </c>
      <c s="7" t="s">
        <v>244</v>
      </c>
      <c s="7" t="s">
        <v>105</v>
      </c>
      <c s="10">
        <v>1250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1011</v>
      </c>
      <c s="7" t="s">
        <v>44</v>
      </c>
      <c s="7" t="s">
        <v>1012</v>
      </c>
      <c s="7" t="s">
        <v>105</v>
      </c>
      <c s="10">
        <v>445</v>
      </c>
      <c s="14"/>
      <c s="13">
        <f>ROUND((G13*F13),2)</f>
      </c>
      <c r="O13">
        <f>rekapitulace!H8</f>
      </c>
      <c>
        <f>O13/100*H13</f>
      </c>
    </row>
    <row r="14" spans="1:16" ht="12.75" customHeight="1">
      <c r="A14" s="16"/>
      <c s="16"/>
      <c s="16" t="s">
        <v>24</v>
      </c>
      <c s="16" t="s">
        <v>1009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34</v>
      </c>
      <c s="9" t="s">
        <v>1013</v>
      </c>
      <c s="9"/>
      <c s="11"/>
      <c s="9"/>
      <c s="11"/>
    </row>
    <row r="17" spans="1:16" ht="12.75">
      <c r="A17" s="7">
        <v>3</v>
      </c>
      <c s="7" t="s">
        <v>1014</v>
      </c>
      <c s="7" t="s">
        <v>44</v>
      </c>
      <c s="7" t="s">
        <v>1015</v>
      </c>
      <c s="7" t="s">
        <v>535</v>
      </c>
      <c s="10">
        <v>71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4</v>
      </c>
      <c s="7" t="s">
        <v>1016</v>
      </c>
      <c s="7" t="s">
        <v>44</v>
      </c>
      <c s="7" t="s">
        <v>1017</v>
      </c>
      <c s="7" t="s">
        <v>535</v>
      </c>
      <c s="10">
        <v>13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</v>
      </c>
      <c s="7" t="s">
        <v>1018</v>
      </c>
      <c s="7" t="s">
        <v>44</v>
      </c>
      <c s="7" t="s">
        <v>1019</v>
      </c>
      <c s="7" t="s">
        <v>535</v>
      </c>
      <c s="10">
        <v>4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6</v>
      </c>
      <c s="7" t="s">
        <v>1020</v>
      </c>
      <c s="7" t="s">
        <v>44</v>
      </c>
      <c s="7" t="s">
        <v>1021</v>
      </c>
      <c s="7" t="s">
        <v>535</v>
      </c>
      <c s="10">
        <v>3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7</v>
      </c>
      <c s="7" t="s">
        <v>1022</v>
      </c>
      <c s="7" t="s">
        <v>44</v>
      </c>
      <c s="7" t="s">
        <v>1023</v>
      </c>
      <c s="7" t="s">
        <v>535</v>
      </c>
      <c s="10">
        <v>2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8</v>
      </c>
      <c s="7" t="s">
        <v>1024</v>
      </c>
      <c s="7" t="s">
        <v>44</v>
      </c>
      <c s="7" t="s">
        <v>1025</v>
      </c>
      <c s="7" t="s">
        <v>535</v>
      </c>
      <c s="10">
        <v>6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9</v>
      </c>
      <c s="7" t="s">
        <v>1026</v>
      </c>
      <c s="7" t="s">
        <v>44</v>
      </c>
      <c s="7" t="s">
        <v>1027</v>
      </c>
      <c s="7" t="s">
        <v>535</v>
      </c>
      <c s="10">
        <v>3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10</v>
      </c>
      <c s="7" t="s">
        <v>1028</v>
      </c>
      <c s="7" t="s">
        <v>44</v>
      </c>
      <c s="7" t="s">
        <v>1029</v>
      </c>
      <c s="7" t="s">
        <v>535</v>
      </c>
      <c s="10">
        <v>57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11</v>
      </c>
      <c s="7" t="s">
        <v>1030</v>
      </c>
      <c s="7" t="s">
        <v>44</v>
      </c>
      <c s="7" t="s">
        <v>1031</v>
      </c>
      <c s="7" t="s">
        <v>535</v>
      </c>
      <c s="10">
        <v>2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12</v>
      </c>
      <c s="7" t="s">
        <v>1032</v>
      </c>
      <c s="7" t="s">
        <v>44</v>
      </c>
      <c s="7" t="s">
        <v>1033</v>
      </c>
      <c s="7" t="s">
        <v>535</v>
      </c>
      <c s="10">
        <v>8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13</v>
      </c>
      <c s="7" t="s">
        <v>1034</v>
      </c>
      <c s="7" t="s">
        <v>44</v>
      </c>
      <c s="7" t="s">
        <v>1035</v>
      </c>
      <c s="7" t="s">
        <v>535</v>
      </c>
      <c s="10">
        <v>72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14</v>
      </c>
      <c s="7" t="s">
        <v>1036</v>
      </c>
      <c s="7" t="s">
        <v>44</v>
      </c>
      <c s="7" t="s">
        <v>1037</v>
      </c>
      <c s="7" t="s">
        <v>535</v>
      </c>
      <c s="10">
        <v>1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15</v>
      </c>
      <c s="7" t="s">
        <v>1038</v>
      </c>
      <c s="7" t="s">
        <v>44</v>
      </c>
      <c s="7" t="s">
        <v>1039</v>
      </c>
      <c s="7" t="s">
        <v>535</v>
      </c>
      <c s="10">
        <v>1</v>
      </c>
      <c s="14"/>
      <c s="13">
        <f>ROUND((G29*F29),2)</f>
      </c>
      <c r="O29">
        <f>rekapitulace!H8</f>
      </c>
      <c>
        <f>O29/100*H29</f>
      </c>
    </row>
    <row r="30" spans="1:16" ht="12.75">
      <c r="A30" s="7">
        <v>16</v>
      </c>
      <c s="7" t="s">
        <v>1040</v>
      </c>
      <c s="7" t="s">
        <v>44</v>
      </c>
      <c s="7" t="s">
        <v>1041</v>
      </c>
      <c s="7" t="s">
        <v>535</v>
      </c>
      <c s="10">
        <v>1</v>
      </c>
      <c s="14"/>
      <c s="13">
        <f>ROUND((G30*F30),2)</f>
      </c>
      <c r="O30">
        <f>rekapitulace!H8</f>
      </c>
      <c>
        <f>O30/100*H30</f>
      </c>
    </row>
    <row r="31" spans="1:16" ht="12.75">
      <c r="A31" s="7">
        <v>17</v>
      </c>
      <c s="7" t="s">
        <v>1042</v>
      </c>
      <c s="7" t="s">
        <v>44</v>
      </c>
      <c s="7" t="s">
        <v>1043</v>
      </c>
      <c s="7" t="s">
        <v>535</v>
      </c>
      <c s="10">
        <v>6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18</v>
      </c>
      <c s="7" t="s">
        <v>1044</v>
      </c>
      <c s="7" t="s">
        <v>44</v>
      </c>
      <c s="7" t="s">
        <v>1045</v>
      </c>
      <c s="7" t="s">
        <v>535</v>
      </c>
      <c s="10">
        <v>6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19</v>
      </c>
      <c s="7" t="s">
        <v>1046</v>
      </c>
      <c s="7" t="s">
        <v>44</v>
      </c>
      <c s="7" t="s">
        <v>1047</v>
      </c>
      <c s="7" t="s">
        <v>535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20</v>
      </c>
      <c s="7" t="s">
        <v>1048</v>
      </c>
      <c s="7" t="s">
        <v>44</v>
      </c>
      <c s="7" t="s">
        <v>1049</v>
      </c>
      <c s="7" t="s">
        <v>46</v>
      </c>
      <c s="10">
        <v>7</v>
      </c>
      <c s="14"/>
      <c s="13">
        <f>ROUND((G34*F34),2)</f>
      </c>
      <c r="O34">
        <f>rekapitulace!H8</f>
      </c>
      <c>
        <f>O34/100*H34</f>
      </c>
    </row>
    <row r="35" spans="1:16" ht="12.75" customHeight="1">
      <c r="A35" s="16"/>
      <c s="16"/>
      <c s="16" t="s">
        <v>34</v>
      </c>
      <c s="16" t="s">
        <v>1013</v>
      </c>
      <c s="16"/>
      <c s="16"/>
      <c s="16"/>
      <c s="16">
        <f>SUM(H17:H34)</f>
      </c>
      <c r="P35">
        <f>ROUND(SUM(P17:P34),2)</f>
      </c>
    </row>
    <row r="37" spans="1:8" ht="12.75" customHeight="1">
      <c r="A37" s="9"/>
      <c s="9"/>
      <c s="9" t="s">
        <v>35</v>
      </c>
      <c s="9" t="s">
        <v>1050</v>
      </c>
      <c s="9"/>
      <c s="11"/>
      <c s="9"/>
      <c s="11"/>
    </row>
    <row r="38" spans="1:16" ht="12.75">
      <c r="A38" s="7">
        <v>21</v>
      </c>
      <c s="7" t="s">
        <v>1051</v>
      </c>
      <c s="7" t="s">
        <v>44</v>
      </c>
      <c s="7" t="s">
        <v>1031</v>
      </c>
      <c s="7" t="s">
        <v>535</v>
      </c>
      <c s="10">
        <v>2</v>
      </c>
      <c s="14"/>
      <c s="13">
        <f>ROUND((G38*F38),2)</f>
      </c>
      <c r="O38">
        <f>rekapitulace!H8</f>
      </c>
      <c>
        <f>O38/100*H38</f>
      </c>
    </row>
    <row r="39" spans="1:16" ht="12.75">
      <c r="A39" s="7">
        <v>22</v>
      </c>
      <c s="7" t="s">
        <v>1052</v>
      </c>
      <c s="7" t="s">
        <v>44</v>
      </c>
      <c s="7" t="s">
        <v>1053</v>
      </c>
      <c s="7" t="s">
        <v>535</v>
      </c>
      <c s="10">
        <v>2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23</v>
      </c>
      <c s="7" t="s">
        <v>1054</v>
      </c>
      <c s="7" t="s">
        <v>44</v>
      </c>
      <c s="7" t="s">
        <v>1055</v>
      </c>
      <c s="7" t="s">
        <v>535</v>
      </c>
      <c s="10">
        <v>2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24</v>
      </c>
      <c s="7" t="s">
        <v>1056</v>
      </c>
      <c s="7" t="s">
        <v>44</v>
      </c>
      <c s="7" t="s">
        <v>1057</v>
      </c>
      <c s="7" t="s">
        <v>535</v>
      </c>
      <c s="10">
        <v>2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25</v>
      </c>
      <c s="7" t="s">
        <v>1058</v>
      </c>
      <c s="7" t="s">
        <v>44</v>
      </c>
      <c s="7" t="s">
        <v>1059</v>
      </c>
      <c s="7" t="s">
        <v>46</v>
      </c>
      <c s="10">
        <v>4</v>
      </c>
      <c s="14"/>
      <c s="13">
        <f>ROUND((G42*F42),2)</f>
      </c>
      <c r="O42">
        <f>rekapitulace!H8</f>
      </c>
      <c>
        <f>O42/100*H42</f>
      </c>
    </row>
    <row r="43" spans="1:16" ht="12.75" customHeight="1">
      <c r="A43" s="16"/>
      <c s="16"/>
      <c s="16" t="s">
        <v>35</v>
      </c>
      <c s="16" t="s">
        <v>1050</v>
      </c>
      <c s="16"/>
      <c s="16"/>
      <c s="16"/>
      <c s="16">
        <f>SUM(H38:H42)</f>
      </c>
      <c r="P43">
        <f>ROUND(SUM(P38:P42),2)</f>
      </c>
    </row>
    <row r="45" spans="1:8" ht="12.75" customHeight="1">
      <c r="A45" s="9"/>
      <c s="9"/>
      <c s="9" t="s">
        <v>36</v>
      </c>
      <c s="9" t="s">
        <v>1060</v>
      </c>
      <c s="9"/>
      <c s="11"/>
      <c s="9"/>
      <c s="11"/>
    </row>
    <row r="46" spans="1:16" ht="12.75">
      <c r="A46" s="7">
        <v>26</v>
      </c>
      <c s="7" t="s">
        <v>1061</v>
      </c>
      <c s="7" t="s">
        <v>44</v>
      </c>
      <c s="7" t="s">
        <v>246</v>
      </c>
      <c s="7" t="s">
        <v>105</v>
      </c>
      <c s="10">
        <v>1630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27</v>
      </c>
      <c s="7" t="s">
        <v>1062</v>
      </c>
      <c s="7" t="s">
        <v>44</v>
      </c>
      <c s="7" t="s">
        <v>1063</v>
      </c>
      <c s="7" t="s">
        <v>229</v>
      </c>
      <c s="10">
        <v>1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28</v>
      </c>
      <c s="7" t="s">
        <v>1064</v>
      </c>
      <c s="7" t="s">
        <v>44</v>
      </c>
      <c s="7" t="s">
        <v>1065</v>
      </c>
      <c s="7" t="s">
        <v>105</v>
      </c>
      <c s="10">
        <v>1600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29</v>
      </c>
      <c s="7" t="s">
        <v>1066</v>
      </c>
      <c s="7" t="s">
        <v>44</v>
      </c>
      <c s="7" t="s">
        <v>1067</v>
      </c>
      <c s="7" t="s">
        <v>535</v>
      </c>
      <c s="10">
        <v>7</v>
      </c>
      <c s="14"/>
      <c s="13">
        <f>ROUND((G49*F49),2)</f>
      </c>
      <c r="O49">
        <f>rekapitulace!H8</f>
      </c>
      <c>
        <f>O49/100*H49</f>
      </c>
    </row>
    <row r="50" spans="1:16" ht="12.75" customHeight="1">
      <c r="A50" s="16"/>
      <c s="16"/>
      <c s="16" t="s">
        <v>36</v>
      </c>
      <c s="16" t="s">
        <v>1060</v>
      </c>
      <c s="16"/>
      <c s="16"/>
      <c s="16"/>
      <c s="16">
        <f>SUM(H46:H49)</f>
      </c>
      <c r="P50">
        <f>ROUND(SUM(P46:P49),2)</f>
      </c>
    </row>
    <row r="52" spans="1:8" ht="12.75" customHeight="1">
      <c r="A52" s="9"/>
      <c s="9"/>
      <c s="9" t="s">
        <v>37</v>
      </c>
      <c s="9" t="s">
        <v>1068</v>
      </c>
      <c s="9"/>
      <c s="11"/>
      <c s="9"/>
      <c s="11"/>
    </row>
    <row r="53" spans="1:16" ht="12.75">
      <c r="A53" s="7">
        <v>30</v>
      </c>
      <c s="7" t="s">
        <v>1069</v>
      </c>
      <c s="7" t="s">
        <v>44</v>
      </c>
      <c s="7" t="s">
        <v>1070</v>
      </c>
      <c s="7" t="s">
        <v>535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1:16" ht="12.75">
      <c r="A54" s="7">
        <v>31</v>
      </c>
      <c s="7" t="s">
        <v>1071</v>
      </c>
      <c s="7" t="s">
        <v>44</v>
      </c>
      <c s="7" t="s">
        <v>1072</v>
      </c>
      <c s="7" t="s">
        <v>535</v>
      </c>
      <c s="10">
        <v>72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32</v>
      </c>
      <c s="7" t="s">
        <v>1073</v>
      </c>
      <c s="7" t="s">
        <v>44</v>
      </c>
      <c s="7" t="s">
        <v>1074</v>
      </c>
      <c s="7" t="s">
        <v>535</v>
      </c>
      <c s="10">
        <v>1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33</v>
      </c>
      <c s="7" t="s">
        <v>1075</v>
      </c>
      <c s="7" t="s">
        <v>44</v>
      </c>
      <c s="7" t="s">
        <v>1076</v>
      </c>
      <c s="7" t="s">
        <v>535</v>
      </c>
      <c s="10">
        <v>71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34</v>
      </c>
      <c s="7" t="s">
        <v>1077</v>
      </c>
      <c s="7" t="s">
        <v>44</v>
      </c>
      <c s="7" t="s">
        <v>1078</v>
      </c>
      <c s="7" t="s">
        <v>535</v>
      </c>
      <c s="10">
        <v>71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35</v>
      </c>
      <c s="7" t="s">
        <v>1079</v>
      </c>
      <c s="7" t="s">
        <v>44</v>
      </c>
      <c s="7" t="s">
        <v>1080</v>
      </c>
      <c s="7" t="s">
        <v>535</v>
      </c>
      <c s="10">
        <v>1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36</v>
      </c>
      <c s="7" t="s">
        <v>1081</v>
      </c>
      <c s="7" t="s">
        <v>44</v>
      </c>
      <c s="7" t="s">
        <v>1082</v>
      </c>
      <c s="7" t="s">
        <v>535</v>
      </c>
      <c s="10">
        <v>71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37</v>
      </c>
      <c s="7" t="s">
        <v>1083</v>
      </c>
      <c s="7" t="s">
        <v>44</v>
      </c>
      <c s="7" t="s">
        <v>1084</v>
      </c>
      <c s="7" t="s">
        <v>535</v>
      </c>
      <c s="10">
        <v>1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38</v>
      </c>
      <c s="7" t="s">
        <v>1085</v>
      </c>
      <c s="7" t="s">
        <v>44</v>
      </c>
      <c s="7" t="s">
        <v>1086</v>
      </c>
      <c s="7" t="s">
        <v>535</v>
      </c>
      <c s="10">
        <v>71</v>
      </c>
      <c s="14"/>
      <c s="13">
        <f>ROUND((G61*F61),2)</f>
      </c>
      <c r="O61">
        <f>rekapitulace!H8</f>
      </c>
      <c>
        <f>O61/100*H61</f>
      </c>
    </row>
    <row r="62" spans="1:16" ht="12.75" customHeight="1">
      <c r="A62" s="16"/>
      <c s="16"/>
      <c s="16" t="s">
        <v>37</v>
      </c>
      <c s="16" t="s">
        <v>1068</v>
      </c>
      <c s="16"/>
      <c s="16"/>
      <c s="16"/>
      <c s="16">
        <f>SUM(H53:H61)</f>
      </c>
      <c r="P62">
        <f>ROUND(SUM(P53:P61),2)</f>
      </c>
    </row>
    <row r="64" spans="1:8" ht="12.75" customHeight="1">
      <c r="A64" s="9"/>
      <c s="9"/>
      <c s="9" t="s">
        <v>38</v>
      </c>
      <c s="9" t="s">
        <v>1087</v>
      </c>
      <c s="9"/>
      <c s="11"/>
      <c s="9"/>
      <c s="11"/>
    </row>
    <row r="65" spans="1:16" ht="12.75">
      <c r="A65" s="7">
        <v>39</v>
      </c>
      <c s="7" t="s">
        <v>1088</v>
      </c>
      <c s="7" t="s">
        <v>44</v>
      </c>
      <c s="7" t="s">
        <v>1089</v>
      </c>
      <c s="7" t="s">
        <v>229</v>
      </c>
      <c s="10">
        <v>1</v>
      </c>
      <c s="14"/>
      <c s="13">
        <f>ROUND((G65*F65),2)</f>
      </c>
      <c r="O65">
        <f>rekapitulace!H8</f>
      </c>
      <c>
        <f>O65/100*H65</f>
      </c>
    </row>
    <row r="66" spans="1:16" ht="12.75">
      <c r="A66" s="7">
        <v>40</v>
      </c>
      <c s="7" t="s">
        <v>1090</v>
      </c>
      <c s="7" t="s">
        <v>44</v>
      </c>
      <c s="7" t="s">
        <v>1091</v>
      </c>
      <c s="7" t="s">
        <v>229</v>
      </c>
      <c s="10">
        <v>1</v>
      </c>
      <c s="14"/>
      <c s="13">
        <f>ROUND((G66*F66),2)</f>
      </c>
      <c r="O66">
        <f>rekapitulace!H8</f>
      </c>
      <c>
        <f>O66/100*H66</f>
      </c>
    </row>
    <row r="67" spans="1:16" ht="12.75">
      <c r="A67" s="7">
        <v>41</v>
      </c>
      <c s="7" t="s">
        <v>1092</v>
      </c>
      <c s="7" t="s">
        <v>44</v>
      </c>
      <c s="7" t="s">
        <v>1093</v>
      </c>
      <c s="7" t="s">
        <v>229</v>
      </c>
      <c s="10">
        <v>1</v>
      </c>
      <c s="14"/>
      <c s="13">
        <f>ROUND((G67*F67),2)</f>
      </c>
      <c r="O67">
        <f>rekapitulace!H8</f>
      </c>
      <c>
        <f>O67/100*H67</f>
      </c>
    </row>
    <row r="68" spans="1:16" ht="12.75">
      <c r="A68" s="7">
        <v>42</v>
      </c>
      <c s="7" t="s">
        <v>1094</v>
      </c>
      <c s="7" t="s">
        <v>44</v>
      </c>
      <c s="7" t="s">
        <v>1095</v>
      </c>
      <c s="7" t="s">
        <v>229</v>
      </c>
      <c s="10">
        <v>1</v>
      </c>
      <c s="14"/>
      <c s="13">
        <f>ROUND((G68*F68),2)</f>
      </c>
      <c r="O68">
        <f>rekapitulace!H8</f>
      </c>
      <c>
        <f>O68/100*H68</f>
      </c>
    </row>
    <row r="69" spans="1:16" ht="12.75">
      <c r="A69" s="7">
        <v>43</v>
      </c>
      <c s="7" t="s">
        <v>1096</v>
      </c>
      <c s="7" t="s">
        <v>44</v>
      </c>
      <c s="7" t="s">
        <v>1097</v>
      </c>
      <c s="7" t="s">
        <v>229</v>
      </c>
      <c s="10">
        <v>1</v>
      </c>
      <c s="14"/>
      <c s="13">
        <f>ROUND((G69*F69),2)</f>
      </c>
      <c r="O69">
        <f>rekapitulace!H8</f>
      </c>
      <c>
        <f>O69/100*H69</f>
      </c>
    </row>
    <row r="70" spans="1:16" ht="12.75" customHeight="1">
      <c r="A70" s="16"/>
      <c s="16"/>
      <c s="16" t="s">
        <v>38</v>
      </c>
      <c s="16" t="s">
        <v>1087</v>
      </c>
      <c s="16"/>
      <c s="16"/>
      <c s="16"/>
      <c s="16">
        <f>SUM(H65:H69)</f>
      </c>
      <c r="P70">
        <f>ROUND(SUM(P65:P69),2)</f>
      </c>
    </row>
    <row r="72" spans="1:8" ht="12.75" customHeight="1">
      <c r="A72" s="9"/>
      <c s="9"/>
      <c s="9" t="s">
        <v>39</v>
      </c>
      <c s="9" t="s">
        <v>230</v>
      </c>
      <c s="9"/>
      <c s="11"/>
      <c s="9"/>
      <c s="11"/>
    </row>
    <row r="73" spans="1:16" ht="12.75">
      <c r="A73" s="7">
        <v>44</v>
      </c>
      <c s="7" t="s">
        <v>1098</v>
      </c>
      <c s="7" t="s">
        <v>44</v>
      </c>
      <c s="7" t="s">
        <v>232</v>
      </c>
      <c s="7" t="s">
        <v>68</v>
      </c>
      <c s="10">
        <v>560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45</v>
      </c>
      <c s="7" t="s">
        <v>1099</v>
      </c>
      <c s="7" t="s">
        <v>44</v>
      </c>
      <c s="7" t="s">
        <v>1100</v>
      </c>
      <c s="7" t="s">
        <v>68</v>
      </c>
      <c s="10">
        <v>74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46</v>
      </c>
      <c s="7" t="s">
        <v>1101</v>
      </c>
      <c s="7" t="s">
        <v>44</v>
      </c>
      <c s="7" t="s">
        <v>1102</v>
      </c>
      <c s="7" t="s">
        <v>68</v>
      </c>
      <c s="10">
        <v>105</v>
      </c>
      <c s="14"/>
      <c s="13">
        <f>ROUND((G75*F75),2)</f>
      </c>
      <c r="O75">
        <f>rekapitulace!H8</f>
      </c>
      <c>
        <f>O75/100*H75</f>
      </c>
    </row>
    <row r="76" spans="1:16" ht="12.75">
      <c r="A76" s="7">
        <v>47</v>
      </c>
      <c s="7" t="s">
        <v>1103</v>
      </c>
      <c s="7" t="s">
        <v>44</v>
      </c>
      <c s="7" t="s">
        <v>234</v>
      </c>
      <c s="7" t="s">
        <v>68</v>
      </c>
      <c s="10">
        <v>310</v>
      </c>
      <c s="14"/>
      <c s="13">
        <f>ROUND((G76*F76),2)</f>
      </c>
      <c r="O76">
        <f>rekapitulace!H8</f>
      </c>
      <c>
        <f>O76/100*H76</f>
      </c>
    </row>
    <row r="77" spans="1:16" ht="12.75">
      <c r="A77" s="7">
        <v>48</v>
      </c>
      <c s="7" t="s">
        <v>1104</v>
      </c>
      <c s="7" t="s">
        <v>44</v>
      </c>
      <c s="7" t="s">
        <v>236</v>
      </c>
      <c s="7" t="s">
        <v>68</v>
      </c>
      <c s="10">
        <v>20</v>
      </c>
      <c s="14"/>
      <c s="13">
        <f>ROUND((G77*F77),2)</f>
      </c>
      <c r="O77">
        <f>rekapitulace!H8</f>
      </c>
      <c>
        <f>O77/100*H77</f>
      </c>
    </row>
    <row r="78" spans="1:16" ht="12.75" customHeight="1">
      <c r="A78" s="16"/>
      <c s="16"/>
      <c s="16" t="s">
        <v>39</v>
      </c>
      <c s="16" t="s">
        <v>230</v>
      </c>
      <c s="16"/>
      <c s="16"/>
      <c s="16"/>
      <c s="16">
        <f>SUM(H73:H77)</f>
      </c>
      <c r="P78">
        <f>ROUND(SUM(P73:P77),2)</f>
      </c>
    </row>
    <row r="80" spans="1:8" ht="12.75" customHeight="1">
      <c r="A80" s="9"/>
      <c s="9"/>
      <c s="9" t="s">
        <v>40</v>
      </c>
      <c s="9" t="s">
        <v>1105</v>
      </c>
      <c s="9"/>
      <c s="11"/>
      <c s="9"/>
      <c s="11"/>
    </row>
    <row r="81" spans="1:16" ht="12.75">
      <c r="A81" s="7">
        <v>49</v>
      </c>
      <c s="7" t="s">
        <v>1106</v>
      </c>
      <c s="7" t="s">
        <v>44</v>
      </c>
      <c s="7" t="s">
        <v>1107</v>
      </c>
      <c s="7" t="s">
        <v>46</v>
      </c>
      <c s="10">
        <v>71</v>
      </c>
      <c s="14"/>
      <c s="13">
        <f>ROUND((G81*F81),2)</f>
      </c>
      <c r="O81">
        <f>rekapitulace!H8</f>
      </c>
      <c>
        <f>O81/100*H81</f>
      </c>
    </row>
    <row r="82" spans="1:16" ht="12.75">
      <c r="A82" s="7">
        <v>50</v>
      </c>
      <c s="7" t="s">
        <v>1108</v>
      </c>
      <c s="7" t="s">
        <v>44</v>
      </c>
      <c s="7" t="s">
        <v>1109</v>
      </c>
      <c s="7" t="s">
        <v>46</v>
      </c>
      <c s="10">
        <v>1</v>
      </c>
      <c s="14"/>
      <c s="13">
        <f>ROUND((G82*F82),2)</f>
      </c>
      <c r="O82">
        <f>rekapitulace!H8</f>
      </c>
      <c>
        <f>O82/100*H82</f>
      </c>
    </row>
    <row r="83" spans="1:16" ht="12.75" customHeight="1">
      <c r="A83" s="16"/>
      <c s="16"/>
      <c s="16" t="s">
        <v>40</v>
      </c>
      <c s="16" t="s">
        <v>1105</v>
      </c>
      <c s="16"/>
      <c s="16"/>
      <c s="16"/>
      <c s="16">
        <f>SUM(H81:H82)</f>
      </c>
      <c r="P83">
        <f>ROUND(SUM(P81:P82),2)</f>
      </c>
    </row>
    <row r="85" spans="1:16" ht="12.75" customHeight="1">
      <c r="A85" s="16"/>
      <c s="16"/>
      <c s="16"/>
      <c s="16" t="s">
        <v>58</v>
      </c>
      <c s="16"/>
      <c s="16"/>
      <c s="16"/>
      <c s="16">
        <f>+H14+H35+H43+H50+H62+H70+H78+H83</f>
      </c>
      <c r="P85">
        <f>+P14+P35+P43+P50+P62+P70+P78+P83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1110</v>
      </c>
      <c s="5" t="s">
        <v>1111</v>
      </c>
      <c s="5"/>
    </row>
    <row r="6" spans="1:5" ht="12.75" customHeight="1">
      <c r="A6" t="s">
        <v>17</v>
      </c>
      <c r="C6" s="5" t="s">
        <v>1112</v>
      </c>
      <c s="5" t="s">
        <v>1111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1009</v>
      </c>
      <c s="9"/>
      <c s="11"/>
      <c s="9"/>
      <c s="11"/>
    </row>
    <row r="12" spans="1:16" ht="12.75">
      <c r="A12" s="7">
        <v>1</v>
      </c>
      <c s="7" t="s">
        <v>1113</v>
      </c>
      <c s="7" t="s">
        <v>44</v>
      </c>
      <c s="7" t="s">
        <v>242</v>
      </c>
      <c s="7" t="s">
        <v>105</v>
      </c>
      <c s="10">
        <v>350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1114</v>
      </c>
      <c s="7" t="s">
        <v>44</v>
      </c>
      <c s="7" t="s">
        <v>244</v>
      </c>
      <c s="7" t="s">
        <v>105</v>
      </c>
      <c s="10">
        <v>6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3</v>
      </c>
      <c s="7" t="s">
        <v>1115</v>
      </c>
      <c s="7" t="s">
        <v>44</v>
      </c>
      <c s="7" t="s">
        <v>1012</v>
      </c>
      <c s="7" t="s">
        <v>105</v>
      </c>
      <c s="10">
        <v>6</v>
      </c>
      <c s="14"/>
      <c s="13">
        <f>ROUND((G14*F14),2)</f>
      </c>
      <c r="O14">
        <f>rekapitulace!H8</f>
      </c>
      <c>
        <f>O14/100*H14</f>
      </c>
    </row>
    <row r="15" spans="1:16" ht="12.75" customHeight="1">
      <c r="A15" s="16"/>
      <c s="16"/>
      <c s="16" t="s">
        <v>24</v>
      </c>
      <c s="16" t="s">
        <v>1009</v>
      </c>
      <c s="16"/>
      <c s="16"/>
      <c s="16"/>
      <c s="16">
        <f>SUM(H12:H14)</f>
      </c>
      <c r="P15">
        <f>ROUND(SUM(P12:P14),2)</f>
      </c>
    </row>
    <row r="17" spans="1:8" ht="12.75" customHeight="1">
      <c r="A17" s="9"/>
      <c s="9"/>
      <c s="9" t="s">
        <v>34</v>
      </c>
      <c s="9" t="s">
        <v>1013</v>
      </c>
      <c s="9"/>
      <c s="11"/>
      <c s="9"/>
      <c s="11"/>
    </row>
    <row r="18" spans="1:16" ht="12.75">
      <c r="A18" s="7">
        <v>4</v>
      </c>
      <c s="7" t="s">
        <v>1116</v>
      </c>
      <c s="7" t="s">
        <v>44</v>
      </c>
      <c s="7" t="s">
        <v>1017</v>
      </c>
      <c s="7" t="s">
        <v>535</v>
      </c>
      <c s="10">
        <v>8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</v>
      </c>
      <c s="7" t="s">
        <v>1117</v>
      </c>
      <c s="7" t="s">
        <v>44</v>
      </c>
      <c s="7" t="s">
        <v>1118</v>
      </c>
      <c s="7" t="s">
        <v>535</v>
      </c>
      <c s="10">
        <v>1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6</v>
      </c>
      <c s="7" t="s">
        <v>1119</v>
      </c>
      <c s="7" t="s">
        <v>44</v>
      </c>
      <c s="7" t="s">
        <v>1019</v>
      </c>
      <c s="7" t="s">
        <v>535</v>
      </c>
      <c s="10">
        <v>1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7</v>
      </c>
      <c s="7" t="s">
        <v>1120</v>
      </c>
      <c s="7" t="s">
        <v>44</v>
      </c>
      <c s="7" t="s">
        <v>1121</v>
      </c>
      <c s="7" t="s">
        <v>535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8</v>
      </c>
      <c s="7" t="s">
        <v>1122</v>
      </c>
      <c s="7" t="s">
        <v>44</v>
      </c>
      <c s="7" t="s">
        <v>1123</v>
      </c>
      <c s="7" t="s">
        <v>535</v>
      </c>
      <c s="10">
        <v>6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9</v>
      </c>
      <c s="7" t="s">
        <v>1124</v>
      </c>
      <c s="7" t="s">
        <v>44</v>
      </c>
      <c s="7" t="s">
        <v>1125</v>
      </c>
      <c s="7" t="s">
        <v>535</v>
      </c>
      <c s="10">
        <v>6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10</v>
      </c>
      <c s="7" t="s">
        <v>1126</v>
      </c>
      <c s="7" t="s">
        <v>44</v>
      </c>
      <c s="7" t="s">
        <v>1043</v>
      </c>
      <c s="7" t="s">
        <v>535</v>
      </c>
      <c s="10">
        <v>5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11</v>
      </c>
      <c s="7" t="s">
        <v>1127</v>
      </c>
      <c s="7" t="s">
        <v>44</v>
      </c>
      <c s="7" t="s">
        <v>1045</v>
      </c>
      <c s="7" t="s">
        <v>535</v>
      </c>
      <c s="10">
        <v>5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12</v>
      </c>
      <c s="7" t="s">
        <v>1128</v>
      </c>
      <c s="7" t="s">
        <v>44</v>
      </c>
      <c s="7" t="s">
        <v>1047</v>
      </c>
      <c s="7" t="s">
        <v>535</v>
      </c>
      <c s="10">
        <v>1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13</v>
      </c>
      <c s="7" t="s">
        <v>1129</v>
      </c>
      <c s="7" t="s">
        <v>44</v>
      </c>
      <c s="7" t="s">
        <v>1049</v>
      </c>
      <c s="7" t="s">
        <v>46</v>
      </c>
      <c s="10">
        <v>5</v>
      </c>
      <c s="14"/>
      <c s="13">
        <f>ROUND((G27*F27),2)</f>
      </c>
      <c r="O27">
        <f>rekapitulace!H8</f>
      </c>
      <c>
        <f>O27/100*H27</f>
      </c>
    </row>
    <row r="28" spans="1:16" ht="12.75" customHeight="1">
      <c r="A28" s="16"/>
      <c s="16"/>
      <c s="16" t="s">
        <v>34</v>
      </c>
      <c s="16" t="s">
        <v>1013</v>
      </c>
      <c s="16"/>
      <c s="16"/>
      <c s="16"/>
      <c s="16">
        <f>SUM(H18:H27)</f>
      </c>
      <c r="P28">
        <f>ROUND(SUM(P18:P27),2)</f>
      </c>
    </row>
    <row r="30" spans="1:8" ht="12.75" customHeight="1">
      <c r="A30" s="9"/>
      <c s="9"/>
      <c s="9" t="s">
        <v>35</v>
      </c>
      <c s="9" t="s">
        <v>1130</v>
      </c>
      <c s="9"/>
      <c s="11"/>
      <c s="9"/>
      <c s="11"/>
    </row>
    <row r="31" spans="1:16" ht="12.75">
      <c r="A31" s="7">
        <v>14</v>
      </c>
      <c s="7" t="s">
        <v>1131</v>
      </c>
      <c s="7" t="s">
        <v>44</v>
      </c>
      <c s="7" t="s">
        <v>1031</v>
      </c>
      <c s="7" t="s">
        <v>535</v>
      </c>
      <c s="10">
        <v>2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15</v>
      </c>
      <c s="7" t="s">
        <v>1132</v>
      </c>
      <c s="7" t="s">
        <v>44</v>
      </c>
      <c s="7" t="s">
        <v>1133</v>
      </c>
      <c s="7" t="s">
        <v>535</v>
      </c>
      <c s="10">
        <v>2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16</v>
      </c>
      <c s="7" t="s">
        <v>1134</v>
      </c>
      <c s="7" t="s">
        <v>44</v>
      </c>
      <c s="7" t="s">
        <v>1055</v>
      </c>
      <c s="7" t="s">
        <v>535</v>
      </c>
      <c s="10">
        <v>2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17</v>
      </c>
      <c s="7" t="s">
        <v>1135</v>
      </c>
      <c s="7" t="s">
        <v>44</v>
      </c>
      <c s="7" t="s">
        <v>1057</v>
      </c>
      <c s="7" t="s">
        <v>535</v>
      </c>
      <c s="10">
        <v>2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18</v>
      </c>
      <c s="7" t="s">
        <v>1136</v>
      </c>
      <c s="7" t="s">
        <v>44</v>
      </c>
      <c s="7" t="s">
        <v>1059</v>
      </c>
      <c s="7" t="s">
        <v>46</v>
      </c>
      <c s="10">
        <v>4</v>
      </c>
      <c s="14"/>
      <c s="13">
        <f>ROUND((G35*F35),2)</f>
      </c>
      <c r="O35">
        <f>rekapitulace!H8</f>
      </c>
      <c>
        <f>O35/100*H35</f>
      </c>
    </row>
    <row r="36" spans="1:16" ht="12.75" customHeight="1">
      <c r="A36" s="16"/>
      <c s="16"/>
      <c s="16" t="s">
        <v>35</v>
      </c>
      <c s="16" t="s">
        <v>1130</v>
      </c>
      <c s="16"/>
      <c s="16"/>
      <c s="16"/>
      <c s="16">
        <f>SUM(H31:H35)</f>
      </c>
      <c r="P36">
        <f>ROUND(SUM(P31:P35),2)</f>
      </c>
    </row>
    <row r="38" spans="1:8" ht="12.75" customHeight="1">
      <c r="A38" s="9"/>
      <c s="9"/>
      <c s="9" t="s">
        <v>36</v>
      </c>
      <c s="9" t="s">
        <v>1137</v>
      </c>
      <c s="9"/>
      <c s="11"/>
      <c s="9"/>
      <c s="11"/>
    </row>
    <row r="39" spans="1:16" ht="12.75">
      <c r="A39" s="7">
        <v>19</v>
      </c>
      <c s="7" t="s">
        <v>1138</v>
      </c>
      <c s="7" t="s">
        <v>44</v>
      </c>
      <c s="7" t="s">
        <v>246</v>
      </c>
      <c s="7" t="s">
        <v>105</v>
      </c>
      <c s="10">
        <v>352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20</v>
      </c>
      <c s="7" t="s">
        <v>1139</v>
      </c>
      <c s="7" t="s">
        <v>44</v>
      </c>
      <c s="7" t="s">
        <v>1063</v>
      </c>
      <c s="7" t="s">
        <v>229</v>
      </c>
      <c s="10">
        <v>1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21</v>
      </c>
      <c s="7" t="s">
        <v>1140</v>
      </c>
      <c s="7" t="s">
        <v>44</v>
      </c>
      <c s="7" t="s">
        <v>1065</v>
      </c>
      <c s="7" t="s">
        <v>105</v>
      </c>
      <c s="10">
        <v>340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22</v>
      </c>
      <c s="7" t="s">
        <v>1141</v>
      </c>
      <c s="7" t="s">
        <v>44</v>
      </c>
      <c s="7" t="s">
        <v>1067</v>
      </c>
      <c s="7" t="s">
        <v>535</v>
      </c>
      <c s="10">
        <v>4</v>
      </c>
      <c s="14"/>
      <c s="13">
        <f>ROUND((G42*F42),2)</f>
      </c>
      <c r="O42">
        <f>rekapitulace!H8</f>
      </c>
      <c>
        <f>O42/100*H42</f>
      </c>
    </row>
    <row r="43" spans="1:16" ht="12.75" customHeight="1">
      <c r="A43" s="16"/>
      <c s="16"/>
      <c s="16" t="s">
        <v>36</v>
      </c>
      <c s="16" t="s">
        <v>1137</v>
      </c>
      <c s="16"/>
      <c s="16"/>
      <c s="16"/>
      <c s="16">
        <f>SUM(H39:H42)</f>
      </c>
      <c r="P43">
        <f>ROUND(SUM(P39:P42),2)</f>
      </c>
    </row>
    <row r="45" spans="1:8" ht="12.75" customHeight="1">
      <c r="A45" s="9"/>
      <c s="9"/>
      <c s="9" t="s">
        <v>37</v>
      </c>
      <c s="9" t="s">
        <v>1087</v>
      </c>
      <c s="9"/>
      <c s="11"/>
      <c s="9"/>
      <c s="11"/>
    </row>
    <row r="46" spans="1:16" ht="12.75">
      <c r="A46" s="7">
        <v>23</v>
      </c>
      <c s="7" t="s">
        <v>1142</v>
      </c>
      <c s="7" t="s">
        <v>44</v>
      </c>
      <c s="7" t="s">
        <v>1143</v>
      </c>
      <c s="7" t="s">
        <v>46</v>
      </c>
      <c s="10">
        <v>2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24</v>
      </c>
      <c s="7" t="s">
        <v>1144</v>
      </c>
      <c s="7" t="s">
        <v>44</v>
      </c>
      <c s="7" t="s">
        <v>1145</v>
      </c>
      <c s="7" t="s">
        <v>46</v>
      </c>
      <c s="10">
        <v>1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25</v>
      </c>
      <c s="7" t="s">
        <v>1146</v>
      </c>
      <c s="7" t="s">
        <v>44</v>
      </c>
      <c s="7" t="s">
        <v>1147</v>
      </c>
      <c s="7" t="s">
        <v>46</v>
      </c>
      <c s="10">
        <v>3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26</v>
      </c>
      <c s="7" t="s">
        <v>1148</v>
      </c>
      <c s="7" t="s">
        <v>44</v>
      </c>
      <c s="7" t="s">
        <v>1089</v>
      </c>
      <c s="7" t="s">
        <v>229</v>
      </c>
      <c s="10">
        <v>1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27</v>
      </c>
      <c s="7" t="s">
        <v>1149</v>
      </c>
      <c s="7" t="s">
        <v>44</v>
      </c>
      <c s="7" t="s">
        <v>1091</v>
      </c>
      <c s="7" t="s">
        <v>229</v>
      </c>
      <c s="10">
        <v>1</v>
      </c>
      <c s="14"/>
      <c s="13">
        <f>ROUND((G50*F50),2)</f>
      </c>
      <c r="O50">
        <f>rekapitulace!H8</f>
      </c>
      <c>
        <f>O50/100*H50</f>
      </c>
    </row>
    <row r="51" spans="1:16" ht="12.75">
      <c r="A51" s="7">
        <v>28</v>
      </c>
      <c s="7" t="s">
        <v>1150</v>
      </c>
      <c s="7" t="s">
        <v>44</v>
      </c>
      <c s="7" t="s">
        <v>1093</v>
      </c>
      <c s="7" t="s">
        <v>229</v>
      </c>
      <c s="10">
        <v>1</v>
      </c>
      <c s="14"/>
      <c s="13">
        <f>ROUND((G51*F51),2)</f>
      </c>
      <c r="O51">
        <f>rekapitulace!H8</f>
      </c>
      <c>
        <f>O51/100*H51</f>
      </c>
    </row>
    <row r="52" spans="1:16" ht="12.75">
      <c r="A52" s="7">
        <v>29</v>
      </c>
      <c s="7" t="s">
        <v>1151</v>
      </c>
      <c s="7" t="s">
        <v>44</v>
      </c>
      <c s="7" t="s">
        <v>1095</v>
      </c>
      <c s="7" t="s">
        <v>229</v>
      </c>
      <c s="10">
        <v>1</v>
      </c>
      <c s="14"/>
      <c s="13">
        <f>ROUND((G52*F52),2)</f>
      </c>
      <c r="O52">
        <f>rekapitulace!H8</f>
      </c>
      <c>
        <f>O52/100*H52</f>
      </c>
    </row>
    <row r="53" spans="1:16" ht="12.75">
      <c r="A53" s="7">
        <v>30</v>
      </c>
      <c s="7" t="s">
        <v>1152</v>
      </c>
      <c s="7" t="s">
        <v>44</v>
      </c>
      <c s="7" t="s">
        <v>1097</v>
      </c>
      <c s="7" t="s">
        <v>229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1:16" ht="12.75" customHeight="1">
      <c r="A54" s="16"/>
      <c s="16"/>
      <c s="16" t="s">
        <v>37</v>
      </c>
      <c s="16" t="s">
        <v>1087</v>
      </c>
      <c s="16"/>
      <c s="16"/>
      <c s="16"/>
      <c s="16">
        <f>SUM(H46:H53)</f>
      </c>
      <c r="P54">
        <f>ROUND(SUM(P46:P53),2)</f>
      </c>
    </row>
    <row r="56" spans="1:8" ht="12.75" customHeight="1">
      <c r="A56" s="9"/>
      <c s="9"/>
      <c s="9" t="s">
        <v>38</v>
      </c>
      <c s="9" t="s">
        <v>230</v>
      </c>
      <c s="9"/>
      <c s="11"/>
      <c s="9"/>
      <c s="11"/>
    </row>
    <row r="57" spans="1:16" ht="12.75">
      <c r="A57" s="7">
        <v>31</v>
      </c>
      <c s="7" t="s">
        <v>1153</v>
      </c>
      <c s="7" t="s">
        <v>44</v>
      </c>
      <c s="7" t="s">
        <v>232</v>
      </c>
      <c s="7" t="s">
        <v>68</v>
      </c>
      <c s="10">
        <v>126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32</v>
      </c>
      <c s="7" t="s">
        <v>1154</v>
      </c>
      <c s="7" t="s">
        <v>44</v>
      </c>
      <c s="7" t="s">
        <v>1100</v>
      </c>
      <c s="7" t="s">
        <v>68</v>
      </c>
      <c s="10">
        <v>25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33</v>
      </c>
      <c s="7" t="s">
        <v>1155</v>
      </c>
      <c s="7" t="s">
        <v>44</v>
      </c>
      <c s="7" t="s">
        <v>1102</v>
      </c>
      <c s="7" t="s">
        <v>68</v>
      </c>
      <c s="10">
        <v>28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34</v>
      </c>
      <c s="7" t="s">
        <v>1156</v>
      </c>
      <c s="7" t="s">
        <v>44</v>
      </c>
      <c s="7" t="s">
        <v>234</v>
      </c>
      <c s="7" t="s">
        <v>68</v>
      </c>
      <c s="10">
        <v>70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35</v>
      </c>
      <c s="7" t="s">
        <v>1157</v>
      </c>
      <c s="7" t="s">
        <v>44</v>
      </c>
      <c s="7" t="s">
        <v>236</v>
      </c>
      <c s="7" t="s">
        <v>68</v>
      </c>
      <c s="10">
        <v>20</v>
      </c>
      <c s="14"/>
      <c s="13">
        <f>ROUND((G61*F61),2)</f>
      </c>
      <c r="O61">
        <f>rekapitulace!H8</f>
      </c>
      <c>
        <f>O61/100*H61</f>
      </c>
    </row>
    <row r="62" spans="1:16" ht="12.75" customHeight="1">
      <c r="A62" s="16"/>
      <c s="16"/>
      <c s="16" t="s">
        <v>38</v>
      </c>
      <c s="16" t="s">
        <v>230</v>
      </c>
      <c s="16"/>
      <c s="16"/>
      <c s="16"/>
      <c s="16">
        <f>SUM(H57:H61)</f>
      </c>
      <c r="P62">
        <f>ROUND(SUM(P57:P61),2)</f>
      </c>
    </row>
    <row r="64" spans="1:16" ht="12.75" customHeight="1">
      <c r="A64" s="16"/>
      <c s="16"/>
      <c s="16"/>
      <c s="16" t="s">
        <v>58</v>
      </c>
      <c s="16"/>
      <c s="16"/>
      <c s="16"/>
      <c s="16">
        <f>+H15+H28+H36+H43+H54+H62</f>
      </c>
      <c r="P64">
        <f>+P15+P28+P36+P43+P54+P62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1158</v>
      </c>
      <c s="5" t="s">
        <v>1159</v>
      </c>
      <c s="5"/>
    </row>
    <row r="6" spans="1:5" ht="12.75" customHeight="1">
      <c r="A6" t="s">
        <v>17</v>
      </c>
      <c r="C6" s="5" t="s">
        <v>1160</v>
      </c>
      <c s="5" t="s">
        <v>1159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1161</v>
      </c>
      <c s="9" t="s">
        <v>1009</v>
      </c>
      <c s="9"/>
      <c s="11"/>
      <c s="9"/>
      <c s="11"/>
    </row>
    <row r="12" spans="1:16" ht="12.75">
      <c r="A12" s="7">
        <v>1</v>
      </c>
      <c s="7" t="s">
        <v>1162</v>
      </c>
      <c s="7" t="s">
        <v>44</v>
      </c>
      <c s="7" t="s">
        <v>1163</v>
      </c>
      <c s="7" t="s">
        <v>105</v>
      </c>
      <c s="10">
        <v>118</v>
      </c>
      <c s="14"/>
      <c s="13">
        <f>ROUND((G12*F12),2)</f>
      </c>
      <c r="O12">
        <f>rekapitulace!H8</f>
      </c>
      <c>
        <f>O12/100*H12</f>
      </c>
    </row>
    <row r="13" spans="1:16" ht="12.75" customHeight="1">
      <c r="A13" s="16"/>
      <c s="16"/>
      <c s="16" t="s">
        <v>1161</v>
      </c>
      <c s="16" t="s">
        <v>1009</v>
      </c>
      <c s="16"/>
      <c s="16"/>
      <c s="16"/>
      <c s="16">
        <f>SUM(H12:H12)</f>
      </c>
      <c r="P13">
        <f>ROUND(SUM(P12:P12),2)</f>
      </c>
    </row>
    <row r="15" spans="1:8" ht="12.75" customHeight="1">
      <c r="A15" s="9"/>
      <c s="9"/>
      <c s="9" t="s">
        <v>1165</v>
      </c>
      <c s="9" t="s">
        <v>1164</v>
      </c>
      <c s="9"/>
      <c s="11"/>
      <c s="9"/>
      <c s="11"/>
    </row>
    <row r="16" spans="1:16" ht="12.75">
      <c r="A16" s="7">
        <v>2</v>
      </c>
      <c s="7" t="s">
        <v>1166</v>
      </c>
      <c s="7" t="s">
        <v>44</v>
      </c>
      <c s="7" t="s">
        <v>244</v>
      </c>
      <c s="7" t="s">
        <v>105</v>
      </c>
      <c s="10">
        <v>10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3</v>
      </c>
      <c s="7" t="s">
        <v>1167</v>
      </c>
      <c s="7" t="s">
        <v>44</v>
      </c>
      <c s="7" t="s">
        <v>1163</v>
      </c>
      <c s="7" t="s">
        <v>105</v>
      </c>
      <c s="10">
        <v>10</v>
      </c>
      <c s="14"/>
      <c s="13">
        <f>ROUND((G17*F17),2)</f>
      </c>
      <c r="O17">
        <f>rekapitulace!H8</f>
      </c>
      <c>
        <f>O17/100*H17</f>
      </c>
    </row>
    <row r="18" spans="1:16" ht="12.75" customHeight="1">
      <c r="A18" s="16"/>
      <c s="16"/>
      <c s="16" t="s">
        <v>1165</v>
      </c>
      <c s="16" t="s">
        <v>1164</v>
      </c>
      <c s="16"/>
      <c s="16"/>
      <c s="16"/>
      <c s="16">
        <f>SUM(H16:H17)</f>
      </c>
      <c r="P18">
        <f>ROUND(SUM(P16:P17),2)</f>
      </c>
    </row>
    <row r="20" spans="1:8" ht="12.75" customHeight="1">
      <c r="A20" s="9"/>
      <c s="9"/>
      <c s="9" t="s">
        <v>1168</v>
      </c>
      <c s="9" t="s">
        <v>1013</v>
      </c>
      <c s="9"/>
      <c s="11"/>
      <c s="9"/>
      <c s="11"/>
    </row>
    <row r="21" spans="1:16" ht="12.75">
      <c r="A21" s="7">
        <v>4</v>
      </c>
      <c s="7" t="s">
        <v>1169</v>
      </c>
      <c s="7" t="s">
        <v>44</v>
      </c>
      <c s="7" t="s">
        <v>1170</v>
      </c>
      <c s="7" t="s">
        <v>535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5</v>
      </c>
      <c s="7" t="s">
        <v>1171</v>
      </c>
      <c s="7" t="s">
        <v>44</v>
      </c>
      <c s="7" t="s">
        <v>1172</v>
      </c>
      <c s="7" t="s">
        <v>535</v>
      </c>
      <c s="10">
        <v>8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6</v>
      </c>
      <c s="7" t="s">
        <v>1173</v>
      </c>
      <c s="7" t="s">
        <v>44</v>
      </c>
      <c s="7" t="s">
        <v>1174</v>
      </c>
      <c s="7" t="s">
        <v>535</v>
      </c>
      <c s="10">
        <v>8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7</v>
      </c>
      <c s="7" t="s">
        <v>1175</v>
      </c>
      <c s="7" t="s">
        <v>44</v>
      </c>
      <c s="7" t="s">
        <v>1176</v>
      </c>
      <c s="7" t="s">
        <v>535</v>
      </c>
      <c s="10">
        <v>8</v>
      </c>
      <c s="14"/>
      <c s="13">
        <f>ROUND((G24*F24),2)</f>
      </c>
      <c r="O24">
        <f>rekapitulace!H8</f>
      </c>
      <c>
        <f>O24/100*H24</f>
      </c>
    </row>
    <row r="25" spans="1:16" ht="12.75" customHeight="1">
      <c r="A25" s="16"/>
      <c s="16"/>
      <c s="16" t="s">
        <v>1168</v>
      </c>
      <c s="16" t="s">
        <v>1013</v>
      </c>
      <c s="16"/>
      <c s="16"/>
      <c s="16"/>
      <c s="16">
        <f>SUM(H21:H24)</f>
      </c>
      <c r="P25">
        <f>ROUND(SUM(P21:P24),2)</f>
      </c>
    </row>
    <row r="27" spans="1:8" ht="12.75" customHeight="1">
      <c r="A27" s="9"/>
      <c s="9"/>
      <c s="9" t="s">
        <v>1178</v>
      </c>
      <c s="9" t="s">
        <v>1177</v>
      </c>
      <c s="9"/>
      <c s="11"/>
      <c s="9"/>
      <c s="11"/>
    </row>
    <row r="28" spans="1:16" ht="12.75">
      <c r="A28" s="7">
        <v>8</v>
      </c>
      <c s="7" t="s">
        <v>1179</v>
      </c>
      <c s="7" t="s">
        <v>44</v>
      </c>
      <c s="7" t="s">
        <v>1025</v>
      </c>
      <c s="7" t="s">
        <v>535</v>
      </c>
      <c s="10">
        <v>1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9</v>
      </c>
      <c s="7" t="s">
        <v>1180</v>
      </c>
      <c s="7" t="s">
        <v>44</v>
      </c>
      <c s="7" t="s">
        <v>1172</v>
      </c>
      <c s="7" t="s">
        <v>535</v>
      </c>
      <c s="10">
        <v>1</v>
      </c>
      <c s="14"/>
      <c s="13">
        <f>ROUND((G29*F29),2)</f>
      </c>
      <c r="O29">
        <f>rekapitulace!H8</f>
      </c>
      <c>
        <f>O29/100*H29</f>
      </c>
    </row>
    <row r="30" spans="1:16" ht="12.75">
      <c r="A30" s="7">
        <v>10</v>
      </c>
      <c s="7" t="s">
        <v>1181</v>
      </c>
      <c s="7" t="s">
        <v>44</v>
      </c>
      <c s="7" t="s">
        <v>1182</v>
      </c>
      <c s="7" t="s">
        <v>535</v>
      </c>
      <c s="10">
        <v>8</v>
      </c>
      <c s="14"/>
      <c s="13">
        <f>ROUND((G30*F30),2)</f>
      </c>
      <c r="O30">
        <f>rekapitulace!H8</f>
      </c>
      <c>
        <f>O30/100*H30</f>
      </c>
    </row>
    <row r="31" spans="1:16" ht="12.75">
      <c r="A31" s="7">
        <v>11</v>
      </c>
      <c s="7" t="s">
        <v>1183</v>
      </c>
      <c s="7" t="s">
        <v>44</v>
      </c>
      <c s="7" t="s">
        <v>1174</v>
      </c>
      <c s="7" t="s">
        <v>535</v>
      </c>
      <c s="10">
        <v>8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12</v>
      </c>
      <c s="7" t="s">
        <v>1184</v>
      </c>
      <c s="7" t="s">
        <v>44</v>
      </c>
      <c s="7" t="s">
        <v>1185</v>
      </c>
      <c s="7" t="s">
        <v>535</v>
      </c>
      <c s="10">
        <v>1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13</v>
      </c>
      <c s="7" t="s">
        <v>1186</v>
      </c>
      <c s="7" t="s">
        <v>44</v>
      </c>
      <c s="7" t="s">
        <v>1187</v>
      </c>
      <c s="7" t="s">
        <v>535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1:16" ht="12.75" customHeight="1">
      <c r="A34" s="16"/>
      <c s="16"/>
      <c s="16" t="s">
        <v>1178</v>
      </c>
      <c s="16" t="s">
        <v>1177</v>
      </c>
      <c s="16"/>
      <c s="16"/>
      <c s="16"/>
      <c s="16">
        <f>SUM(H28:H33)</f>
      </c>
      <c r="P34">
        <f>ROUND(SUM(P28:P33),2)</f>
      </c>
    </row>
    <row r="36" spans="1:8" ht="12.75" customHeight="1">
      <c r="A36" s="9"/>
      <c s="9"/>
      <c s="9" t="s">
        <v>1188</v>
      </c>
      <c s="9" t="s">
        <v>1060</v>
      </c>
      <c s="9"/>
      <c s="11"/>
      <c s="9"/>
      <c s="11"/>
    </row>
    <row r="37" spans="1:16" ht="12.75">
      <c r="A37" s="7">
        <v>14</v>
      </c>
      <c s="7" t="s">
        <v>1189</v>
      </c>
      <c s="7" t="s">
        <v>44</v>
      </c>
      <c s="7" t="s">
        <v>246</v>
      </c>
      <c s="7" t="s">
        <v>105</v>
      </c>
      <c s="10">
        <v>102</v>
      </c>
      <c s="14"/>
      <c s="13">
        <f>ROUND((G37*F37),2)</f>
      </c>
      <c r="O37">
        <f>rekapitulace!H8</f>
      </c>
      <c>
        <f>O37/100*H37</f>
      </c>
    </row>
    <row r="38" spans="1:16" ht="12.75">
      <c r="A38" s="7">
        <v>15</v>
      </c>
      <c s="7" t="s">
        <v>1190</v>
      </c>
      <c s="7" t="s">
        <v>44</v>
      </c>
      <c s="7" t="s">
        <v>1063</v>
      </c>
      <c s="7" t="s">
        <v>229</v>
      </c>
      <c s="10">
        <v>1</v>
      </c>
      <c s="14"/>
      <c s="13">
        <f>ROUND((G38*F38),2)</f>
      </c>
      <c r="O38">
        <f>rekapitulace!H8</f>
      </c>
      <c>
        <f>O38/100*H38</f>
      </c>
    </row>
    <row r="39" spans="1:16" ht="12.75">
      <c r="A39" s="7">
        <v>16</v>
      </c>
      <c s="7" t="s">
        <v>1191</v>
      </c>
      <c s="7" t="s">
        <v>44</v>
      </c>
      <c s="7" t="s">
        <v>1065</v>
      </c>
      <c s="7" t="s">
        <v>105</v>
      </c>
      <c s="10">
        <v>102</v>
      </c>
      <c s="14"/>
      <c s="13">
        <f>ROUND((G39*F39),2)</f>
      </c>
      <c r="O39">
        <f>rekapitulace!H8</f>
      </c>
      <c>
        <f>O39/100*H39</f>
      </c>
    </row>
    <row r="40" spans="1:16" ht="12.75" customHeight="1">
      <c r="A40" s="16"/>
      <c s="16"/>
      <c s="16" t="s">
        <v>1188</v>
      </c>
      <c s="16" t="s">
        <v>1060</v>
      </c>
      <c s="16"/>
      <c s="16"/>
      <c s="16"/>
      <c s="16">
        <f>SUM(H37:H39)</f>
      </c>
      <c r="P40">
        <f>ROUND(SUM(P37:P39),2)</f>
      </c>
    </row>
    <row r="42" spans="1:8" ht="12.75" customHeight="1">
      <c r="A42" s="9"/>
      <c s="9"/>
      <c s="9" t="s">
        <v>1193</v>
      </c>
      <c s="9" t="s">
        <v>1192</v>
      </c>
      <c s="9"/>
      <c s="11"/>
      <c s="9"/>
      <c s="11"/>
    </row>
    <row r="43" spans="1:16" ht="12.75">
      <c r="A43" s="7">
        <v>17</v>
      </c>
      <c s="7" t="s">
        <v>1194</v>
      </c>
      <c s="7" t="s">
        <v>44</v>
      </c>
      <c s="7" t="s">
        <v>246</v>
      </c>
      <c s="7" t="s">
        <v>105</v>
      </c>
      <c s="10">
        <v>20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18</v>
      </c>
      <c s="7" t="s">
        <v>1195</v>
      </c>
      <c s="7" t="s">
        <v>44</v>
      </c>
      <c s="7" t="s">
        <v>1063</v>
      </c>
      <c s="7" t="s">
        <v>229</v>
      </c>
      <c s="10">
        <v>2</v>
      </c>
      <c s="14"/>
      <c s="13">
        <f>ROUND((G44*F44),2)</f>
      </c>
      <c r="O44">
        <f>rekapitulace!H8</f>
      </c>
      <c>
        <f>O44/100*H44</f>
      </c>
    </row>
    <row r="45" spans="1:16" ht="12.75">
      <c r="A45" s="7">
        <v>19</v>
      </c>
      <c s="7" t="s">
        <v>1196</v>
      </c>
      <c s="7" t="s">
        <v>44</v>
      </c>
      <c s="7" t="s">
        <v>1065</v>
      </c>
      <c s="7" t="s">
        <v>105</v>
      </c>
      <c s="10">
        <v>16</v>
      </c>
      <c s="14"/>
      <c s="13">
        <f>ROUND((G45*F45),2)</f>
      </c>
      <c r="O45">
        <f>rekapitulace!H8</f>
      </c>
      <c>
        <f>O45/100*H45</f>
      </c>
    </row>
    <row r="46" spans="1:16" ht="12.75" customHeight="1">
      <c r="A46" s="16"/>
      <c s="16"/>
      <c s="16" t="s">
        <v>1193</v>
      </c>
      <c s="16" t="s">
        <v>1192</v>
      </c>
      <c s="16"/>
      <c s="16"/>
      <c s="16"/>
      <c s="16">
        <f>SUM(H43:H45)</f>
      </c>
      <c r="P46">
        <f>ROUND(SUM(P43:P45),2)</f>
      </c>
    </row>
    <row r="48" spans="1:8" ht="12.75" customHeight="1">
      <c r="A48" s="9"/>
      <c s="9"/>
      <c s="9" t="s">
        <v>1197</v>
      </c>
      <c s="9" t="s">
        <v>1068</v>
      </c>
      <c s="9"/>
      <c s="11"/>
      <c s="9"/>
      <c s="11"/>
    </row>
    <row r="49" spans="1:16" ht="12.75">
      <c r="A49" s="7">
        <v>20</v>
      </c>
      <c s="7" t="s">
        <v>1198</v>
      </c>
      <c s="7" t="s">
        <v>44</v>
      </c>
      <c s="7" t="s">
        <v>1199</v>
      </c>
      <c s="7" t="s">
        <v>535</v>
      </c>
      <c s="10">
        <v>72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21</v>
      </c>
      <c s="7" t="s">
        <v>1200</v>
      </c>
      <c s="7" t="s">
        <v>44</v>
      </c>
      <c s="7" t="s">
        <v>1201</v>
      </c>
      <c s="7" t="s">
        <v>535</v>
      </c>
      <c s="10">
        <v>142</v>
      </c>
      <c s="14"/>
      <c s="13">
        <f>ROUND((G50*F50),2)</f>
      </c>
      <c r="O50">
        <f>rekapitulace!H8</f>
      </c>
      <c>
        <f>O50/100*H50</f>
      </c>
    </row>
    <row r="51" spans="1:16" ht="12.75">
      <c r="A51" s="7">
        <v>22</v>
      </c>
      <c s="7" t="s">
        <v>1202</v>
      </c>
      <c s="7" t="s">
        <v>44</v>
      </c>
      <c s="7" t="s">
        <v>1074</v>
      </c>
      <c s="7" t="s">
        <v>535</v>
      </c>
      <c s="10">
        <v>1</v>
      </c>
      <c s="14"/>
      <c s="13">
        <f>ROUND((G51*F51),2)</f>
      </c>
      <c r="O51">
        <f>rekapitulace!H8</f>
      </c>
      <c>
        <f>O51/100*H51</f>
      </c>
    </row>
    <row r="52" spans="1:16" ht="12.75">
      <c r="A52" s="7">
        <v>23</v>
      </c>
      <c s="7" t="s">
        <v>1203</v>
      </c>
      <c s="7" t="s">
        <v>44</v>
      </c>
      <c s="7" t="s">
        <v>1084</v>
      </c>
      <c s="7" t="s">
        <v>535</v>
      </c>
      <c s="10">
        <v>72</v>
      </c>
      <c s="14"/>
      <c s="13">
        <f>ROUND((G52*F52),2)</f>
      </c>
      <c r="O52">
        <f>rekapitulace!H8</f>
      </c>
      <c>
        <f>O52/100*H52</f>
      </c>
    </row>
    <row r="53" spans="1:16" ht="12.75">
      <c r="A53" s="7">
        <v>24</v>
      </c>
      <c s="7" t="s">
        <v>1204</v>
      </c>
      <c s="7" t="s">
        <v>44</v>
      </c>
      <c s="7" t="s">
        <v>1205</v>
      </c>
      <c s="7" t="s">
        <v>535</v>
      </c>
      <c s="10">
        <v>216</v>
      </c>
      <c s="14"/>
      <c s="13">
        <f>ROUND((G53*F53),2)</f>
      </c>
      <c r="O53">
        <f>rekapitulace!H8</f>
      </c>
      <c>
        <f>O53/100*H53</f>
      </c>
    </row>
    <row r="54" spans="1:16" ht="12.75">
      <c r="A54" s="7">
        <v>25</v>
      </c>
      <c s="7" t="s">
        <v>1206</v>
      </c>
      <c s="7" t="s">
        <v>44</v>
      </c>
      <c s="7" t="s">
        <v>1207</v>
      </c>
      <c s="7" t="s">
        <v>535</v>
      </c>
      <c s="10">
        <v>4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26</v>
      </c>
      <c s="7" t="s">
        <v>1208</v>
      </c>
      <c s="7" t="s">
        <v>44</v>
      </c>
      <c s="7" t="s">
        <v>1209</v>
      </c>
      <c s="7" t="s">
        <v>535</v>
      </c>
      <c s="10">
        <v>56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27</v>
      </c>
      <c s="7" t="s">
        <v>1210</v>
      </c>
      <c s="7" t="s">
        <v>44</v>
      </c>
      <c s="7" t="s">
        <v>1211</v>
      </c>
      <c s="7" t="s">
        <v>535</v>
      </c>
      <c s="10">
        <v>4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28</v>
      </c>
      <c s="7" t="s">
        <v>1212</v>
      </c>
      <c s="7" t="s">
        <v>44</v>
      </c>
      <c s="7" t="s">
        <v>1213</v>
      </c>
      <c s="7" t="s">
        <v>535</v>
      </c>
      <c s="10">
        <v>1</v>
      </c>
      <c s="14"/>
      <c s="13">
        <f>ROUND((G57*F57),2)</f>
      </c>
      <c r="O57">
        <f>rekapitulace!H8</f>
      </c>
      <c>
        <f>O57/100*H57</f>
      </c>
    </row>
    <row r="58" spans="1:16" ht="12.75" customHeight="1">
      <c r="A58" s="16"/>
      <c s="16"/>
      <c s="16" t="s">
        <v>1197</v>
      </c>
      <c s="16" t="s">
        <v>1068</v>
      </c>
      <c s="16"/>
      <c s="16"/>
      <c s="16"/>
      <c s="16">
        <f>SUM(H49:H57)</f>
      </c>
      <c r="P58">
        <f>ROUND(SUM(P49:P57),2)</f>
      </c>
    </row>
    <row r="60" spans="1:8" ht="12.75" customHeight="1">
      <c r="A60" s="9"/>
      <c s="9"/>
      <c s="9" t="s">
        <v>1215</v>
      </c>
      <c s="9" t="s">
        <v>1214</v>
      </c>
      <c s="9"/>
      <c s="11"/>
      <c s="9"/>
      <c s="11"/>
    </row>
    <row r="61" spans="1:16" ht="12.75">
      <c r="A61" s="7">
        <v>29</v>
      </c>
      <c s="7" t="s">
        <v>1216</v>
      </c>
      <c s="7" t="s">
        <v>44</v>
      </c>
      <c s="7" t="s">
        <v>1070</v>
      </c>
      <c s="7" t="s">
        <v>535</v>
      </c>
      <c s="10">
        <v>1</v>
      </c>
      <c s="14"/>
      <c s="13">
        <f>ROUND((G61*F61),2)</f>
      </c>
      <c r="O61">
        <f>rekapitulace!H8</f>
      </c>
      <c>
        <f>O61/100*H61</f>
      </c>
    </row>
    <row r="62" spans="1:16" ht="12.75">
      <c r="A62" s="7">
        <v>30</v>
      </c>
      <c s="7" t="s">
        <v>1217</v>
      </c>
      <c s="7" t="s">
        <v>44</v>
      </c>
      <c s="7" t="s">
        <v>1218</v>
      </c>
      <c s="7" t="s">
        <v>535</v>
      </c>
      <c s="10">
        <v>1</v>
      </c>
      <c s="14"/>
      <c s="13">
        <f>ROUND((G62*F62),2)</f>
      </c>
      <c r="O62">
        <f>rekapitulace!H8</f>
      </c>
      <c>
        <f>O62/100*H62</f>
      </c>
    </row>
    <row r="63" spans="1:16" ht="12.75">
      <c r="A63" s="7">
        <v>31</v>
      </c>
      <c s="7" t="s">
        <v>1219</v>
      </c>
      <c s="7" t="s">
        <v>44</v>
      </c>
      <c s="7" t="s">
        <v>1220</v>
      </c>
      <c s="7" t="s">
        <v>535</v>
      </c>
      <c s="10">
        <v>1</v>
      </c>
      <c s="14"/>
      <c s="13">
        <f>ROUND((G63*F63),2)</f>
      </c>
      <c r="O63">
        <f>rekapitulace!H8</f>
      </c>
      <c>
        <f>O63/100*H63</f>
      </c>
    </row>
    <row r="64" spans="1:16" ht="12.75">
      <c r="A64" s="7">
        <v>32</v>
      </c>
      <c s="7" t="s">
        <v>1221</v>
      </c>
      <c s="7" t="s">
        <v>44</v>
      </c>
      <c s="7" t="s">
        <v>1205</v>
      </c>
      <c s="7" t="s">
        <v>535</v>
      </c>
      <c s="10">
        <v>1</v>
      </c>
      <c s="14"/>
      <c s="13">
        <f>ROUND((G64*F64),2)</f>
      </c>
      <c r="O64">
        <f>rekapitulace!H8</f>
      </c>
      <c>
        <f>O64/100*H64</f>
      </c>
    </row>
    <row r="65" spans="1:16" ht="12.75">
      <c r="A65" s="7">
        <v>33</v>
      </c>
      <c s="7" t="s">
        <v>1222</v>
      </c>
      <c s="7" t="s">
        <v>44</v>
      </c>
      <c s="7" t="s">
        <v>1207</v>
      </c>
      <c s="7" t="s">
        <v>535</v>
      </c>
      <c s="10">
        <v>1</v>
      </c>
      <c s="14"/>
      <c s="13">
        <f>ROUND((G65*F65),2)</f>
      </c>
      <c r="O65">
        <f>rekapitulace!H8</f>
      </c>
      <c>
        <f>O65/100*H65</f>
      </c>
    </row>
    <row r="66" spans="1:16" ht="12.75">
      <c r="A66" s="7">
        <v>34</v>
      </c>
      <c s="7" t="s">
        <v>1223</v>
      </c>
      <c s="7" t="s">
        <v>44</v>
      </c>
      <c s="7" t="s">
        <v>1224</v>
      </c>
      <c s="7" t="s">
        <v>535</v>
      </c>
      <c s="10">
        <v>1</v>
      </c>
      <c s="14"/>
      <c s="13">
        <f>ROUND((G66*F66),2)</f>
      </c>
      <c r="O66">
        <f>rekapitulace!H8</f>
      </c>
      <c>
        <f>O66/100*H66</f>
      </c>
    </row>
    <row r="67" spans="1:16" ht="12.75" customHeight="1">
      <c r="A67" s="16"/>
      <c s="16"/>
      <c s="16" t="s">
        <v>1215</v>
      </c>
      <c s="16" t="s">
        <v>1214</v>
      </c>
      <c s="16"/>
      <c s="16"/>
      <c s="16"/>
      <c s="16">
        <f>SUM(H61:H66)</f>
      </c>
      <c r="P67">
        <f>ROUND(SUM(P61:P66),2)</f>
      </c>
    </row>
    <row r="69" spans="1:8" ht="12.75" customHeight="1">
      <c r="A69" s="9"/>
      <c s="9"/>
      <c s="9" t="s">
        <v>1225</v>
      </c>
      <c s="9" t="s">
        <v>1087</v>
      </c>
      <c s="9"/>
      <c s="11"/>
      <c s="9"/>
      <c s="11"/>
    </row>
    <row r="70" spans="1:16" ht="12.75">
      <c r="A70" s="7">
        <v>35</v>
      </c>
      <c s="7" t="s">
        <v>1226</v>
      </c>
      <c s="7" t="s">
        <v>44</v>
      </c>
      <c s="7" t="s">
        <v>1227</v>
      </c>
      <c s="7" t="s">
        <v>105</v>
      </c>
      <c s="10">
        <v>102</v>
      </c>
      <c s="14"/>
      <c s="13">
        <f>ROUND((G70*F70),2)</f>
      </c>
      <c r="O70">
        <f>rekapitulace!H8</f>
      </c>
      <c>
        <f>O70/100*H70</f>
      </c>
    </row>
    <row r="71" spans="1:16" ht="12.75">
      <c r="A71" s="7">
        <v>36</v>
      </c>
      <c s="7" t="s">
        <v>1228</v>
      </c>
      <c s="7" t="s">
        <v>44</v>
      </c>
      <c s="7" t="s">
        <v>1089</v>
      </c>
      <c s="7" t="s">
        <v>229</v>
      </c>
      <c s="10">
        <v>1</v>
      </c>
      <c s="14"/>
      <c s="13">
        <f>ROUND((G71*F71),2)</f>
      </c>
      <c r="O71">
        <f>rekapitulace!H8</f>
      </c>
      <c>
        <f>O71/100*H71</f>
      </c>
    </row>
    <row r="72" spans="1:16" ht="12.75">
      <c r="A72" s="7">
        <v>37</v>
      </c>
      <c s="7" t="s">
        <v>1229</v>
      </c>
      <c s="7" t="s">
        <v>44</v>
      </c>
      <c s="7" t="s">
        <v>1091</v>
      </c>
      <c s="7" t="s">
        <v>229</v>
      </c>
      <c s="10">
        <v>1</v>
      </c>
      <c s="14"/>
      <c s="13">
        <f>ROUND((G72*F72),2)</f>
      </c>
      <c r="O72">
        <f>rekapitulace!H8</f>
      </c>
      <c>
        <f>O72/100*H72</f>
      </c>
    </row>
    <row r="73" spans="1:16" ht="12.75">
      <c r="A73" s="7">
        <v>38</v>
      </c>
      <c s="7" t="s">
        <v>1230</v>
      </c>
      <c s="7" t="s">
        <v>44</v>
      </c>
      <c s="7" t="s">
        <v>1093</v>
      </c>
      <c s="7" t="s">
        <v>229</v>
      </c>
      <c s="10">
        <v>1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39</v>
      </c>
      <c s="7" t="s">
        <v>1231</v>
      </c>
      <c s="7" t="s">
        <v>44</v>
      </c>
      <c s="7" t="s">
        <v>1095</v>
      </c>
      <c s="7" t="s">
        <v>229</v>
      </c>
      <c s="10">
        <v>1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40</v>
      </c>
      <c s="7" t="s">
        <v>1232</v>
      </c>
      <c s="7" t="s">
        <v>44</v>
      </c>
      <c s="7" t="s">
        <v>1097</v>
      </c>
      <c s="7" t="s">
        <v>229</v>
      </c>
      <c s="10">
        <v>1</v>
      </c>
      <c s="14"/>
      <c s="13">
        <f>ROUND((G75*F75),2)</f>
      </c>
      <c r="O75">
        <f>rekapitulace!H8</f>
      </c>
      <c>
        <f>O75/100*H75</f>
      </c>
    </row>
    <row r="76" spans="1:16" ht="12.75" customHeight="1">
      <c r="A76" s="16"/>
      <c s="16"/>
      <c s="16" t="s">
        <v>1225</v>
      </c>
      <c s="16" t="s">
        <v>1087</v>
      </c>
      <c s="16"/>
      <c s="16"/>
      <c s="16"/>
      <c s="16">
        <f>SUM(H70:H75)</f>
      </c>
      <c r="P76">
        <f>ROUND(SUM(P70:P75),2)</f>
      </c>
    </row>
    <row r="78" spans="1:8" ht="12.75" customHeight="1">
      <c r="A78" s="9"/>
      <c s="9"/>
      <c s="9" t="s">
        <v>1233</v>
      </c>
      <c s="9" t="s">
        <v>230</v>
      </c>
      <c s="9"/>
      <c s="11"/>
      <c s="9"/>
      <c s="11"/>
    </row>
    <row r="79" spans="1:16" ht="12.75">
      <c r="A79" s="7">
        <v>41</v>
      </c>
      <c s="7" t="s">
        <v>1234</v>
      </c>
      <c s="7" t="s">
        <v>44</v>
      </c>
      <c s="7" t="s">
        <v>1235</v>
      </c>
      <c s="7" t="s">
        <v>68</v>
      </c>
      <c s="10">
        <v>17</v>
      </c>
      <c s="14"/>
      <c s="13">
        <f>ROUND((G79*F79),2)</f>
      </c>
      <c r="O79">
        <f>rekapitulace!H8</f>
      </c>
      <c>
        <f>O79/100*H79</f>
      </c>
    </row>
    <row r="80" spans="1:16" ht="12.75">
      <c r="A80" s="7">
        <v>42</v>
      </c>
      <c s="7" t="s">
        <v>1236</v>
      </c>
      <c s="7" t="s">
        <v>44</v>
      </c>
      <c s="7" t="s">
        <v>232</v>
      </c>
      <c s="7" t="s">
        <v>68</v>
      </c>
      <c s="10">
        <v>51</v>
      </c>
      <c s="14"/>
      <c s="13">
        <f>ROUND((G80*F80),2)</f>
      </c>
      <c r="O80">
        <f>rekapitulace!H8</f>
      </c>
      <c>
        <f>O80/100*H80</f>
      </c>
    </row>
    <row r="81" spans="1:16" ht="12.75">
      <c r="A81" s="7">
        <v>43</v>
      </c>
      <c s="7" t="s">
        <v>1237</v>
      </c>
      <c s="7" t="s">
        <v>44</v>
      </c>
      <c s="7" t="s">
        <v>1100</v>
      </c>
      <c s="7" t="s">
        <v>68</v>
      </c>
      <c s="10">
        <v>4.5</v>
      </c>
      <c s="14"/>
      <c s="13">
        <f>ROUND((G81*F81),2)</f>
      </c>
      <c r="O81">
        <f>rekapitulace!H8</f>
      </c>
      <c>
        <f>O81/100*H81</f>
      </c>
    </row>
    <row r="82" spans="1:16" ht="12.75">
      <c r="A82" s="7">
        <v>44</v>
      </c>
      <c s="7" t="s">
        <v>1238</v>
      </c>
      <c s="7" t="s">
        <v>44</v>
      </c>
      <c s="7" t="s">
        <v>1239</v>
      </c>
      <c s="7" t="s">
        <v>68</v>
      </c>
      <c s="10">
        <v>5.5</v>
      </c>
      <c s="14"/>
      <c s="13">
        <f>ROUND((G82*F82),2)</f>
      </c>
      <c r="O82">
        <f>rekapitulace!H8</f>
      </c>
      <c>
        <f>O82/100*H82</f>
      </c>
    </row>
    <row r="83" spans="1:16" ht="12.75">
      <c r="A83" s="7">
        <v>45</v>
      </c>
      <c s="7" t="s">
        <v>1240</v>
      </c>
      <c s="7" t="s">
        <v>44</v>
      </c>
      <c s="7" t="s">
        <v>1241</v>
      </c>
      <c s="7" t="s">
        <v>68</v>
      </c>
      <c s="10">
        <v>37</v>
      </c>
      <c s="14"/>
      <c s="13">
        <f>ROUND((G83*F83),2)</f>
      </c>
      <c r="O83">
        <f>rekapitulace!H8</f>
      </c>
      <c>
        <f>O83/100*H83</f>
      </c>
    </row>
    <row r="84" spans="1:16" ht="12.75">
      <c r="A84" s="7">
        <v>46</v>
      </c>
      <c s="7" t="s">
        <v>1242</v>
      </c>
      <c s="7" t="s">
        <v>44</v>
      </c>
      <c s="7" t="s">
        <v>1243</v>
      </c>
      <c s="7" t="s">
        <v>68</v>
      </c>
      <c s="10">
        <v>17</v>
      </c>
      <c s="14"/>
      <c s="13">
        <f>ROUND((G84*F84),2)</f>
      </c>
      <c r="O84">
        <f>rekapitulace!H8</f>
      </c>
      <c>
        <f>O84/100*H84</f>
      </c>
    </row>
    <row r="85" spans="1:16" ht="12.75">
      <c r="A85" s="7">
        <v>47</v>
      </c>
      <c s="7" t="s">
        <v>1244</v>
      </c>
      <c s="7" t="s">
        <v>44</v>
      </c>
      <c s="7" t="s">
        <v>1245</v>
      </c>
      <c s="7" t="s">
        <v>68</v>
      </c>
      <c s="10">
        <v>14</v>
      </c>
      <c s="14"/>
      <c s="13">
        <f>ROUND((G85*F85),2)</f>
      </c>
      <c r="O85">
        <f>rekapitulace!H8</f>
      </c>
      <c>
        <f>O85/100*H85</f>
      </c>
    </row>
    <row r="86" spans="1:16" ht="12.75">
      <c r="A86" s="7">
        <v>48</v>
      </c>
      <c s="7" t="s">
        <v>1246</v>
      </c>
      <c s="7" t="s">
        <v>44</v>
      </c>
      <c s="7" t="s">
        <v>1247</v>
      </c>
      <c s="7" t="s">
        <v>101</v>
      </c>
      <c s="10">
        <v>82</v>
      </c>
      <c s="14"/>
      <c s="13">
        <f>ROUND((G86*F86),2)</f>
      </c>
      <c r="O86">
        <f>rekapitulace!H8</f>
      </c>
      <c>
        <f>O86/100*H86</f>
      </c>
    </row>
    <row r="87" spans="1:16" ht="12.75">
      <c r="A87" s="7">
        <v>49</v>
      </c>
      <c s="7" t="s">
        <v>1248</v>
      </c>
      <c s="7" t="s">
        <v>44</v>
      </c>
      <c s="7" t="s">
        <v>1249</v>
      </c>
      <c s="7" t="s">
        <v>1250</v>
      </c>
      <c s="10">
        <v>1</v>
      </c>
      <c s="14"/>
      <c s="13">
        <f>ROUND((G87*F87),2)</f>
      </c>
      <c r="O87">
        <f>rekapitulace!H8</f>
      </c>
      <c>
        <f>O87/100*H87</f>
      </c>
    </row>
    <row r="88" spans="1:16" ht="12.75">
      <c r="A88" s="7">
        <v>50</v>
      </c>
      <c s="7" t="s">
        <v>1251</v>
      </c>
      <c s="7" t="s">
        <v>44</v>
      </c>
      <c s="7" t="s">
        <v>1252</v>
      </c>
      <c s="7" t="s">
        <v>1250</v>
      </c>
      <c s="10">
        <v>1</v>
      </c>
      <c s="14"/>
      <c s="13">
        <f>ROUND((G88*F88),2)</f>
      </c>
      <c r="O88">
        <f>rekapitulace!H8</f>
      </c>
      <c>
        <f>O88/100*H88</f>
      </c>
    </row>
    <row r="89" spans="1:16" ht="12.75">
      <c r="A89" s="7">
        <v>51</v>
      </c>
      <c s="7" t="s">
        <v>1253</v>
      </c>
      <c s="7" t="s">
        <v>44</v>
      </c>
      <c s="7" t="s">
        <v>1254</v>
      </c>
      <c s="7" t="s">
        <v>1250</v>
      </c>
      <c s="10">
        <v>1</v>
      </c>
      <c s="14"/>
      <c s="13">
        <f>ROUND((G89*F89),2)</f>
      </c>
      <c r="O89">
        <f>rekapitulace!H8</f>
      </c>
      <c>
        <f>O89/100*H89</f>
      </c>
    </row>
    <row r="90" spans="1:16" ht="12.75">
      <c r="A90" s="7">
        <v>52</v>
      </c>
      <c s="7" t="s">
        <v>1255</v>
      </c>
      <c s="7" t="s">
        <v>44</v>
      </c>
      <c s="7" t="s">
        <v>1256</v>
      </c>
      <c s="7" t="s">
        <v>1250</v>
      </c>
      <c s="10">
        <v>1</v>
      </c>
      <c s="14"/>
      <c s="13">
        <f>ROUND((G90*F90),2)</f>
      </c>
      <c r="O90">
        <f>rekapitulace!H8</f>
      </c>
      <c>
        <f>O90/100*H90</f>
      </c>
    </row>
    <row r="91" spans="1:16" ht="12.75">
      <c r="A91" s="7">
        <v>53</v>
      </c>
      <c s="7" t="s">
        <v>1257</v>
      </c>
      <c s="7" t="s">
        <v>44</v>
      </c>
      <c s="7" t="s">
        <v>236</v>
      </c>
      <c s="7" t="s">
        <v>68</v>
      </c>
      <c s="10">
        <v>2</v>
      </c>
      <c s="14"/>
      <c s="13">
        <f>ROUND((G91*F91),2)</f>
      </c>
      <c r="O91">
        <f>rekapitulace!H8</f>
      </c>
      <c>
        <f>O91/100*H91</f>
      </c>
    </row>
    <row r="92" spans="1:16" ht="12.75">
      <c r="A92" s="7">
        <v>54</v>
      </c>
      <c s="7" t="s">
        <v>1258</v>
      </c>
      <c s="7" t="s">
        <v>44</v>
      </c>
      <c s="7" t="s">
        <v>1259</v>
      </c>
      <c s="7" t="s">
        <v>1250</v>
      </c>
      <c s="10">
        <v>1</v>
      </c>
      <c s="14"/>
      <c s="13">
        <f>ROUND((G92*F92),2)</f>
      </c>
      <c r="O92">
        <f>rekapitulace!H8</f>
      </c>
      <c>
        <f>O92/100*H92</f>
      </c>
    </row>
    <row r="93" spans="1:16" ht="12.75">
      <c r="A93" s="7">
        <v>55</v>
      </c>
      <c s="7" t="s">
        <v>1260</v>
      </c>
      <c s="7" t="s">
        <v>44</v>
      </c>
      <c s="7" t="s">
        <v>1261</v>
      </c>
      <c s="7" t="s">
        <v>1250</v>
      </c>
      <c s="10">
        <v>1</v>
      </c>
      <c s="14"/>
      <c s="13">
        <f>ROUND((G93*F93),2)</f>
      </c>
      <c r="O93">
        <f>rekapitulace!H8</f>
      </c>
      <c>
        <f>O93/100*H93</f>
      </c>
    </row>
    <row r="94" spans="1:16" ht="12.75" customHeight="1">
      <c r="A94" s="16"/>
      <c s="16"/>
      <c s="16" t="s">
        <v>1233</v>
      </c>
      <c s="16" t="s">
        <v>230</v>
      </c>
      <c s="16"/>
      <c s="16"/>
      <c s="16"/>
      <c s="16">
        <f>SUM(H79:H93)</f>
      </c>
      <c r="P94">
        <f>ROUND(SUM(P79:P93),2)</f>
      </c>
    </row>
    <row r="96" spans="1:8" ht="12.75" customHeight="1">
      <c r="A96" s="9"/>
      <c s="9"/>
      <c s="9" t="s">
        <v>1262</v>
      </c>
      <c s="9" t="s">
        <v>1105</v>
      </c>
      <c s="9"/>
      <c s="11"/>
      <c s="9"/>
      <c s="11"/>
    </row>
    <row r="97" spans="1:16" ht="12.75">
      <c r="A97" s="7">
        <v>56</v>
      </c>
      <c s="7" t="s">
        <v>1263</v>
      </c>
      <c s="7" t="s">
        <v>44</v>
      </c>
      <c s="7" t="s">
        <v>1264</v>
      </c>
      <c s="7" t="s">
        <v>46</v>
      </c>
      <c s="10">
        <v>1</v>
      </c>
      <c s="14"/>
      <c s="13">
        <f>ROUND((G97*F97),2)</f>
      </c>
      <c r="O97">
        <f>rekapitulace!H8</f>
      </c>
      <c>
        <f>O97/100*H97</f>
      </c>
    </row>
    <row r="98" spans="1:16" ht="12.75" customHeight="1">
      <c r="A98" s="16"/>
      <c s="16"/>
      <c s="16" t="s">
        <v>1262</v>
      </c>
      <c s="16" t="s">
        <v>1105</v>
      </c>
      <c s="16"/>
      <c s="16"/>
      <c s="16"/>
      <c s="16">
        <f>SUM(H97:H97)</f>
      </c>
      <c r="P98">
        <f>ROUND(SUM(P97:P97),2)</f>
      </c>
    </row>
    <row r="100" spans="1:16" ht="12.75" customHeight="1">
      <c r="A100" s="16"/>
      <c s="16"/>
      <c s="16"/>
      <c s="16" t="s">
        <v>58</v>
      </c>
      <c s="16"/>
      <c s="16"/>
      <c s="16"/>
      <c s="16">
        <f>+H13+H18+H25+H34+H40+H46+H58+H67+H76+H94+H98</f>
      </c>
      <c r="P100">
        <f>+P13+P18+P25+P34+P40+P46+P58+P67+P76+P94+P98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1265</v>
      </c>
      <c s="5" t="s">
        <v>1266</v>
      </c>
      <c s="5"/>
    </row>
    <row r="6" spans="1:5" ht="12.75" customHeight="1">
      <c r="A6" t="s">
        <v>17</v>
      </c>
      <c r="C6" s="5" t="s">
        <v>1267</v>
      </c>
      <c s="5" t="s">
        <v>1268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1270</v>
      </c>
      <c s="9" t="s">
        <v>1269</v>
      </c>
      <c s="9"/>
      <c s="11"/>
      <c s="9"/>
      <c s="11"/>
    </row>
    <row r="12" spans="1:16" ht="12.75">
      <c r="A12" s="7">
        <v>61</v>
      </c>
      <c s="7" t="s">
        <v>1271</v>
      </c>
      <c s="7" t="s">
        <v>44</v>
      </c>
      <c s="7" t="s">
        <v>1272</v>
      </c>
      <c s="7" t="s">
        <v>105</v>
      </c>
      <c s="10">
        <v>294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62</v>
      </c>
      <c s="7" t="s">
        <v>1273</v>
      </c>
      <c s="7" t="s">
        <v>44</v>
      </c>
      <c s="7" t="s">
        <v>1274</v>
      </c>
      <c s="7" t="s">
        <v>105</v>
      </c>
      <c s="10">
        <v>96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63</v>
      </c>
      <c s="7" t="s">
        <v>1275</v>
      </c>
      <c s="7" t="s">
        <v>44</v>
      </c>
      <c s="7" t="s">
        <v>1276</v>
      </c>
      <c s="7" t="s">
        <v>105</v>
      </c>
      <c s="10">
        <v>63</v>
      </c>
      <c s="14"/>
      <c s="13">
        <f>ROUND((G14*F14),2)</f>
      </c>
      <c r="O14">
        <f>rekapitulace!H8</f>
      </c>
      <c>
        <f>O14/100*H14</f>
      </c>
    </row>
    <row r="15" spans="1:16" ht="12.75">
      <c r="A15" s="7">
        <v>64</v>
      </c>
      <c s="7" t="s">
        <v>1277</v>
      </c>
      <c s="7" t="s">
        <v>44</v>
      </c>
      <c s="7" t="s">
        <v>1278</v>
      </c>
      <c s="7" t="s">
        <v>105</v>
      </c>
      <c s="10">
        <v>93</v>
      </c>
      <c s="14"/>
      <c s="13">
        <f>ROUND((G15*F15),2)</f>
      </c>
      <c r="O15">
        <f>rekapitulace!H8</f>
      </c>
      <c>
        <f>O15/100*H15</f>
      </c>
    </row>
    <row r="16" spans="1:16" ht="12.75">
      <c r="A16" s="7">
        <v>65</v>
      </c>
      <c s="7" t="s">
        <v>1279</v>
      </c>
      <c s="7" t="s">
        <v>44</v>
      </c>
      <c s="7" t="s">
        <v>1280</v>
      </c>
      <c s="7" t="s">
        <v>105</v>
      </c>
      <c s="10">
        <v>48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66</v>
      </c>
      <c s="7" t="s">
        <v>1281</v>
      </c>
      <c s="7" t="s">
        <v>44</v>
      </c>
      <c s="7" t="s">
        <v>1282</v>
      </c>
      <c s="7" t="s">
        <v>535</v>
      </c>
      <c s="10">
        <v>2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67</v>
      </c>
      <c s="7" t="s">
        <v>1283</v>
      </c>
      <c s="7" t="s">
        <v>44</v>
      </c>
      <c s="7" t="s">
        <v>1284</v>
      </c>
      <c s="7" t="s">
        <v>535</v>
      </c>
      <c s="10">
        <v>2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68</v>
      </c>
      <c s="7" t="s">
        <v>1285</v>
      </c>
      <c s="7" t="s">
        <v>44</v>
      </c>
      <c s="7" t="s">
        <v>1286</v>
      </c>
      <c s="7" t="s">
        <v>535</v>
      </c>
      <c s="10">
        <v>2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69</v>
      </c>
      <c s="7" t="s">
        <v>1287</v>
      </c>
      <c s="7" t="s">
        <v>44</v>
      </c>
      <c s="7" t="s">
        <v>1288</v>
      </c>
      <c s="7" t="s">
        <v>535</v>
      </c>
      <c s="10">
        <v>3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70</v>
      </c>
      <c s="7" t="s">
        <v>1289</v>
      </c>
      <c s="7" t="s">
        <v>44</v>
      </c>
      <c s="7" t="s">
        <v>1290</v>
      </c>
      <c s="7" t="s">
        <v>535</v>
      </c>
      <c s="10">
        <v>2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71</v>
      </c>
      <c s="7" t="s">
        <v>1291</v>
      </c>
      <c s="7" t="s">
        <v>44</v>
      </c>
      <c s="7" t="s">
        <v>1292</v>
      </c>
      <c s="7" t="s">
        <v>535</v>
      </c>
      <c s="10">
        <v>1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72</v>
      </c>
      <c s="7" t="s">
        <v>1293</v>
      </c>
      <c s="7" t="s">
        <v>44</v>
      </c>
      <c s="7" t="s">
        <v>1294</v>
      </c>
      <c s="7" t="s">
        <v>535</v>
      </c>
      <c s="10">
        <v>14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73</v>
      </c>
      <c s="7" t="s">
        <v>1295</v>
      </c>
      <c s="7" t="s">
        <v>44</v>
      </c>
      <c s="7" t="s">
        <v>1296</v>
      </c>
      <c s="7" t="s">
        <v>535</v>
      </c>
      <c s="10">
        <v>6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74</v>
      </c>
      <c s="7" t="s">
        <v>1297</v>
      </c>
      <c s="7" t="s">
        <v>44</v>
      </c>
      <c s="7" t="s">
        <v>1298</v>
      </c>
      <c s="7" t="s">
        <v>535</v>
      </c>
      <c s="10">
        <v>4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75</v>
      </c>
      <c s="7" t="s">
        <v>1299</v>
      </c>
      <c s="7" t="s">
        <v>44</v>
      </c>
      <c s="7" t="s">
        <v>1300</v>
      </c>
      <c s="7" t="s">
        <v>535</v>
      </c>
      <c s="10">
        <v>2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76</v>
      </c>
      <c s="7" t="s">
        <v>1301</v>
      </c>
      <c s="7" t="s">
        <v>44</v>
      </c>
      <c s="7" t="s">
        <v>1302</v>
      </c>
      <c s="7" t="s">
        <v>535</v>
      </c>
      <c s="10">
        <v>1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77</v>
      </c>
      <c s="7" t="s">
        <v>1303</v>
      </c>
      <c s="7" t="s">
        <v>44</v>
      </c>
      <c s="7" t="s">
        <v>1304</v>
      </c>
      <c s="7" t="s">
        <v>535</v>
      </c>
      <c s="10">
        <v>6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78</v>
      </c>
      <c s="7" t="s">
        <v>1305</v>
      </c>
      <c s="7" t="s">
        <v>44</v>
      </c>
      <c s="7" t="s">
        <v>1284</v>
      </c>
      <c s="7" t="s">
        <v>535</v>
      </c>
      <c s="10">
        <v>12</v>
      </c>
      <c s="14"/>
      <c s="13">
        <f>ROUND((G29*F29),2)</f>
      </c>
      <c r="O29">
        <f>rekapitulace!H8</f>
      </c>
      <c>
        <f>O29/100*H29</f>
      </c>
    </row>
    <row r="30" spans="1:16" ht="12.75">
      <c r="A30" s="7">
        <v>79</v>
      </c>
      <c s="7" t="s">
        <v>1306</v>
      </c>
      <c s="7" t="s">
        <v>44</v>
      </c>
      <c s="7" t="s">
        <v>1307</v>
      </c>
      <c s="7" t="s">
        <v>535</v>
      </c>
      <c s="10">
        <v>6</v>
      </c>
      <c s="14"/>
      <c s="13">
        <f>ROUND((G30*F30),2)</f>
      </c>
      <c r="O30">
        <f>rekapitulace!H8</f>
      </c>
      <c>
        <f>O30/100*H30</f>
      </c>
    </row>
    <row r="31" spans="1:16" ht="12.75">
      <c r="A31" s="7">
        <v>80</v>
      </c>
      <c s="7" t="s">
        <v>1308</v>
      </c>
      <c s="7" t="s">
        <v>44</v>
      </c>
      <c s="7" t="s">
        <v>1309</v>
      </c>
      <c s="7" t="s">
        <v>535</v>
      </c>
      <c s="10">
        <v>1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81</v>
      </c>
      <c s="7" t="s">
        <v>1310</v>
      </c>
      <c s="7" t="s">
        <v>44</v>
      </c>
      <c s="7" t="s">
        <v>1284</v>
      </c>
      <c s="7" t="s">
        <v>535</v>
      </c>
      <c s="10">
        <v>2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82</v>
      </c>
      <c s="7" t="s">
        <v>1311</v>
      </c>
      <c s="7" t="s">
        <v>44</v>
      </c>
      <c s="7" t="s">
        <v>1312</v>
      </c>
      <c s="7" t="s">
        <v>535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83</v>
      </c>
      <c s="7" t="s">
        <v>1313</v>
      </c>
      <c s="7" t="s">
        <v>44</v>
      </c>
      <c s="7" t="s">
        <v>1292</v>
      </c>
      <c s="7" t="s">
        <v>535</v>
      </c>
      <c s="10">
        <v>1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84</v>
      </c>
      <c s="7" t="s">
        <v>1314</v>
      </c>
      <c s="7" t="s">
        <v>44</v>
      </c>
      <c s="7" t="s">
        <v>1315</v>
      </c>
      <c s="7" t="s">
        <v>535</v>
      </c>
      <c s="10">
        <v>1</v>
      </c>
      <c s="14"/>
      <c s="13">
        <f>ROUND((G35*F35),2)</f>
      </c>
      <c r="O35">
        <f>rekapitulace!H8</f>
      </c>
      <c>
        <f>O35/100*H35</f>
      </c>
    </row>
    <row r="36" spans="1:16" ht="12.75">
      <c r="A36" s="7">
        <v>85</v>
      </c>
      <c s="7" t="s">
        <v>1316</v>
      </c>
      <c s="7" t="s">
        <v>44</v>
      </c>
      <c s="7" t="s">
        <v>1317</v>
      </c>
      <c s="7" t="s">
        <v>535</v>
      </c>
      <c s="10">
        <v>1</v>
      </c>
      <c s="14"/>
      <c s="13">
        <f>ROUND((G36*F36),2)</f>
      </c>
      <c r="O36">
        <f>rekapitulace!H8</f>
      </c>
      <c>
        <f>O36/100*H36</f>
      </c>
    </row>
    <row r="37" spans="1:16" ht="12.75">
      <c r="A37" s="7">
        <v>86</v>
      </c>
      <c s="7" t="s">
        <v>1318</v>
      </c>
      <c s="7" t="s">
        <v>44</v>
      </c>
      <c s="7" t="s">
        <v>1319</v>
      </c>
      <c s="7" t="s">
        <v>535</v>
      </c>
      <c s="10">
        <v>1</v>
      </c>
      <c s="14"/>
      <c s="13">
        <f>ROUND((G37*F37),2)</f>
      </c>
      <c r="O37">
        <f>rekapitulace!H8</f>
      </c>
      <c>
        <f>O37/100*H37</f>
      </c>
    </row>
    <row r="38" spans="1:16" ht="12.75">
      <c r="A38" s="7">
        <v>87</v>
      </c>
      <c s="7" t="s">
        <v>1320</v>
      </c>
      <c s="7" t="s">
        <v>44</v>
      </c>
      <c s="7" t="s">
        <v>1312</v>
      </c>
      <c s="7" t="s">
        <v>535</v>
      </c>
      <c s="10">
        <v>1</v>
      </c>
      <c s="14"/>
      <c s="13">
        <f>ROUND((G38*F38),2)</f>
      </c>
      <c r="O38">
        <f>rekapitulace!H8</f>
      </c>
      <c>
        <f>O38/100*H38</f>
      </c>
    </row>
    <row r="39" spans="1:16" ht="12.75">
      <c r="A39" s="7">
        <v>88</v>
      </c>
      <c s="7" t="s">
        <v>1321</v>
      </c>
      <c s="7" t="s">
        <v>44</v>
      </c>
      <c s="7" t="s">
        <v>1322</v>
      </c>
      <c s="7" t="s">
        <v>535</v>
      </c>
      <c s="10">
        <v>1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89</v>
      </c>
      <c s="7" t="s">
        <v>1323</v>
      </c>
      <c s="7" t="s">
        <v>44</v>
      </c>
      <c s="7" t="s">
        <v>1284</v>
      </c>
      <c s="7" t="s">
        <v>535</v>
      </c>
      <c s="10">
        <v>1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90</v>
      </c>
      <c s="7" t="s">
        <v>1324</v>
      </c>
      <c s="7" t="s">
        <v>44</v>
      </c>
      <c s="7" t="s">
        <v>1325</v>
      </c>
      <c s="7" t="s">
        <v>535</v>
      </c>
      <c s="10">
        <v>1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91</v>
      </c>
      <c s="7" t="s">
        <v>1326</v>
      </c>
      <c s="7" t="s">
        <v>44</v>
      </c>
      <c s="7" t="s">
        <v>1312</v>
      </c>
      <c s="7" t="s">
        <v>535</v>
      </c>
      <c s="10">
        <v>1</v>
      </c>
      <c s="14"/>
      <c s="13">
        <f>ROUND((G42*F42),2)</f>
      </c>
      <c r="O42">
        <f>rekapitulace!H8</f>
      </c>
      <c>
        <f>O42/100*H42</f>
      </c>
    </row>
    <row r="43" spans="1:16" ht="12.75">
      <c r="A43" s="7">
        <v>92</v>
      </c>
      <c s="7" t="s">
        <v>1327</v>
      </c>
      <c s="7" t="s">
        <v>44</v>
      </c>
      <c s="7" t="s">
        <v>1328</v>
      </c>
      <c s="7" t="s">
        <v>535</v>
      </c>
      <c s="10">
        <v>2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93</v>
      </c>
      <c s="7" t="s">
        <v>1329</v>
      </c>
      <c s="7" t="s">
        <v>44</v>
      </c>
      <c s="7" t="s">
        <v>1330</v>
      </c>
      <c s="7" t="s">
        <v>535</v>
      </c>
      <c s="10">
        <v>2</v>
      </c>
      <c s="14"/>
      <c s="13">
        <f>ROUND((G44*F44),2)</f>
      </c>
      <c r="O44">
        <f>rekapitulace!H8</f>
      </c>
      <c>
        <f>O44/100*H44</f>
      </c>
    </row>
    <row r="45" spans="1:16" ht="12.75" customHeight="1">
      <c r="A45" s="16"/>
      <c s="16"/>
      <c s="16" t="s">
        <v>1270</v>
      </c>
      <c s="16" t="s">
        <v>1269</v>
      </c>
      <c s="16"/>
      <c s="16"/>
      <c s="16"/>
      <c s="16">
        <f>SUM(H12:H44)</f>
      </c>
      <c r="P45">
        <f>ROUND(SUM(P12:P44),2)</f>
      </c>
    </row>
    <row r="47" spans="1:8" ht="12.75" customHeight="1">
      <c r="A47" s="9"/>
      <c s="9"/>
      <c s="9" t="s">
        <v>1332</v>
      </c>
      <c s="9" t="s">
        <v>1331</v>
      </c>
      <c s="9"/>
      <c s="11"/>
      <c s="9"/>
      <c s="11"/>
    </row>
    <row r="48" spans="1:16" ht="12.75">
      <c r="A48" s="7">
        <v>94</v>
      </c>
      <c s="7" t="s">
        <v>1333</v>
      </c>
      <c s="7" t="s">
        <v>44</v>
      </c>
      <c s="7" t="s">
        <v>1334</v>
      </c>
      <c s="7" t="s">
        <v>105</v>
      </c>
      <c s="10">
        <v>850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95</v>
      </c>
      <c s="7" t="s">
        <v>1335</v>
      </c>
      <c s="7" t="s">
        <v>44</v>
      </c>
      <c s="7" t="s">
        <v>1336</v>
      </c>
      <c s="7" t="s">
        <v>535</v>
      </c>
      <c s="10">
        <v>7</v>
      </c>
      <c s="14"/>
      <c s="13">
        <f>ROUND((G49*F49),2)</f>
      </c>
      <c r="O49">
        <f>rekapitulace!H8</f>
      </c>
      <c>
        <f>O49/100*H49</f>
      </c>
    </row>
    <row r="50" spans="1:16" ht="12.75" customHeight="1">
      <c r="A50" s="16"/>
      <c s="16"/>
      <c s="16" t="s">
        <v>1332</v>
      </c>
      <c s="16" t="s">
        <v>1331</v>
      </c>
      <c s="16"/>
      <c s="16"/>
      <c s="16"/>
      <c s="16">
        <f>SUM(H48:H49)</f>
      </c>
      <c r="P50">
        <f>ROUND(SUM(P48:P49),2)</f>
      </c>
    </row>
    <row r="52" spans="1:8" ht="12.75" customHeight="1">
      <c r="A52" s="9"/>
      <c s="9"/>
      <c s="9" t="s">
        <v>1338</v>
      </c>
      <c s="9" t="s">
        <v>1337</v>
      </c>
      <c s="9"/>
      <c s="11"/>
      <c s="9"/>
      <c s="11"/>
    </row>
    <row r="53" spans="1:16" ht="12.75">
      <c r="A53" s="7">
        <v>96</v>
      </c>
      <c s="7" t="s">
        <v>1339</v>
      </c>
      <c s="7" t="s">
        <v>44</v>
      </c>
      <c s="7" t="s">
        <v>1340</v>
      </c>
      <c s="7" t="s">
        <v>1250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1:16" ht="12.75">
      <c r="A54" s="7">
        <v>97</v>
      </c>
      <c s="7" t="s">
        <v>1341</v>
      </c>
      <c s="7" t="s">
        <v>44</v>
      </c>
      <c s="7" t="s">
        <v>1091</v>
      </c>
      <c s="7" t="s">
        <v>229</v>
      </c>
      <c s="10">
        <v>1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98</v>
      </c>
      <c s="7" t="s">
        <v>1342</v>
      </c>
      <c s="7" t="s">
        <v>44</v>
      </c>
      <c s="7" t="s">
        <v>1093</v>
      </c>
      <c s="7" t="s">
        <v>229</v>
      </c>
      <c s="10">
        <v>1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99</v>
      </c>
      <c s="7" t="s">
        <v>1343</v>
      </c>
      <c s="7" t="s">
        <v>44</v>
      </c>
      <c s="7" t="s">
        <v>1344</v>
      </c>
      <c s="7" t="s">
        <v>229</v>
      </c>
      <c s="10">
        <v>1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100</v>
      </c>
      <c s="7" t="s">
        <v>1345</v>
      </c>
      <c s="7" t="s">
        <v>44</v>
      </c>
      <c s="7" t="s">
        <v>1346</v>
      </c>
      <c s="7" t="s">
        <v>229</v>
      </c>
      <c s="10">
        <v>1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101</v>
      </c>
      <c s="7" t="s">
        <v>1347</v>
      </c>
      <c s="7" t="s">
        <v>44</v>
      </c>
      <c s="7" t="s">
        <v>1348</v>
      </c>
      <c s="7" t="s">
        <v>229</v>
      </c>
      <c s="10">
        <v>1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102</v>
      </c>
      <c s="7" t="s">
        <v>1349</v>
      </c>
      <c s="7" t="s">
        <v>44</v>
      </c>
      <c s="7" t="s">
        <v>1350</v>
      </c>
      <c s="7" t="s">
        <v>1250</v>
      </c>
      <c s="10">
        <v>1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103</v>
      </c>
      <c s="7" t="s">
        <v>1351</v>
      </c>
      <c s="7" t="s">
        <v>44</v>
      </c>
      <c s="7" t="s">
        <v>1352</v>
      </c>
      <c s="7" t="s">
        <v>1250</v>
      </c>
      <c s="10">
        <v>1</v>
      </c>
      <c s="14"/>
      <c s="13">
        <f>ROUND((G60*F60),2)</f>
      </c>
      <c r="O60">
        <f>rekapitulace!H8</f>
      </c>
      <c>
        <f>O60/100*H60</f>
      </c>
    </row>
    <row r="61" spans="1:16" ht="12.75" customHeight="1">
      <c r="A61" s="16"/>
      <c s="16"/>
      <c s="16" t="s">
        <v>1338</v>
      </c>
      <c s="16" t="s">
        <v>1337</v>
      </c>
      <c s="16"/>
      <c s="16"/>
      <c s="16"/>
      <c s="16">
        <f>SUM(H53:H60)</f>
      </c>
      <c r="P61">
        <f>ROUND(SUM(P53:P60),2)</f>
      </c>
    </row>
    <row r="63" spans="1:8" ht="12.75" customHeight="1">
      <c r="A63" s="9"/>
      <c s="9"/>
      <c s="9" t="s">
        <v>1354</v>
      </c>
      <c s="9" t="s">
        <v>1353</v>
      </c>
      <c s="9"/>
      <c s="11"/>
      <c s="9"/>
      <c s="11"/>
    </row>
    <row r="64" spans="1:16" ht="12.75">
      <c r="A64" s="7">
        <v>104</v>
      </c>
      <c s="7" t="s">
        <v>1355</v>
      </c>
      <c s="7" t="s">
        <v>44</v>
      </c>
      <c s="7" t="s">
        <v>1356</v>
      </c>
      <c s="7" t="s">
        <v>68</v>
      </c>
      <c s="10">
        <v>7</v>
      </c>
      <c s="14"/>
      <c s="13">
        <f>ROUND((G64*F64),2)</f>
      </c>
      <c r="O64">
        <f>rekapitulace!H8</f>
      </c>
      <c>
        <f>O64/100*H64</f>
      </c>
    </row>
    <row r="65" spans="1:16" ht="12.75">
      <c r="A65" s="7">
        <v>105</v>
      </c>
      <c s="7" t="s">
        <v>1357</v>
      </c>
      <c s="7" t="s">
        <v>44</v>
      </c>
      <c s="7" t="s">
        <v>1358</v>
      </c>
      <c s="7" t="s">
        <v>101</v>
      </c>
      <c s="10">
        <v>556</v>
      </c>
      <c s="14"/>
      <c s="13">
        <f>ROUND((G65*F65),2)</f>
      </c>
      <c r="O65">
        <f>rekapitulace!H8</f>
      </c>
      <c>
        <f>O65/100*H65</f>
      </c>
    </row>
    <row r="66" spans="1:16" ht="12.75">
      <c r="A66" s="7">
        <v>106</v>
      </c>
      <c s="7" t="s">
        <v>1359</v>
      </c>
      <c s="7" t="s">
        <v>44</v>
      </c>
      <c s="7" t="s">
        <v>232</v>
      </c>
      <c s="7" t="s">
        <v>68</v>
      </c>
      <c s="10">
        <v>380</v>
      </c>
      <c s="14"/>
      <c s="13">
        <f>ROUND((G66*F66),2)</f>
      </c>
      <c r="O66">
        <f>rekapitulace!H8</f>
      </c>
      <c>
        <f>O66/100*H66</f>
      </c>
    </row>
    <row r="67" spans="1:16" ht="12.75">
      <c r="A67" s="7">
        <v>107</v>
      </c>
      <c s="7" t="s">
        <v>1360</v>
      </c>
      <c s="7" t="s">
        <v>44</v>
      </c>
      <c s="7" t="s">
        <v>1361</v>
      </c>
      <c s="7" t="s">
        <v>68</v>
      </c>
      <c s="10">
        <v>120</v>
      </c>
      <c s="14"/>
      <c s="13">
        <f>ROUND((G67*F67),2)</f>
      </c>
      <c r="O67">
        <f>rekapitulace!H8</f>
      </c>
      <c>
        <f>O67/100*H67</f>
      </c>
    </row>
    <row r="68" spans="1:16" ht="12.75">
      <c r="A68" s="7">
        <v>108</v>
      </c>
      <c s="7" t="s">
        <v>1362</v>
      </c>
      <c s="7" t="s">
        <v>44</v>
      </c>
      <c s="7" t="s">
        <v>1363</v>
      </c>
      <c s="7" t="s">
        <v>68</v>
      </c>
      <c s="10">
        <v>240</v>
      </c>
      <c s="14"/>
      <c s="13">
        <f>ROUND((G68*F68),2)</f>
      </c>
      <c r="O68">
        <f>rekapitulace!H8</f>
      </c>
      <c>
        <f>O68/100*H68</f>
      </c>
    </row>
    <row r="69" spans="1:16" ht="12.75">
      <c r="A69" s="7">
        <v>109</v>
      </c>
      <c s="7" t="s">
        <v>1364</v>
      </c>
      <c s="7" t="s">
        <v>44</v>
      </c>
      <c s="7" t="s">
        <v>1245</v>
      </c>
      <c s="7" t="s">
        <v>68</v>
      </c>
      <c s="10">
        <v>140</v>
      </c>
      <c s="14"/>
      <c s="13">
        <f>ROUND((G69*F69),2)</f>
      </c>
      <c r="O69">
        <f>rekapitulace!H8</f>
      </c>
      <c>
        <f>O69/100*H69</f>
      </c>
    </row>
    <row r="70" spans="1:16" ht="12.75">
      <c r="A70" s="7">
        <v>110</v>
      </c>
      <c s="7" t="s">
        <v>1365</v>
      </c>
      <c s="7" t="s">
        <v>44</v>
      </c>
      <c s="7" t="s">
        <v>1252</v>
      </c>
      <c s="7" t="s">
        <v>1250</v>
      </c>
      <c s="10">
        <v>1</v>
      </c>
      <c s="14"/>
      <c s="13">
        <f>ROUND((G70*F70),2)</f>
      </c>
      <c r="O70">
        <f>rekapitulace!H8</f>
      </c>
      <c>
        <f>O70/100*H70</f>
      </c>
    </row>
    <row r="71" spans="1:16" ht="12.75">
      <c r="A71" s="7">
        <v>111</v>
      </c>
      <c s="7" t="s">
        <v>1366</v>
      </c>
      <c s="7" t="s">
        <v>44</v>
      </c>
      <c s="7" t="s">
        <v>1254</v>
      </c>
      <c s="7" t="s">
        <v>1250</v>
      </c>
      <c s="10">
        <v>1</v>
      </c>
      <c s="14"/>
      <c s="13">
        <f>ROUND((G71*F71),2)</f>
      </c>
      <c r="O71">
        <f>rekapitulace!H8</f>
      </c>
      <c>
        <f>O71/100*H71</f>
      </c>
    </row>
    <row r="72" spans="1:16" ht="12.75">
      <c r="A72" s="7">
        <v>112</v>
      </c>
      <c s="7" t="s">
        <v>1367</v>
      </c>
      <c s="7" t="s">
        <v>44</v>
      </c>
      <c s="7" t="s">
        <v>1256</v>
      </c>
      <c s="7" t="s">
        <v>1250</v>
      </c>
      <c s="10">
        <v>1</v>
      </c>
      <c s="14"/>
      <c s="13">
        <f>ROUND((G72*F72),2)</f>
      </c>
      <c r="O72">
        <f>rekapitulace!H8</f>
      </c>
      <c>
        <f>O72/100*H72</f>
      </c>
    </row>
    <row r="73" spans="1:16" ht="12.75">
      <c r="A73" s="7">
        <v>113</v>
      </c>
      <c s="7" t="s">
        <v>1368</v>
      </c>
      <c s="7" t="s">
        <v>44</v>
      </c>
      <c s="7" t="s">
        <v>236</v>
      </c>
      <c s="7" t="s">
        <v>68</v>
      </c>
      <c s="10">
        <v>15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114</v>
      </c>
      <c s="7" t="s">
        <v>1369</v>
      </c>
      <c s="7" t="s">
        <v>44</v>
      </c>
      <c s="7" t="s">
        <v>1259</v>
      </c>
      <c s="7" t="s">
        <v>1250</v>
      </c>
      <c s="10">
        <v>1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115</v>
      </c>
      <c s="7" t="s">
        <v>1370</v>
      </c>
      <c s="7" t="s">
        <v>44</v>
      </c>
      <c s="7" t="s">
        <v>1261</v>
      </c>
      <c s="7" t="s">
        <v>1250</v>
      </c>
      <c s="10">
        <v>1</v>
      </c>
      <c s="14"/>
      <c s="13">
        <f>ROUND((G75*F75),2)</f>
      </c>
      <c r="O75">
        <f>rekapitulace!H8</f>
      </c>
      <c>
        <f>O75/100*H75</f>
      </c>
    </row>
    <row r="76" spans="1:16" ht="12.75">
      <c r="A76" s="7">
        <v>116</v>
      </c>
      <c s="7" t="s">
        <v>1371</v>
      </c>
      <c s="7" t="s">
        <v>44</v>
      </c>
      <c s="7" t="s">
        <v>1372</v>
      </c>
      <c s="7" t="s">
        <v>46</v>
      </c>
      <c s="10">
        <v>1</v>
      </c>
      <c s="14"/>
      <c s="13">
        <f>ROUND((G76*F76),2)</f>
      </c>
      <c r="O76">
        <f>rekapitulace!H8</f>
      </c>
      <c>
        <f>O76/100*H76</f>
      </c>
    </row>
    <row r="77" spans="1:16" ht="12.75" customHeight="1">
      <c r="A77" s="16"/>
      <c s="16"/>
      <c s="16" t="s">
        <v>1354</v>
      </c>
      <c s="16" t="s">
        <v>1353</v>
      </c>
      <c s="16"/>
      <c s="16"/>
      <c s="16"/>
      <c s="16">
        <f>SUM(H64:H76)</f>
      </c>
      <c r="P77">
        <f>ROUND(SUM(P64:P76),2)</f>
      </c>
    </row>
    <row r="79" spans="1:16" ht="12.75" customHeight="1">
      <c r="A79" s="16"/>
      <c s="16"/>
      <c s="16"/>
      <c s="16" t="s">
        <v>58</v>
      </c>
      <c s="16"/>
      <c s="16"/>
      <c s="16"/>
      <c s="16">
        <f>+H45+H50+H61+H77</f>
      </c>
      <c r="P79">
        <f>+P45+P50+P61+P77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1265</v>
      </c>
      <c s="5" t="s">
        <v>1266</v>
      </c>
      <c s="5"/>
    </row>
    <row r="6" spans="1:5" ht="12.75" customHeight="1">
      <c r="A6" t="s">
        <v>17</v>
      </c>
      <c r="C6" s="5" t="s">
        <v>1373</v>
      </c>
      <c s="5" t="s">
        <v>1374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1375</v>
      </c>
      <c s="9" t="s">
        <v>1269</v>
      </c>
      <c s="9"/>
      <c s="11"/>
      <c s="9"/>
      <c s="11"/>
    </row>
    <row r="12" spans="1:16" ht="12.75">
      <c r="A12" s="7">
        <v>45</v>
      </c>
      <c s="7" t="s">
        <v>1376</v>
      </c>
      <c s="7" t="s">
        <v>44</v>
      </c>
      <c s="7" t="s">
        <v>1278</v>
      </c>
      <c s="7" t="s">
        <v>105</v>
      </c>
      <c s="10">
        <v>52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46</v>
      </c>
      <c s="7" t="s">
        <v>1377</v>
      </c>
      <c s="7" t="s">
        <v>44</v>
      </c>
      <c s="7" t="s">
        <v>1378</v>
      </c>
      <c s="7" t="s">
        <v>105</v>
      </c>
      <c s="10">
        <v>56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47</v>
      </c>
      <c s="7" t="s">
        <v>1379</v>
      </c>
      <c s="7" t="s">
        <v>44</v>
      </c>
      <c s="7" t="s">
        <v>1380</v>
      </c>
      <c s="7" t="s">
        <v>105</v>
      </c>
      <c s="10">
        <v>24</v>
      </c>
      <c s="14"/>
      <c s="13">
        <f>ROUND((G14*F14),2)</f>
      </c>
      <c r="O14">
        <f>rekapitulace!H8</f>
      </c>
      <c>
        <f>O14/100*H14</f>
      </c>
    </row>
    <row r="15" spans="1:16" ht="12.75">
      <c r="A15" s="7">
        <v>48</v>
      </c>
      <c s="7" t="s">
        <v>1381</v>
      </c>
      <c s="7" t="s">
        <v>44</v>
      </c>
      <c s="7" t="s">
        <v>1382</v>
      </c>
      <c s="7" t="s">
        <v>535</v>
      </c>
      <c s="10">
        <v>8</v>
      </c>
      <c s="14"/>
      <c s="13">
        <f>ROUND((G15*F15),2)</f>
      </c>
      <c r="O15">
        <f>rekapitulace!H8</f>
      </c>
      <c>
        <f>O15/100*H15</f>
      </c>
    </row>
    <row r="16" spans="1:16" ht="12.75">
      <c r="A16" s="7">
        <v>49</v>
      </c>
      <c s="7" t="s">
        <v>1383</v>
      </c>
      <c s="7" t="s">
        <v>44</v>
      </c>
      <c s="7" t="s">
        <v>1384</v>
      </c>
      <c s="7" t="s">
        <v>535</v>
      </c>
      <c s="10">
        <v>4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50</v>
      </c>
      <c s="7" t="s">
        <v>1385</v>
      </c>
      <c s="7" t="s">
        <v>44</v>
      </c>
      <c s="7" t="s">
        <v>1288</v>
      </c>
      <c s="7" t="s">
        <v>535</v>
      </c>
      <c s="10">
        <v>4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51</v>
      </c>
      <c s="7" t="s">
        <v>1386</v>
      </c>
      <c s="7" t="s">
        <v>44</v>
      </c>
      <c s="7" t="s">
        <v>1387</v>
      </c>
      <c s="7" t="s">
        <v>535</v>
      </c>
      <c s="10">
        <v>3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52</v>
      </c>
      <c s="7" t="s">
        <v>1388</v>
      </c>
      <c s="7" t="s">
        <v>44</v>
      </c>
      <c s="7" t="s">
        <v>1382</v>
      </c>
      <c s="7" t="s">
        <v>535</v>
      </c>
      <c s="10">
        <v>6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53</v>
      </c>
      <c s="7" t="s">
        <v>1389</v>
      </c>
      <c s="7" t="s">
        <v>44</v>
      </c>
      <c s="7" t="s">
        <v>1390</v>
      </c>
      <c s="7" t="s">
        <v>535</v>
      </c>
      <c s="10">
        <v>6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54</v>
      </c>
      <c s="7" t="s">
        <v>1391</v>
      </c>
      <c s="7" t="s">
        <v>44</v>
      </c>
      <c s="7" t="s">
        <v>1392</v>
      </c>
      <c s="7" t="s">
        <v>535</v>
      </c>
      <c s="10">
        <v>6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55</v>
      </c>
      <c s="7" t="s">
        <v>1393</v>
      </c>
      <c s="7" t="s">
        <v>44</v>
      </c>
      <c s="7" t="s">
        <v>1394</v>
      </c>
      <c s="7" t="s">
        <v>535</v>
      </c>
      <c s="10">
        <v>6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56</v>
      </c>
      <c s="7" t="s">
        <v>1395</v>
      </c>
      <c s="7" t="s">
        <v>44</v>
      </c>
      <c s="7" t="s">
        <v>1396</v>
      </c>
      <c s="7" t="s">
        <v>535</v>
      </c>
      <c s="10">
        <v>2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57</v>
      </c>
      <c s="7" t="s">
        <v>1397</v>
      </c>
      <c s="7" t="s">
        <v>44</v>
      </c>
      <c s="7" t="s">
        <v>1398</v>
      </c>
      <c s="7" t="s">
        <v>535</v>
      </c>
      <c s="10">
        <v>1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58</v>
      </c>
      <c s="7" t="s">
        <v>1399</v>
      </c>
      <c s="7" t="s">
        <v>44</v>
      </c>
      <c s="7" t="s">
        <v>1400</v>
      </c>
      <c s="7" t="s">
        <v>535</v>
      </c>
      <c s="10">
        <v>1</v>
      </c>
      <c s="14"/>
      <c s="13">
        <f>ROUND((G25*F25),2)</f>
      </c>
      <c r="O25">
        <f>rekapitulace!H8</f>
      </c>
      <c>
        <f>O25/100*H25</f>
      </c>
    </row>
    <row r="26" spans="1:16" ht="12.75" customHeight="1">
      <c r="A26" s="16"/>
      <c s="16"/>
      <c s="16" t="s">
        <v>1375</v>
      </c>
      <c s="16" t="s">
        <v>1269</v>
      </c>
      <c s="16"/>
      <c s="16"/>
      <c s="16"/>
      <c s="16">
        <f>SUM(H12:H25)</f>
      </c>
      <c r="P26">
        <f>ROUND(SUM(P12:P25),2)</f>
      </c>
    </row>
    <row r="28" spans="1:8" ht="12.75" customHeight="1">
      <c r="A28" s="9"/>
      <c s="9"/>
      <c s="9" t="s">
        <v>1402</v>
      </c>
      <c s="9" t="s">
        <v>1401</v>
      </c>
      <c s="9"/>
      <c s="11"/>
      <c s="9"/>
      <c s="11"/>
    </row>
    <row r="29" spans="1:16" ht="12.75">
      <c r="A29" s="7">
        <v>59</v>
      </c>
      <c s="7" t="s">
        <v>1403</v>
      </c>
      <c s="7" t="s">
        <v>44</v>
      </c>
      <c s="7" t="s">
        <v>1404</v>
      </c>
      <c s="7" t="s">
        <v>105</v>
      </c>
      <c s="10">
        <v>50</v>
      </c>
      <c s="14"/>
      <c s="13">
        <f>ROUND((G29*F29),2)</f>
      </c>
      <c r="O29">
        <f>rekapitulace!H8</f>
      </c>
      <c>
        <f>O29/100*H29</f>
      </c>
    </row>
    <row r="30" spans="1:16" ht="12.75" customHeight="1">
      <c r="A30" s="16"/>
      <c s="16"/>
      <c s="16" t="s">
        <v>1402</v>
      </c>
      <c s="16" t="s">
        <v>1401</v>
      </c>
      <c s="16"/>
      <c s="16"/>
      <c s="16"/>
      <c s="16">
        <f>SUM(H29:H29)</f>
      </c>
      <c r="P30">
        <f>ROUND(SUM(P29:P29),2)</f>
      </c>
    </row>
    <row r="32" spans="1:8" ht="12.75" customHeight="1">
      <c r="A32" s="9"/>
      <c s="9"/>
      <c s="9" t="s">
        <v>1406</v>
      </c>
      <c s="9" t="s">
        <v>1405</v>
      </c>
      <c s="9"/>
      <c s="11"/>
      <c s="9"/>
      <c s="11"/>
    </row>
    <row r="33" spans="1:16" ht="12.75">
      <c r="A33" s="7">
        <v>60</v>
      </c>
      <c s="7" t="s">
        <v>1407</v>
      </c>
      <c s="7" t="s">
        <v>44</v>
      </c>
      <c s="7" t="s">
        <v>1408</v>
      </c>
      <c s="7" t="s">
        <v>535</v>
      </c>
      <c s="10">
        <v>12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61</v>
      </c>
      <c s="7" t="s">
        <v>1409</v>
      </c>
      <c s="7" t="s">
        <v>44</v>
      </c>
      <c s="7" t="s">
        <v>1410</v>
      </c>
      <c s="7" t="s">
        <v>535</v>
      </c>
      <c s="10">
        <v>18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62</v>
      </c>
      <c s="7" t="s">
        <v>1411</v>
      </c>
      <c s="7" t="s">
        <v>44</v>
      </c>
      <c s="7" t="s">
        <v>1412</v>
      </c>
      <c s="7" t="s">
        <v>105</v>
      </c>
      <c s="10">
        <v>12</v>
      </c>
      <c s="14"/>
      <c s="13">
        <f>ROUND((G35*F35),2)</f>
      </c>
      <c r="O35">
        <f>rekapitulace!H8</f>
      </c>
      <c>
        <f>O35/100*H35</f>
      </c>
    </row>
    <row r="36" spans="1:16" ht="12.75">
      <c r="A36" s="7">
        <v>63</v>
      </c>
      <c s="7" t="s">
        <v>1413</v>
      </c>
      <c s="7" t="s">
        <v>44</v>
      </c>
      <c s="7" t="s">
        <v>1414</v>
      </c>
      <c s="7" t="s">
        <v>535</v>
      </c>
      <c s="10">
        <v>36</v>
      </c>
      <c s="14"/>
      <c s="13">
        <f>ROUND((G36*F36),2)</f>
      </c>
      <c r="O36">
        <f>rekapitulace!H8</f>
      </c>
      <c>
        <f>O36/100*H36</f>
      </c>
    </row>
    <row r="37" spans="1:16" ht="12.75">
      <c r="A37" s="7">
        <v>64</v>
      </c>
      <c s="7" t="s">
        <v>1415</v>
      </c>
      <c s="7" t="s">
        <v>44</v>
      </c>
      <c s="7" t="s">
        <v>1416</v>
      </c>
      <c s="7" t="s">
        <v>535</v>
      </c>
      <c s="10">
        <v>12</v>
      </c>
      <c s="14"/>
      <c s="13">
        <f>ROUND((G37*F37),2)</f>
      </c>
      <c r="O37">
        <f>rekapitulace!H8</f>
      </c>
      <c>
        <f>O37/100*H37</f>
      </c>
    </row>
    <row r="38" spans="1:16" ht="12.75">
      <c r="A38" s="7">
        <v>65</v>
      </c>
      <c s="7" t="s">
        <v>1417</v>
      </c>
      <c s="7" t="s">
        <v>44</v>
      </c>
      <c s="7" t="s">
        <v>1418</v>
      </c>
      <c s="7" t="s">
        <v>101</v>
      </c>
      <c s="10">
        <v>1</v>
      </c>
      <c s="14"/>
      <c s="13">
        <f>ROUND((G38*F38),2)</f>
      </c>
      <c r="O38">
        <f>rekapitulace!H8</f>
      </c>
      <c>
        <f>O38/100*H38</f>
      </c>
    </row>
    <row r="39" spans="1:16" ht="12.75" customHeight="1">
      <c r="A39" s="16"/>
      <c s="16"/>
      <c s="16" t="s">
        <v>1406</v>
      </c>
      <c s="16" t="s">
        <v>1405</v>
      </c>
      <c s="16"/>
      <c s="16"/>
      <c s="16"/>
      <c s="16">
        <f>SUM(H33:H38)</f>
      </c>
      <c r="P39">
        <f>ROUND(SUM(P33:P38),2)</f>
      </c>
    </row>
    <row r="41" spans="1:8" ht="12.75" customHeight="1">
      <c r="A41" s="9"/>
      <c s="9"/>
      <c s="9" t="s">
        <v>1420</v>
      </c>
      <c s="9" t="s">
        <v>1419</v>
      </c>
      <c s="9"/>
      <c s="11"/>
      <c s="9"/>
      <c s="11"/>
    </row>
    <row r="42" spans="1:16" ht="12.75">
      <c r="A42" s="7">
        <v>66</v>
      </c>
      <c s="7" t="s">
        <v>1421</v>
      </c>
      <c s="7" t="s">
        <v>44</v>
      </c>
      <c s="7" t="s">
        <v>1340</v>
      </c>
      <c s="7" t="s">
        <v>1250</v>
      </c>
      <c s="10">
        <v>1</v>
      </c>
      <c s="14"/>
      <c s="13">
        <f>ROUND((G42*F42),2)</f>
      </c>
      <c r="O42">
        <f>rekapitulace!H8</f>
      </c>
      <c>
        <f>O42/100*H42</f>
      </c>
    </row>
    <row r="43" spans="1:16" ht="12.75">
      <c r="A43" s="7">
        <v>67</v>
      </c>
      <c s="7" t="s">
        <v>1422</v>
      </c>
      <c s="7" t="s">
        <v>44</v>
      </c>
      <c s="7" t="s">
        <v>1423</v>
      </c>
      <c s="7" t="s">
        <v>1250</v>
      </c>
      <c s="10">
        <v>1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68</v>
      </c>
      <c s="7" t="s">
        <v>1424</v>
      </c>
      <c s="7" t="s">
        <v>44</v>
      </c>
      <c s="7" t="s">
        <v>1091</v>
      </c>
      <c s="7" t="s">
        <v>229</v>
      </c>
      <c s="10">
        <v>1</v>
      </c>
      <c s="14"/>
      <c s="13">
        <f>ROUND((G44*F44),2)</f>
      </c>
      <c r="O44">
        <f>rekapitulace!H8</f>
      </c>
      <c>
        <f>O44/100*H44</f>
      </c>
    </row>
    <row r="45" spans="1:16" ht="12.75">
      <c r="A45" s="7">
        <v>69</v>
      </c>
      <c s="7" t="s">
        <v>1425</v>
      </c>
      <c s="7" t="s">
        <v>44</v>
      </c>
      <c s="7" t="s">
        <v>1093</v>
      </c>
      <c s="7" t="s">
        <v>229</v>
      </c>
      <c s="10">
        <v>1</v>
      </c>
      <c s="14"/>
      <c s="13">
        <f>ROUND((G45*F45),2)</f>
      </c>
      <c r="O45">
        <f>rekapitulace!H8</f>
      </c>
      <c>
        <f>O45/100*H45</f>
      </c>
    </row>
    <row r="46" spans="1:16" ht="12.75">
      <c r="A46" s="7">
        <v>70</v>
      </c>
      <c s="7" t="s">
        <v>1426</v>
      </c>
      <c s="7" t="s">
        <v>44</v>
      </c>
      <c s="7" t="s">
        <v>1344</v>
      </c>
      <c s="7" t="s">
        <v>229</v>
      </c>
      <c s="10">
        <v>1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71</v>
      </c>
      <c s="7" t="s">
        <v>1427</v>
      </c>
      <c s="7" t="s">
        <v>44</v>
      </c>
      <c s="7" t="s">
        <v>1346</v>
      </c>
      <c s="7" t="s">
        <v>229</v>
      </c>
      <c s="10">
        <v>1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72</v>
      </c>
      <c s="7" t="s">
        <v>1428</v>
      </c>
      <c s="7" t="s">
        <v>44</v>
      </c>
      <c s="7" t="s">
        <v>1348</v>
      </c>
      <c s="7" t="s">
        <v>229</v>
      </c>
      <c s="10">
        <v>1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73</v>
      </c>
      <c s="7" t="s">
        <v>1429</v>
      </c>
      <c s="7" t="s">
        <v>44</v>
      </c>
      <c s="7" t="s">
        <v>1350</v>
      </c>
      <c s="7" t="s">
        <v>1250</v>
      </c>
      <c s="10">
        <v>1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74</v>
      </c>
      <c s="7" t="s">
        <v>1430</v>
      </c>
      <c s="7" t="s">
        <v>44</v>
      </c>
      <c s="7" t="s">
        <v>1352</v>
      </c>
      <c s="7" t="s">
        <v>1250</v>
      </c>
      <c s="10">
        <v>1</v>
      </c>
      <c s="14"/>
      <c s="13">
        <f>ROUND((G50*F50),2)</f>
      </c>
      <c r="O50">
        <f>rekapitulace!H8</f>
      </c>
      <c>
        <f>O50/100*H50</f>
      </c>
    </row>
    <row r="51" spans="1:16" ht="12.75" customHeight="1">
      <c r="A51" s="16"/>
      <c s="16"/>
      <c s="16" t="s">
        <v>1420</v>
      </c>
      <c s="16" t="s">
        <v>1419</v>
      </c>
      <c s="16"/>
      <c s="16"/>
      <c s="16"/>
      <c s="16">
        <f>SUM(H42:H50)</f>
      </c>
      <c r="P51">
        <f>ROUND(SUM(P42:P50),2)</f>
      </c>
    </row>
    <row r="53" spans="1:8" ht="12.75" customHeight="1">
      <c r="A53" s="9"/>
      <c s="9"/>
      <c s="9" t="s">
        <v>1432</v>
      </c>
      <c s="9" t="s">
        <v>1431</v>
      </c>
      <c s="9"/>
      <c s="11"/>
      <c s="9"/>
      <c s="11"/>
    </row>
    <row r="54" spans="1:16" ht="12.75">
      <c r="A54" s="7">
        <v>75</v>
      </c>
      <c s="7" t="s">
        <v>1433</v>
      </c>
      <c s="7" t="s">
        <v>44</v>
      </c>
      <c s="7" t="s">
        <v>1356</v>
      </c>
      <c s="7" t="s">
        <v>68</v>
      </c>
      <c s="10">
        <v>5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76</v>
      </c>
      <c s="7" t="s">
        <v>1434</v>
      </c>
      <c s="7" t="s">
        <v>44</v>
      </c>
      <c s="7" t="s">
        <v>232</v>
      </c>
      <c s="7" t="s">
        <v>68</v>
      </c>
      <c s="10">
        <v>17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77</v>
      </c>
      <c s="7" t="s">
        <v>1435</v>
      </c>
      <c s="7" t="s">
        <v>44</v>
      </c>
      <c s="7" t="s">
        <v>1361</v>
      </c>
      <c s="7" t="s">
        <v>68</v>
      </c>
      <c s="10">
        <v>5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78</v>
      </c>
      <c s="7" t="s">
        <v>1436</v>
      </c>
      <c s="7" t="s">
        <v>44</v>
      </c>
      <c s="7" t="s">
        <v>1363</v>
      </c>
      <c s="7" t="s">
        <v>68</v>
      </c>
      <c s="10">
        <v>11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79</v>
      </c>
      <c s="7" t="s">
        <v>1437</v>
      </c>
      <c s="7" t="s">
        <v>44</v>
      </c>
      <c s="7" t="s">
        <v>1245</v>
      </c>
      <c s="7" t="s">
        <v>68</v>
      </c>
      <c s="10">
        <v>6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80</v>
      </c>
      <c s="7" t="s">
        <v>1438</v>
      </c>
      <c s="7" t="s">
        <v>44</v>
      </c>
      <c s="7" t="s">
        <v>1254</v>
      </c>
      <c s="7" t="s">
        <v>1250</v>
      </c>
      <c s="10">
        <v>1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81</v>
      </c>
      <c s="7" t="s">
        <v>1439</v>
      </c>
      <c s="7" t="s">
        <v>44</v>
      </c>
      <c s="7" t="s">
        <v>1256</v>
      </c>
      <c s="7" t="s">
        <v>1250</v>
      </c>
      <c s="10">
        <v>1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82</v>
      </c>
      <c s="7" t="s">
        <v>1440</v>
      </c>
      <c s="7" t="s">
        <v>44</v>
      </c>
      <c s="7" t="s">
        <v>236</v>
      </c>
      <c s="7" t="s">
        <v>68</v>
      </c>
      <c s="10">
        <v>15</v>
      </c>
      <c s="14"/>
      <c s="13">
        <f>ROUND((G61*F61),2)</f>
      </c>
      <c r="O61">
        <f>rekapitulace!H8</f>
      </c>
      <c>
        <f>O61/100*H61</f>
      </c>
    </row>
    <row r="62" spans="1:16" ht="12.75">
      <c r="A62" s="7">
        <v>83</v>
      </c>
      <c s="7" t="s">
        <v>1441</v>
      </c>
      <c s="7" t="s">
        <v>44</v>
      </c>
      <c s="7" t="s">
        <v>1261</v>
      </c>
      <c s="7" t="s">
        <v>1250</v>
      </c>
      <c s="10">
        <v>1</v>
      </c>
      <c s="14"/>
      <c s="13">
        <f>ROUND((G62*F62),2)</f>
      </c>
      <c r="O62">
        <f>rekapitulace!H8</f>
      </c>
      <c>
        <f>O62/100*H62</f>
      </c>
    </row>
    <row r="63" spans="1:16" ht="12.75" customHeight="1">
      <c r="A63" s="16"/>
      <c s="16"/>
      <c s="16" t="s">
        <v>1432</v>
      </c>
      <c s="16" t="s">
        <v>1431</v>
      </c>
      <c s="16"/>
      <c s="16"/>
      <c s="16"/>
      <c s="16">
        <f>SUM(H54:H62)</f>
      </c>
      <c r="P63">
        <f>ROUND(SUM(P54:P62),2)</f>
      </c>
    </row>
    <row r="65" spans="1:16" ht="12.75" customHeight="1">
      <c r="A65" s="16"/>
      <c s="16"/>
      <c s="16"/>
      <c s="16" t="s">
        <v>58</v>
      </c>
      <c s="16"/>
      <c s="16"/>
      <c s="16"/>
      <c s="16">
        <f>+H26+H30+H39+H51+H63</f>
      </c>
      <c r="P65">
        <f>+P26+P30+P39+P51+P63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1265</v>
      </c>
      <c s="5" t="s">
        <v>1266</v>
      </c>
      <c s="5"/>
    </row>
    <row r="6" spans="1:5" ht="12.75" customHeight="1">
      <c r="A6" t="s">
        <v>17</v>
      </c>
      <c r="C6" s="5" t="s">
        <v>1442</v>
      </c>
      <c s="5" t="s">
        <v>1443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1444</v>
      </c>
      <c s="9" t="s">
        <v>1269</v>
      </c>
      <c s="9"/>
      <c s="11"/>
      <c s="9"/>
      <c s="11"/>
    </row>
    <row r="12" spans="1:16" ht="12.75">
      <c r="A12" s="7">
        <v>45</v>
      </c>
      <c s="7" t="s">
        <v>1445</v>
      </c>
      <c s="7" t="s">
        <v>44</v>
      </c>
      <c s="7" t="s">
        <v>1278</v>
      </c>
      <c s="7" t="s">
        <v>105</v>
      </c>
      <c s="10">
        <v>39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46</v>
      </c>
      <c s="7" t="s">
        <v>1446</v>
      </c>
      <c s="7" t="s">
        <v>44</v>
      </c>
      <c s="7" t="s">
        <v>1447</v>
      </c>
      <c s="7" t="s">
        <v>105</v>
      </c>
      <c s="10">
        <v>50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47</v>
      </c>
      <c s="7" t="s">
        <v>1448</v>
      </c>
      <c s="7" t="s">
        <v>44</v>
      </c>
      <c s="7" t="s">
        <v>1382</v>
      </c>
      <c s="7" t="s">
        <v>535</v>
      </c>
      <c s="10">
        <v>2</v>
      </c>
      <c s="14"/>
      <c s="13">
        <f>ROUND((G14*F14),2)</f>
      </c>
      <c r="O14">
        <f>rekapitulace!H8</f>
      </c>
      <c>
        <f>O14/100*H14</f>
      </c>
    </row>
    <row r="15" spans="1:16" ht="12.75">
      <c r="A15" s="7">
        <v>48</v>
      </c>
      <c s="7" t="s">
        <v>1449</v>
      </c>
      <c s="7" t="s">
        <v>44</v>
      </c>
      <c s="7" t="s">
        <v>1450</v>
      </c>
      <c s="7" t="s">
        <v>535</v>
      </c>
      <c s="10">
        <v>1</v>
      </c>
      <c s="14"/>
      <c s="13">
        <f>ROUND((G15*F15),2)</f>
      </c>
      <c r="O15">
        <f>rekapitulace!H8</f>
      </c>
      <c>
        <f>O15/100*H15</f>
      </c>
    </row>
    <row r="16" spans="1:16" ht="12.75">
      <c r="A16" s="7">
        <v>49</v>
      </c>
      <c s="7" t="s">
        <v>1451</v>
      </c>
      <c s="7" t="s">
        <v>44</v>
      </c>
      <c s="7" t="s">
        <v>1288</v>
      </c>
      <c s="7" t="s">
        <v>535</v>
      </c>
      <c s="10">
        <v>1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50</v>
      </c>
      <c s="7" t="s">
        <v>1452</v>
      </c>
      <c s="7" t="s">
        <v>44</v>
      </c>
      <c s="7" t="s">
        <v>1453</v>
      </c>
      <c s="7" t="s">
        <v>535</v>
      </c>
      <c s="10">
        <v>1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51</v>
      </c>
      <c s="7" t="s">
        <v>1454</v>
      </c>
      <c s="7" t="s">
        <v>44</v>
      </c>
      <c s="7" t="s">
        <v>1455</v>
      </c>
      <c s="7" t="s">
        <v>535</v>
      </c>
      <c s="10">
        <v>2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52</v>
      </c>
      <c s="7" t="s">
        <v>1456</v>
      </c>
      <c s="7" t="s">
        <v>44</v>
      </c>
      <c s="7" t="s">
        <v>1398</v>
      </c>
      <c s="7" t="s">
        <v>535</v>
      </c>
      <c s="10">
        <v>1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53</v>
      </c>
      <c s="7" t="s">
        <v>1457</v>
      </c>
      <c s="7" t="s">
        <v>44</v>
      </c>
      <c s="7" t="s">
        <v>1394</v>
      </c>
      <c s="7" t="s">
        <v>535</v>
      </c>
      <c s="10">
        <v>1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54</v>
      </c>
      <c s="7" t="s">
        <v>1458</v>
      </c>
      <c s="7" t="s">
        <v>44</v>
      </c>
      <c s="7" t="s">
        <v>1459</v>
      </c>
      <c s="7" t="s">
        <v>535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55</v>
      </c>
      <c s="7" t="s">
        <v>1460</v>
      </c>
      <c s="7" t="s">
        <v>44</v>
      </c>
      <c s="7" t="s">
        <v>1312</v>
      </c>
      <c s="7" t="s">
        <v>535</v>
      </c>
      <c s="10">
        <v>2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56</v>
      </c>
      <c s="7" t="s">
        <v>1461</v>
      </c>
      <c s="7" t="s">
        <v>44</v>
      </c>
      <c s="7" t="s">
        <v>1462</v>
      </c>
      <c s="7" t="s">
        <v>535</v>
      </c>
      <c s="10">
        <v>1</v>
      </c>
      <c s="14"/>
      <c s="13">
        <f>ROUND((G23*F23),2)</f>
      </c>
      <c r="O23">
        <f>rekapitulace!H8</f>
      </c>
      <c>
        <f>O23/100*H23</f>
      </c>
    </row>
    <row r="24" spans="1:16" ht="12.75" customHeight="1">
      <c r="A24" s="16"/>
      <c s="16"/>
      <c s="16" t="s">
        <v>1444</v>
      </c>
      <c s="16" t="s">
        <v>1269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1463</v>
      </c>
      <c s="9" t="s">
        <v>1331</v>
      </c>
      <c s="9"/>
      <c s="11"/>
      <c s="9"/>
      <c s="11"/>
    </row>
    <row r="27" spans="1:16" ht="12.75">
      <c r="A27" s="7">
        <v>57</v>
      </c>
      <c s="7" t="s">
        <v>1464</v>
      </c>
      <c s="7" t="s">
        <v>44</v>
      </c>
      <c s="7" t="s">
        <v>1404</v>
      </c>
      <c s="7" t="s">
        <v>105</v>
      </c>
      <c s="10">
        <v>190</v>
      </c>
      <c s="14"/>
      <c s="13">
        <f>ROUND((G27*F27),2)</f>
      </c>
      <c r="O27">
        <f>rekapitulace!H8</f>
      </c>
      <c>
        <f>O27/100*H27</f>
      </c>
    </row>
    <row r="28" spans="1:16" ht="12.75" customHeight="1">
      <c r="A28" s="16"/>
      <c s="16"/>
      <c s="16" t="s">
        <v>1463</v>
      </c>
      <c s="16" t="s">
        <v>1331</v>
      </c>
      <c s="16"/>
      <c s="16"/>
      <c s="16"/>
      <c s="16">
        <f>SUM(H27:H27)</f>
      </c>
      <c r="P28">
        <f>ROUND(SUM(P27:P27),2)</f>
      </c>
    </row>
    <row r="30" spans="1:8" ht="12.75" customHeight="1">
      <c r="A30" s="9"/>
      <c s="9"/>
      <c s="9" t="s">
        <v>1466</v>
      </c>
      <c s="9" t="s">
        <v>1465</v>
      </c>
      <c s="9"/>
      <c s="11"/>
      <c s="9"/>
      <c s="11"/>
    </row>
    <row r="31" spans="1:16" ht="12.75">
      <c r="A31" s="7">
        <v>58</v>
      </c>
      <c s="7" t="s">
        <v>1467</v>
      </c>
      <c s="7" t="s">
        <v>44</v>
      </c>
      <c s="7" t="s">
        <v>1468</v>
      </c>
      <c s="7" t="s">
        <v>535</v>
      </c>
      <c s="10">
        <v>2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59</v>
      </c>
      <c s="7" t="s">
        <v>1469</v>
      </c>
      <c s="7" t="s">
        <v>44</v>
      </c>
      <c s="7" t="s">
        <v>1470</v>
      </c>
      <c s="7" t="s">
        <v>535</v>
      </c>
      <c s="10">
        <v>2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60</v>
      </c>
      <c s="7" t="s">
        <v>1471</v>
      </c>
      <c s="7" t="s">
        <v>44</v>
      </c>
      <c s="7" t="s">
        <v>1410</v>
      </c>
      <c s="7" t="s">
        <v>535</v>
      </c>
      <c s="10">
        <v>6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61</v>
      </c>
      <c s="7" t="s">
        <v>1472</v>
      </c>
      <c s="7" t="s">
        <v>44</v>
      </c>
      <c s="7" t="s">
        <v>1412</v>
      </c>
      <c s="7" t="s">
        <v>105</v>
      </c>
      <c s="10">
        <v>4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62</v>
      </c>
      <c s="7" t="s">
        <v>1473</v>
      </c>
      <c s="7" t="s">
        <v>44</v>
      </c>
      <c s="7" t="s">
        <v>1414</v>
      </c>
      <c s="7" t="s">
        <v>535</v>
      </c>
      <c s="10">
        <v>12</v>
      </c>
      <c s="14"/>
      <c s="13">
        <f>ROUND((G35*F35),2)</f>
      </c>
      <c r="O35">
        <f>rekapitulace!H8</f>
      </c>
      <c>
        <f>O35/100*H35</f>
      </c>
    </row>
    <row r="36" spans="1:16" ht="12.75">
      <c r="A36" s="7">
        <v>63</v>
      </c>
      <c s="7" t="s">
        <v>1474</v>
      </c>
      <c s="7" t="s">
        <v>44</v>
      </c>
      <c s="7" t="s">
        <v>1416</v>
      </c>
      <c s="7" t="s">
        <v>535</v>
      </c>
      <c s="10">
        <v>2</v>
      </c>
      <c s="14"/>
      <c s="13">
        <f>ROUND((G36*F36),2)</f>
      </c>
      <c r="O36">
        <f>rekapitulace!H8</f>
      </c>
      <c>
        <f>O36/100*H36</f>
      </c>
    </row>
    <row r="37" spans="1:16" ht="12.75">
      <c r="A37" s="7">
        <v>64</v>
      </c>
      <c s="7" t="s">
        <v>1475</v>
      </c>
      <c s="7" t="s">
        <v>44</v>
      </c>
      <c s="7" t="s">
        <v>1476</v>
      </c>
      <c s="7" t="s">
        <v>535</v>
      </c>
      <c s="10">
        <v>2</v>
      </c>
      <c s="14"/>
      <c s="13">
        <f>ROUND((G37*F37),2)</f>
      </c>
      <c r="O37">
        <f>rekapitulace!H8</f>
      </c>
      <c>
        <f>O37/100*H37</f>
      </c>
    </row>
    <row r="38" spans="1:16" ht="12.75">
      <c r="A38" s="7">
        <v>65</v>
      </c>
      <c s="7" t="s">
        <v>1477</v>
      </c>
      <c s="7" t="s">
        <v>44</v>
      </c>
      <c s="7" t="s">
        <v>1418</v>
      </c>
      <c s="7" t="s">
        <v>101</v>
      </c>
      <c s="10">
        <v>0.5</v>
      </c>
      <c s="14"/>
      <c s="13">
        <f>ROUND((G38*F38),2)</f>
      </c>
      <c r="O38">
        <f>rekapitulace!H8</f>
      </c>
      <c>
        <f>O38/100*H38</f>
      </c>
    </row>
    <row r="39" spans="1:16" ht="12.75" customHeight="1">
      <c r="A39" s="16"/>
      <c s="16"/>
      <c s="16" t="s">
        <v>1466</v>
      </c>
      <c s="16" t="s">
        <v>1465</v>
      </c>
      <c s="16"/>
      <c s="16"/>
      <c s="16"/>
      <c s="16">
        <f>SUM(H31:H38)</f>
      </c>
      <c r="P39">
        <f>ROUND(SUM(P31:P38),2)</f>
      </c>
    </row>
    <row r="41" spans="1:8" ht="12.75" customHeight="1">
      <c r="A41" s="9"/>
      <c s="9"/>
      <c s="9" t="s">
        <v>1478</v>
      </c>
      <c s="9" t="s">
        <v>1337</v>
      </c>
      <c s="9"/>
      <c s="11"/>
      <c s="9"/>
      <c s="11"/>
    </row>
    <row r="42" spans="1:16" ht="12.75">
      <c r="A42" s="7">
        <v>66</v>
      </c>
      <c s="7" t="s">
        <v>1479</v>
      </c>
      <c s="7" t="s">
        <v>44</v>
      </c>
      <c s="7" t="s">
        <v>1340</v>
      </c>
      <c s="7" t="s">
        <v>1250</v>
      </c>
      <c s="10">
        <v>1</v>
      </c>
      <c s="14"/>
      <c s="13">
        <f>ROUND((G42*F42),2)</f>
      </c>
      <c r="O42">
        <f>rekapitulace!H8</f>
      </c>
      <c>
        <f>O42/100*H42</f>
      </c>
    </row>
    <row r="43" spans="1:16" ht="12.75">
      <c r="A43" s="7">
        <v>67</v>
      </c>
      <c s="7" t="s">
        <v>1480</v>
      </c>
      <c s="7" t="s">
        <v>44</v>
      </c>
      <c s="7" t="s">
        <v>1423</v>
      </c>
      <c s="7" t="s">
        <v>1250</v>
      </c>
      <c s="10">
        <v>1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68</v>
      </c>
      <c s="7" t="s">
        <v>1481</v>
      </c>
      <c s="7" t="s">
        <v>44</v>
      </c>
      <c s="7" t="s">
        <v>1091</v>
      </c>
      <c s="7" t="s">
        <v>229</v>
      </c>
      <c s="10">
        <v>1</v>
      </c>
      <c s="14"/>
      <c s="13">
        <f>ROUND((G44*F44),2)</f>
      </c>
      <c r="O44">
        <f>rekapitulace!H8</f>
      </c>
      <c>
        <f>O44/100*H44</f>
      </c>
    </row>
    <row r="45" spans="1:16" ht="12.75">
      <c r="A45" s="7">
        <v>69</v>
      </c>
      <c s="7" t="s">
        <v>1482</v>
      </c>
      <c s="7" t="s">
        <v>44</v>
      </c>
      <c s="7" t="s">
        <v>1093</v>
      </c>
      <c s="7" t="s">
        <v>229</v>
      </c>
      <c s="10">
        <v>1</v>
      </c>
      <c s="14"/>
      <c s="13">
        <f>ROUND((G45*F45),2)</f>
      </c>
      <c r="O45">
        <f>rekapitulace!H8</f>
      </c>
      <c>
        <f>O45/100*H45</f>
      </c>
    </row>
    <row r="46" spans="1:16" ht="12.75">
      <c r="A46" s="7">
        <v>70</v>
      </c>
      <c s="7" t="s">
        <v>1483</v>
      </c>
      <c s="7" t="s">
        <v>44</v>
      </c>
      <c s="7" t="s">
        <v>1344</v>
      </c>
      <c s="7" t="s">
        <v>229</v>
      </c>
      <c s="10">
        <v>1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71</v>
      </c>
      <c s="7" t="s">
        <v>1484</v>
      </c>
      <c s="7" t="s">
        <v>44</v>
      </c>
      <c s="7" t="s">
        <v>1346</v>
      </c>
      <c s="7" t="s">
        <v>229</v>
      </c>
      <c s="10">
        <v>1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72</v>
      </c>
      <c s="7" t="s">
        <v>1485</v>
      </c>
      <c s="7" t="s">
        <v>44</v>
      </c>
      <c s="7" t="s">
        <v>1348</v>
      </c>
      <c s="7" t="s">
        <v>229</v>
      </c>
      <c s="10">
        <v>1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73</v>
      </c>
      <c s="7" t="s">
        <v>1486</v>
      </c>
      <c s="7" t="s">
        <v>44</v>
      </c>
      <c s="7" t="s">
        <v>1350</v>
      </c>
      <c s="7" t="s">
        <v>1250</v>
      </c>
      <c s="10">
        <v>1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74</v>
      </c>
      <c s="7" t="s">
        <v>1487</v>
      </c>
      <c s="7" t="s">
        <v>44</v>
      </c>
      <c s="7" t="s">
        <v>1352</v>
      </c>
      <c s="7" t="s">
        <v>1250</v>
      </c>
      <c s="10">
        <v>1</v>
      </c>
      <c s="14"/>
      <c s="13">
        <f>ROUND((G50*F50),2)</f>
      </c>
      <c r="O50">
        <f>rekapitulace!H8</f>
      </c>
      <c>
        <f>O50/100*H50</f>
      </c>
    </row>
    <row r="51" spans="1:16" ht="12.75" customHeight="1">
      <c r="A51" s="16"/>
      <c s="16"/>
      <c s="16" t="s">
        <v>1478</v>
      </c>
      <c s="16" t="s">
        <v>1337</v>
      </c>
      <c s="16"/>
      <c s="16"/>
      <c s="16"/>
      <c s="16">
        <f>SUM(H42:H50)</f>
      </c>
      <c r="P51">
        <f>ROUND(SUM(P42:P50),2)</f>
      </c>
    </row>
    <row r="53" spans="1:8" ht="12.75" customHeight="1">
      <c r="A53" s="9"/>
      <c s="9"/>
      <c s="9" t="s">
        <v>1489</v>
      </c>
      <c s="9" t="s">
        <v>1488</v>
      </c>
      <c s="9"/>
      <c s="11"/>
      <c s="9"/>
      <c s="11"/>
    </row>
    <row r="54" spans="1:16" ht="12.75">
      <c r="A54" s="7">
        <v>75</v>
      </c>
      <c s="7" t="s">
        <v>1490</v>
      </c>
      <c s="7" t="s">
        <v>44</v>
      </c>
      <c s="7" t="s">
        <v>1356</v>
      </c>
      <c s="7" t="s">
        <v>68</v>
      </c>
      <c s="10">
        <v>22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76</v>
      </c>
      <c s="7" t="s">
        <v>1491</v>
      </c>
      <c s="7" t="s">
        <v>44</v>
      </c>
      <c s="7" t="s">
        <v>232</v>
      </c>
      <c s="7" t="s">
        <v>68</v>
      </c>
      <c s="10">
        <v>74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77</v>
      </c>
      <c s="7" t="s">
        <v>1492</v>
      </c>
      <c s="7" t="s">
        <v>44</v>
      </c>
      <c s="7" t="s">
        <v>1361</v>
      </c>
      <c s="7" t="s">
        <v>68</v>
      </c>
      <c s="10">
        <v>26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78</v>
      </c>
      <c s="7" t="s">
        <v>1493</v>
      </c>
      <c s="7" t="s">
        <v>44</v>
      </c>
      <c s="7" t="s">
        <v>1363</v>
      </c>
      <c s="7" t="s">
        <v>68</v>
      </c>
      <c s="10">
        <v>45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79</v>
      </c>
      <c s="7" t="s">
        <v>1494</v>
      </c>
      <c s="7" t="s">
        <v>44</v>
      </c>
      <c s="7" t="s">
        <v>1245</v>
      </c>
      <c s="7" t="s">
        <v>68</v>
      </c>
      <c s="10">
        <v>29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80</v>
      </c>
      <c s="7" t="s">
        <v>1495</v>
      </c>
      <c s="7" t="s">
        <v>44</v>
      </c>
      <c s="7" t="s">
        <v>1254</v>
      </c>
      <c s="7" t="s">
        <v>1250</v>
      </c>
      <c s="10">
        <v>1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81</v>
      </c>
      <c s="7" t="s">
        <v>1496</v>
      </c>
      <c s="7" t="s">
        <v>44</v>
      </c>
      <c s="7" t="s">
        <v>1256</v>
      </c>
      <c s="7" t="s">
        <v>1250</v>
      </c>
      <c s="10">
        <v>1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82</v>
      </c>
      <c s="7" t="s">
        <v>1497</v>
      </c>
      <c s="7" t="s">
        <v>44</v>
      </c>
      <c s="7" t="s">
        <v>236</v>
      </c>
      <c s="7" t="s">
        <v>68</v>
      </c>
      <c s="10">
        <v>15</v>
      </c>
      <c s="14"/>
      <c s="13">
        <f>ROUND((G61*F61),2)</f>
      </c>
      <c r="O61">
        <f>rekapitulace!H8</f>
      </c>
      <c>
        <f>O61/100*H61</f>
      </c>
    </row>
    <row r="62" spans="1:16" ht="12.75">
      <c r="A62" s="7">
        <v>83</v>
      </c>
      <c s="7" t="s">
        <v>1498</v>
      </c>
      <c s="7" t="s">
        <v>44</v>
      </c>
      <c s="7" t="s">
        <v>1261</v>
      </c>
      <c s="7" t="s">
        <v>1250</v>
      </c>
      <c s="10">
        <v>1</v>
      </c>
      <c s="14"/>
      <c s="13">
        <f>ROUND((G62*F62),2)</f>
      </c>
      <c r="O62">
        <f>rekapitulace!H8</f>
      </c>
      <c>
        <f>O62/100*H62</f>
      </c>
    </row>
    <row r="63" spans="1:16" ht="12.75" customHeight="1">
      <c r="A63" s="16"/>
      <c s="16"/>
      <c s="16" t="s">
        <v>1489</v>
      </c>
      <c s="16" t="s">
        <v>1488</v>
      </c>
      <c s="16"/>
      <c s="16"/>
      <c s="16"/>
      <c s="16">
        <f>SUM(H54:H62)</f>
      </c>
      <c r="P63">
        <f>ROUND(SUM(P54:P62),2)</f>
      </c>
    </row>
    <row r="65" spans="1:16" ht="12.75" customHeight="1">
      <c r="A65" s="16"/>
      <c s="16"/>
      <c s="16"/>
      <c s="16" t="s">
        <v>58</v>
      </c>
      <c s="16"/>
      <c s="16"/>
      <c s="16"/>
      <c s="16">
        <f>+H24+H28+H39+H51+H63</f>
      </c>
      <c r="P65">
        <f>+P24+P28+P39+P51+P63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1499</v>
      </c>
      <c s="5" t="s">
        <v>1500</v>
      </c>
      <c s="5"/>
    </row>
    <row r="6" spans="1:5" ht="12.75" customHeight="1">
      <c r="A6" t="s">
        <v>17</v>
      </c>
      <c r="C6" s="5" t="s">
        <v>1501</v>
      </c>
      <c s="5" t="s">
        <v>1500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1502</v>
      </c>
      <c s="7" t="s">
        <v>44</v>
      </c>
      <c s="7" t="s">
        <v>1503</v>
      </c>
      <c s="7" t="s">
        <v>68</v>
      </c>
      <c s="10">
        <v>14549.958</v>
      </c>
      <c s="14"/>
      <c s="13">
        <f>ROUND((G12*F12),2)</f>
      </c>
      <c r="O12">
        <f>rekapitulace!H8</f>
      </c>
      <c>
        <f>O12/100*H12</f>
      </c>
    </row>
    <row r="13" spans="4:4" ht="114.75">
      <c r="D13" s="15" t="s">
        <v>1504</v>
      </c>
    </row>
    <row r="14" spans="1:16" ht="12.75">
      <c r="A14" s="7">
        <v>2</v>
      </c>
      <c s="7" t="s">
        <v>1505</v>
      </c>
      <c s="7" t="s">
        <v>44</v>
      </c>
      <c s="7" t="s">
        <v>1506</v>
      </c>
      <c s="7" t="s">
        <v>165</v>
      </c>
      <c s="10">
        <v>483.315</v>
      </c>
      <c s="14"/>
      <c s="13">
        <f>ROUND((G14*F14),2)</f>
      </c>
      <c r="O14">
        <f>rekapitulace!H8</f>
      </c>
      <c>
        <f>O14/100*H14</f>
      </c>
    </row>
    <row r="15" spans="4:4" ht="178.5">
      <c r="D15" s="15" t="s">
        <v>1507</v>
      </c>
    </row>
    <row r="16" spans="1:16" ht="12.75">
      <c r="A16" s="7">
        <v>3</v>
      </c>
      <c s="7" t="s">
        <v>193</v>
      </c>
      <c s="7" t="s">
        <v>44</v>
      </c>
      <c s="7" t="s">
        <v>194</v>
      </c>
      <c s="7" t="s">
        <v>165</v>
      </c>
      <c s="10">
        <v>483.315</v>
      </c>
      <c s="14"/>
      <c s="13">
        <f>ROUND((G16*F16),2)</f>
      </c>
      <c r="O16">
        <f>rekapitulace!H8</f>
      </c>
      <c>
        <f>O16/100*H16</f>
      </c>
    </row>
    <row r="17" spans="4:4" ht="178.5">
      <c r="D17" s="15" t="s">
        <v>1507</v>
      </c>
    </row>
    <row r="18" spans="1:16" ht="12.75">
      <c r="A18" s="7">
        <v>4</v>
      </c>
      <c s="7" t="s">
        <v>1508</v>
      </c>
      <c s="7" t="s">
        <v>44</v>
      </c>
      <c s="7" t="s">
        <v>1509</v>
      </c>
      <c s="7" t="s">
        <v>165</v>
      </c>
      <c s="10">
        <v>386.652</v>
      </c>
      <c s="14"/>
      <c s="13">
        <f>ROUND((G18*F18),2)</f>
      </c>
      <c r="O18">
        <f>rekapitulace!H8</f>
      </c>
      <c>
        <f>O18/100*H18</f>
      </c>
    </row>
    <row r="19" spans="4:4" ht="178.5">
      <c r="D19" s="15" t="s">
        <v>1510</v>
      </c>
    </row>
    <row r="20" spans="1:16" ht="12.75">
      <c r="A20" s="7">
        <v>5</v>
      </c>
      <c s="7" t="s">
        <v>1511</v>
      </c>
      <c s="7" t="s">
        <v>44</v>
      </c>
      <c s="7" t="s">
        <v>1512</v>
      </c>
      <c s="7" t="s">
        <v>165</v>
      </c>
      <c s="10">
        <v>386.652</v>
      </c>
      <c s="14"/>
      <c s="13">
        <f>ROUND((G20*F20),2)</f>
      </c>
      <c r="O20">
        <f>rekapitulace!H8</f>
      </c>
      <c>
        <f>O20/100*H20</f>
      </c>
    </row>
    <row r="21" spans="4:4" ht="178.5">
      <c r="D21" s="15" t="s">
        <v>1510</v>
      </c>
    </row>
    <row r="22" spans="1:16" ht="12.75">
      <c r="A22" s="7">
        <v>6</v>
      </c>
      <c s="7" t="s">
        <v>1513</v>
      </c>
      <c s="7" t="s">
        <v>44</v>
      </c>
      <c s="7" t="s">
        <v>1514</v>
      </c>
      <c s="7" t="s">
        <v>165</v>
      </c>
      <c s="10">
        <v>193.326</v>
      </c>
      <c s="14"/>
      <c s="13">
        <f>ROUND((G22*F22),2)</f>
      </c>
      <c r="O22">
        <f>rekapitulace!H8</f>
      </c>
      <c>
        <f>O22/100*H22</f>
      </c>
    </row>
    <row r="23" spans="4:4" ht="178.5">
      <c r="D23" s="15" t="s">
        <v>1515</v>
      </c>
    </row>
    <row r="24" spans="1:16" ht="12.75" customHeight="1">
      <c r="A24" s="16"/>
      <c s="16"/>
      <c s="16" t="s">
        <v>42</v>
      </c>
      <c s="16" t="s">
        <v>41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24</v>
      </c>
      <c s="9" t="s">
        <v>65</v>
      </c>
      <c s="9"/>
      <c s="11"/>
      <c s="9"/>
      <c s="11"/>
    </row>
    <row r="27" spans="1:16" ht="12.75">
      <c r="A27" s="7">
        <v>7</v>
      </c>
      <c s="7" t="s">
        <v>167</v>
      </c>
      <c s="7" t="s">
        <v>146</v>
      </c>
      <c s="7" t="s">
        <v>279</v>
      </c>
      <c s="7" t="s">
        <v>68</v>
      </c>
      <c s="10">
        <v>6662.75</v>
      </c>
      <c s="14"/>
      <c s="13">
        <f>ROUND((G27*F27),2)</f>
      </c>
      <c r="O27">
        <f>rekapitulace!H8</f>
      </c>
      <c>
        <f>O27/100*H27</f>
      </c>
    </row>
    <row r="28" spans="4:4" ht="204">
      <c r="D28" s="15" t="s">
        <v>1516</v>
      </c>
    </row>
    <row r="29" spans="1:16" ht="12.75">
      <c r="A29" s="7">
        <v>8</v>
      </c>
      <c s="7" t="s">
        <v>167</v>
      </c>
      <c s="7" t="s">
        <v>149</v>
      </c>
      <c s="7" t="s">
        <v>1517</v>
      </c>
      <c s="7" t="s">
        <v>68</v>
      </c>
      <c s="10">
        <v>14549.958</v>
      </c>
      <c s="14"/>
      <c s="13">
        <f>ROUND((G29*F29),2)</f>
      </c>
      <c r="O29">
        <f>rekapitulace!H8</f>
      </c>
      <c>
        <f>O29/100*H29</f>
      </c>
    </row>
    <row r="30" spans="4:4" ht="89.25">
      <c r="D30" s="15" t="s">
        <v>1518</v>
      </c>
    </row>
    <row r="31" spans="1:16" ht="12.75">
      <c r="A31" s="7">
        <v>9</v>
      </c>
      <c s="7" t="s">
        <v>155</v>
      </c>
      <c s="7" t="s">
        <v>44</v>
      </c>
      <c s="7" t="s">
        <v>156</v>
      </c>
      <c s="7" t="s">
        <v>68</v>
      </c>
      <c s="10">
        <v>14549.958</v>
      </c>
      <c s="14"/>
      <c s="13">
        <f>ROUND((G31*F31),2)</f>
      </c>
      <c r="O31">
        <f>rekapitulace!H8</f>
      </c>
      <c>
        <f>O31/100*H31</f>
      </c>
    </row>
    <row r="32" spans="4:4" ht="114.75">
      <c r="D32" s="15" t="s">
        <v>1504</v>
      </c>
    </row>
    <row r="33" spans="1:16" ht="12.75">
      <c r="A33" s="7">
        <v>10</v>
      </c>
      <c s="7" t="s">
        <v>1519</v>
      </c>
      <c s="7" t="s">
        <v>44</v>
      </c>
      <c s="7" t="s">
        <v>1520</v>
      </c>
      <c s="7" t="s">
        <v>68</v>
      </c>
      <c s="10">
        <v>118.8</v>
      </c>
      <c s="14"/>
      <c s="13">
        <f>ROUND((G33*F33),2)</f>
      </c>
      <c r="O33">
        <f>rekapitulace!H8</f>
      </c>
      <c>
        <f>O33/100*H33</f>
      </c>
    </row>
    <row r="34" spans="4:4" ht="76.5">
      <c r="D34" s="15" t="s">
        <v>1521</v>
      </c>
    </row>
    <row r="35" spans="1:16" ht="12.75">
      <c r="A35" s="7">
        <v>11</v>
      </c>
      <c s="7" t="s">
        <v>300</v>
      </c>
      <c s="7" t="s">
        <v>146</v>
      </c>
      <c s="7" t="s">
        <v>301</v>
      </c>
      <c s="7" t="s">
        <v>68</v>
      </c>
      <c s="10">
        <v>707.8</v>
      </c>
      <c s="14"/>
      <c s="13">
        <f>ROUND((G35*F35),2)</f>
      </c>
      <c r="O35">
        <f>rekapitulace!H8</f>
      </c>
      <c>
        <f>O35/100*H35</f>
      </c>
    </row>
    <row r="36" spans="4:4" ht="409.5">
      <c r="D36" s="15" t="s">
        <v>1522</v>
      </c>
    </row>
    <row r="37" spans="1:16" ht="12.75">
      <c r="A37" s="7">
        <v>12</v>
      </c>
      <c s="7" t="s">
        <v>300</v>
      </c>
      <c s="7" t="s">
        <v>149</v>
      </c>
      <c s="7" t="s">
        <v>1523</v>
      </c>
      <c s="7" t="s">
        <v>68</v>
      </c>
      <c s="10">
        <v>5836.15</v>
      </c>
      <c s="14"/>
      <c s="13">
        <f>ROUND((G37*F37),2)</f>
      </c>
      <c r="O37">
        <f>rekapitulace!H8</f>
      </c>
      <c>
        <f>O37/100*H37</f>
      </c>
    </row>
    <row r="38" spans="4:4" ht="409.5">
      <c r="D38" s="15" t="s">
        <v>1524</v>
      </c>
    </row>
    <row r="39" spans="1:16" ht="12.75" customHeight="1">
      <c r="A39" s="16"/>
      <c s="16"/>
      <c s="16" t="s">
        <v>24</v>
      </c>
      <c s="16" t="s">
        <v>65</v>
      </c>
      <c s="16"/>
      <c s="16"/>
      <c s="16"/>
      <c s="16">
        <f>SUM(H27:H38)</f>
      </c>
      <c r="P39">
        <f>ROUND(SUM(P27:P38),2)</f>
      </c>
    </row>
    <row r="41" spans="1:8" ht="12.75" customHeight="1">
      <c r="A41" s="9"/>
      <c s="9"/>
      <c s="9" t="s">
        <v>78</v>
      </c>
      <c s="9" t="s">
        <v>77</v>
      </c>
      <c s="9"/>
      <c s="11"/>
      <c s="9"/>
      <c s="11"/>
    </row>
    <row r="42" spans="1:16" ht="12.75">
      <c r="A42" s="7">
        <v>13</v>
      </c>
      <c s="7" t="s">
        <v>1525</v>
      </c>
      <c s="7" t="s">
        <v>44</v>
      </c>
      <c s="7" t="s">
        <v>1526</v>
      </c>
      <c s="7" t="s">
        <v>165</v>
      </c>
      <c s="10">
        <v>1933.261</v>
      </c>
      <c s="14"/>
      <c s="13">
        <f>ROUND((G42*F42),2)</f>
      </c>
      <c r="O42">
        <f>rekapitulace!H8</f>
      </c>
      <c>
        <f>O42/100*H42</f>
      </c>
    </row>
    <row r="43" spans="4:4" ht="153">
      <c r="D43" s="15" t="s">
        <v>1527</v>
      </c>
    </row>
    <row r="44" spans="1:16" ht="12.75" customHeight="1">
      <c r="A44" s="16"/>
      <c s="16"/>
      <c s="16" t="s">
        <v>78</v>
      </c>
      <c s="16" t="s">
        <v>77</v>
      </c>
      <c s="16"/>
      <c s="16"/>
      <c s="16"/>
      <c s="16">
        <f>SUM(H42:H43)</f>
      </c>
      <c r="P44">
        <f>ROUND(SUM(P42:P43),2)</f>
      </c>
    </row>
    <row r="46" spans="1:16" ht="12.75" customHeight="1">
      <c r="A46" s="16"/>
      <c s="16"/>
      <c s="16"/>
      <c s="16" t="s">
        <v>58</v>
      </c>
      <c s="16"/>
      <c s="16"/>
      <c s="16"/>
      <c s="16">
        <f>+H24+H39+H44</f>
      </c>
      <c r="P46">
        <f>+P24+P39+P44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1528</v>
      </c>
      <c s="5" t="s">
        <v>1529</v>
      </c>
      <c s="5"/>
    </row>
    <row r="6" spans="1:5" ht="12.75" customHeight="1">
      <c r="A6" t="s">
        <v>17</v>
      </c>
      <c r="C6" s="5" t="s">
        <v>1530</v>
      </c>
      <c s="5" t="s">
        <v>1529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37.44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1531</v>
      </c>
    </row>
    <row r="14" spans="1:16" ht="12.75">
      <c r="A14" s="7">
        <v>2</v>
      </c>
      <c s="7" t="s">
        <v>170</v>
      </c>
      <c s="7" t="s">
        <v>44</v>
      </c>
      <c s="7" t="s">
        <v>171</v>
      </c>
      <c s="7" t="s">
        <v>68</v>
      </c>
      <c s="10">
        <v>92.928</v>
      </c>
      <c s="14"/>
      <c s="13">
        <f>ROUND((G14*F14),2)</f>
      </c>
      <c r="O14">
        <f>rekapitulace!H8</f>
      </c>
      <c>
        <f>O14/100*H14</f>
      </c>
    </row>
    <row r="15" spans="4:4" ht="114.75">
      <c r="D15" s="15" t="s">
        <v>1532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92.928</v>
      </c>
      <c s="14"/>
      <c s="13">
        <f>ROUND((G16*F16),2)</f>
      </c>
      <c r="O16">
        <f>rekapitulace!H8</f>
      </c>
      <c>
        <f>O16/100*H16</f>
      </c>
    </row>
    <row r="17" spans="4:4" ht="114.75">
      <c r="D17" s="15" t="s">
        <v>1533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37.44</v>
      </c>
      <c s="14"/>
      <c s="13">
        <f>ROUND((G18*F18),2)</f>
      </c>
      <c r="O18">
        <f>rekapitulace!H8</f>
      </c>
      <c>
        <f>O18/100*H18</f>
      </c>
    </row>
    <row r="19" spans="4:4" ht="127.5">
      <c r="D19" s="15" t="s">
        <v>1534</v>
      </c>
    </row>
    <row r="20" spans="1:16" ht="12.75">
      <c r="A20" s="7">
        <v>5</v>
      </c>
      <c s="7" t="s">
        <v>294</v>
      </c>
      <c s="7" t="s">
        <v>44</v>
      </c>
      <c s="7" t="s">
        <v>295</v>
      </c>
      <c s="7" t="s">
        <v>101</v>
      </c>
      <c s="10">
        <v>1026.04</v>
      </c>
      <c s="14"/>
      <c s="13">
        <f>ROUND((G20*F20),2)</f>
      </c>
      <c r="O20">
        <f>rekapitulace!H8</f>
      </c>
      <c>
        <f>O20/100*H20</f>
      </c>
    </row>
    <row r="21" spans="4:4" ht="267.75">
      <c r="D21" s="15" t="s">
        <v>1535</v>
      </c>
    </row>
    <row r="22" spans="1:16" ht="12.75">
      <c r="A22" s="7">
        <v>6</v>
      </c>
      <c s="7" t="s">
        <v>303</v>
      </c>
      <c s="7" t="s">
        <v>44</v>
      </c>
      <c s="7" t="s">
        <v>304</v>
      </c>
      <c s="7" t="s">
        <v>101</v>
      </c>
      <c s="10">
        <v>19253.833</v>
      </c>
      <c s="14"/>
      <c s="13">
        <f>ROUND((G22*F22),2)</f>
      </c>
      <c r="O22">
        <f>rekapitulace!H8</f>
      </c>
      <c>
        <f>O22/100*H22</f>
      </c>
    </row>
    <row r="23" spans="4:4" ht="153">
      <c r="D23" s="15" t="s">
        <v>1536</v>
      </c>
    </row>
    <row r="24" spans="1:16" ht="12.75">
      <c r="A24" s="7">
        <v>7</v>
      </c>
      <c s="7" t="s">
        <v>306</v>
      </c>
      <c s="7" t="s">
        <v>44</v>
      </c>
      <c s="7" t="s">
        <v>307</v>
      </c>
      <c s="7" t="s">
        <v>101</v>
      </c>
      <c s="10">
        <v>594</v>
      </c>
      <c s="14"/>
      <c s="13">
        <f>ROUND((G24*F24),2)</f>
      </c>
      <c r="O24">
        <f>rekapitulace!H8</f>
      </c>
      <c>
        <f>O24/100*H24</f>
      </c>
    </row>
    <row r="25" spans="4:4" ht="102">
      <c r="D25" s="15" t="s">
        <v>1537</v>
      </c>
    </row>
    <row r="26" spans="1:16" ht="12.75">
      <c r="A26" s="7">
        <v>8</v>
      </c>
      <c s="7" t="s">
        <v>1538</v>
      </c>
      <c s="7" t="s">
        <v>44</v>
      </c>
      <c s="7" t="s">
        <v>1539</v>
      </c>
      <c s="7" t="s">
        <v>101</v>
      </c>
      <c s="10">
        <v>3539</v>
      </c>
      <c s="14"/>
      <c s="13">
        <f>ROUND((G26*F26),2)</f>
      </c>
      <c r="O26">
        <f>rekapitulace!H8</f>
      </c>
      <c>
        <f>O26/100*H26</f>
      </c>
    </row>
    <row r="27" spans="4:4" ht="409.5">
      <c r="D27" s="15" t="s">
        <v>1540</v>
      </c>
    </row>
    <row r="28" spans="1:16" ht="12.75">
      <c r="A28" s="7">
        <v>9</v>
      </c>
      <c s="7" t="s">
        <v>309</v>
      </c>
      <c s="7" t="s">
        <v>44</v>
      </c>
      <c s="7" t="s">
        <v>310</v>
      </c>
      <c s="7" t="s">
        <v>101</v>
      </c>
      <c s="10">
        <v>93547.333</v>
      </c>
      <c s="14"/>
      <c s="13">
        <f>ROUND((G28*F28),2)</f>
      </c>
      <c r="O28">
        <f>rekapitulace!H8</f>
      </c>
      <c>
        <f>O28/100*H28</f>
      </c>
    </row>
    <row r="29" spans="4:4" ht="369.75">
      <c r="D29" s="15" t="s">
        <v>1541</v>
      </c>
    </row>
    <row r="30" spans="1:16" ht="12.75">
      <c r="A30" s="7">
        <v>10</v>
      </c>
      <c s="7" t="s">
        <v>1542</v>
      </c>
      <c s="7" t="s">
        <v>44</v>
      </c>
      <c s="7" t="s">
        <v>1543</v>
      </c>
      <c s="7" t="s">
        <v>101</v>
      </c>
      <c s="10">
        <v>294</v>
      </c>
      <c s="14"/>
      <c s="13">
        <f>ROUND((G30*F30),2)</f>
      </c>
      <c r="O30">
        <f>rekapitulace!H8</f>
      </c>
      <c>
        <f>O30/100*H30</f>
      </c>
    </row>
    <row r="31" spans="4:4" ht="204">
      <c r="D31" s="15" t="s">
        <v>1544</v>
      </c>
    </row>
    <row r="32" spans="1:16" ht="12.75">
      <c r="A32" s="7">
        <v>11</v>
      </c>
      <c s="7" t="s">
        <v>1545</v>
      </c>
      <c s="7" t="s">
        <v>44</v>
      </c>
      <c s="7" t="s">
        <v>1546</v>
      </c>
      <c s="7" t="s">
        <v>101</v>
      </c>
      <c s="10">
        <v>294</v>
      </c>
      <c s="14"/>
      <c s="13">
        <f>ROUND((G32*F32),2)</f>
      </c>
      <c r="O32">
        <f>rekapitulace!H8</f>
      </c>
      <c>
        <f>O32/100*H32</f>
      </c>
    </row>
    <row r="33" spans="4:4" ht="204">
      <c r="D33" s="15" t="s">
        <v>1544</v>
      </c>
    </row>
    <row r="34" spans="1:16" ht="12.75">
      <c r="A34" s="7">
        <v>12</v>
      </c>
      <c s="7" t="s">
        <v>312</v>
      </c>
      <c s="7" t="s">
        <v>44</v>
      </c>
      <c s="7" t="s">
        <v>313</v>
      </c>
      <c s="7" t="s">
        <v>101</v>
      </c>
      <c s="10">
        <v>35080.25</v>
      </c>
      <c s="14"/>
      <c s="13">
        <f>ROUND((G34*F34),2)</f>
      </c>
      <c r="O34">
        <f>rekapitulace!H8</f>
      </c>
      <c>
        <f>O34/100*H34</f>
      </c>
    </row>
    <row r="35" spans="4:4" ht="382.5">
      <c r="D35" s="15" t="s">
        <v>1547</v>
      </c>
    </row>
    <row r="36" spans="1:16" ht="12.75">
      <c r="A36" s="7">
        <v>13</v>
      </c>
      <c s="7" t="s">
        <v>1548</v>
      </c>
      <c s="7" t="s">
        <v>44</v>
      </c>
      <c s="7" t="s">
        <v>1549</v>
      </c>
      <c s="7" t="s">
        <v>101</v>
      </c>
      <c s="10">
        <v>294</v>
      </c>
      <c s="14"/>
      <c s="13">
        <f>ROUND((G36*F36),2)</f>
      </c>
      <c r="O36">
        <f>rekapitulace!H8</f>
      </c>
      <c>
        <f>O36/100*H36</f>
      </c>
    </row>
    <row r="37" spans="4:4" ht="204">
      <c r="D37" s="15" t="s">
        <v>1544</v>
      </c>
    </row>
    <row r="38" spans="1:16" ht="12.75">
      <c r="A38" s="7">
        <v>14</v>
      </c>
      <c s="7" t="s">
        <v>1550</v>
      </c>
      <c s="7" t="s">
        <v>44</v>
      </c>
      <c s="7" t="s">
        <v>1551</v>
      </c>
      <c s="7" t="s">
        <v>101</v>
      </c>
      <c s="10">
        <v>776</v>
      </c>
      <c s="14"/>
      <c s="13">
        <f>ROUND((G38*F38),2)</f>
      </c>
      <c r="O38">
        <f>rekapitulace!H8</f>
      </c>
      <c>
        <f>O38/100*H38</f>
      </c>
    </row>
    <row r="39" spans="4:4" ht="140.25">
      <c r="D39" s="15" t="s">
        <v>1552</v>
      </c>
    </row>
    <row r="40" spans="1:16" ht="12.75">
      <c r="A40" s="7">
        <v>15</v>
      </c>
      <c s="7" t="s">
        <v>1553</v>
      </c>
      <c s="7" t="s">
        <v>44</v>
      </c>
      <c s="7" t="s">
        <v>1554</v>
      </c>
      <c s="7" t="s">
        <v>64</v>
      </c>
      <c s="10">
        <v>400</v>
      </c>
      <c s="14"/>
      <c s="13">
        <f>ROUND((G40*F40),2)</f>
      </c>
      <c r="O40">
        <f>rekapitulace!H8</f>
      </c>
      <c>
        <f>O40/100*H40</f>
      </c>
    </row>
    <row r="41" spans="4:4" ht="51">
      <c r="D41" s="15" t="s">
        <v>1555</v>
      </c>
    </row>
    <row r="42" spans="1:16" ht="12.75">
      <c r="A42" s="7">
        <v>16</v>
      </c>
      <c s="7" t="s">
        <v>1556</v>
      </c>
      <c s="7" t="s">
        <v>44</v>
      </c>
      <c s="7" t="s">
        <v>1557</v>
      </c>
      <c s="7" t="s">
        <v>64</v>
      </c>
      <c s="10">
        <v>103</v>
      </c>
      <c s="14"/>
      <c s="13">
        <f>ROUND((G42*F42),2)</f>
      </c>
      <c r="O42">
        <f>rekapitulace!H8</f>
      </c>
      <c>
        <f>O42/100*H42</f>
      </c>
    </row>
    <row r="43" spans="4:4" ht="165.75">
      <c r="D43" s="15" t="s">
        <v>1558</v>
      </c>
    </row>
    <row r="44" spans="1:16" ht="12.75">
      <c r="A44" s="7">
        <v>17</v>
      </c>
      <c s="7" t="s">
        <v>1559</v>
      </c>
      <c s="7" t="s">
        <v>44</v>
      </c>
      <c s="7" t="s">
        <v>1560</v>
      </c>
      <c s="7" t="s">
        <v>64</v>
      </c>
      <c s="10">
        <v>176</v>
      </c>
      <c s="14"/>
      <c s="13">
        <f>ROUND((G44*F44),2)</f>
      </c>
      <c r="O44">
        <f>rekapitulace!H8</f>
      </c>
      <c>
        <f>O44/100*H44</f>
      </c>
    </row>
    <row r="45" spans="4:4" ht="165.75">
      <c r="D45" s="15" t="s">
        <v>1561</v>
      </c>
    </row>
    <row r="46" spans="1:16" ht="12.75">
      <c r="A46" s="7">
        <v>18</v>
      </c>
      <c s="7" t="s">
        <v>1562</v>
      </c>
      <c s="7" t="s">
        <v>44</v>
      </c>
      <c s="7" t="s">
        <v>1563</v>
      </c>
      <c s="7" t="s">
        <v>64</v>
      </c>
      <c s="10">
        <v>96</v>
      </c>
      <c s="14"/>
      <c s="13">
        <f>ROUND((G46*F46),2)</f>
      </c>
      <c r="O46">
        <f>rekapitulace!H8</f>
      </c>
      <c>
        <f>O46/100*H46</f>
      </c>
    </row>
    <row r="47" spans="4:4" ht="409.5">
      <c r="D47" s="15" t="s">
        <v>1564</v>
      </c>
    </row>
    <row r="48" spans="1:16" ht="12.75">
      <c r="A48" s="7">
        <v>19</v>
      </c>
      <c s="7" t="s">
        <v>1565</v>
      </c>
      <c s="7" t="s">
        <v>44</v>
      </c>
      <c s="7" t="s">
        <v>1566</v>
      </c>
      <c s="7" t="s">
        <v>64</v>
      </c>
      <c s="10">
        <v>4</v>
      </c>
      <c s="14"/>
      <c s="13">
        <f>ROUND((G48*F48),2)</f>
      </c>
      <c r="O48">
        <f>rekapitulace!H8</f>
      </c>
      <c>
        <f>O48/100*H48</f>
      </c>
    </row>
    <row r="49" spans="4:4" ht="89.25">
      <c r="D49" s="15" t="s">
        <v>1567</v>
      </c>
    </row>
    <row r="50" spans="1:16" ht="12.75">
      <c r="A50" s="7">
        <v>20</v>
      </c>
      <c s="7" t="s">
        <v>1568</v>
      </c>
      <c s="7" t="s">
        <v>44</v>
      </c>
      <c s="7" t="s">
        <v>1569</v>
      </c>
      <c s="7" t="s">
        <v>68</v>
      </c>
      <c s="10">
        <v>14.37</v>
      </c>
      <c s="14"/>
      <c s="13">
        <f>ROUND((G50*F50),2)</f>
      </c>
      <c r="O50">
        <f>rekapitulace!H8</f>
      </c>
      <c>
        <f>O50/100*H50</f>
      </c>
    </row>
    <row r="51" spans="4:4" ht="229.5">
      <c r="D51" s="15" t="s">
        <v>1570</v>
      </c>
    </row>
    <row r="52" spans="1:16" ht="12.75" customHeight="1">
      <c r="A52" s="16"/>
      <c s="16"/>
      <c s="16" t="s">
        <v>24</v>
      </c>
      <c s="16" t="s">
        <v>65</v>
      </c>
      <c s="16"/>
      <c s="16"/>
      <c s="16"/>
      <c s="16">
        <f>SUM(H12:H51)</f>
      </c>
      <c r="P52">
        <f>ROUND(SUM(P12:P51),2)</f>
      </c>
    </row>
    <row r="54" spans="1:8" ht="12.75" customHeight="1">
      <c r="A54" s="9"/>
      <c s="9"/>
      <c s="9" t="s">
        <v>34</v>
      </c>
      <c s="9" t="s">
        <v>315</v>
      </c>
      <c s="9"/>
      <c s="11"/>
      <c s="9"/>
      <c s="11"/>
    </row>
    <row r="55" spans="1:16" ht="12.75">
      <c r="A55" s="7">
        <v>21</v>
      </c>
      <c s="7" t="s">
        <v>1571</v>
      </c>
      <c s="7" t="s">
        <v>44</v>
      </c>
      <c s="7" t="s">
        <v>1572</v>
      </c>
      <c s="7" t="s">
        <v>68</v>
      </c>
      <c s="10">
        <v>3.468</v>
      </c>
      <c s="14"/>
      <c s="13">
        <f>ROUND((G55*F55),2)</f>
      </c>
      <c r="O55">
        <f>rekapitulace!H8</f>
      </c>
      <c>
        <f>O55/100*H55</f>
      </c>
    </row>
    <row r="56" spans="4:4" ht="140.25">
      <c r="D56" s="15" t="s">
        <v>1573</v>
      </c>
    </row>
    <row r="57" spans="1:16" ht="12.75" customHeight="1">
      <c r="A57" s="16"/>
      <c s="16"/>
      <c s="16" t="s">
        <v>34</v>
      </c>
      <c s="16" t="s">
        <v>315</v>
      </c>
      <c s="16"/>
      <c s="16"/>
      <c s="16"/>
      <c s="16">
        <f>SUM(H55:H56)</f>
      </c>
      <c r="P57">
        <f>ROUND(SUM(P55:P56),2)</f>
      </c>
    </row>
    <row r="59" spans="1:8" ht="12.75" customHeight="1">
      <c r="A59" s="9"/>
      <c s="9"/>
      <c s="9" t="s">
        <v>35</v>
      </c>
      <c s="9" t="s">
        <v>435</v>
      </c>
      <c s="9"/>
      <c s="11"/>
      <c s="9"/>
      <c s="11"/>
    </row>
    <row r="60" spans="1:16" ht="12.75">
      <c r="A60" s="7">
        <v>22</v>
      </c>
      <c s="7" t="s">
        <v>1574</v>
      </c>
      <c s="7" t="s">
        <v>44</v>
      </c>
      <c s="7" t="s">
        <v>1575</v>
      </c>
      <c s="7" t="s">
        <v>535</v>
      </c>
      <c s="10">
        <v>44</v>
      </c>
      <c s="14"/>
      <c s="13">
        <f>ROUND((G60*F60),2)</f>
      </c>
      <c r="O60">
        <f>rekapitulace!H8</f>
      </c>
      <c>
        <f>O60/100*H60</f>
      </c>
    </row>
    <row r="61" spans="4:4" ht="25.5">
      <c r="D61" s="15" t="s">
        <v>128</v>
      </c>
    </row>
    <row r="62" spans="1:16" ht="12.75">
      <c r="A62" s="7">
        <v>23</v>
      </c>
      <c s="7" t="s">
        <v>1576</v>
      </c>
      <c s="7" t="s">
        <v>44</v>
      </c>
      <c s="7" t="s">
        <v>1577</v>
      </c>
      <c s="7" t="s">
        <v>535</v>
      </c>
      <c s="10">
        <v>12</v>
      </c>
      <c s="14"/>
      <c s="13">
        <f>ROUND((G62*F62),2)</f>
      </c>
      <c r="O62">
        <f>rekapitulace!H8</f>
      </c>
      <c>
        <f>O62/100*H62</f>
      </c>
    </row>
    <row r="63" spans="4:4" ht="25.5">
      <c r="D63" s="15" t="s">
        <v>1578</v>
      </c>
    </row>
    <row r="64" spans="1:16" ht="12.75" customHeight="1">
      <c r="A64" s="16"/>
      <c s="16"/>
      <c s="16" t="s">
        <v>35</v>
      </c>
      <c s="16" t="s">
        <v>435</v>
      </c>
      <c s="16"/>
      <c s="16"/>
      <c s="16"/>
      <c s="16">
        <f>SUM(H60:H63)</f>
      </c>
      <c r="P64">
        <f>ROUND(SUM(P60:P63),2)</f>
      </c>
    </row>
    <row r="66" spans="1:8" ht="12.75" customHeight="1">
      <c r="A66" s="9"/>
      <c s="9"/>
      <c s="9" t="s">
        <v>37</v>
      </c>
      <c s="9" t="s">
        <v>331</v>
      </c>
      <c s="9"/>
      <c s="11"/>
      <c s="9"/>
      <c s="11"/>
    </row>
    <row r="67" spans="1:16" ht="12.75">
      <c r="A67" s="7">
        <v>24</v>
      </c>
      <c s="7" t="s">
        <v>338</v>
      </c>
      <c s="7" t="s">
        <v>44</v>
      </c>
      <c s="7" t="s">
        <v>339</v>
      </c>
      <c s="7" t="s">
        <v>68</v>
      </c>
      <c s="10">
        <v>104.908</v>
      </c>
      <c s="14"/>
      <c s="13">
        <f>ROUND((G67*F67),2)</f>
      </c>
      <c r="O67">
        <f>rekapitulace!H8</f>
      </c>
      <c>
        <f>O67/100*H67</f>
      </c>
    </row>
    <row r="68" spans="4:4" ht="267.75">
      <c r="D68" s="15" t="s">
        <v>1579</v>
      </c>
    </row>
    <row r="69" spans="1:16" ht="12.75">
      <c r="A69" s="7">
        <v>25</v>
      </c>
      <c s="7" t="s">
        <v>1580</v>
      </c>
      <c s="7" t="s">
        <v>146</v>
      </c>
      <c s="7" t="s">
        <v>1581</v>
      </c>
      <c s="7" t="s">
        <v>68</v>
      </c>
      <c s="10">
        <v>32.84</v>
      </c>
      <c s="14"/>
      <c s="13">
        <f>ROUND((G69*F69),2)</f>
      </c>
      <c r="O69">
        <f>rekapitulace!H8</f>
      </c>
      <c>
        <f>O69/100*H69</f>
      </c>
    </row>
    <row r="70" spans="4:4" ht="63.75">
      <c r="D70" s="15" t="s">
        <v>1582</v>
      </c>
    </row>
    <row r="71" spans="1:16" ht="12.75">
      <c r="A71" s="7">
        <v>26</v>
      </c>
      <c s="7" t="s">
        <v>1580</v>
      </c>
      <c s="7" t="s">
        <v>149</v>
      </c>
      <c s="7" t="s">
        <v>1583</v>
      </c>
      <c s="7" t="s">
        <v>68</v>
      </c>
      <c s="10">
        <v>50.15</v>
      </c>
      <c s="14"/>
      <c s="13">
        <f>ROUND((G71*F71),2)</f>
      </c>
      <c r="O71">
        <f>rekapitulace!H8</f>
      </c>
      <c>
        <f>O71/100*H71</f>
      </c>
    </row>
    <row r="72" spans="4:4" ht="165.75">
      <c r="D72" s="15" t="s">
        <v>1584</v>
      </c>
    </row>
    <row r="73" spans="1:16" ht="12.75">
      <c r="A73" s="7">
        <v>27</v>
      </c>
      <c s="7" t="s">
        <v>1580</v>
      </c>
      <c s="7" t="s">
        <v>410</v>
      </c>
      <c s="7" t="s">
        <v>1585</v>
      </c>
      <c s="7" t="s">
        <v>68</v>
      </c>
      <c s="10">
        <v>60.18</v>
      </c>
      <c s="14"/>
      <c s="13">
        <f>ROUND((G73*F73),2)</f>
      </c>
      <c r="O73">
        <f>rekapitulace!H8</f>
      </c>
      <c>
        <f>O73/100*H73</f>
      </c>
    </row>
    <row r="74" spans="4:4" ht="165.75">
      <c r="D74" s="15" t="s">
        <v>1586</v>
      </c>
    </row>
    <row r="75" spans="1:16" ht="12.75">
      <c r="A75" s="7">
        <v>28</v>
      </c>
      <c s="7" t="s">
        <v>1587</v>
      </c>
      <c s="7" t="s">
        <v>44</v>
      </c>
      <c s="7" t="s">
        <v>1588</v>
      </c>
      <c s="7" t="s">
        <v>101</v>
      </c>
      <c s="10">
        <v>182</v>
      </c>
      <c s="14"/>
      <c s="13">
        <f>ROUND((G75*F75),2)</f>
      </c>
      <c r="O75">
        <f>rekapitulace!H8</f>
      </c>
      <c>
        <f>O75/100*H75</f>
      </c>
    </row>
    <row r="76" spans="4:4" ht="63.75">
      <c r="D76" s="15" t="s">
        <v>1589</v>
      </c>
    </row>
    <row r="77" spans="1:16" ht="12.75">
      <c r="A77" s="7">
        <v>29</v>
      </c>
      <c s="7" t="s">
        <v>358</v>
      </c>
      <c s="7" t="s">
        <v>44</v>
      </c>
      <c s="7" t="s">
        <v>1590</v>
      </c>
      <c s="7" t="s">
        <v>101</v>
      </c>
      <c s="10">
        <v>23.04</v>
      </c>
      <c s="14"/>
      <c s="13">
        <f>ROUND((G77*F77),2)</f>
      </c>
      <c r="O77">
        <f>rekapitulace!H8</f>
      </c>
      <c>
        <f>O77/100*H77</f>
      </c>
    </row>
    <row r="78" spans="4:4" ht="89.25">
      <c r="D78" s="15" t="s">
        <v>1591</v>
      </c>
    </row>
    <row r="79" spans="1:16" ht="12.75" customHeight="1">
      <c r="A79" s="16"/>
      <c s="16"/>
      <c s="16" t="s">
        <v>37</v>
      </c>
      <c s="16" t="s">
        <v>331</v>
      </c>
      <c s="16"/>
      <c s="16"/>
      <c s="16"/>
      <c s="16">
        <f>SUM(H67:H78)</f>
      </c>
      <c r="P79">
        <f>ROUND(SUM(P67:P78),2)</f>
      </c>
    </row>
    <row r="81" spans="1:8" ht="12.75" customHeight="1">
      <c r="A81" s="9"/>
      <c s="9"/>
      <c s="9" t="s">
        <v>39</v>
      </c>
      <c s="9" t="s">
        <v>478</v>
      </c>
      <c s="9"/>
      <c s="11"/>
      <c s="9"/>
      <c s="11"/>
    </row>
    <row r="82" spans="1:16" ht="12.75">
      <c r="A82" s="7">
        <v>30</v>
      </c>
      <c s="7" t="s">
        <v>1592</v>
      </c>
      <c s="7" t="s">
        <v>44</v>
      </c>
      <c s="7" t="s">
        <v>1593</v>
      </c>
      <c s="7" t="s">
        <v>101</v>
      </c>
      <c s="10">
        <v>88</v>
      </c>
      <c s="14"/>
      <c s="13">
        <f>ROUND((G82*F82),2)</f>
      </c>
      <c r="O82">
        <f>rekapitulace!H8</f>
      </c>
      <c>
        <f>O82/100*H82</f>
      </c>
    </row>
    <row r="83" spans="4:4" ht="76.5">
      <c r="D83" s="15" t="s">
        <v>1594</v>
      </c>
    </row>
    <row r="84" spans="1:16" ht="12.75">
      <c r="A84" s="7">
        <v>31</v>
      </c>
      <c s="7" t="s">
        <v>1595</v>
      </c>
      <c s="7" t="s">
        <v>44</v>
      </c>
      <c s="7" t="s">
        <v>1596</v>
      </c>
      <c s="7" t="s">
        <v>101</v>
      </c>
      <c s="10">
        <v>4</v>
      </c>
      <c s="14"/>
      <c s="13">
        <f>ROUND((G84*F84),2)</f>
      </c>
      <c r="O84">
        <f>rekapitulace!H8</f>
      </c>
      <c>
        <f>O84/100*H84</f>
      </c>
    </row>
    <row r="85" spans="4:4" ht="63.75">
      <c r="D85" s="15" t="s">
        <v>1597</v>
      </c>
    </row>
    <row r="86" spans="1:16" ht="12.75" customHeight="1">
      <c r="A86" s="16"/>
      <c s="16"/>
      <c s="16" t="s">
        <v>39</v>
      </c>
      <c s="16" t="s">
        <v>478</v>
      </c>
      <c s="16"/>
      <c s="16"/>
      <c s="16"/>
      <c s="16">
        <f>SUM(H82:H85)</f>
      </c>
      <c r="P86">
        <f>ROUND(SUM(P82:P85),2)</f>
      </c>
    </row>
    <row r="88" spans="1:8" ht="12.75" customHeight="1">
      <c r="A88" s="9"/>
      <c s="9"/>
      <c s="9" t="s">
        <v>78</v>
      </c>
      <c s="9" t="s">
        <v>77</v>
      </c>
      <c s="9"/>
      <c s="11"/>
      <c s="9"/>
      <c s="11"/>
    </row>
    <row r="89" spans="1:16" ht="12.75">
      <c r="A89" s="7">
        <v>32</v>
      </c>
      <c s="7" t="s">
        <v>1598</v>
      </c>
      <c s="7" t="s">
        <v>44</v>
      </c>
      <c s="7" t="s">
        <v>1599</v>
      </c>
      <c s="7" t="s">
        <v>64</v>
      </c>
      <c s="10">
        <v>13</v>
      </c>
      <c s="14"/>
      <c s="13">
        <f>ROUND((G89*F89),2)</f>
      </c>
      <c r="O89">
        <f>rekapitulace!H8</f>
      </c>
      <c>
        <f>O89/100*H89</f>
      </c>
    </row>
    <row r="90" spans="4:4" ht="25.5">
      <c r="D90" s="15" t="s">
        <v>1600</v>
      </c>
    </row>
    <row r="91" spans="1:16" ht="12.75">
      <c r="A91" s="7">
        <v>33</v>
      </c>
      <c s="7" t="s">
        <v>1601</v>
      </c>
      <c s="7" t="s">
        <v>44</v>
      </c>
      <c s="7" t="s">
        <v>1602</v>
      </c>
      <c s="7" t="s">
        <v>64</v>
      </c>
      <c s="10">
        <v>5</v>
      </c>
      <c s="14"/>
      <c s="13">
        <f>ROUND((G91*F91),2)</f>
      </c>
      <c r="O91">
        <f>rekapitulace!H8</f>
      </c>
      <c>
        <f>O91/100*H91</f>
      </c>
    </row>
    <row r="92" spans="4:4" ht="25.5">
      <c r="D92" s="15" t="s">
        <v>418</v>
      </c>
    </row>
    <row r="93" spans="1:16" ht="12.75">
      <c r="A93" s="7">
        <v>34</v>
      </c>
      <c s="7" t="s">
        <v>1603</v>
      </c>
      <c s="7" t="s">
        <v>44</v>
      </c>
      <c s="7" t="s">
        <v>1604</v>
      </c>
      <c s="7" t="s">
        <v>64</v>
      </c>
      <c s="10">
        <v>14</v>
      </c>
      <c s="14"/>
      <c s="13">
        <f>ROUND((G93*F93),2)</f>
      </c>
      <c r="O93">
        <f>rekapitulace!H8</f>
      </c>
      <c>
        <f>O93/100*H93</f>
      </c>
    </row>
    <row r="94" spans="4:4" ht="25.5">
      <c r="D94" s="15" t="s">
        <v>1605</v>
      </c>
    </row>
    <row r="95" spans="1:16" ht="12.75">
      <c r="A95" s="7">
        <v>35</v>
      </c>
      <c s="7" t="s">
        <v>1606</v>
      </c>
      <c s="7" t="s">
        <v>44</v>
      </c>
      <c s="7" t="s">
        <v>1607</v>
      </c>
      <c s="7" t="s">
        <v>64</v>
      </c>
      <c s="10">
        <v>9</v>
      </c>
      <c s="14"/>
      <c s="13">
        <f>ROUND((G95*F95),2)</f>
      </c>
      <c r="O95">
        <f>rekapitulace!H8</f>
      </c>
      <c>
        <f>O95/100*H95</f>
      </c>
    </row>
    <row r="96" spans="4:4" ht="25.5">
      <c r="D96" s="15" t="s">
        <v>125</v>
      </c>
    </row>
    <row r="97" spans="1:16" ht="12.75">
      <c r="A97" s="7">
        <v>36</v>
      </c>
      <c s="7" t="s">
        <v>1608</v>
      </c>
      <c s="7" t="s">
        <v>44</v>
      </c>
      <c s="7" t="s">
        <v>1609</v>
      </c>
      <c s="7" t="s">
        <v>64</v>
      </c>
      <c s="10">
        <v>3</v>
      </c>
      <c s="14"/>
      <c s="13">
        <f>ROUND((G97*F97),2)</f>
      </c>
      <c r="O97">
        <f>rekapitulace!H8</f>
      </c>
      <c>
        <f>O97/100*H97</f>
      </c>
    </row>
    <row r="98" spans="4:4" ht="25.5">
      <c r="D98" s="15" t="s">
        <v>1610</v>
      </c>
    </row>
    <row r="99" spans="1:16" ht="12.75">
      <c r="A99" s="7">
        <v>37</v>
      </c>
      <c s="7" t="s">
        <v>1611</v>
      </c>
      <c s="7" t="s">
        <v>44</v>
      </c>
      <c s="7" t="s">
        <v>1612</v>
      </c>
      <c s="7" t="s">
        <v>64</v>
      </c>
      <c s="10">
        <v>12</v>
      </c>
      <c s="14"/>
      <c s="13">
        <f>ROUND((G99*F99),2)</f>
      </c>
      <c r="O99">
        <f>rekapitulace!H8</f>
      </c>
      <c>
        <f>O99/100*H99</f>
      </c>
    </row>
    <row r="100" spans="4:4" ht="25.5">
      <c r="D100" s="15" t="s">
        <v>1578</v>
      </c>
    </row>
    <row r="101" spans="1:16" ht="12.75">
      <c r="A101" s="7">
        <v>38</v>
      </c>
      <c s="7" t="s">
        <v>1613</v>
      </c>
      <c s="7" t="s">
        <v>44</v>
      </c>
      <c s="7" t="s">
        <v>1614</v>
      </c>
      <c s="7" t="s">
        <v>64</v>
      </c>
      <c s="10">
        <v>19</v>
      </c>
      <c s="14"/>
      <c s="13">
        <f>ROUND((G101*F101),2)</f>
      </c>
      <c r="O101">
        <f>rekapitulace!H8</f>
      </c>
      <c>
        <f>O101/100*H101</f>
      </c>
    </row>
    <row r="102" spans="4:4" ht="25.5">
      <c r="D102" s="15" t="s">
        <v>1615</v>
      </c>
    </row>
    <row r="103" spans="1:16" ht="12.75">
      <c r="A103" s="7">
        <v>39</v>
      </c>
      <c s="7" t="s">
        <v>1616</v>
      </c>
      <c s="7" t="s">
        <v>44</v>
      </c>
      <c s="7" t="s">
        <v>1617</v>
      </c>
      <c s="7" t="s">
        <v>64</v>
      </c>
      <c s="10">
        <v>47</v>
      </c>
      <c s="14"/>
      <c s="13">
        <f>ROUND((G103*F103),2)</f>
      </c>
      <c r="O103">
        <f>rekapitulace!H8</f>
      </c>
      <c>
        <f>O103/100*H103</f>
      </c>
    </row>
    <row r="104" spans="4:4" ht="25.5">
      <c r="D104" s="15" t="s">
        <v>1618</v>
      </c>
    </row>
    <row r="105" spans="1:16" ht="12.75">
      <c r="A105" s="7">
        <v>40</v>
      </c>
      <c s="7" t="s">
        <v>1619</v>
      </c>
      <c s="7" t="s">
        <v>44</v>
      </c>
      <c s="7" t="s">
        <v>1620</v>
      </c>
      <c s="7" t="s">
        <v>64</v>
      </c>
      <c s="10">
        <v>51</v>
      </c>
      <c s="14"/>
      <c s="13">
        <f>ROUND((G105*F105),2)</f>
      </c>
      <c r="O105">
        <f>rekapitulace!H8</f>
      </c>
      <c>
        <f>O105/100*H105</f>
      </c>
    </row>
    <row r="106" spans="4:4" ht="25.5">
      <c r="D106" s="15" t="s">
        <v>1621</v>
      </c>
    </row>
    <row r="107" spans="1:16" ht="12.75">
      <c r="A107" s="7">
        <v>41</v>
      </c>
      <c s="7" t="s">
        <v>1622</v>
      </c>
      <c s="7" t="s">
        <v>44</v>
      </c>
      <c s="7" t="s">
        <v>1623</v>
      </c>
      <c s="7" t="s">
        <v>64</v>
      </c>
      <c s="10">
        <v>1</v>
      </c>
      <c s="14"/>
      <c s="13">
        <f>ROUND((G107*F107),2)</f>
      </c>
      <c r="O107">
        <f>rekapitulace!H8</f>
      </c>
      <c>
        <f>O107/100*H107</f>
      </c>
    </row>
    <row r="108" spans="4:4" ht="25.5">
      <c r="D108" s="15" t="s">
        <v>47</v>
      </c>
    </row>
    <row r="109" spans="1:16" ht="12.75">
      <c r="A109" s="7">
        <v>42</v>
      </c>
      <c s="7" t="s">
        <v>1624</v>
      </c>
      <c s="7" t="s">
        <v>44</v>
      </c>
      <c s="7" t="s">
        <v>1625</v>
      </c>
      <c s="7" t="s">
        <v>64</v>
      </c>
      <c s="10">
        <v>1</v>
      </c>
      <c s="14"/>
      <c s="13">
        <f>ROUND((G109*F109),2)</f>
      </c>
      <c r="O109">
        <f>rekapitulace!H8</f>
      </c>
      <c>
        <f>O109/100*H109</f>
      </c>
    </row>
    <row r="110" spans="4:4" ht="25.5">
      <c r="D110" s="15" t="s">
        <v>81</v>
      </c>
    </row>
    <row r="111" spans="1:16" ht="12.75">
      <c r="A111" s="7">
        <v>43</v>
      </c>
      <c s="7" t="s">
        <v>1626</v>
      </c>
      <c s="7" t="s">
        <v>44</v>
      </c>
      <c s="7" t="s">
        <v>1627</v>
      </c>
      <c s="7" t="s">
        <v>64</v>
      </c>
      <c s="10">
        <v>2</v>
      </c>
      <c s="14"/>
      <c s="13">
        <f>ROUND((G111*F111),2)</f>
      </c>
      <c r="O111">
        <f>rekapitulace!H8</f>
      </c>
      <c>
        <f>O111/100*H111</f>
      </c>
    </row>
    <row r="112" spans="4:4" ht="25.5">
      <c r="D112" s="15" t="s">
        <v>84</v>
      </c>
    </row>
    <row r="113" spans="1:16" ht="12.75">
      <c r="A113" s="7">
        <v>44</v>
      </c>
      <c s="7" t="s">
        <v>1628</v>
      </c>
      <c s="7" t="s">
        <v>44</v>
      </c>
      <c s="7" t="s">
        <v>1629</v>
      </c>
      <c s="7" t="s">
        <v>64</v>
      </c>
      <c s="10">
        <v>2</v>
      </c>
      <c s="14"/>
      <c s="13">
        <f>ROUND((G113*F113),2)</f>
      </c>
      <c r="O113">
        <f>rekapitulace!H8</f>
      </c>
      <c>
        <f>O113/100*H113</f>
      </c>
    </row>
    <row r="114" spans="4:4" ht="25.5">
      <c r="D114" s="15" t="s">
        <v>84</v>
      </c>
    </row>
    <row r="115" spans="1:16" ht="12.75">
      <c r="A115" s="7">
        <v>45</v>
      </c>
      <c s="7" t="s">
        <v>1630</v>
      </c>
      <c s="7" t="s">
        <v>44</v>
      </c>
      <c s="7" t="s">
        <v>1631</v>
      </c>
      <c s="7" t="s">
        <v>64</v>
      </c>
      <c s="10">
        <v>1</v>
      </c>
      <c s="14"/>
      <c s="13">
        <f>ROUND((G115*F115),2)</f>
      </c>
      <c r="O115">
        <f>rekapitulace!H8</f>
      </c>
      <c>
        <f>O115/100*H115</f>
      </c>
    </row>
    <row r="116" spans="4:4" ht="25.5">
      <c r="D116" s="15" t="s">
        <v>81</v>
      </c>
    </row>
    <row r="117" spans="1:16" ht="12.75">
      <c r="A117" s="7">
        <v>46</v>
      </c>
      <c s="7" t="s">
        <v>1632</v>
      </c>
      <c s="7" t="s">
        <v>44</v>
      </c>
      <c s="7" t="s">
        <v>1633</v>
      </c>
      <c s="7" t="s">
        <v>64</v>
      </c>
      <c s="10">
        <v>2</v>
      </c>
      <c s="14"/>
      <c s="13">
        <f>ROUND((G117*F117),2)</f>
      </c>
      <c r="O117">
        <f>rekapitulace!H8</f>
      </c>
      <c>
        <f>O117/100*H117</f>
      </c>
    </row>
    <row r="118" spans="4:4" ht="25.5">
      <c r="D118" s="15" t="s">
        <v>84</v>
      </c>
    </row>
    <row r="119" spans="1:16" ht="12.75" customHeight="1">
      <c r="A119" s="16"/>
      <c s="16"/>
      <c s="16" t="s">
        <v>78</v>
      </c>
      <c s="16" t="s">
        <v>77</v>
      </c>
      <c s="16"/>
      <c s="16"/>
      <c s="16"/>
      <c s="16">
        <f>SUM(H89:H118)</f>
      </c>
      <c r="P119">
        <f>ROUND(SUM(P89:P118),2)</f>
      </c>
    </row>
    <row r="121" spans="1:16" ht="12.75" customHeight="1">
      <c r="A121" s="16"/>
      <c s="16"/>
      <c s="16"/>
      <c s="16" t="s">
        <v>58</v>
      </c>
      <c s="16"/>
      <c s="16"/>
      <c s="16"/>
      <c s="16">
        <f>+H52+H57+H64+H79+H86+H119</f>
      </c>
      <c r="P121">
        <f>+P52+P57+P64+P79+P86+P119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59</v>
      </c>
      <c s="5" t="s">
        <v>60</v>
      </c>
      <c s="5"/>
    </row>
    <row r="6" spans="1:5" ht="12.75" customHeight="1">
      <c r="A6" t="s">
        <v>17</v>
      </c>
      <c r="C6" s="5" t="s">
        <v>61</v>
      </c>
      <c s="5" t="s">
        <v>60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62</v>
      </c>
      <c s="7" t="s">
        <v>44</v>
      </c>
      <c s="7" t="s">
        <v>63</v>
      </c>
      <c s="7" t="s">
        <v>64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66</v>
      </c>
      <c s="7" t="s">
        <v>44</v>
      </c>
      <c s="7" t="s">
        <v>67</v>
      </c>
      <c s="7" t="s">
        <v>68</v>
      </c>
      <c s="10">
        <v>183.4</v>
      </c>
      <c s="14"/>
      <c s="13">
        <f>ROUND((G17*F17),2)</f>
      </c>
      <c r="O17">
        <f>rekapitulace!H8</f>
      </c>
      <c>
        <f>O17/100*H17</f>
      </c>
    </row>
    <row r="18" spans="4:4" ht="76.5">
      <c r="D18" s="15" t="s">
        <v>69</v>
      </c>
    </row>
    <row r="19" spans="1:16" ht="12.75">
      <c r="A19" s="7">
        <v>3</v>
      </c>
      <c s="7" t="s">
        <v>70</v>
      </c>
      <c s="7" t="s">
        <v>44</v>
      </c>
      <c s="7" t="s">
        <v>71</v>
      </c>
      <c s="7" t="s">
        <v>68</v>
      </c>
      <c s="10">
        <v>229.25</v>
      </c>
      <c s="14"/>
      <c s="13">
        <f>ROUND((G19*F19),2)</f>
      </c>
      <c r="O19">
        <f>rekapitulace!H8</f>
      </c>
      <c>
        <f>O19/100*H19</f>
      </c>
    </row>
    <row r="20" spans="4:4" ht="76.5">
      <c r="D20" s="15" t="s">
        <v>72</v>
      </c>
    </row>
    <row r="21" spans="1:16" ht="12.75" customHeight="1">
      <c r="A21" s="16"/>
      <c s="16"/>
      <c s="16" t="s">
        <v>24</v>
      </c>
      <c s="16" t="s">
        <v>65</v>
      </c>
      <c s="16"/>
      <c s="16"/>
      <c s="16"/>
      <c s="16">
        <f>SUM(H17:H20)</f>
      </c>
      <c r="P21">
        <f>ROUND(SUM(P17:P20),2)</f>
      </c>
    </row>
    <row r="23" spans="1:8" ht="12.75" customHeight="1">
      <c r="A23" s="9"/>
      <c s="9"/>
      <c s="9" t="s">
        <v>36</v>
      </c>
      <c s="9" t="s">
        <v>73</v>
      </c>
      <c s="9"/>
      <c s="11"/>
      <c s="9"/>
      <c s="11"/>
    </row>
    <row r="24" spans="1:16" ht="12.75">
      <c r="A24" s="7">
        <v>4</v>
      </c>
      <c s="7" t="s">
        <v>74</v>
      </c>
      <c s="7" t="s">
        <v>44</v>
      </c>
      <c s="7" t="s">
        <v>75</v>
      </c>
      <c s="7" t="s">
        <v>68</v>
      </c>
      <c s="10">
        <v>1</v>
      </c>
      <c s="14"/>
      <c s="13">
        <f>ROUND((G24*F24),2)</f>
      </c>
      <c r="O24">
        <f>rekapitulace!H8</f>
      </c>
      <c>
        <f>O24/100*H24</f>
      </c>
    </row>
    <row r="25" spans="4:4" ht="76.5">
      <c r="D25" s="15" t="s">
        <v>76</v>
      </c>
    </row>
    <row r="26" spans="1:16" ht="12.75" customHeight="1">
      <c r="A26" s="16"/>
      <c s="16"/>
      <c s="16" t="s">
        <v>36</v>
      </c>
      <c s="16" t="s">
        <v>73</v>
      </c>
      <c s="16"/>
      <c s="16"/>
      <c s="16"/>
      <c s="16">
        <f>SUM(H24:H25)</f>
      </c>
      <c r="P26">
        <f>ROUND(SUM(P24:P25),2)</f>
      </c>
    </row>
    <row r="28" spans="1:8" ht="12.75" customHeight="1">
      <c r="A28" s="9"/>
      <c s="9"/>
      <c s="9" t="s">
        <v>78</v>
      </c>
      <c s="9" t="s">
        <v>77</v>
      </c>
      <c s="9"/>
      <c s="11"/>
      <c s="9"/>
      <c s="11"/>
    </row>
    <row r="29" spans="1:16" ht="12.75">
      <c r="A29" s="7">
        <v>5</v>
      </c>
      <c s="7" t="s">
        <v>79</v>
      </c>
      <c s="7" t="s">
        <v>44</v>
      </c>
      <c s="7" t="s">
        <v>80</v>
      </c>
      <c s="7" t="s">
        <v>64</v>
      </c>
      <c s="10">
        <v>1</v>
      </c>
      <c s="14"/>
      <c s="13">
        <f>ROUND((G29*F29),2)</f>
      </c>
      <c r="O29">
        <f>rekapitulace!H8</f>
      </c>
      <c>
        <f>O29/100*H29</f>
      </c>
    </row>
    <row r="30" spans="4:4" ht="25.5">
      <c r="D30" s="15" t="s">
        <v>81</v>
      </c>
    </row>
    <row r="31" spans="1:16" ht="12.75">
      <c r="A31" s="7">
        <v>6</v>
      </c>
      <c s="7" t="s">
        <v>82</v>
      </c>
      <c s="7" t="s">
        <v>44</v>
      </c>
      <c s="7" t="s">
        <v>83</v>
      </c>
      <c s="7" t="s">
        <v>64</v>
      </c>
      <c s="10">
        <v>2</v>
      </c>
      <c s="14"/>
      <c s="13">
        <f>ROUND((G31*F31),2)</f>
      </c>
      <c r="O31">
        <f>rekapitulace!H8</f>
      </c>
      <c>
        <f>O31/100*H31</f>
      </c>
    </row>
    <row r="32" spans="4:4" ht="25.5">
      <c r="D32" s="15" t="s">
        <v>84</v>
      </c>
    </row>
    <row r="33" spans="1:16" ht="12.75">
      <c r="A33" s="7">
        <v>7</v>
      </c>
      <c s="7" t="s">
        <v>85</v>
      </c>
      <c s="7" t="s">
        <v>44</v>
      </c>
      <c s="7" t="s">
        <v>86</v>
      </c>
      <c s="7" t="s">
        <v>64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4:4" ht="25.5">
      <c r="D34" s="15" t="s">
        <v>81</v>
      </c>
    </row>
    <row r="35" spans="1:16" ht="12.75">
      <c r="A35" s="7">
        <v>8</v>
      </c>
      <c s="7" t="s">
        <v>87</v>
      </c>
      <c s="7" t="s">
        <v>44</v>
      </c>
      <c s="7" t="s">
        <v>88</v>
      </c>
      <c s="7" t="s">
        <v>64</v>
      </c>
      <c s="10">
        <v>1</v>
      </c>
      <c s="14"/>
      <c s="13">
        <f>ROUND((G35*F35),2)</f>
      </c>
      <c r="O35">
        <f>rekapitulace!H8</f>
      </c>
      <c>
        <f>O35/100*H35</f>
      </c>
    </row>
    <row r="36" spans="4:4" ht="25.5">
      <c r="D36" s="15" t="s">
        <v>81</v>
      </c>
    </row>
    <row r="37" spans="1:16" ht="12.75">
      <c r="A37" s="7">
        <v>9</v>
      </c>
      <c s="7" t="s">
        <v>89</v>
      </c>
      <c s="7" t="s">
        <v>44</v>
      </c>
      <c s="7" t="s">
        <v>90</v>
      </c>
      <c s="7" t="s">
        <v>64</v>
      </c>
      <c s="10">
        <v>1</v>
      </c>
      <c s="14"/>
      <c s="13">
        <f>ROUND((G37*F37),2)</f>
      </c>
      <c r="O37">
        <f>rekapitulace!H8</f>
      </c>
      <c>
        <f>O37/100*H37</f>
      </c>
    </row>
    <row r="38" spans="4:4" ht="25.5">
      <c r="D38" s="15" t="s">
        <v>81</v>
      </c>
    </row>
    <row r="39" spans="1:16" ht="12.75">
      <c r="A39" s="7">
        <v>10</v>
      </c>
      <c s="7" t="s">
        <v>91</v>
      </c>
      <c s="7" t="s">
        <v>44</v>
      </c>
      <c s="7" t="s">
        <v>92</v>
      </c>
      <c s="7" t="s">
        <v>64</v>
      </c>
      <c s="10">
        <v>1</v>
      </c>
      <c s="14"/>
      <c s="13">
        <f>ROUND((G39*F39),2)</f>
      </c>
      <c r="O39">
        <f>rekapitulace!H8</f>
      </c>
      <c>
        <f>O39/100*H39</f>
      </c>
    </row>
    <row r="40" spans="4:4" ht="25.5">
      <c r="D40" s="15" t="s">
        <v>81</v>
      </c>
    </row>
    <row r="41" spans="1:16" ht="12.75">
      <c r="A41" s="7">
        <v>11</v>
      </c>
      <c s="7" t="s">
        <v>93</v>
      </c>
      <c s="7" t="s">
        <v>44</v>
      </c>
      <c s="7" t="s">
        <v>94</v>
      </c>
      <c s="7" t="s">
        <v>68</v>
      </c>
      <c s="10">
        <v>49.625</v>
      </c>
      <c s="14"/>
      <c s="13">
        <f>ROUND((G41*F41),2)</f>
      </c>
      <c r="O41">
        <f>rekapitulace!H8</f>
      </c>
      <c>
        <f>O41/100*H41</f>
      </c>
    </row>
    <row r="42" spans="4:4" ht="191.25">
      <c r="D42" s="15" t="s">
        <v>95</v>
      </c>
    </row>
    <row r="43" spans="1:16" ht="12.75">
      <c r="A43" s="7">
        <v>12</v>
      </c>
      <c s="7" t="s">
        <v>96</v>
      </c>
      <c s="7" t="s">
        <v>44</v>
      </c>
      <c s="7" t="s">
        <v>97</v>
      </c>
      <c s="7" t="s">
        <v>68</v>
      </c>
      <c s="10">
        <v>53</v>
      </c>
      <c s="14"/>
      <c s="13">
        <f>ROUND((G43*F43),2)</f>
      </c>
      <c r="O43">
        <f>rekapitulace!H8</f>
      </c>
      <c>
        <f>O43/100*H43</f>
      </c>
    </row>
    <row r="44" spans="4:4" ht="76.5">
      <c r="D44" s="15" t="s">
        <v>98</v>
      </c>
    </row>
    <row r="45" spans="1:16" ht="12.75">
      <c r="A45" s="7">
        <v>13</v>
      </c>
      <c s="7" t="s">
        <v>99</v>
      </c>
      <c s="7" t="s">
        <v>44</v>
      </c>
      <c s="7" t="s">
        <v>100</v>
      </c>
      <c s="7" t="s">
        <v>101</v>
      </c>
      <c s="10">
        <v>77.7</v>
      </c>
      <c s="14"/>
      <c s="13">
        <f>ROUND((G45*F45),2)</f>
      </c>
      <c r="O45">
        <f>rekapitulace!H8</f>
      </c>
      <c>
        <f>O45/100*H45</f>
      </c>
    </row>
    <row r="46" spans="4:4" ht="51">
      <c r="D46" s="15" t="s">
        <v>102</v>
      </c>
    </row>
    <row r="47" spans="1:16" ht="12.75">
      <c r="A47" s="7">
        <v>14</v>
      </c>
      <c s="7" t="s">
        <v>103</v>
      </c>
      <c s="7" t="s">
        <v>44</v>
      </c>
      <c s="7" t="s">
        <v>104</v>
      </c>
      <c s="7" t="s">
        <v>105</v>
      </c>
      <c s="10">
        <v>50</v>
      </c>
      <c s="14"/>
      <c s="13">
        <f>ROUND((G47*F47),2)</f>
      </c>
      <c r="O47">
        <f>rekapitulace!H8</f>
      </c>
      <c>
        <f>O47/100*H47</f>
      </c>
    </row>
    <row r="48" spans="4:4" ht="51">
      <c r="D48" s="15" t="s">
        <v>106</v>
      </c>
    </row>
    <row r="49" spans="1:16" ht="12.75">
      <c r="A49" s="7">
        <v>15</v>
      </c>
      <c s="7" t="s">
        <v>107</v>
      </c>
      <c s="7" t="s">
        <v>44</v>
      </c>
      <c s="7" t="s">
        <v>108</v>
      </c>
      <c s="7" t="s">
        <v>105</v>
      </c>
      <c s="10">
        <v>109</v>
      </c>
      <c s="14"/>
      <c s="13">
        <f>ROUND((G49*F49),2)</f>
      </c>
      <c r="O49">
        <f>rekapitulace!H8</f>
      </c>
      <c>
        <f>O49/100*H49</f>
      </c>
    </row>
    <row r="50" spans="4:4" ht="38.25">
      <c r="D50" s="15" t="s">
        <v>109</v>
      </c>
    </row>
    <row r="51" spans="1:16" ht="12.75">
      <c r="A51" s="7">
        <v>16</v>
      </c>
      <c s="7" t="s">
        <v>110</v>
      </c>
      <c s="7" t="s">
        <v>44</v>
      </c>
      <c s="7" t="s">
        <v>111</v>
      </c>
      <c s="7" t="s">
        <v>105</v>
      </c>
      <c s="10">
        <v>63</v>
      </c>
      <c s="14"/>
      <c s="13">
        <f>ROUND((G51*F51),2)</f>
      </c>
      <c r="O51">
        <f>rekapitulace!H8</f>
      </c>
      <c>
        <f>O51/100*H51</f>
      </c>
    </row>
    <row r="52" spans="4:4" ht="89.25">
      <c r="D52" s="15" t="s">
        <v>112</v>
      </c>
    </row>
    <row r="53" spans="1:16" ht="12.75">
      <c r="A53" s="7">
        <v>17</v>
      </c>
      <c s="7" t="s">
        <v>113</v>
      </c>
      <c s="7" t="s">
        <v>44</v>
      </c>
      <c s="7" t="s">
        <v>114</v>
      </c>
      <c s="7" t="s">
        <v>115</v>
      </c>
      <c s="10">
        <v>400</v>
      </c>
      <c s="14"/>
      <c s="13">
        <f>ROUND((G53*F53),2)</f>
      </c>
      <c r="O53">
        <f>rekapitulace!H8</f>
      </c>
      <c>
        <f>O53/100*H53</f>
      </c>
    </row>
    <row r="54" spans="4:4" ht="63.75">
      <c r="D54" s="15" t="s">
        <v>116</v>
      </c>
    </row>
    <row r="55" spans="1:16" ht="12.75" customHeight="1">
      <c r="A55" s="16"/>
      <c s="16"/>
      <c s="16" t="s">
        <v>78</v>
      </c>
      <c s="16" t="s">
        <v>77</v>
      </c>
      <c s="16"/>
      <c s="16"/>
      <c s="16"/>
      <c s="16">
        <f>SUM(H29:H54)</f>
      </c>
      <c r="P55">
        <f>ROUND(SUM(P29:P54),2)</f>
      </c>
    </row>
    <row r="57" spans="1:16" ht="12.75" customHeight="1">
      <c r="A57" s="16"/>
      <c s="16"/>
      <c s="16"/>
      <c s="16" t="s">
        <v>58</v>
      </c>
      <c s="16"/>
      <c s="16"/>
      <c s="16"/>
      <c s="16">
        <f>+H14+H21+H26+H55</f>
      </c>
      <c r="P57">
        <f>+P14+P21+P26+P55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117</v>
      </c>
      <c s="5" t="s">
        <v>118</v>
      </c>
      <c s="5"/>
    </row>
    <row r="6" spans="1:5" ht="12.75" customHeight="1">
      <c r="A6" t="s">
        <v>17</v>
      </c>
      <c r="C6" s="5" t="s">
        <v>119</v>
      </c>
      <c s="5" t="s">
        <v>118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120</v>
      </c>
      <c s="7" t="s">
        <v>44</v>
      </c>
      <c s="7" t="s">
        <v>121</v>
      </c>
      <c s="7" t="s">
        <v>101</v>
      </c>
      <c s="10">
        <v>5564</v>
      </c>
      <c s="14"/>
      <c s="13">
        <f>ROUND((G12*F12),2)</f>
      </c>
      <c r="O12">
        <f>rekapitulace!H8</f>
      </c>
      <c>
        <f>O12/100*H12</f>
      </c>
    </row>
    <row r="13" spans="4:4" ht="63.75">
      <c r="D13" s="15" t="s">
        <v>122</v>
      </c>
    </row>
    <row r="14" spans="1:16" ht="12.75">
      <c r="A14" s="7">
        <v>2</v>
      </c>
      <c s="7" t="s">
        <v>123</v>
      </c>
      <c s="7" t="s">
        <v>44</v>
      </c>
      <c s="7" t="s">
        <v>124</v>
      </c>
      <c s="7" t="s">
        <v>64</v>
      </c>
      <c s="10">
        <v>9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125</v>
      </c>
    </row>
    <row r="16" spans="1:16" ht="12.75">
      <c r="A16" s="7">
        <v>3</v>
      </c>
      <c s="7" t="s">
        <v>126</v>
      </c>
      <c s="7" t="s">
        <v>44</v>
      </c>
      <c s="7" t="s">
        <v>127</v>
      </c>
      <c s="7" t="s">
        <v>64</v>
      </c>
      <c s="10">
        <v>44</v>
      </c>
      <c s="14"/>
      <c s="13">
        <f>ROUND((G16*F16),2)</f>
      </c>
      <c r="O16">
        <f>rekapitulace!H8</f>
      </c>
      <c>
        <f>O16/100*H16</f>
      </c>
    </row>
    <row r="17" spans="4:4" ht="25.5">
      <c r="D17" s="15" t="s">
        <v>128</v>
      </c>
    </row>
    <row r="18" spans="1:16" ht="12.75">
      <c r="A18" s="7">
        <v>4</v>
      </c>
      <c s="7" t="s">
        <v>129</v>
      </c>
      <c s="7" t="s">
        <v>44</v>
      </c>
      <c s="7" t="s">
        <v>130</v>
      </c>
      <c s="7" t="s">
        <v>64</v>
      </c>
      <c s="10">
        <v>64</v>
      </c>
      <c s="14"/>
      <c s="13">
        <f>ROUND((G18*F18),2)</f>
      </c>
      <c r="O18">
        <f>rekapitulace!H8</f>
      </c>
      <c>
        <f>O18/100*H18</f>
      </c>
    </row>
    <row r="19" spans="4:4" ht="25.5">
      <c r="D19" s="15" t="s">
        <v>131</v>
      </c>
    </row>
    <row r="20" spans="1:16" ht="12.75">
      <c r="A20" s="7">
        <v>5</v>
      </c>
      <c s="7" t="s">
        <v>132</v>
      </c>
      <c s="7" t="s">
        <v>44</v>
      </c>
      <c s="7" t="s">
        <v>133</v>
      </c>
      <c s="7" t="s">
        <v>64</v>
      </c>
      <c s="10">
        <v>17</v>
      </c>
      <c s="14"/>
      <c s="13">
        <f>ROUND((G20*F20),2)</f>
      </c>
      <c r="O20">
        <f>rekapitulace!H8</f>
      </c>
      <c>
        <f>O20/100*H20</f>
      </c>
    </row>
    <row r="21" spans="4:4" ht="25.5">
      <c r="D21" s="15" t="s">
        <v>134</v>
      </c>
    </row>
    <row r="22" spans="1:16" ht="12.75">
      <c r="A22" s="7">
        <v>6</v>
      </c>
      <c s="7" t="s">
        <v>135</v>
      </c>
      <c s="7" t="s">
        <v>44</v>
      </c>
      <c s="7" t="s">
        <v>136</v>
      </c>
      <c s="7" t="s">
        <v>64</v>
      </c>
      <c s="10">
        <v>26</v>
      </c>
      <c s="14"/>
      <c s="13">
        <f>ROUND((G22*F22),2)</f>
      </c>
      <c r="O22">
        <f>rekapitulace!H8</f>
      </c>
      <c>
        <f>O22/100*H22</f>
      </c>
    </row>
    <row r="23" spans="4:4" ht="38.25">
      <c r="D23" s="15" t="s">
        <v>137</v>
      </c>
    </row>
    <row r="24" spans="1:16" ht="12.75">
      <c r="A24" s="7">
        <v>7</v>
      </c>
      <c s="7" t="s">
        <v>138</v>
      </c>
      <c s="7" t="s">
        <v>44</v>
      </c>
      <c s="7" t="s">
        <v>139</v>
      </c>
      <c s="7" t="s">
        <v>64</v>
      </c>
      <c s="10">
        <v>44</v>
      </c>
      <c s="14"/>
      <c s="13">
        <f>ROUND((G24*F24),2)</f>
      </c>
      <c r="O24">
        <f>rekapitulace!H8</f>
      </c>
      <c>
        <f>O24/100*H24</f>
      </c>
    </row>
    <row r="25" spans="4:4" ht="25.5">
      <c r="D25" s="15" t="s">
        <v>128</v>
      </c>
    </row>
    <row r="26" spans="1:16" ht="12.75">
      <c r="A26" s="7">
        <v>8</v>
      </c>
      <c s="7" t="s">
        <v>140</v>
      </c>
      <c s="7" t="s">
        <v>44</v>
      </c>
      <c s="7" t="s">
        <v>141</v>
      </c>
      <c s="7" t="s">
        <v>64</v>
      </c>
      <c s="10">
        <v>64</v>
      </c>
      <c s="14"/>
      <c s="13">
        <f>ROUND((G26*F26),2)</f>
      </c>
      <c r="O26">
        <f>rekapitulace!H8</f>
      </c>
      <c>
        <f>O26/100*H26</f>
      </c>
    </row>
    <row r="27" spans="4:4" ht="25.5">
      <c r="D27" s="15" t="s">
        <v>131</v>
      </c>
    </row>
    <row r="28" spans="1:16" ht="12.75" customHeight="1">
      <c r="A28" s="16"/>
      <c s="16"/>
      <c s="16" t="s">
        <v>24</v>
      </c>
      <c s="16" t="s">
        <v>65</v>
      </c>
      <c s="16"/>
      <c s="16"/>
      <c s="16"/>
      <c s="16">
        <f>SUM(H12:H27)</f>
      </c>
      <c r="P28">
        <f>ROUND(SUM(P12:P27),2)</f>
      </c>
    </row>
    <row r="30" spans="1:16" ht="12.75" customHeight="1">
      <c r="A30" s="16"/>
      <c s="16"/>
      <c s="16"/>
      <c s="16" t="s">
        <v>58</v>
      </c>
      <c s="16"/>
      <c s="16"/>
      <c s="16"/>
      <c s="16">
        <f>+H28</f>
      </c>
      <c r="P30">
        <f>+P28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142</v>
      </c>
      <c s="5" t="s">
        <v>143</v>
      </c>
      <c s="5"/>
    </row>
    <row r="6" spans="1:5" ht="12.75" customHeight="1">
      <c r="A6" t="s">
        <v>17</v>
      </c>
      <c r="C6" s="5" t="s">
        <v>144</v>
      </c>
      <c s="5" t="s">
        <v>143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2</v>
      </c>
      <c s="7" t="s">
        <v>145</v>
      </c>
      <c s="7" t="s">
        <v>146</v>
      </c>
      <c s="7" t="s">
        <v>147</v>
      </c>
      <c s="7" t="s">
        <v>68</v>
      </c>
      <c s="10">
        <v>7399.6</v>
      </c>
      <c s="14"/>
      <c s="13">
        <f>ROUND((G12*F12),2)</f>
      </c>
      <c r="O12">
        <f>rekapitulace!H8</f>
      </c>
      <c>
        <f>O12/100*H12</f>
      </c>
    </row>
    <row r="13" spans="4:4" ht="102">
      <c r="D13" s="15" t="s">
        <v>148</v>
      </c>
    </row>
    <row r="14" spans="1:16" ht="12.75">
      <c r="A14" s="7">
        <v>3</v>
      </c>
      <c s="7" t="s">
        <v>145</v>
      </c>
      <c s="7" t="s">
        <v>149</v>
      </c>
      <c s="7" t="s">
        <v>150</v>
      </c>
      <c s="7" t="s">
        <v>68</v>
      </c>
      <c s="10">
        <v>7974.2</v>
      </c>
      <c s="14"/>
      <c s="13">
        <f>ROUND((G14*F14),2)</f>
      </c>
      <c r="O14">
        <f>rekapitulace!H8</f>
      </c>
      <c>
        <f>O14/100*H14</f>
      </c>
    </row>
    <row r="15" spans="4:4" ht="229.5">
      <c r="D15" s="15" t="s">
        <v>151</v>
      </c>
    </row>
    <row r="16" spans="1:16" ht="12.75">
      <c r="A16" s="7">
        <v>4</v>
      </c>
      <c s="7" t="s">
        <v>152</v>
      </c>
      <c s="7" t="s">
        <v>44</v>
      </c>
      <c s="7" t="s">
        <v>153</v>
      </c>
      <c s="7" t="s">
        <v>68</v>
      </c>
      <c s="10">
        <v>7399.6</v>
      </c>
      <c s="14"/>
      <c s="13">
        <f>ROUND((G16*F16),2)</f>
      </c>
      <c r="O16">
        <f>rekapitulace!H8</f>
      </c>
      <c>
        <f>O16/100*H16</f>
      </c>
    </row>
    <row r="17" spans="4:4" ht="76.5">
      <c r="D17" s="15" t="s">
        <v>154</v>
      </c>
    </row>
    <row r="18" spans="1:16" ht="12.75">
      <c r="A18" s="7">
        <v>5</v>
      </c>
      <c s="7" t="s">
        <v>155</v>
      </c>
      <c s="7" t="s">
        <v>44</v>
      </c>
      <c s="7" t="s">
        <v>156</v>
      </c>
      <c s="7" t="s">
        <v>68</v>
      </c>
      <c s="10">
        <v>15373.8</v>
      </c>
      <c s="14"/>
      <c s="13">
        <f>ROUND((G18*F18),2)</f>
      </c>
      <c r="O18">
        <f>rekapitulace!H8</f>
      </c>
      <c>
        <f>O18/100*H18</f>
      </c>
    </row>
    <row r="19" spans="4:4" ht="178.5">
      <c r="D19" s="15" t="s">
        <v>157</v>
      </c>
    </row>
    <row r="20" spans="1:16" ht="12.75">
      <c r="A20" s="7">
        <v>6</v>
      </c>
      <c s="7" t="s">
        <v>158</v>
      </c>
      <c s="7" t="s">
        <v>44</v>
      </c>
      <c s="7" t="s">
        <v>159</v>
      </c>
      <c s="7" t="s">
        <v>68</v>
      </c>
      <c s="10">
        <v>7399.6</v>
      </c>
      <c s="14"/>
      <c s="13">
        <f>ROUND((G20*F20),2)</f>
      </c>
      <c r="O20">
        <f>rekapitulace!H8</f>
      </c>
      <c>
        <f>O20/100*H20</f>
      </c>
    </row>
    <row r="21" spans="4:4" ht="76.5">
      <c r="D21" s="15" t="s">
        <v>154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16" ht="12.75" customHeight="1">
      <c r="A24" s="16"/>
      <c s="16"/>
      <c s="16"/>
      <c s="16" t="s">
        <v>58</v>
      </c>
      <c s="16"/>
      <c s="16"/>
      <c s="16"/>
      <c s="16">
        <f>+H22</f>
      </c>
      <c r="P24">
        <f>+P22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160</v>
      </c>
      <c s="5" t="s">
        <v>161</v>
      </c>
      <c s="5"/>
    </row>
    <row r="6" spans="1:5" ht="12.75" customHeight="1">
      <c r="A6" t="s">
        <v>17</v>
      </c>
      <c r="C6" s="5" t="s">
        <v>162</v>
      </c>
      <c s="5" t="s">
        <v>161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163</v>
      </c>
      <c s="7" t="s">
        <v>44</v>
      </c>
      <c s="7" t="s">
        <v>164</v>
      </c>
      <c s="7" t="s">
        <v>165</v>
      </c>
      <c s="10">
        <v>1.638</v>
      </c>
      <c s="14"/>
      <c s="13">
        <f>ROUND((G12*F12),2)</f>
      </c>
      <c r="O12">
        <f>rekapitulace!H8</f>
      </c>
      <c>
        <f>O12/100*H12</f>
      </c>
    </row>
    <row r="13" spans="4:4" ht="102">
      <c r="D13" s="15" t="s">
        <v>166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167</v>
      </c>
      <c s="7" t="s">
        <v>44</v>
      </c>
      <c s="7" t="s">
        <v>168</v>
      </c>
      <c s="7" t="s">
        <v>68</v>
      </c>
      <c s="10">
        <v>944.358</v>
      </c>
      <c s="14"/>
      <c s="13">
        <f>ROUND((G17*F17),2)</f>
      </c>
      <c r="O17">
        <f>rekapitulace!H8</f>
      </c>
      <c>
        <f>O17/100*H17</f>
      </c>
    </row>
    <row r="18" spans="4:4" ht="204">
      <c r="D18" s="15" t="s">
        <v>169</v>
      </c>
    </row>
    <row r="19" spans="1:16" ht="12.75">
      <c r="A19" s="7">
        <v>3</v>
      </c>
      <c s="7" t="s">
        <v>170</v>
      </c>
      <c s="7" t="s">
        <v>44</v>
      </c>
      <c s="7" t="s">
        <v>171</v>
      </c>
      <c s="7" t="s">
        <v>68</v>
      </c>
      <c s="10">
        <v>40.752</v>
      </c>
      <c s="14"/>
      <c s="13">
        <f>ROUND((G19*F19),2)</f>
      </c>
      <c r="O19">
        <f>rekapitulace!H8</f>
      </c>
      <c>
        <f>O19/100*H19</f>
      </c>
    </row>
    <row r="20" spans="4:4" ht="267.75">
      <c r="D20" s="15" t="s">
        <v>172</v>
      </c>
    </row>
    <row r="21" spans="1:16" ht="12.75">
      <c r="A21" s="7">
        <v>4</v>
      </c>
      <c s="7" t="s">
        <v>173</v>
      </c>
      <c s="7" t="s">
        <v>44</v>
      </c>
      <c s="7" t="s">
        <v>174</v>
      </c>
      <c s="7" t="s">
        <v>68</v>
      </c>
      <c s="10">
        <v>843.89</v>
      </c>
      <c s="14"/>
      <c s="13">
        <f>ROUND((G21*F21),2)</f>
      </c>
      <c r="O21">
        <f>rekapitulace!H8</f>
      </c>
      <c>
        <f>O21/100*H21</f>
      </c>
    </row>
    <row r="22" spans="4:4" ht="255">
      <c r="D22" s="15" t="s">
        <v>175</v>
      </c>
    </row>
    <row r="23" spans="1:16" ht="12.75">
      <c r="A23" s="7">
        <v>5</v>
      </c>
      <c s="7" t="s">
        <v>155</v>
      </c>
      <c s="7" t="s">
        <v>44</v>
      </c>
      <c s="7" t="s">
        <v>156</v>
      </c>
      <c s="7" t="s">
        <v>68</v>
      </c>
      <c s="10">
        <v>884.642</v>
      </c>
      <c s="14"/>
      <c s="13">
        <f>ROUND((G23*F23),2)</f>
      </c>
      <c r="O23">
        <f>rekapitulace!H8</f>
      </c>
      <c>
        <f>O23/100*H23</f>
      </c>
    </row>
    <row r="24" spans="4:4" ht="140.25">
      <c r="D24" s="15" t="s">
        <v>176</v>
      </c>
    </row>
    <row r="25" spans="1:16" ht="12.75">
      <c r="A25" s="7">
        <v>6</v>
      </c>
      <c s="7" t="s">
        <v>177</v>
      </c>
      <c s="7" t="s">
        <v>44</v>
      </c>
      <c s="7" t="s">
        <v>178</v>
      </c>
      <c s="7" t="s">
        <v>68</v>
      </c>
      <c s="10">
        <v>944.358</v>
      </c>
      <c s="14"/>
      <c s="13">
        <f>ROUND((G25*F25),2)</f>
      </c>
      <c r="O25">
        <f>rekapitulace!H8</f>
      </c>
      <c>
        <f>O25/100*H25</f>
      </c>
    </row>
    <row r="26" spans="4:4" ht="409.5">
      <c r="D26" s="15" t="s">
        <v>179</v>
      </c>
    </row>
    <row r="27" spans="1:16" ht="12.75" customHeight="1">
      <c r="A27" s="16"/>
      <c s="16"/>
      <c s="16" t="s">
        <v>24</v>
      </c>
      <c s="16" t="s">
        <v>65</v>
      </c>
      <c s="16"/>
      <c s="16"/>
      <c s="16"/>
      <c s="16">
        <f>SUM(H17:H26)</f>
      </c>
      <c r="P27">
        <f>ROUND(SUM(P17:P26),2)</f>
      </c>
    </row>
    <row r="29" spans="1:8" ht="12.75" customHeight="1">
      <c r="A29" s="9"/>
      <c s="9"/>
      <c s="9" t="s">
        <v>78</v>
      </c>
      <c s="9" t="s">
        <v>77</v>
      </c>
      <c s="9"/>
      <c s="11"/>
      <c s="9"/>
      <c s="11"/>
    </row>
    <row r="30" spans="1:16" ht="12.75">
      <c r="A30" s="7">
        <v>7</v>
      </c>
      <c s="7" t="s">
        <v>96</v>
      </c>
      <c s="7" t="s">
        <v>44</v>
      </c>
      <c s="7" t="s">
        <v>97</v>
      </c>
      <c s="7" t="s">
        <v>68</v>
      </c>
      <c s="10">
        <v>16.832</v>
      </c>
      <c s="14"/>
      <c s="13">
        <f>ROUND((G30*F30),2)</f>
      </c>
      <c r="O30">
        <f>rekapitulace!H8</f>
      </c>
      <c>
        <f>O30/100*H30</f>
      </c>
    </row>
    <row r="31" spans="4:4" ht="267.75">
      <c r="D31" s="15" t="s">
        <v>180</v>
      </c>
    </row>
    <row r="32" spans="1:16" ht="12.75">
      <c r="A32" s="7">
        <v>8</v>
      </c>
      <c s="7" t="s">
        <v>181</v>
      </c>
      <c s="7" t="s">
        <v>44</v>
      </c>
      <c s="7" t="s">
        <v>182</v>
      </c>
      <c s="7" t="s">
        <v>105</v>
      </c>
      <c s="10">
        <v>21</v>
      </c>
      <c s="14"/>
      <c s="13">
        <f>ROUND((G32*F32),2)</f>
      </c>
      <c r="O32">
        <f>rekapitulace!H8</f>
      </c>
      <c>
        <f>O32/100*H32</f>
      </c>
    </row>
    <row r="33" spans="4:4" ht="38.25">
      <c r="D33" s="15" t="s">
        <v>183</v>
      </c>
    </row>
    <row r="34" spans="1:16" ht="12.75">
      <c r="A34" s="7">
        <v>9</v>
      </c>
      <c s="7" t="s">
        <v>184</v>
      </c>
      <c s="7" t="s">
        <v>44</v>
      </c>
      <c s="7" t="s">
        <v>185</v>
      </c>
      <c s="7" t="s">
        <v>105</v>
      </c>
      <c s="10">
        <v>264</v>
      </c>
      <c s="14"/>
      <c s="13">
        <f>ROUND((G34*F34),2)</f>
      </c>
      <c r="O34">
        <f>rekapitulace!H8</f>
      </c>
      <c>
        <f>O34/100*H34</f>
      </c>
    </row>
    <row r="35" spans="4:4" ht="178.5">
      <c r="D35" s="15" t="s">
        <v>186</v>
      </c>
    </row>
    <row r="36" spans="1:16" ht="12.75">
      <c r="A36" s="7">
        <v>10</v>
      </c>
      <c s="7" t="s">
        <v>187</v>
      </c>
      <c s="7" t="s">
        <v>44</v>
      </c>
      <c s="7" t="s">
        <v>188</v>
      </c>
      <c s="7" t="s">
        <v>105</v>
      </c>
      <c s="10">
        <v>220</v>
      </c>
      <c s="14"/>
      <c s="13">
        <f>ROUND((G36*F36),2)</f>
      </c>
      <c r="O36">
        <f>rekapitulace!H8</f>
      </c>
      <c>
        <f>O36/100*H36</f>
      </c>
    </row>
    <row r="37" spans="4:4" ht="76.5">
      <c r="D37" s="15" t="s">
        <v>189</v>
      </c>
    </row>
    <row r="38" spans="1:16" ht="12.75" customHeight="1">
      <c r="A38" s="16"/>
      <c s="16"/>
      <c s="16" t="s">
        <v>78</v>
      </c>
      <c s="16" t="s">
        <v>77</v>
      </c>
      <c s="16"/>
      <c s="16"/>
      <c s="16"/>
      <c s="16">
        <f>SUM(H30:H37)</f>
      </c>
      <c r="P38">
        <f>ROUND(SUM(P30:P37),2)</f>
      </c>
    </row>
    <row r="40" spans="1:16" ht="12.75" customHeight="1">
      <c r="A40" s="16"/>
      <c s="16"/>
      <c s="16"/>
      <c s="16" t="s">
        <v>58</v>
      </c>
      <c s="16"/>
      <c s="16"/>
      <c s="16"/>
      <c s="16">
        <f>+H14+H27+H38</f>
      </c>
      <c r="P40">
        <f>+P14+P27+P38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190</v>
      </c>
      <c s="5" t="s">
        <v>191</v>
      </c>
      <c s="5"/>
    </row>
    <row r="6" spans="1:5" ht="12.75" customHeight="1">
      <c r="A6" t="s">
        <v>17</v>
      </c>
      <c r="C6" s="5" t="s">
        <v>192</v>
      </c>
      <c s="5" t="s">
        <v>191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193</v>
      </c>
      <c s="7" t="s">
        <v>44</v>
      </c>
      <c s="7" t="s">
        <v>194</v>
      </c>
      <c s="7" t="s">
        <v>165</v>
      </c>
      <c s="10">
        <v>368.056</v>
      </c>
      <c s="14"/>
      <c s="13">
        <f>ROUND((G12*F12),2)</f>
      </c>
      <c r="O12">
        <f>rekapitulace!H8</f>
      </c>
      <c>
        <f>O12/100*H12</f>
      </c>
    </row>
    <row r="13" spans="4:4" ht="408">
      <c r="D13" s="15" t="s">
        <v>195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167</v>
      </c>
      <c s="7" t="s">
        <v>44</v>
      </c>
      <c s="7" t="s">
        <v>168</v>
      </c>
      <c s="7" t="s">
        <v>68</v>
      </c>
      <c s="10">
        <v>3002.107</v>
      </c>
      <c s="14"/>
      <c s="13">
        <f>ROUND((G17*F17),2)</f>
      </c>
      <c r="O17">
        <f>rekapitulace!H8</f>
      </c>
      <c>
        <f>O17/100*H17</f>
      </c>
    </row>
    <row r="18" spans="4:4" ht="216.75">
      <c r="D18" s="15" t="s">
        <v>196</v>
      </c>
    </row>
    <row r="19" spans="1:16" ht="12.75">
      <c r="A19" s="7">
        <v>3</v>
      </c>
      <c s="7" t="s">
        <v>173</v>
      </c>
      <c s="7" t="s">
        <v>44</v>
      </c>
      <c s="7" t="s">
        <v>174</v>
      </c>
      <c s="7" t="s">
        <v>68</v>
      </c>
      <c s="10">
        <v>2782.74</v>
      </c>
      <c s="14"/>
      <c s="13">
        <f>ROUND((G19*F19),2)</f>
      </c>
      <c r="O19">
        <f>rekapitulace!H8</f>
      </c>
      <c>
        <f>O19/100*H19</f>
      </c>
    </row>
    <row r="20" spans="4:4" ht="204">
      <c r="D20" s="15" t="s">
        <v>197</v>
      </c>
    </row>
    <row r="21" spans="1:16" ht="12.75">
      <c r="A21" s="7">
        <v>4</v>
      </c>
      <c s="7" t="s">
        <v>155</v>
      </c>
      <c s="7" t="s">
        <v>44</v>
      </c>
      <c s="7" t="s">
        <v>156</v>
      </c>
      <c s="7" t="s">
        <v>68</v>
      </c>
      <c s="10">
        <v>2782.74</v>
      </c>
      <c s="14"/>
      <c s="13">
        <f>ROUND((G21*F21),2)</f>
      </c>
      <c r="O21">
        <f>rekapitulace!H8</f>
      </c>
      <c>
        <f>O21/100*H21</f>
      </c>
    </row>
    <row r="22" spans="4:4" ht="127.5">
      <c r="D22" s="15" t="s">
        <v>198</v>
      </c>
    </row>
    <row r="23" spans="1:16" ht="12.75">
      <c r="A23" s="7">
        <v>5</v>
      </c>
      <c s="7" t="s">
        <v>177</v>
      </c>
      <c s="7" t="s">
        <v>44</v>
      </c>
      <c s="7" t="s">
        <v>178</v>
      </c>
      <c s="7" t="s">
        <v>68</v>
      </c>
      <c s="10">
        <v>3002.107</v>
      </c>
      <c s="14"/>
      <c s="13">
        <f>ROUND((G23*F23),2)</f>
      </c>
      <c r="O23">
        <f>rekapitulace!H8</f>
      </c>
      <c>
        <f>O23/100*H23</f>
      </c>
    </row>
    <row r="24" spans="4:4" ht="395.25">
      <c r="D24" s="15" t="s">
        <v>199</v>
      </c>
    </row>
    <row r="25" spans="1:16" ht="12.75" customHeight="1">
      <c r="A25" s="16"/>
      <c s="16"/>
      <c s="16" t="s">
        <v>24</v>
      </c>
      <c s="16" t="s">
        <v>65</v>
      </c>
      <c s="16"/>
      <c s="16"/>
      <c s="16"/>
      <c s="16">
        <f>SUM(H17:H24)</f>
      </c>
      <c r="P25">
        <f>ROUND(SUM(P17:P24),2)</f>
      </c>
    </row>
    <row r="27" spans="1:8" ht="12.75" customHeight="1">
      <c r="A27" s="9"/>
      <c s="9"/>
      <c s="9" t="s">
        <v>36</v>
      </c>
      <c s="9" t="s">
        <v>73</v>
      </c>
      <c s="9"/>
      <c s="11"/>
      <c s="9"/>
      <c s="11"/>
    </row>
    <row r="28" spans="1:16" ht="12.75">
      <c r="A28" s="7">
        <v>6</v>
      </c>
      <c s="7" t="s">
        <v>200</v>
      </c>
      <c s="7" t="s">
        <v>44</v>
      </c>
      <c s="7" t="s">
        <v>201</v>
      </c>
      <c s="7" t="s">
        <v>68</v>
      </c>
      <c s="10">
        <v>10.598</v>
      </c>
      <c s="14"/>
      <c s="13">
        <f>ROUND((G28*F28),2)</f>
      </c>
      <c r="O28">
        <f>rekapitulace!H8</f>
      </c>
      <c>
        <f>O28/100*H28</f>
      </c>
    </row>
    <row r="29" spans="4:4" ht="89.25">
      <c r="D29" s="15" t="s">
        <v>202</v>
      </c>
    </row>
    <row r="30" spans="1:16" ht="12.75" customHeight="1">
      <c r="A30" s="16"/>
      <c s="16"/>
      <c s="16" t="s">
        <v>36</v>
      </c>
      <c s="16" t="s">
        <v>73</v>
      </c>
      <c s="16"/>
      <c s="16"/>
      <c s="16"/>
      <c s="16">
        <f>SUM(H28:H29)</f>
      </c>
      <c r="P30">
        <f>ROUND(SUM(P28:P29),2)</f>
      </c>
    </row>
    <row r="32" spans="1:8" ht="12.75" customHeight="1">
      <c r="A32" s="9"/>
      <c s="9"/>
      <c s="9" t="s">
        <v>78</v>
      </c>
      <c s="9" t="s">
        <v>77</v>
      </c>
      <c s="9"/>
      <c s="11"/>
      <c s="9"/>
      <c s="11"/>
    </row>
    <row r="33" spans="1:16" ht="12.75">
      <c r="A33" s="7">
        <v>7</v>
      </c>
      <c s="7" t="s">
        <v>203</v>
      </c>
      <c s="7" t="s">
        <v>44</v>
      </c>
      <c s="7" t="s">
        <v>204</v>
      </c>
      <c s="7" t="s">
        <v>64</v>
      </c>
      <c s="10">
        <v>16</v>
      </c>
      <c s="14"/>
      <c s="13">
        <f>ROUND((G33*F33),2)</f>
      </c>
      <c r="O33">
        <f>rekapitulace!H8</f>
      </c>
      <c>
        <f>O33/100*H33</f>
      </c>
    </row>
    <row r="34" spans="4:4" ht="25.5">
      <c r="D34" s="15" t="s">
        <v>205</v>
      </c>
    </row>
    <row r="35" spans="1:16" ht="12.75">
      <c r="A35" s="7">
        <v>8</v>
      </c>
      <c s="7" t="s">
        <v>206</v>
      </c>
      <c s="7" t="s">
        <v>44</v>
      </c>
      <c s="7" t="s">
        <v>207</v>
      </c>
      <c s="7" t="s">
        <v>105</v>
      </c>
      <c s="10">
        <v>68</v>
      </c>
      <c s="14"/>
      <c s="13">
        <f>ROUND((G35*F35),2)</f>
      </c>
      <c r="O35">
        <f>rekapitulace!H8</f>
      </c>
      <c>
        <f>O35/100*H35</f>
      </c>
    </row>
    <row r="36" spans="4:4" ht="51">
      <c r="D36" s="15" t="s">
        <v>208</v>
      </c>
    </row>
    <row r="37" spans="1:16" ht="12.75">
      <c r="A37" s="7">
        <v>9</v>
      </c>
      <c s="7" t="s">
        <v>209</v>
      </c>
      <c s="7" t="s">
        <v>44</v>
      </c>
      <c s="7" t="s">
        <v>210</v>
      </c>
      <c s="7" t="s">
        <v>105</v>
      </c>
      <c s="10">
        <v>541</v>
      </c>
      <c s="14"/>
      <c s="13">
        <f>ROUND((G37*F37),2)</f>
      </c>
      <c r="O37">
        <f>rekapitulace!H8</f>
      </c>
      <c>
        <f>O37/100*H37</f>
      </c>
    </row>
    <row r="38" spans="4:4" ht="63.75">
      <c r="D38" s="15" t="s">
        <v>211</v>
      </c>
    </row>
    <row r="39" spans="1:16" ht="12.75">
      <c r="A39" s="7">
        <v>10</v>
      </c>
      <c s="7" t="s">
        <v>212</v>
      </c>
      <c s="7" t="s">
        <v>44</v>
      </c>
      <c s="7" t="s">
        <v>213</v>
      </c>
      <c s="7" t="s">
        <v>105</v>
      </c>
      <c s="10">
        <v>577</v>
      </c>
      <c s="14"/>
      <c s="13">
        <f>ROUND((G39*F39),2)</f>
      </c>
      <c r="O39">
        <f>rekapitulace!H8</f>
      </c>
      <c>
        <f>O39/100*H39</f>
      </c>
    </row>
    <row r="40" spans="4:4" ht="63.75">
      <c r="D40" s="15" t="s">
        <v>214</v>
      </c>
    </row>
    <row r="41" spans="1:16" ht="12.75" customHeight="1">
      <c r="A41" s="16"/>
      <c s="16"/>
      <c s="16" t="s">
        <v>78</v>
      </c>
      <c s="16" t="s">
        <v>77</v>
      </c>
      <c s="16"/>
      <c s="16"/>
      <c s="16"/>
      <c s="16">
        <f>SUM(H33:H40)</f>
      </c>
      <c r="P41">
        <f>ROUND(SUM(P33:P40),2)</f>
      </c>
    </row>
    <row r="43" spans="1:16" ht="12.75" customHeight="1">
      <c r="A43" s="16"/>
      <c s="16"/>
      <c s="16"/>
      <c s="16" t="s">
        <v>58</v>
      </c>
      <c s="16"/>
      <c s="16"/>
      <c s="16"/>
      <c s="16">
        <f>+H14+H25+H30+H41</f>
      </c>
      <c r="P43">
        <f>+P14+P25+P30+P41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215</v>
      </c>
      <c s="5" t="s">
        <v>216</v>
      </c>
      <c s="5"/>
    </row>
    <row r="6" spans="1:5" ht="12.75" customHeight="1">
      <c r="A6" t="s">
        <v>17</v>
      </c>
      <c r="C6" s="5" t="s">
        <v>217</v>
      </c>
      <c s="5" t="s">
        <v>216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218</v>
      </c>
      <c s="9"/>
      <c s="11"/>
      <c s="9"/>
      <c s="11"/>
    </row>
    <row r="12" spans="1:16" ht="12.75">
      <c r="A12" s="7">
        <v>1</v>
      </c>
      <c s="7" t="s">
        <v>219</v>
      </c>
      <c s="7" t="s">
        <v>44</v>
      </c>
      <c s="7" t="s">
        <v>220</v>
      </c>
      <c s="7" t="s">
        <v>105</v>
      </c>
      <c s="10">
        <v>210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221</v>
      </c>
      <c s="7" t="s">
        <v>44</v>
      </c>
      <c s="7" t="s">
        <v>222</v>
      </c>
      <c s="7" t="s">
        <v>105</v>
      </c>
      <c s="10">
        <v>6</v>
      </c>
      <c s="14"/>
      <c s="13">
        <f>ROUND((G13*F13),2)</f>
      </c>
      <c r="O13">
        <f>rekapitulace!H8</f>
      </c>
      <c>
        <f>O13/100*H13</f>
      </c>
    </row>
    <row r="14" spans="1:16" ht="12.75" customHeight="1">
      <c r="A14" s="16"/>
      <c s="16"/>
      <c s="16" t="s">
        <v>24</v>
      </c>
      <c s="16" t="s">
        <v>218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34</v>
      </c>
      <c s="9" t="s">
        <v>223</v>
      </c>
      <c s="9"/>
      <c s="11"/>
      <c s="9"/>
      <c s="11"/>
    </row>
    <row r="17" spans="1:16" ht="12.75">
      <c r="A17" s="7">
        <v>3</v>
      </c>
      <c s="7" t="s">
        <v>224</v>
      </c>
      <c s="7" t="s">
        <v>44</v>
      </c>
      <c s="7" t="s">
        <v>225</v>
      </c>
      <c s="7" t="s">
        <v>105</v>
      </c>
      <c s="10">
        <v>216</v>
      </c>
      <c s="14"/>
      <c s="13">
        <f>ROUND((G17*F17),2)</f>
      </c>
      <c r="O17">
        <f>rekapitulace!H8</f>
      </c>
      <c>
        <f>O17/100*H17</f>
      </c>
    </row>
    <row r="18" spans="1:16" ht="12.75" customHeight="1">
      <c r="A18" s="16"/>
      <c s="16"/>
      <c s="16" t="s">
        <v>34</v>
      </c>
      <c s="16" t="s">
        <v>223</v>
      </c>
      <c s="16"/>
      <c s="16"/>
      <c s="16"/>
      <c s="16">
        <f>SUM(H17:H17)</f>
      </c>
      <c r="P18">
        <f>ROUND(SUM(P17:P17),2)</f>
      </c>
    </row>
    <row r="20" spans="1:8" ht="12.75" customHeight="1">
      <c r="A20" s="9"/>
      <c s="9"/>
      <c s="9" t="s">
        <v>35</v>
      </c>
      <c s="9" t="s">
        <v>226</v>
      </c>
      <c s="9"/>
      <c s="11"/>
      <c s="9"/>
      <c s="11"/>
    </row>
    <row r="21" spans="1:16" ht="12.75">
      <c r="A21" s="7">
        <v>4</v>
      </c>
      <c s="7" t="s">
        <v>227</v>
      </c>
      <c s="7" t="s">
        <v>44</v>
      </c>
      <c s="7" t="s">
        <v>228</v>
      </c>
      <c s="7" t="s">
        <v>229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 customHeight="1">
      <c r="A22" s="16"/>
      <c s="16"/>
      <c s="16" t="s">
        <v>35</v>
      </c>
      <c s="16" t="s">
        <v>226</v>
      </c>
      <c s="16"/>
      <c s="16"/>
      <c s="16"/>
      <c s="16">
        <f>SUM(H21:H21)</f>
      </c>
      <c r="P22">
        <f>ROUND(SUM(P21:P21),2)</f>
      </c>
    </row>
    <row r="24" spans="1:8" ht="12.75" customHeight="1">
      <c r="A24" s="9"/>
      <c s="9"/>
      <c s="9" t="s">
        <v>36</v>
      </c>
      <c s="9" t="s">
        <v>230</v>
      </c>
      <c s="9"/>
      <c s="11"/>
      <c s="9"/>
      <c s="11"/>
    </row>
    <row r="25" spans="1:16" ht="12.75">
      <c r="A25" s="7">
        <v>5</v>
      </c>
      <c s="7" t="s">
        <v>231</v>
      </c>
      <c s="7" t="s">
        <v>44</v>
      </c>
      <c s="7" t="s">
        <v>232</v>
      </c>
      <c s="7" t="s">
        <v>68</v>
      </c>
      <c s="10">
        <v>108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6</v>
      </c>
      <c s="7" t="s">
        <v>233</v>
      </c>
      <c s="7" t="s">
        <v>44</v>
      </c>
      <c s="7" t="s">
        <v>234</v>
      </c>
      <c s="7" t="s">
        <v>68</v>
      </c>
      <c s="10">
        <v>108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7</v>
      </c>
      <c s="7" t="s">
        <v>235</v>
      </c>
      <c s="7" t="s">
        <v>44</v>
      </c>
      <c s="7" t="s">
        <v>236</v>
      </c>
      <c s="7" t="s">
        <v>68</v>
      </c>
      <c s="10">
        <v>10</v>
      </c>
      <c s="14"/>
      <c s="13">
        <f>ROUND((G27*F27),2)</f>
      </c>
      <c r="O27">
        <f>rekapitulace!H8</f>
      </c>
      <c>
        <f>O27/100*H27</f>
      </c>
    </row>
    <row r="28" spans="1:16" ht="12.75" customHeight="1">
      <c r="A28" s="16"/>
      <c s="16"/>
      <c s="16" t="s">
        <v>36</v>
      </c>
      <c s="16" t="s">
        <v>230</v>
      </c>
      <c s="16"/>
      <c s="16"/>
      <c s="16"/>
      <c s="16">
        <f>SUM(H25:H27)</f>
      </c>
      <c r="P28">
        <f>ROUND(SUM(P25:P27),2)</f>
      </c>
    </row>
    <row r="30" spans="1:16" ht="12.75" customHeight="1">
      <c r="A30" s="16"/>
      <c s="16"/>
      <c s="16"/>
      <c s="16" t="s">
        <v>58</v>
      </c>
      <c s="16"/>
      <c s="16"/>
      <c s="16"/>
      <c s="16">
        <f>+H14+H18+H22+H28</f>
      </c>
      <c r="P30">
        <f>+P14+P18+P22+P28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237</v>
      </c>
      <c s="5" t="s">
        <v>238</v>
      </c>
      <c s="5"/>
    </row>
    <row r="6" spans="1:5" ht="12.75" customHeight="1">
      <c r="A6" t="s">
        <v>17</v>
      </c>
      <c r="C6" s="5" t="s">
        <v>239</v>
      </c>
      <c s="5" t="s">
        <v>238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240</v>
      </c>
      <c s="9"/>
      <c s="11"/>
      <c s="9"/>
      <c s="11"/>
    </row>
    <row r="12" spans="1:16" ht="12.75">
      <c r="A12" s="7">
        <v>1</v>
      </c>
      <c s="7" t="s">
        <v>241</v>
      </c>
      <c s="7" t="s">
        <v>44</v>
      </c>
      <c s="7" t="s">
        <v>242</v>
      </c>
      <c s="7" t="s">
        <v>105</v>
      </c>
      <c s="10">
        <v>340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243</v>
      </c>
      <c s="7" t="s">
        <v>44</v>
      </c>
      <c s="7" t="s">
        <v>244</v>
      </c>
      <c s="7" t="s">
        <v>105</v>
      </c>
      <c s="10">
        <v>3</v>
      </c>
      <c s="14"/>
      <c s="13">
        <f>ROUND((G13*F13),2)</f>
      </c>
      <c r="O13">
        <f>rekapitulace!H8</f>
      </c>
      <c>
        <f>O13/100*H13</f>
      </c>
    </row>
    <row r="14" spans="1:16" ht="12.75" customHeight="1">
      <c r="A14" s="16"/>
      <c s="16"/>
      <c s="16" t="s">
        <v>24</v>
      </c>
      <c s="16" t="s">
        <v>240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34</v>
      </c>
      <c s="9" t="s">
        <v>223</v>
      </c>
      <c s="9"/>
      <c s="11"/>
      <c s="9"/>
      <c s="11"/>
    </row>
    <row r="17" spans="1:16" ht="12.75">
      <c r="A17" s="7">
        <v>3</v>
      </c>
      <c s="7" t="s">
        <v>245</v>
      </c>
      <c s="7" t="s">
        <v>44</v>
      </c>
      <c s="7" t="s">
        <v>246</v>
      </c>
      <c s="7" t="s">
        <v>105</v>
      </c>
      <c s="10">
        <v>340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4</v>
      </c>
      <c s="7" t="s">
        <v>247</v>
      </c>
      <c s="7" t="s">
        <v>44</v>
      </c>
      <c s="7" t="s">
        <v>248</v>
      </c>
      <c s="7" t="s">
        <v>229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</v>
      </c>
      <c s="7" t="s">
        <v>249</v>
      </c>
      <c s="7" t="s">
        <v>44</v>
      </c>
      <c s="7" t="s">
        <v>225</v>
      </c>
      <c s="7" t="s">
        <v>105</v>
      </c>
      <c s="10">
        <v>340</v>
      </c>
      <c s="14"/>
      <c s="13">
        <f>ROUND((G19*F19),2)</f>
      </c>
      <c r="O19">
        <f>rekapitulace!H8</f>
      </c>
      <c>
        <f>O19/100*H19</f>
      </c>
    </row>
    <row r="20" spans="1:16" ht="12.75" customHeight="1">
      <c r="A20" s="16"/>
      <c s="16"/>
      <c s="16" t="s">
        <v>34</v>
      </c>
      <c s="16" t="s">
        <v>223</v>
      </c>
      <c s="16"/>
      <c s="16"/>
      <c s="16"/>
      <c s="16">
        <f>SUM(H17:H19)</f>
      </c>
      <c r="P20">
        <f>ROUND(SUM(P17:P19),2)</f>
      </c>
    </row>
    <row r="22" spans="1:8" ht="12.75" customHeight="1">
      <c r="A22" s="9"/>
      <c s="9"/>
      <c s="9" t="s">
        <v>35</v>
      </c>
      <c s="9" t="s">
        <v>226</v>
      </c>
      <c s="9"/>
      <c s="11"/>
      <c s="9"/>
      <c s="11"/>
    </row>
    <row r="23" spans="1:16" ht="12.75">
      <c r="A23" s="7">
        <v>6</v>
      </c>
      <c s="7" t="s">
        <v>250</v>
      </c>
      <c s="7" t="s">
        <v>44</v>
      </c>
      <c s="7" t="s">
        <v>228</v>
      </c>
      <c s="7" t="s">
        <v>229</v>
      </c>
      <c s="10">
        <v>1</v>
      </c>
      <c s="14"/>
      <c s="13">
        <f>ROUND((G23*F23),2)</f>
      </c>
      <c r="O23">
        <f>rekapitulace!H8</f>
      </c>
      <c>
        <f>O23/100*H23</f>
      </c>
    </row>
    <row r="24" spans="1:16" ht="12.75" customHeight="1">
      <c r="A24" s="16"/>
      <c s="16"/>
      <c s="16" t="s">
        <v>35</v>
      </c>
      <c s="16" t="s">
        <v>226</v>
      </c>
      <c s="16"/>
      <c s="16"/>
      <c s="16"/>
      <c s="16">
        <f>SUM(H23:H23)</f>
      </c>
      <c r="P24">
        <f>ROUND(SUM(P23:P23),2)</f>
      </c>
    </row>
    <row r="26" spans="1:8" ht="12.75" customHeight="1">
      <c r="A26" s="9"/>
      <c s="9"/>
      <c s="9" t="s">
        <v>36</v>
      </c>
      <c s="9" t="s">
        <v>230</v>
      </c>
      <c s="9"/>
      <c s="11"/>
      <c s="9"/>
      <c s="11"/>
    </row>
    <row r="27" spans="1:16" ht="12.75">
      <c r="A27" s="7">
        <v>7</v>
      </c>
      <c s="7" t="s">
        <v>251</v>
      </c>
      <c s="7" t="s">
        <v>44</v>
      </c>
      <c s="7" t="s">
        <v>232</v>
      </c>
      <c s="7" t="s">
        <v>68</v>
      </c>
      <c s="10">
        <v>160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8</v>
      </c>
      <c s="7" t="s">
        <v>252</v>
      </c>
      <c s="7" t="s">
        <v>44</v>
      </c>
      <c s="7" t="s">
        <v>253</v>
      </c>
      <c s="7" t="s">
        <v>68</v>
      </c>
      <c s="10">
        <v>160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9</v>
      </c>
      <c s="7" t="s">
        <v>254</v>
      </c>
      <c s="7" t="s">
        <v>44</v>
      </c>
      <c s="7" t="s">
        <v>236</v>
      </c>
      <c s="7" t="s">
        <v>68</v>
      </c>
      <c s="10">
        <v>10</v>
      </c>
      <c s="14"/>
      <c s="13">
        <f>ROUND((G29*F29),2)</f>
      </c>
      <c r="O29">
        <f>rekapitulace!H8</f>
      </c>
      <c>
        <f>O29/100*H29</f>
      </c>
    </row>
    <row r="30" spans="1:16" ht="12.75" customHeight="1">
      <c r="A30" s="16"/>
      <c s="16"/>
      <c s="16" t="s">
        <v>36</v>
      </c>
      <c s="16" t="s">
        <v>230</v>
      </c>
      <c s="16"/>
      <c s="16"/>
      <c s="16"/>
      <c s="16">
        <f>SUM(H27:H29)</f>
      </c>
      <c r="P30">
        <f>ROUND(SUM(P27:P29),2)</f>
      </c>
    </row>
    <row r="32" spans="1:16" ht="12.75" customHeight="1">
      <c r="A32" s="16"/>
      <c s="16"/>
      <c s="16"/>
      <c s="16" t="s">
        <v>58</v>
      </c>
      <c s="16"/>
      <c s="16"/>
      <c s="16"/>
      <c s="16">
        <f>+H14+H20+H24+H30</f>
      </c>
      <c r="P32">
        <f>+P14+P20+P24+P30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