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worksheets/sheet7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reka" sheetId="1" state="visible" r:id="rId2"/>
    <sheet name="položky" sheetId="2" state="visible" r:id="rId3"/>
    <sheet name="kanal." sheetId="3" state="visible" r:id="rId4"/>
    <sheet name="vodovod" sheetId="4" state="visible" r:id="rId5"/>
    <sheet name="UT" sheetId="5" state="visible" r:id="rId6"/>
    <sheet name="silno" sheetId="6" state="visible" r:id="rId7"/>
    <sheet name="slabo" sheetId="7" state="visible" r:id="rId8"/>
    <sheet name="VZT" sheetId="8" state="visible" r:id="rId9"/>
  </sheets>
  <definedNames>
    <definedName function="false" hidden="false" localSheetId="4" name="_xlnm.Print_Area" vbProcedure="false">UT!$A$1:$I$77</definedName>
    <definedName function="false" hidden="false" localSheetId="4" name="_xlnm.Print_Titles" vbProcedure="false">UT!$1:$5</definedName>
    <definedName function="false" hidden="false" localSheetId="7" name="_xlnm.Print_Area" vbProcedure="false">VZT!$A$1:$M$8</definedName>
    <definedName function="false" hidden="false" localSheetId="2" name="_xlnm.Print_Area" vbProcedure="false">'kanal.'!$A$1:$I$70</definedName>
    <definedName function="false" hidden="false" localSheetId="2" name="_xlnm.Print_Titles" vbProcedure="false">'kanal.'!$1:$5</definedName>
    <definedName function="false" hidden="false" localSheetId="1" name="_xlnm.Print_Area" vbProcedure="false">položky!$A$1:$M$525</definedName>
    <definedName function="false" hidden="false" localSheetId="1" name="_xlnm.Print_Titles" vbProcedure="false">položky!$1:$3</definedName>
    <definedName function="false" hidden="false" localSheetId="0" name="_xlnm.Print_Area" vbProcedure="false">reka!$A$1:$D$42</definedName>
    <definedName function="false" hidden="false" localSheetId="5" name="_xlnm.Print_Area" vbProcedure="false">silno!$A$1:$I$126</definedName>
    <definedName function="false" hidden="false" localSheetId="5" name="_xlnm.Print_Titles" vbProcedure="false">silno!$3:$5</definedName>
    <definedName function="false" hidden="false" localSheetId="6" name="_xlnm.Print_Area" vbProcedure="false">slabo!$A$1:$M$12</definedName>
    <definedName function="false" hidden="false" localSheetId="3" name="_xlnm.Print_Area" vbProcedure="false">vodovod!$A$1:$I$55</definedName>
    <definedName function="false" hidden="false" localSheetId="3" name="_xlnm.Print_Titles" vbProcedure="false">vodovod!$1:$5</definedName>
    <definedName function="false" hidden="false" localSheetId="0" name="_xlnm.Print_Area" vbProcedure="false">reka!$A$1:$D$42</definedName>
    <definedName function="false" hidden="false" localSheetId="0" name="_xlnm.Print_Area_0" vbProcedure="false">reka!$A$1:$D$42</definedName>
    <definedName function="false" hidden="false" localSheetId="1" name="_xlnm.Print_Area" vbProcedure="false">položky!$A$1:$M$525</definedName>
    <definedName function="false" hidden="false" localSheetId="1" name="_xlnm.Print_Area_0" vbProcedure="false">položky!$A$1:$M$525</definedName>
    <definedName function="false" hidden="false" localSheetId="1" name="_xlnm.Print_Titles" vbProcedure="false">položky!$1:$3</definedName>
    <definedName function="false" hidden="false" localSheetId="1" name="_xlnm.Print_Titles_0" vbProcedure="false">položky!$A$1:$ALT$3</definedName>
    <definedName function="false" hidden="false" localSheetId="2" name="_xlnm.Print_Area" vbProcedure="false">'kanal.'!$A$1:$I$70</definedName>
    <definedName function="false" hidden="false" localSheetId="2" name="_xlnm.Print_Area_0" vbProcedure="false">'kanal.'!$A$1:$I$70</definedName>
    <definedName function="false" hidden="false" localSheetId="2" name="_xlnm.Print_Titles" vbProcedure="false">'kanal.'!$1:$5</definedName>
    <definedName function="false" hidden="false" localSheetId="2" name="_xlnm.Print_Titles_0" vbProcedure="false">'kanal.'!$A$1:$AMH$5</definedName>
    <definedName function="false" hidden="false" localSheetId="3" name="_xlnm.Print_Area" vbProcedure="false">vodovod!$A$1:$I$55</definedName>
    <definedName function="false" hidden="false" localSheetId="3" name="_xlnm.Print_Area_0" vbProcedure="false">vodovod!$A$1:$I$55</definedName>
    <definedName function="false" hidden="false" localSheetId="3" name="_xlnm.Print_Titles" vbProcedure="false">vodovod!$1:$5</definedName>
    <definedName function="false" hidden="false" localSheetId="3" name="_xlnm.Print_Titles_0" vbProcedure="false">vodovod!$A$1:$AMH$5</definedName>
    <definedName function="false" hidden="false" localSheetId="4" name="_xlnm.Print_Area" vbProcedure="false">UT!$A$1:$I$77</definedName>
    <definedName function="false" hidden="false" localSheetId="4" name="_xlnm.Print_Area_0" vbProcedure="false">UT!$A$1:$I$77</definedName>
    <definedName function="false" hidden="false" localSheetId="4" name="_xlnm.Print_Titles" vbProcedure="false">UT!$1:$5</definedName>
    <definedName function="false" hidden="false" localSheetId="4" name="_xlnm.Print_Titles_0" vbProcedure="false">UT!$A$1:$AMH$5</definedName>
    <definedName function="false" hidden="false" localSheetId="5" name="_xlnm.Print_Area" vbProcedure="false">silno!$A$1:$I$126</definedName>
    <definedName function="false" hidden="false" localSheetId="5" name="_xlnm.Print_Area_0" vbProcedure="false">silno!$A$1:$I$126</definedName>
    <definedName function="false" hidden="false" localSheetId="5" name="_xlnm.Print_Titles" vbProcedure="false">silno!$3:$5</definedName>
    <definedName function="false" hidden="false" localSheetId="5" name="_xlnm.Print_Titles_0" vbProcedure="false">silno!$A$3:$AMH$5</definedName>
    <definedName function="false" hidden="false" localSheetId="6" name="_xlnm.Print_Area" vbProcedure="false">slabo!$A$1:$M$12</definedName>
    <definedName function="false" hidden="false" localSheetId="6" name="_xlnm.Print_Area_0" vbProcedure="false">slabo!$A$1:$M$12</definedName>
    <definedName function="false" hidden="false" localSheetId="7" name="_xlnm.Print_Area" vbProcedure="false">VZT!$A$1:$M$8</definedName>
    <definedName function="false" hidden="false" localSheetId="7" name="_xlnm.Print_Area_0" vbProcedure="false">VZT!$A$1:$M$8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<sst xmlns="http://schemas.openxmlformats.org/spreadsheetml/2006/main" count="3321" uniqueCount="1468">
  <si>
    <t>Stavba : Vzdělávání aktivně par.č.153,284,285/1 k.ú. Brniště</t>
  </si>
  <si>
    <t>Soupis prací</t>
  </si>
  <si>
    <t>Investor : ZOD Brniště a.s.  Jáchymov 1</t>
  </si>
  <si>
    <t>duben 2018</t>
  </si>
  <si>
    <t>Rekapitulace nákladů</t>
  </si>
  <si>
    <t>001: Zemní práce</t>
  </si>
  <si>
    <t>002: Základy</t>
  </si>
  <si>
    <t>003: Svislé konstrukce</t>
  </si>
  <si>
    <t>004: Vodorovné konstrukce</t>
  </si>
  <si>
    <t>006: Úpravy povrchu</t>
  </si>
  <si>
    <t>009: Ostatní konstrukce a práce</t>
  </si>
  <si>
    <t>009: A Bourací práce</t>
  </si>
  <si>
    <t>099: Přesun hmot HSV</t>
  </si>
  <si>
    <t>711: Izolace proti vodě</t>
  </si>
  <si>
    <t>712: Povlakové krytiny</t>
  </si>
  <si>
    <t>713: Izolace tepelné</t>
  </si>
  <si>
    <t>762: Konstrukce tesařské</t>
  </si>
  <si>
    <t>763: Konstrukce montované</t>
  </si>
  <si>
    <t>764: Konstrukce klempířské</t>
  </si>
  <si>
    <t>765: Krytiny tvrdé</t>
  </si>
  <si>
    <t>766: Konstrukce truhlářské</t>
  </si>
  <si>
    <t>767: Konstrukce zámečnické</t>
  </si>
  <si>
    <t>771: Podlahy z dlaždic</t>
  </si>
  <si>
    <t>781: Obklady keramické</t>
  </si>
  <si>
    <t>783: Nátěry</t>
  </si>
  <si>
    <t>784: Malby</t>
  </si>
  <si>
    <t>721 : Zdravotechnika - vnitřní kanalizace</t>
  </si>
  <si>
    <t>722 : Zdravotechnika - Vnitřní vodovod</t>
  </si>
  <si>
    <t>731 : Ústřední vytápění</t>
  </si>
  <si>
    <t>741 : Elektroinstalace - silnoproud</t>
  </si>
  <si>
    <t>742 : Elektroinstalace - slaboproud</t>
  </si>
  <si>
    <t>751 : Vzduchotechnika</t>
  </si>
  <si>
    <t>součet A</t>
  </si>
  <si>
    <t>Vedlejší náklady</t>
  </si>
  <si>
    <t>V03: Zařízení staveniště</t>
  </si>
  <si>
    <t>V04: Kompletační činnost</t>
  </si>
  <si>
    <t>součet B</t>
  </si>
  <si>
    <t>Celkem (bez DPH)  A + B</t>
  </si>
  <si>
    <t>DPH 21%</t>
  </si>
  <si>
    <t>Celkem včetně  DPH</t>
  </si>
  <si>
    <t>stavba :</t>
  </si>
  <si>
    <r>
      <t xml:space="preserve">Vzdělávání aktivně </t>
    </r>
    <r>
      <rPr>
        <sz val="9"/>
        <color rgb="FF000000"/>
        <rFont val="Arial"/>
        <family val="2"/>
        <charset val="238"/>
      </rPr>
      <t xml:space="preserve">par.č.153,284,285/1 k.ú. Brniště</t>
    </r>
  </si>
  <si>
    <t>Duben  2018</t>
  </si>
  <si>
    <t>investor :</t>
  </si>
  <si>
    <t>ZOD Brniště a.s.  Jáchymov 1</t>
  </si>
  <si>
    <t>Stavební práce</t>
  </si>
  <si>
    <t>pol.č.</t>
  </si>
  <si>
    <t>kod</t>
  </si>
  <si>
    <t>popis</t>
  </si>
  <si>
    <t>m.j.</t>
  </si>
  <si>
    <t>počet</t>
  </si>
  <si>
    <t>jed.cena</t>
  </si>
  <si>
    <t>Celkem</t>
  </si>
  <si>
    <t>tun/mj</t>
  </si>
  <si>
    <t>celkem t</t>
  </si>
  <si>
    <t>sut t /mj</t>
  </si>
  <si>
    <t>CS</t>
  </si>
  <si>
    <t>SP</t>
  </si>
  <si>
    <t>139711101/00</t>
  </si>
  <si>
    <t>Vykopávky v uzavřených prostorách v hornině tř. 1 až 4</t>
  </si>
  <si>
    <t>m3</t>
  </si>
  <si>
    <t>URS</t>
  </si>
  <si>
    <t>m2</t>
  </si>
  <si>
    <t>dle bourání podlah - beton+zemina =0,5-0,05=hl.0,45</t>
  </si>
  <si>
    <t>Beton + dlažba =0,5-0,15=hl.0,35</t>
  </si>
  <si>
    <t>cemen.dlažba = 0,5-0,2= hl.0,3</t>
  </si>
  <si>
    <t>beton+PVC =0,5-0,1= hl.0,4</t>
  </si>
  <si>
    <t>113105111/00</t>
  </si>
  <si>
    <t>Rozebrání dlažeb z lomového kamene kladených na sucho</t>
  </si>
  <si>
    <t>121101101/00</t>
  </si>
  <si>
    <t>Sejmutí ornice s přemístěním na vzdálenost do 50 m</t>
  </si>
  <si>
    <t>122101102/00</t>
  </si>
  <si>
    <t>Odkopávky a prokopávky nezapažené v hornině tř. 1 a 2 objem do 1000 m3</t>
  </si>
  <si>
    <t>122201109/00</t>
  </si>
  <si>
    <t>Příplatek za lepivost u odkopávek v hornině tř. 1 až 3</t>
  </si>
  <si>
    <t>131201101/00</t>
  </si>
  <si>
    <t>Hloubení jam nezapažených v hornině tř. 3 objemu do 100 m3</t>
  </si>
  <si>
    <t>131201109/00</t>
  </si>
  <si>
    <t>Příplatek za lepivost u hloubení jam nezapažených v hornině tř. 3</t>
  </si>
  <si>
    <t>132201101/00</t>
  </si>
  <si>
    <t>Hloubení rýh š do 600 mm v hornině tř. 3 objemu do 100 m3</t>
  </si>
  <si>
    <t>132201109/00</t>
  </si>
  <si>
    <t>Příplatek za lepivost k hloubení rýh š do 600 mm v hornině tř. 3</t>
  </si>
  <si>
    <t>175111101/00</t>
  </si>
  <si>
    <t>Obsypání potrubí ručně sypaninou bez prohození, uloženou do 3 m</t>
  </si>
  <si>
    <t>181111111/00</t>
  </si>
  <si>
    <t>Plošná úprava terénu do 500 m2 zemina tř 1 až 4 nerovnosti do 100 mm v rovinně a svahu do 1:5</t>
  </si>
  <si>
    <t>181301103/00</t>
  </si>
  <si>
    <t>Rozprostření ornice tl vrstvy do 200 mm pl do 500 m2 v rovině nebo ve svahu do 1:5</t>
  </si>
  <si>
    <t>181411141/00</t>
  </si>
  <si>
    <t>Založení parterového trávníku výsevem plochy do 1000 m2 v rovině a ve svahu do 1:5</t>
  </si>
  <si>
    <t>M</t>
  </si>
  <si>
    <t>181001</t>
  </si>
  <si>
    <t>Parková směs</t>
  </si>
  <si>
    <t>kg</t>
  </si>
  <si>
    <t>162701103/00</t>
  </si>
  <si>
    <t>Vodorovné přemístění do 8000 m výkopku/sypaniny z horniny tř. 1 až 4</t>
  </si>
  <si>
    <t>162701109/00</t>
  </si>
  <si>
    <t>Příplatek k vodorovnému přemístění výkopku/sypaniny z horniny tř. 1 až 4 ZKD 1000 m přes 10000 m  7x</t>
  </si>
  <si>
    <t>171201201/00</t>
  </si>
  <si>
    <t>Uložení sypaniny na skládky</t>
  </si>
  <si>
    <t>171201211/00</t>
  </si>
  <si>
    <t>Poplatek za uložení odpadu ze sypaniny na skládce (skládkovné)</t>
  </si>
  <si>
    <t>t</t>
  </si>
  <si>
    <t>274313711/00</t>
  </si>
  <si>
    <t>Základové patky,pásy z betonu tř. C 20/25</t>
  </si>
  <si>
    <t>základ sloupu 1,5*1,5*1,2</t>
  </si>
  <si>
    <t>275362021/00</t>
  </si>
  <si>
    <t>Výztuž základových patek svařovanými sítěmi Kari</t>
  </si>
  <si>
    <t>274351215/00</t>
  </si>
  <si>
    <t>Zřízení bednění stěn základových patek,pasů</t>
  </si>
  <si>
    <t>274351216/00</t>
  </si>
  <si>
    <t>Odstranění bednění stěn základových patek, pasů</t>
  </si>
  <si>
    <t>212752212/00</t>
  </si>
  <si>
    <t>Trativod z drenážních trubek plastových flexibilních D do 100 mm včetně lože otevřený výkop</t>
  </si>
  <si>
    <t>m</t>
  </si>
  <si>
    <t>213141111/00</t>
  </si>
  <si>
    <t>Zřízení vrstvy z geotextilie v rovině nebo ve sklonu do 1:5 š do 3 m</t>
  </si>
  <si>
    <t>311272223/00</t>
  </si>
  <si>
    <t>Zdivo nosné tl 250 mm z pórobetonových přesných hladkých tvárnic Ytong hmotnosti 500 kg/m3</t>
  </si>
  <si>
    <t>317944323/00</t>
  </si>
  <si>
    <t>Válcované nosníky č.14 až 22 dodatečně osazované do připravených otvorů</t>
  </si>
  <si>
    <t>317141214/00</t>
  </si>
  <si>
    <t>Překlady ploché z pórobetonu Ytong š 125 mm pro světlost otvoru do 1250 mm</t>
  </si>
  <si>
    <t>kus</t>
  </si>
  <si>
    <t>317141217/00</t>
  </si>
  <si>
    <t>Překlady ploché z pórobetonu Ytong š 125 mm pro světlost otvoru do 2000 mm</t>
  </si>
  <si>
    <t>317143525/00</t>
  </si>
  <si>
    <t>Překlady nosné z pórobetonu Ytong ve zdech tl 250 mm pro světlost otvoru do 1750 mm</t>
  </si>
  <si>
    <t>342241162/00</t>
  </si>
  <si>
    <t>Příčky tl 140 mm z cihel plných dl 290 mm pevnosti P 15 na MC</t>
  </si>
  <si>
    <t>342273323/00</t>
  </si>
  <si>
    <t>Příčky tl 100 mm z pórobetonových přesných příčkovek na pero a drážku objemové hmotnosti 500 kg/m3</t>
  </si>
  <si>
    <t>310238411/00</t>
  </si>
  <si>
    <t>Zazdívka otvorů pl do 1 m2 ve zdivu nadzákladovém cihlami pálenými na MC</t>
  </si>
  <si>
    <t>310278842/00</t>
  </si>
  <si>
    <t>Zazdívka otvorů pl do 1 m2 ve zdivu nadzákladovém z nepálených tvárnic tl do 300 mm</t>
  </si>
  <si>
    <t>417321515/00</t>
  </si>
  <si>
    <t>Ztužující pásy a věnce ze ŽB tř. C 25/30</t>
  </si>
  <si>
    <t>417351115/00</t>
  </si>
  <si>
    <t>Zřízení bednění ztužujících věnců</t>
  </si>
  <si>
    <t>417351116/00</t>
  </si>
  <si>
    <t>Odstranění bednění ztužujících věnců</t>
  </si>
  <si>
    <t>417361821/00</t>
  </si>
  <si>
    <t>Výztuž ztužujících pásů a věnců betonářskou ocelí 10 505</t>
  </si>
  <si>
    <t>451573111/00</t>
  </si>
  <si>
    <t>Lože pod potrubí otevřený výkop ze štěrkopísku</t>
  </si>
  <si>
    <t>451541111/00</t>
  </si>
  <si>
    <t>Lože pod potrubí otevřený výkop ze štěrkodrtě</t>
  </si>
  <si>
    <t>452311141/00</t>
  </si>
  <si>
    <t>Podkladní desky z betonu prostého tř. C 16/20 otevřený výkop</t>
  </si>
  <si>
    <t>441171131/00</t>
  </si>
  <si>
    <t>Montáž ocelových kcí zastřešení vazníky nebo krovy hmotnosti prvku do 80 kg/m dl do 12 m</t>
  </si>
  <si>
    <t>441171133/00</t>
  </si>
  <si>
    <t>Montáž ocelových kcí zastřešení vazníky nebo krovy hmotnosti prvku do 80 kg/m dl do 24 m</t>
  </si>
  <si>
    <t>441001</t>
  </si>
  <si>
    <r>
      <t xml:space="preserve">Dodávka ocel.konstrukcí z válcovaných nosníků </t>
    </r>
    <r>
      <rPr>
        <i val="true"/>
        <sz val="9"/>
        <color rgb="FF000000"/>
        <rFont val="Arial"/>
        <family val="2"/>
        <charset val="238"/>
      </rPr>
      <t xml:space="preserve">- NO1-5</t>
    </r>
  </si>
  <si>
    <t>413232221/00</t>
  </si>
  <si>
    <t>Zazdívka zhlaví válcovaných nosníků v do 300 mm</t>
  </si>
  <si>
    <t>413941123/00</t>
  </si>
  <si>
    <t>Osazování ocelových válcovaných nosníků stropů I, IE, U, UE nebo L do č. 22</t>
  </si>
  <si>
    <t>413941125/00</t>
  </si>
  <si>
    <t>Osazování ocelových válcovaných nosníků stropů I, IE, U, UE nebo L č. 24 a vyšší</t>
  </si>
  <si>
    <t>Stropní ocelový nosník HEA 220</t>
  </si>
  <si>
    <t>441002</t>
  </si>
  <si>
    <t>Stropní ocelový nosník HEA 240</t>
  </si>
  <si>
    <t>441003</t>
  </si>
  <si>
    <t>Stropní ocelový nosník IPE 140</t>
  </si>
  <si>
    <t>005: Komunikace</t>
  </si>
  <si>
    <t>564851111/00</t>
  </si>
  <si>
    <t>Podklad ze štěrkodrtě ŠD tl 150 mm</t>
  </si>
  <si>
    <t>564811111/00</t>
  </si>
  <si>
    <t>Podklad ze štěrkodrtě ŠD tl 50 mm</t>
  </si>
  <si>
    <t>594111111/00</t>
  </si>
  <si>
    <r>
      <t xml:space="preserve">Dlažba z lomového kamene s provedením lože z kameniva těženého tl.50 mm</t>
    </r>
    <r>
      <rPr>
        <i val="true"/>
        <sz val="9"/>
        <color rgb="FF000000"/>
        <rFont val="Arial"/>
        <family val="2"/>
        <charset val="238"/>
      </rPr>
      <t xml:space="preserve"> - čedičové štěpky</t>
    </r>
  </si>
  <si>
    <t>599432111/00</t>
  </si>
  <si>
    <t>Vyplnění spár dlažby z lomového kamene drobným kamenivem</t>
  </si>
  <si>
    <t>631311116/00</t>
  </si>
  <si>
    <t>Mazanina tl do 80 mm z betonu prostého bez zvýšených nároků na prostředí tř. C 25/30</t>
  </si>
  <si>
    <t>dle tabulky podlah = 65,9*0,06+289,8*0,05+9,2*0,08</t>
  </si>
  <si>
    <t>631311126/00</t>
  </si>
  <si>
    <t>Mazanina tl do 120 mm z betonu prostého bez zvýšených nároků na prostředí tř. C 25/30</t>
  </si>
  <si>
    <t>dle tabulky podlah = 58,5*0,095</t>
  </si>
  <si>
    <t>631319171/00</t>
  </si>
  <si>
    <t>Příplatek k mazanině tl do 80 mm za stržení povrchu spodní vrstvy před vložením výztuže</t>
  </si>
  <si>
    <t>631319173/00</t>
  </si>
  <si>
    <t>Příplatek k mazanině tl do 120 mm za stržení povrchu spodní vrstvy před vložením výztuže</t>
  </si>
  <si>
    <t>631362021/00</t>
  </si>
  <si>
    <t>Výztuž mazanin svařovanými sítěmi Kari</t>
  </si>
  <si>
    <t>dle tabulky podlah = 100/100/5=3,12kg*211,7 +2,11kg*390,4=150/150/5</t>
  </si>
  <si>
    <t>632459000</t>
  </si>
  <si>
    <t>Příplatek k potěrům za plastifikátor P</t>
  </si>
  <si>
    <t>632481212/00</t>
  </si>
  <si>
    <t>Separační vrstva z asfaltové lepenky</t>
  </si>
  <si>
    <t>632481213/00</t>
  </si>
  <si>
    <t>Separační vrstva z PE fólie</t>
  </si>
  <si>
    <t>635111241/00</t>
  </si>
  <si>
    <t>Násyp pod podlahy z hrubého kameniva 8-16 se zhutněním</t>
  </si>
  <si>
    <t>dle tabulky podlah = tl.100=190,6m2 tl.150=9,2m2</t>
  </si>
  <si>
    <t>635211121/sr</t>
  </si>
  <si>
    <t>Násyp pod podlahy z liaporu</t>
  </si>
  <si>
    <t>dle tabulky podlah = tl.40mm = 74,3m2</t>
  </si>
  <si>
    <t>631341000</t>
  </si>
  <si>
    <t>Násyp pod podlahy z liaporu zpevněného cementem</t>
  </si>
  <si>
    <t>dle tabulky podlah = tl.100mm = 11,9 3m2</t>
  </si>
  <si>
    <t>633111111/00</t>
  </si>
  <si>
    <t>Povrchová úprava průmyslových podlah vsypovou směsí tl 2 mm s přísadou křemíku lehký provoz</t>
  </si>
  <si>
    <t>dle tabulky podlah = 58,5+9,2 m2</t>
  </si>
  <si>
    <t>612821012/00</t>
  </si>
  <si>
    <t>Vnitřní sanační štuková omítka pro vlhké a zasolené zdivo prováděná ručně</t>
  </si>
  <si>
    <t>612821051/00</t>
  </si>
  <si>
    <t>Příplatek k vnitřní sanační omítce pro vlhké zdivo ZKD 10 mm omítky prováděné ručně ve více vrstvách</t>
  </si>
  <si>
    <t>611325422/00</t>
  </si>
  <si>
    <t>Oprava vnitřní vápenocementové štukové omítky stropů v rozsahu plochy do 30%</t>
  </si>
  <si>
    <t>612325422/00</t>
  </si>
  <si>
    <t>Oprava vnitřní vápenocementové štukové omítky stěn v rozsahu plochy do 30%</t>
  </si>
  <si>
    <t>612631011/00</t>
  </si>
  <si>
    <r>
      <t xml:space="preserve">Spárování spárovací maltou vnitřních pohledových ploch stěn z  kamene </t>
    </r>
    <r>
      <rPr>
        <i val="true"/>
        <sz val="9"/>
        <color rgb="FF000000"/>
        <rFont val="Arial"/>
        <family val="2"/>
        <charset val="238"/>
      </rPr>
      <t xml:space="preserve">- pískovec</t>
    </r>
  </si>
  <si>
    <t>612341121/00</t>
  </si>
  <si>
    <r>
      <t xml:space="preserve">Sádrová nebo vápenosádrová omítka hladká jednovrstvá vnitřních stěn nanášená ručně </t>
    </r>
    <r>
      <rPr>
        <i val="true"/>
        <sz val="9"/>
        <color rgb="FF000000"/>
        <rFont val="Arial"/>
        <family val="2"/>
        <charset val="238"/>
      </rPr>
      <t xml:space="preserve">- stěrka na Ytong</t>
    </r>
  </si>
  <si>
    <t>612311141/00</t>
  </si>
  <si>
    <t>Vápenná omítka štuková dvouvrstvá vnitřních stěn nanášená ručně</t>
  </si>
  <si>
    <t>612600000</t>
  </si>
  <si>
    <r>
      <t xml:space="preserve">Vyspravení spárování (vymazávka hlínou), nátěr dřeva </t>
    </r>
    <r>
      <rPr>
        <i val="true"/>
        <sz val="9"/>
        <color rgb="FF000000"/>
        <rFont val="Arial"/>
        <family val="2"/>
        <charset val="238"/>
      </rPr>
      <t xml:space="preserve">- Roubené stěny</t>
    </r>
  </si>
  <si>
    <t>622211021/00</t>
  </si>
  <si>
    <r>
      <t xml:space="preserve">Montáž kontaktního zateplení vnějších stěn z polystyrénových desek tl do 120 mm </t>
    </r>
    <r>
      <rPr>
        <i val="true"/>
        <sz val="9"/>
        <color rgb="FF000000"/>
        <rFont val="Arial"/>
        <family val="2"/>
        <charset val="238"/>
      </rPr>
      <t xml:space="preserve">- F3</t>
    </r>
  </si>
  <si>
    <t>622001</t>
  </si>
  <si>
    <t>Dodávka fasádního polystyrenu např.Baumit open plus tl. 120mm</t>
  </si>
  <si>
    <t>622252001/00</t>
  </si>
  <si>
    <t>Montáž zakládacích soklových lišt kontaktního zateplení</t>
  </si>
  <si>
    <t>622252002/00</t>
  </si>
  <si>
    <t>Montáž ostatních lišt kontaktního zateplení</t>
  </si>
  <si>
    <t>622002</t>
  </si>
  <si>
    <t>Dodávka soklová lišta Al s okapničkou 12cm</t>
  </si>
  <si>
    <t>622003</t>
  </si>
  <si>
    <t>Dodávka ukončovací profil omítky zateplení, pro omítky 3mm</t>
  </si>
  <si>
    <t>622321141/00</t>
  </si>
  <si>
    <r>
      <t xml:space="preserve">Vápenocementová omítka štuková dvouvrstvá vnějších stěn nanášená ručně</t>
    </r>
    <r>
      <rPr>
        <i val="true"/>
        <sz val="9"/>
        <color rgb="FF000000"/>
        <rFont val="Arial"/>
        <family val="2"/>
        <charset val="238"/>
      </rPr>
      <t xml:space="preserve"> - komín</t>
    </r>
  </si>
  <si>
    <t>622381031/00</t>
  </si>
  <si>
    <r>
      <t xml:space="preserve">Tenkovrstvá minerální zrnitá omítka tl. 3,0 mm včetně penetrace vnějších stěn</t>
    </r>
    <r>
      <rPr>
        <i val="true"/>
        <sz val="9"/>
        <color rgb="FF000000"/>
        <rFont val="Arial"/>
        <family val="2"/>
        <charset val="238"/>
      </rPr>
      <t xml:space="preserve"> - F3 např.Baumit Nanopor Top</t>
    </r>
  </si>
  <si>
    <t>629991011/00</t>
  </si>
  <si>
    <t>Zakrytí výplní otvorů a svislých ploch fólií přilepenou lepící páskou</t>
  </si>
  <si>
    <t>629900000</t>
  </si>
  <si>
    <t>Oprava stáv.ající roubené stěny (po otlučení omítky) spárování,nátěr    F5</t>
  </si>
  <si>
    <t>622325312/00</t>
  </si>
  <si>
    <r>
      <t xml:space="preserve">Oprava vnější vápenocementové štukové omítky složitosti 2 v rozsahu do 30%  - </t>
    </r>
    <r>
      <rPr>
        <i val="true"/>
        <sz val="9"/>
        <color rgb="FF000000"/>
        <rFont val="Arial"/>
        <family val="2"/>
        <charset val="238"/>
      </rPr>
      <t xml:space="preserve">F1</t>
    </r>
  </si>
  <si>
    <t>629995101/00</t>
  </si>
  <si>
    <r>
      <t xml:space="preserve">Očištění vnějších ploch tlakovou vodou  - </t>
    </r>
    <r>
      <rPr>
        <i val="true"/>
        <sz val="9"/>
        <color rgb="FF000000"/>
        <rFont val="Arial"/>
        <family val="2"/>
        <charset val="238"/>
      </rPr>
      <t xml:space="preserve">F1 sokl</t>
    </r>
  </si>
  <si>
    <t>Oprava vnější vápenocementové štukové omítky složitosti 2 v rozsahu do 30%  - F1</t>
  </si>
  <si>
    <t>182,50 </t>
  </si>
  <si>
    <t> 239,00 </t>
  </si>
  <si>
    <t> 0,01455 </t>
  </si>
  <si>
    <t> 2,7 </t>
  </si>
  <si>
    <t>–  </t>
  </si>
  <si>
    <t>008: Trubní vedení</t>
  </si>
  <si>
    <t>895170303/00</t>
  </si>
  <si>
    <t>Drenážní šachta z PP DN 400 šachtové prodloužení s drážkou světlé hloubky 1200 mm</t>
  </si>
  <si>
    <t>894201213/00</t>
  </si>
  <si>
    <t>Stěny šachet tl nad 200 mm z prostého betonu bez zvýšených nároků na prostředí tř. C 16/20</t>
  </si>
  <si>
    <t>894302251/00</t>
  </si>
  <si>
    <t>Strop šachet ze ŽB bez zvýšených nároků na prostředí tř. C 20/25</t>
  </si>
  <si>
    <t>941211111/00</t>
  </si>
  <si>
    <t>Montáž lešení řadového rámového lehkého zatížení do 200 kg/m2 š do 0,9 m v do 10 m</t>
  </si>
  <si>
    <t>941111211/00</t>
  </si>
  <si>
    <r>
      <t xml:space="preserve">Příplatek k lešení řadovému trubkovému lehkému s podlahami š 0,9 m v 10 m za první a ZKD den použití  </t>
    </r>
    <r>
      <rPr>
        <i val="true"/>
        <sz val="9"/>
        <color rgb="FF000000"/>
        <rFont val="Arial"/>
        <family val="2"/>
        <charset val="238"/>
      </rPr>
      <t xml:space="preserve">50dnů</t>
    </r>
  </si>
  <si>
    <t>941111811/00</t>
  </si>
  <si>
    <t>Demontáž lešení řadového trubkového lehkého s podlahami zatížení do 200 kg/m2 š do 0,9 m v do 10 m</t>
  </si>
  <si>
    <t>949101112/00</t>
  </si>
  <si>
    <t>Lešení pomocné pro objekty pozemních staveb s lešeňovou podlahou v do 3,5 m zatížení do 150 kg/m2</t>
  </si>
  <si>
    <t>953946121/00</t>
  </si>
  <si>
    <r>
      <t xml:space="preserve">Montáž atypických ocelových kcí hmotnosti do 1 t z profilů hmotnosti do 30 kg/m </t>
    </r>
    <r>
      <rPr>
        <i val="true"/>
        <sz val="9"/>
        <color rgb="FF000000"/>
        <rFont val="Arial"/>
        <family val="2"/>
        <charset val="238"/>
      </rPr>
      <t xml:space="preserve">- konstrukce sloupů SLO1 - 06</t>
    </r>
  </si>
  <si>
    <t>952901111/00</t>
  </si>
  <si>
    <t>Vyčištění budov bytové a občanské výstavby při výšce podl.do 4 m</t>
  </si>
  <si>
    <t>953001</t>
  </si>
  <si>
    <t>Dodávka ocel.konstrukce sloupů</t>
  </si>
  <si>
    <t>953002</t>
  </si>
  <si>
    <t>Dodávka cel.nosník 7 x UPE 180 dl. 640 mm vyvařené mezi sloupy z UPE 180</t>
  </si>
  <si>
    <t>953735112/sr</t>
  </si>
  <si>
    <t>Odvětrání vodorovné plastovými troubami DN do 80 mm  vč. 18 kolen</t>
  </si>
  <si>
    <t>979071121/sr</t>
  </si>
  <si>
    <t>Očištění dlažebních čedičových štěpků</t>
  </si>
  <si>
    <t>985131311/00</t>
  </si>
  <si>
    <r>
      <t xml:space="preserve">Ruční dočištění ploch stěn </t>
    </r>
    <r>
      <rPr>
        <i val="true"/>
        <sz val="9"/>
        <color rgb="FF000000"/>
        <rFont val="Arial"/>
        <family val="2"/>
        <charset val="238"/>
      </rPr>
      <t xml:space="preserve">(sokl z pískovce)</t>
    </r>
    <r>
      <rPr>
        <sz val="9"/>
        <color rgb="FF000000"/>
        <rFont val="Arial"/>
        <family val="2"/>
        <charset val="238"/>
      </rPr>
      <t xml:space="preserve"> ocelových kartáči</t>
    </r>
  </si>
  <si>
    <t>9970000</t>
  </si>
  <si>
    <t>Likvidace azbestové krytinay dle příslušného předpisu</t>
  </si>
  <si>
    <t>kpl</t>
  </si>
  <si>
    <t>226121111x</t>
  </si>
  <si>
    <t>Zpracování dokumentace pro provádění vrtů hornickým způsobem, vyhl. č. 239/1998 příloha č. 1</t>
  </si>
  <si>
    <t>226121112x</t>
  </si>
  <si>
    <t>Hlášení prací na OBÚ</t>
  </si>
  <si>
    <t>226121113x</t>
  </si>
  <si>
    <t>Doprava materiálu, techniky na stavbu, ubytování pracovníků, spotřeba pomocných energií</t>
  </si>
  <si>
    <t>226121114x</t>
  </si>
  <si>
    <t>Autorský dozor projektanta, hydrogeologický dozor (pasport, monitoring) - bude účtováno dle skutečnosti</t>
  </si>
  <si>
    <t>226121211x</t>
  </si>
  <si>
    <t>Vrtné práce - 5 x 100m - vrtaný průměr cca do 200mm s dočasným Fe pažením, instalace geotermální vertikální sondy, tlaková a průt zkouška ,vystrojení vrtů - sonda 5x100m, litin závaží (12,5;5ks) , injekční potrubí 5x102m, tlak. injektáž vrtu(500m)</t>
  </si>
  <si>
    <t>226121212x</t>
  </si>
  <si>
    <t>Redukce počtu větví vrtů (redukce HOSE 2x32 - 1 x 40 mm, PE 100 RC, SRD 11, PN16</t>
  </si>
  <si>
    <t>ks</t>
  </si>
  <si>
    <t>226121213x</t>
  </si>
  <si>
    <t>POtrubí pro napojení vrtu PE 100 RC (40x3,7 mm, odolnost 16 bar, vnější ochr. vrstva zelené barvy, dle normy PAS 1075 typ 2</t>
  </si>
  <si>
    <t>226121214x</t>
  </si>
  <si>
    <t>Elektrotvarovka - spojka 40mm, PE 100, SDR 11</t>
  </si>
  <si>
    <t>226121215x</t>
  </si>
  <si>
    <t>Jímka s vývody 5/5 - 410x835 mm, varianta nevodotěsná, zelený poklop s protiskluz. úpravou, pochůzný, rozdělovač 90x19,5mm, sběrač 90x19,5mm, 5x PVC vyvažovací ventil, ,2x napouštěcí / odvzduš. ventil, 10x vývod z jímky potrubí 40mm + 2x63 mm,</t>
  </si>
  <si>
    <t>226121216x</t>
  </si>
  <si>
    <t>Potrubí RC Protect (63x5,8 mm, odolnost 16 bar, SDR11, PN16, dle normy PAS 1075 typ 2, 6m tyč,</t>
  </si>
  <si>
    <t>226122111x</t>
  </si>
  <si>
    <t>Elektrospojka 63mm, PE 100, SDR 11</t>
  </si>
  <si>
    <t>226122112x</t>
  </si>
  <si>
    <t>Elektrokoleno 90° 63mm, PE100, SDR11</t>
  </si>
  <si>
    <t>226122113x</t>
  </si>
  <si>
    <t>Vložka k přechodce 63 - 2", PE 100 - mosaz, vnější závit, SDR 11</t>
  </si>
  <si>
    <t>226122114x</t>
  </si>
  <si>
    <t>Nemrznoucí směs - koncentrát, monoethylenglykol, 1:2,2 (koncentrát/voda), teplonosná antikorozní kapalina, pro primární okruh</t>
  </si>
  <si>
    <t>l</t>
  </si>
  <si>
    <t>226122115x</t>
  </si>
  <si>
    <t>Izolace potrubí 60x13 mm, kaučuková izolace s komůrkovou strukturou</t>
  </si>
  <si>
    <t>226122117x</t>
  </si>
  <si>
    <t>Chránička izolace potrubí 125mm, vnější, PEHD</t>
  </si>
  <si>
    <t>226225111x</t>
  </si>
  <si>
    <t>Zemní práce - strojní výkopy - rýhy š. do 500-600mm, hl. 1,2-1,5 m pro horizontální potrubí a sběrnou jímku</t>
  </si>
  <si>
    <t>226225112x</t>
  </si>
  <si>
    <t>Zemní práce- zásyp rýh vytříděným výkopem do fr. 63mm, základná hutnění</t>
  </si>
  <si>
    <t>226225113x</t>
  </si>
  <si>
    <t>Pokládka a elektrosvařování potrubí, horizontální rozvody od vrtu k jímce, napojení na sběrnou jímku, vedení a svařování páteřního vedení  od jímky do technické místnosti</t>
  </si>
  <si>
    <t>226225114x</t>
  </si>
  <si>
    <t>Osazení sběrné jímky, vč. zhutnění podkladní vrstvy 150mm, hutněný obsyp potrubních výstupů pískem</t>
  </si>
  <si>
    <t>226225211x</t>
  </si>
  <si>
    <t>Tlaková zkouška systému po napojení na sběrnou jímku - před záhrnem a po záhrnu výkopů</t>
  </si>
  <si>
    <t>226225212x</t>
  </si>
  <si>
    <t>Tepelné izolační potrubí, osazení chráničky</t>
  </si>
  <si>
    <t>226225213x</t>
  </si>
  <si>
    <t>Plnění celého systému vč. sběrné jímky a páteřního vedení nemrznoucí kapalinou</t>
  </si>
  <si>
    <t>226225214x</t>
  </si>
  <si>
    <t>Odvoz a likvidace vytěženého materiálu z provádění vrtů, skládkovné, 5 kontejnerů x 4 m3</t>
  </si>
  <si>
    <t>kontejner</t>
  </si>
  <si>
    <t>965042141/00</t>
  </si>
  <si>
    <t>Bourání podkladů pod dlažby nebo mazanin betonových nebo z litého asfaltu tl do 100 mm pl přes 4 m2</t>
  </si>
  <si>
    <t>dle bourání podlah - beton+zemina =(24,13+42,21+17,3)*0,05</t>
  </si>
  <si>
    <t>Beton + dlažba =(13,61+13,53+11,9)*0,1</t>
  </si>
  <si>
    <t>cemen.dlažba = 0</t>
  </si>
  <si>
    <t>beton+PVC =(43,81+16,25)*0,1</t>
  </si>
  <si>
    <t>965082923/00</t>
  </si>
  <si>
    <t>Odstranění násypů pod podlahami tl do 100 mm pl přes 2 m2</t>
  </si>
  <si>
    <t>cemen.dlažba = 31,8*0,15</t>
  </si>
  <si>
    <t>962031132/00</t>
  </si>
  <si>
    <t>Bourání příček z cihel pálených na MVC tl do 100 mm</t>
  </si>
  <si>
    <t>2,5*(1,83+0,93+1,6)+2,6*(1,8+1,11)</t>
  </si>
  <si>
    <t>962031133/00</t>
  </si>
  <si>
    <t>Bourání příček z cihel pálených na MVC tl do 150 mm</t>
  </si>
  <si>
    <t>2,6*5,74+3*(3,24+1,2)</t>
  </si>
  <si>
    <t>962032230/00</t>
  </si>
  <si>
    <t>Bourání zdiva z cihel pálených nebo vápenopískových na MV nebo MVC do 1 m3</t>
  </si>
  <si>
    <t>1,83*3*0,3+(1,45+1,83)*0,5*0,85*2,6+1,13*2*0,386+1,1*2,3*0,31</t>
  </si>
  <si>
    <t>963031532/00</t>
  </si>
  <si>
    <t>Bourání cihelných kleneb na MVC tl do 150 mm do ocelových nosníků</t>
  </si>
  <si>
    <t>dle bourání 23,34 m2</t>
  </si>
  <si>
    <t>964072221/00</t>
  </si>
  <si>
    <t>Vybourání válcovaných nosníků ze zdiva smíšeného dl do 4 m hmotnosti do 20 kg/m</t>
  </si>
  <si>
    <t>odhadem I č 160 =( (3,4+0,5)*2+(4,04+0,5)*3)*0,0188</t>
  </si>
  <si>
    <t>978012191/00</t>
  </si>
  <si>
    <t>Otlučení vnitřní vápenné nebo vápenocementové omítky stropů rákosových v rozsahu do 100 %</t>
  </si>
  <si>
    <t>962022491/00</t>
  </si>
  <si>
    <t>Bourání zdiva nadzákladového kamenného na MC přes 1 m3</t>
  </si>
  <si>
    <t>dle bourání 6,3m3*0,45</t>
  </si>
  <si>
    <t>965081213/00</t>
  </si>
  <si>
    <t>Bourání podlah z dlaždic keramických nebo xylolitových tl do 10 mm plochy přes 1 m2</t>
  </si>
  <si>
    <t>965081353/00</t>
  </si>
  <si>
    <t>Bourání podlah z dlaždic betonových, teracových nebo čedičových tl přes 40 mm plochy přes 1 m2</t>
  </si>
  <si>
    <t>Ruční dočištění ploch stěn ocelových kartáči</t>
  </si>
  <si>
    <t>Pískovcové stěny =60 roubené = 49</t>
  </si>
  <si>
    <t>981011316/00</t>
  </si>
  <si>
    <t>Demolice budov zděných na MVC podíl konstrukcí do 35 % postupným rozebíráním</t>
  </si>
  <si>
    <t>přístavek</t>
  </si>
  <si>
    <t>2,32*2,01*(2,5+0,3)</t>
  </si>
  <si>
    <t>978011141/00</t>
  </si>
  <si>
    <t>Otlučení vnitřní vápenné nebo vápenocementové omítky stropů v rozsahu do 30 %</t>
  </si>
  <si>
    <t>978013141/00</t>
  </si>
  <si>
    <t>Otlučení vnitřní vápenné nebo vápenocementové omítky stěn v rozsahu do 30 %</t>
  </si>
  <si>
    <t>978013191/00</t>
  </si>
  <si>
    <t>Otlučení vnitřní vápenné nebo vápenocementové omítky stěn v rozsahu do 100 %</t>
  </si>
  <si>
    <t>968062354/00</t>
  </si>
  <si>
    <t>Vybourání dřevěných rámů oken dvojitých včetně křídel pl do 1 m2</t>
  </si>
  <si>
    <t>03   0,74*0,67</t>
  </si>
  <si>
    <t>06   0,57*1,1</t>
  </si>
  <si>
    <t>09   1,1*1,56*5</t>
  </si>
  <si>
    <t>015  1,04*1,17*2</t>
  </si>
  <si>
    <t>016  1,03*1,38*3</t>
  </si>
  <si>
    <t>017  0,92*1,25*3</t>
  </si>
  <si>
    <t>018  0,9*1,23*2</t>
  </si>
  <si>
    <t>022  1,1*0,6</t>
  </si>
  <si>
    <t>023  0,7*0,9*2</t>
  </si>
  <si>
    <t>968062356/00</t>
  </si>
  <si>
    <r>
      <t xml:space="preserve">Vybourání dřevěných rámů oken dvojitých včetně křídel pl do 4 m2</t>
    </r>
    <r>
      <rPr>
        <i val="true"/>
        <sz val="9"/>
        <color rgb="FF000000"/>
        <rFont val="Arial"/>
        <family val="2"/>
        <charset val="238"/>
      </rPr>
      <t xml:space="preserve"> - stěna</t>
    </r>
  </si>
  <si>
    <t>stěna</t>
  </si>
  <si>
    <t>04   3,1*2,95 stě</t>
  </si>
  <si>
    <t>968062455/00</t>
  </si>
  <si>
    <t>Vybourání dřevěných dveřních zárubní pl do 2 m2</t>
  </si>
  <si>
    <t>dv</t>
  </si>
  <si>
    <t>07   1,185*1,89 d</t>
  </si>
  <si>
    <t>08   0,99*1,11*3  d</t>
  </si>
  <si>
    <t>010 1,08*2  d</t>
  </si>
  <si>
    <t>978015341/00</t>
  </si>
  <si>
    <r>
      <t xml:space="preserve">Otlučení vnější vápenné nebo vápenocementové vnější omítky stupně členitosti 1 a 2 rozsahu do 30% </t>
    </r>
    <r>
      <rPr>
        <i val="true"/>
        <sz val="9"/>
        <color rgb="FF000000"/>
        <rFont val="Arial"/>
        <family val="2"/>
        <charset val="238"/>
      </rPr>
      <t xml:space="preserve">- F1</t>
    </r>
  </si>
  <si>
    <t>978015391/00</t>
  </si>
  <si>
    <t>Otlučení vnější vápenné nebo vápenocementové vnější omítky stupně členitosti 1 a 2 rozsahu do 100% - F5</t>
  </si>
  <si>
    <t>968072455/00</t>
  </si>
  <si>
    <t>Vybourání kovových dveřních zárubní pl do 2 m2</t>
  </si>
  <si>
    <t>973031151/00</t>
  </si>
  <si>
    <t>Vysekání výklenků ve zdivu cihelném na MV nebo MVC pl přes 0,25 m2</t>
  </si>
  <si>
    <t>Likvidace azbestové krytiny dle příslušného předpisu</t>
  </si>
  <si>
    <t>Vložení izolovaného komína prům. 200 mm do stávajícího kouřovodu</t>
  </si>
  <si>
    <t>bm</t>
  </si>
  <si>
    <t>953845214/00</t>
  </si>
  <si>
    <t>Vyvložkování stávajícího komínového tělesa nerezovými vložkami ohebnými D do 200 mm v 3 m</t>
  </si>
  <si>
    <t>soubor</t>
  </si>
  <si>
    <t>953845224/00</t>
  </si>
  <si>
    <r>
      <t xml:space="preserve">Příplatek k vyvložkování komínového průduchu nerezovými vložkami ohebnými D do 200 mm ZKD 1m výšky     </t>
    </r>
    <r>
      <rPr>
        <i val="true"/>
        <sz val="9"/>
        <color rgb="FF000000"/>
        <rFont val="Arial"/>
        <family val="2"/>
        <charset val="238"/>
      </rPr>
      <t xml:space="preserve">=11,5-3</t>
    </r>
  </si>
  <si>
    <t>997013151/00</t>
  </si>
  <si>
    <t>Vnitrostaveništní doprava suti a vybouraných hmot pro budovy v do 6 m s omezením mechanizace - 50%</t>
  </si>
  <si>
    <t>HSV</t>
  </si>
  <si>
    <t>Krytiny</t>
  </si>
  <si>
    <t>Klempířské konstr,</t>
  </si>
  <si>
    <t>Tesařské konstr.</t>
  </si>
  <si>
    <t>997013211/00</t>
  </si>
  <si>
    <t>Vnitrostaveništní doprava suti a vybouraných hmot pro budovy v do 6 m ručně - 50%</t>
  </si>
  <si>
    <t>997013501/00</t>
  </si>
  <si>
    <t>Odvoz suti a vybouraných hmot na skládku nebo meziskládku do 1 km se složením</t>
  </si>
  <si>
    <t>997013509/00</t>
  </si>
  <si>
    <t>Příplatek k odvozu suti a vybouraných hmot na skládku ZKD 1 km přes 1 km  14x</t>
  </si>
  <si>
    <t>997013803/00</t>
  </si>
  <si>
    <t>Poplatek za uložení stavebního odpadu z keramických materiálů na skládce (skládkovné)</t>
  </si>
  <si>
    <t>997013831/00</t>
  </si>
  <si>
    <t>Poplatek za uložení stavebního směsného odpadu na skládce (skládkovné)</t>
  </si>
  <si>
    <t>997013811/00</t>
  </si>
  <si>
    <t>Poplatek za uložení stavebního dřevěného odpadu na skládce (skládkovné)</t>
  </si>
  <si>
    <t>711111001/00</t>
  </si>
  <si>
    <t>Provedení izolace proti zemní vlhkosti vodorovné za studena nátěrem penetračním - dle bourání podlah 214,54m2</t>
  </si>
  <si>
    <t>711112001/00</t>
  </si>
  <si>
    <t>Provedení izolace proti zemní vlhkosti svislé za studena nátěrem penetračním - odhadem 55m2</t>
  </si>
  <si>
    <t>711001</t>
  </si>
  <si>
    <t>Dodávka  za studena zpracovatelná asfaltová penetrační emulze na beton</t>
  </si>
  <si>
    <t>711141559/00</t>
  </si>
  <si>
    <t>Provedení izolace proti zemní vlhkosti pásy přitavením vodorovné NAIP</t>
  </si>
  <si>
    <t>711142559/00</t>
  </si>
  <si>
    <t>Provedení izolace proti zemní vlhkosti pásy přitavením svislé NAIP</t>
  </si>
  <si>
    <t>711002</t>
  </si>
  <si>
    <t>Dodávka modifik.asfal. pás  s vložkou ze skelné tkaniny</t>
  </si>
  <si>
    <t>711211115/00</t>
  </si>
  <si>
    <r>
      <t xml:space="preserve">Izolace proti zemní vlhkosti a radonu provětrávaná z plastových segmentů v 200 mm se zabetonováním - </t>
    </r>
    <r>
      <rPr>
        <i val="true"/>
        <sz val="9"/>
        <color rgb="FF000000"/>
        <rFont val="Arial"/>
        <family val="2"/>
        <charset val="238"/>
      </rPr>
      <t xml:space="preserve">P1+2+4+5</t>
    </r>
  </si>
  <si>
    <t>711193121/00</t>
  </si>
  <si>
    <r>
      <t xml:space="preserve">Izolace proti zemní vlhkosti na vodorovné ploše těsnicí kaší AQUAFIN 2K </t>
    </r>
    <r>
      <rPr>
        <i val="true"/>
        <sz val="9"/>
        <color rgb="FF000000"/>
        <rFont val="Arial"/>
        <family val="2"/>
        <charset val="238"/>
      </rPr>
      <t xml:space="preserve"> - P4</t>
    </r>
  </si>
  <si>
    <t>711193131/00</t>
  </si>
  <si>
    <r>
      <t xml:space="preserve">Izolace proti zemní vlhkosti na svislé ploše těsnicí kaší AQUAFIN 2K - </t>
    </r>
    <r>
      <rPr>
        <i val="true"/>
        <sz val="9"/>
        <color rgb="FF000000"/>
        <rFont val="Arial"/>
        <family val="2"/>
        <charset val="238"/>
      </rPr>
      <t xml:space="preserve">vytažení 30cm na stěnu</t>
    </r>
  </si>
  <si>
    <t>((2,37+1,1+1,45+3,4-1,03+0,97+0,94+1,84+1,2+1,3+1,31+0,2+2,17+3,4+1,9)*2-0,7*4-0,8*6)*0,3</t>
  </si>
  <si>
    <t>998711102/00</t>
  </si>
  <si>
    <t>Přesun hmot tonážní pro izolace proti vodě, vlhkosti a plynům v objektech výšky do 12 m</t>
  </si>
  <si>
    <t>712631111/00</t>
  </si>
  <si>
    <r>
      <t xml:space="preserve">Provedení povlakové krytiny střech přes 30° podkladní vrstvy pásy na sucho samolepící - </t>
    </r>
    <r>
      <rPr>
        <i val="true"/>
        <sz val="9"/>
        <color rgb="FF000000"/>
        <rFont val="Arial"/>
        <family val="2"/>
        <charset val="238"/>
      </rPr>
      <t xml:space="preserve">parozábrana</t>
    </r>
  </si>
  <si>
    <t>712631101/00</t>
  </si>
  <si>
    <r>
      <t xml:space="preserve">Provedení povlakové krytiny střech přes 30° pásy na sucho AIP nebo NAIP </t>
    </r>
    <r>
      <rPr>
        <i val="true"/>
        <sz val="9"/>
        <color rgb="FF000000"/>
        <rFont val="Arial"/>
        <family val="2"/>
        <charset val="238"/>
      </rPr>
      <t xml:space="preserve">- pojistná</t>
    </r>
  </si>
  <si>
    <t>712001</t>
  </si>
  <si>
    <t>Dodávka difuzně propustná folie (faktor odporu 105,210 g/m2)</t>
  </si>
  <si>
    <t>712002</t>
  </si>
  <si>
    <t>Dodávka samolepicí pás z modif.asfaltu s AL vložkou</t>
  </si>
  <si>
    <t>998712102/00</t>
  </si>
  <si>
    <t>Přesun hmot tonážní tonážní pro krytiny povlakové v objektech v do 12 m</t>
  </si>
  <si>
    <t>713121111/00</t>
  </si>
  <si>
    <t>Montáž izolace tepelné podlah volně kladenými rohožemi, pásy, dílci, deskami 1 vrstva</t>
  </si>
  <si>
    <t>tabulka podlah</t>
  </si>
  <si>
    <t>polystyren EPS 100 S tl.140 mm</t>
  </si>
  <si>
    <t>polystyren EPS 100 S tl.80 mm</t>
  </si>
  <si>
    <t>polystyren EPS 100 S tl.100 mm</t>
  </si>
  <si>
    <t>Kročejová izolace  30 mm</t>
  </si>
  <si>
    <t>Kročejová izolace  20 mm</t>
  </si>
  <si>
    <t>P7 (učebny)</t>
  </si>
  <si>
    <t>Kročejová izolace  80 mm</t>
  </si>
  <si>
    <t>713001</t>
  </si>
  <si>
    <t>Dodávka polystyren EPS 100 S tl.140 mm</t>
  </si>
  <si>
    <t>713002</t>
  </si>
  <si>
    <t>Dodávka polystyren EPS 100 S tl.80 mm</t>
  </si>
  <si>
    <t>713003</t>
  </si>
  <si>
    <t>Dodávka polystyren EPS 100 S tl.100 mm</t>
  </si>
  <si>
    <t>713004</t>
  </si>
  <si>
    <t>Dodávka kročejová izolace z minerál.vlny např.ISOVER  30 mm</t>
  </si>
  <si>
    <t>713005</t>
  </si>
  <si>
    <t>Dodávka kročejová izolace z minerál.vlny např.ISOVER  20 mm</t>
  </si>
  <si>
    <t>713006</t>
  </si>
  <si>
    <t>Dodávka minerální vata – zvuková izolace tl. 80 mm</t>
  </si>
  <si>
    <t>713151154/00</t>
  </si>
  <si>
    <t>Montáž izolace tepelné střech šikmých přišroubované nad krokve z desek sklonu do 30° tl do 140 mm</t>
  </si>
  <si>
    <t>Dodávka izolace PIR 140 mm, pero/drážka (2400x1200 mm)</t>
  </si>
  <si>
    <t>713131141/00</t>
  </si>
  <si>
    <r>
      <t xml:space="preserve">Montáž izolace tepelné stěn a základů lepením celoplošně rohoží, pásů, dílců, desek </t>
    </r>
    <r>
      <rPr>
        <i val="true"/>
        <sz val="9"/>
        <color rgb="FF000000"/>
        <rFont val="Arial"/>
        <family val="2"/>
        <charset val="238"/>
      </rPr>
      <t xml:space="preserve"> - F4</t>
    </r>
  </si>
  <si>
    <t>Dodávka minerální vlna fasádní  tl.80 mm - 2x</t>
  </si>
  <si>
    <t>713291222/00</t>
  </si>
  <si>
    <t>Montáž izolace tepelné parotěsné zábrany stěn a sloupů fólií</t>
  </si>
  <si>
    <t>Difuzní folie +parotěsná folie =126*2m2+parotěsná folie SDK přestěny 137,5m2</t>
  </si>
  <si>
    <t>Dodávka - Difuzní fólie Guttafol DO 135 Plus</t>
  </si>
  <si>
    <t>713007</t>
  </si>
  <si>
    <t>Dodávka - Polyethylenová fólie armovaná výztužnou mřížkou</t>
  </si>
  <si>
    <t>998713102/00</t>
  </si>
  <si>
    <t>Přesun hmot tonážní tonážní pro izolace tepelné v objektech v do 12 m</t>
  </si>
  <si>
    <t>762511282/00</t>
  </si>
  <si>
    <r>
      <t xml:space="preserve">Podlahové kce podkladové dvouvrstvé z desek OSB tl 2x12 mm broušených na pero a drážku lepených  - </t>
    </r>
    <r>
      <rPr>
        <i val="true"/>
        <sz val="9"/>
        <color rgb="FF000000"/>
        <rFont val="Arial"/>
        <family val="2"/>
        <charset val="238"/>
      </rPr>
      <t xml:space="preserve">dle podlah</t>
    </r>
  </si>
  <si>
    <t>762810013/00</t>
  </si>
  <si>
    <r>
      <t xml:space="preserve">Záklop stropů z desek OSB tl 15 mm na sraz šroubovaných na trámy </t>
    </r>
    <r>
      <rPr>
        <i val="true"/>
        <sz val="9"/>
        <color rgb="FF000000"/>
        <rFont val="Arial"/>
        <family val="2"/>
        <charset val="238"/>
      </rPr>
      <t xml:space="preserve"> - dle podlah</t>
    </r>
  </si>
  <si>
    <t>762523104/00</t>
  </si>
  <si>
    <t>Položení podlahy z hoblovaných prken na sraz</t>
  </si>
  <si>
    <t>762001</t>
  </si>
  <si>
    <r>
      <t xml:space="preserve">Dodávka  hoblovaných prken tl. 25 mm   </t>
    </r>
    <r>
      <rPr>
        <i val="true"/>
        <sz val="9"/>
        <color rgb="FF000000"/>
        <rFont val="Arial"/>
        <family val="2"/>
        <charset val="238"/>
      </rPr>
      <t xml:space="preserve">52*1,1</t>
    </r>
  </si>
  <si>
    <t>762595001/00</t>
  </si>
  <si>
    <t>Spojovací prostředky pro položení dřevěných podlah a zakrytí kanálů</t>
  </si>
  <si>
    <t>762822110/00</t>
  </si>
  <si>
    <t>Montáž stropního trámu z hraněného řeziva průřezové plochy do 144 cm2 s výměnami</t>
  </si>
  <si>
    <t>762002</t>
  </si>
  <si>
    <t>Dodávka hranolů 80/80 mm</t>
  </si>
  <si>
    <t>762003</t>
  </si>
  <si>
    <r>
      <t xml:space="preserve">Dodávka řeziva - fošen 60/240 mm   </t>
    </r>
    <r>
      <rPr>
        <i val="true"/>
        <sz val="9"/>
        <color rgb="FF000000"/>
        <rFont val="Arial"/>
        <family val="2"/>
        <charset val="238"/>
      </rPr>
      <t xml:space="preserve">1,9*1,1</t>
    </r>
  </si>
  <si>
    <t>762332131/00</t>
  </si>
  <si>
    <t>Montáž vázaných kcí krovů pravidelných z hraněného řeziva průřezové plochy do 120 cm2</t>
  </si>
  <si>
    <t>762332132/00</t>
  </si>
  <si>
    <t>Montáž vázaných kcí krovů pravidelných z hraněného řeziva průřezové plochy do 224 cm2</t>
  </si>
  <si>
    <t>762332133/00</t>
  </si>
  <si>
    <t>Montáž vázaných kcí krovů pravidelných z hraněného řeziva průřezové plochy do 288 cm2</t>
  </si>
  <si>
    <t>762332134/00</t>
  </si>
  <si>
    <t>Montáž vázaných kcí krovů pravidelných z hraněného řeziva průřezové plochy do 450 cm2</t>
  </si>
  <si>
    <t>762332135/00</t>
  </si>
  <si>
    <t>Montáž vázaných kcí krovů pravidelných z hraněného řeziva průřezové plochy přes 450 cm2</t>
  </si>
  <si>
    <t>762004</t>
  </si>
  <si>
    <r>
      <t xml:space="preserve">Dodávka řeziva - hranolů  </t>
    </r>
    <r>
      <rPr>
        <i val="true"/>
        <sz val="9"/>
        <color rgb="FF000000"/>
        <rFont val="Arial"/>
        <family val="2"/>
        <charset val="238"/>
      </rPr>
      <t xml:space="preserve">5,114*1,1</t>
    </r>
  </si>
  <si>
    <t>762005</t>
  </si>
  <si>
    <t>Dodávka hranolů KVH  120/160 mm</t>
  </si>
  <si>
    <t>762081150/00</t>
  </si>
  <si>
    <t>Hoblování hraněného řeziva ve staveništní dílně</t>
  </si>
  <si>
    <t>762083111/00</t>
  </si>
  <si>
    <t>Impregnace řeziva proti dřevokaznému hmyzu a houbám máčením třída ohrožení 1 a 2</t>
  </si>
  <si>
    <t>762081410/00</t>
  </si>
  <si>
    <t>Vícestranné hoblování hraněného řeziva na staveništi</t>
  </si>
  <si>
    <t>762395000/00</t>
  </si>
  <si>
    <t>Spojovací prostředky pro montáž krovu, bednění, laťování, světlíky, klíny</t>
  </si>
  <si>
    <t>762341260/00</t>
  </si>
  <si>
    <r>
      <t xml:space="preserve">Montáž bednění střech rovných a šikmých sklonu do 60° z palubek</t>
    </r>
    <r>
      <rPr>
        <i val="true"/>
        <sz val="9"/>
        <color rgb="FF000000"/>
        <rFont val="Arial"/>
        <family val="2"/>
        <charset val="238"/>
      </rPr>
      <t xml:space="preserve"> - záklop střechy</t>
    </r>
  </si>
  <si>
    <t>762342214/00</t>
  </si>
  <si>
    <t>Montáž laťování na střechách jednoduchých sklonu do 60° osové vzdálenosti do 360 mm</t>
  </si>
  <si>
    <t>762342441/00</t>
  </si>
  <si>
    <t>Montáž kontralatí na střechách sklonu do 60°</t>
  </si>
  <si>
    <t>Dodávka latí 60/40 mm impegnovaných</t>
  </si>
  <si>
    <t>762086112/00</t>
  </si>
  <si>
    <t>Montáž KDK hmotnosti prvku do 10 kg - Z16 =7,1*7</t>
  </si>
  <si>
    <t>762086113/00</t>
  </si>
  <si>
    <t>Montáž KDK hmotnosti prvku do 15 kg - Z17=13,7*7</t>
  </si>
  <si>
    <t>762901</t>
  </si>
  <si>
    <t>Ocelový prvek kotvení krokve  Z16 - 7,1kg</t>
  </si>
  <si>
    <t>762902</t>
  </si>
  <si>
    <t>Ocelový prvek kotvení krokve  Z17 - 13,7kg</t>
  </si>
  <si>
    <t>998762102/00</t>
  </si>
  <si>
    <t>Přesun hmot tonážní pro kce tesařské v objektech v do 12 m</t>
  </si>
  <si>
    <t>762085811/00</t>
  </si>
  <si>
    <t>Demontáž kotevních želez hmotnosti do 5 kg</t>
  </si>
  <si>
    <t>762331813/00</t>
  </si>
  <si>
    <r>
      <t xml:space="preserve">Demontáž vázaných kcí krovů z hranolů průřezové plochy do 288 cm2  </t>
    </r>
    <r>
      <rPr>
        <i val="true"/>
        <sz val="9"/>
        <color rgb="FF000000"/>
        <rFont val="Arial"/>
        <family val="2"/>
        <charset val="238"/>
      </rPr>
      <t xml:space="preserve">- sloupky+pásky 150/150 mm =57bm</t>
    </r>
  </si>
  <si>
    <r>
      <t xml:space="preserve">Dtto , ale krokve,kleštiny pro další použití  </t>
    </r>
    <r>
      <rPr>
        <i val="true"/>
        <sz val="9"/>
        <color rgb="FF000000"/>
        <rFont val="Arial"/>
        <family val="2"/>
        <charset val="238"/>
      </rPr>
      <t xml:space="preserve">- 150/150 mm =145 bm</t>
    </r>
  </si>
  <si>
    <t>762331814/00</t>
  </si>
  <si>
    <r>
      <t xml:space="preserve">Demontáž vázaných kcí krovů z hranolů průřezové plochy do 450 cm2</t>
    </r>
    <r>
      <rPr>
        <i val="true"/>
        <sz val="9"/>
        <color rgb="FF000000"/>
        <rFont val="Arial"/>
        <family val="2"/>
        <charset val="238"/>
      </rPr>
      <t xml:space="preserve"> - vaznice,vaz.trámy 180/220mm = 174mb</t>
    </r>
  </si>
  <si>
    <t>762341811/00</t>
  </si>
  <si>
    <t>Demontáž bednění střech z prken</t>
  </si>
  <si>
    <t>762342811/00</t>
  </si>
  <si>
    <t>Demontáž laťování střech z latí osové vzdálenosti do 0,22 m</t>
  </si>
  <si>
    <t>762811811/00</t>
  </si>
  <si>
    <t>Demontáž záklopů stropů z hrubých prken tl do 32 mm</t>
  </si>
  <si>
    <t>odhadem 40% z 41,21+17,3 m2</t>
  </si>
  <si>
    <t>762822830/00</t>
  </si>
  <si>
    <t>Demontáž stropních trámů z hraněného řeziva průřezové plochy do 450 cm2</t>
  </si>
  <si>
    <t>4,8*3+(3,78+2,74+1,28+0,53+3,04+0,71+0,3)*3+2,4+3,95</t>
  </si>
  <si>
    <t>762841812/00</t>
  </si>
  <si>
    <r>
      <t xml:space="preserve">Demontáž podbíjení obkladů stropů a střech sklonu do 60° z hrubých prken s omítkou </t>
    </r>
    <r>
      <rPr>
        <i val="true"/>
        <sz val="9"/>
        <color rgb="FF000000"/>
        <rFont val="Arial"/>
        <family val="2"/>
        <charset val="238"/>
      </rPr>
      <t xml:space="preserve">- podhled</t>
    </r>
  </si>
  <si>
    <t>762132811/00</t>
  </si>
  <si>
    <t>Demontáž bednění svislých stěn z prken hoblovaných jednostranně</t>
  </si>
  <si>
    <t>762751820/00</t>
  </si>
  <si>
    <t>Demontáž prostorových vázaných kcí na hladko z hraněného řeziva průřezové plochy do 224 cm2</t>
  </si>
  <si>
    <t>762112000</t>
  </si>
  <si>
    <r>
      <t xml:space="preserve">Vyřezání otvoru v roubené stěně</t>
    </r>
    <r>
      <rPr>
        <i val="true"/>
        <sz val="9"/>
        <color rgb="FF000000"/>
        <rFont val="Arial"/>
        <family val="2"/>
        <charset val="238"/>
      </rPr>
      <t xml:space="preserve"> tl.307 mm- 1,11*2,3</t>
    </r>
  </si>
  <si>
    <t>764212607/00</t>
  </si>
  <si>
    <t>Oplechování úžlabí z Pz s povrchovou úpravou rš 560 mm -označ. K18</t>
  </si>
  <si>
    <t>764212633/00</t>
  </si>
  <si>
    <t>Oplechování štítu závětrnou lištou z Pz s povrchovou úpravou rš 215 mm -označ. K16</t>
  </si>
  <si>
    <t>764212662/00</t>
  </si>
  <si>
    <t>Oplechování rovné okapové hrany z Pz s povrchovou úpravou rš 175 mm -označ. K17</t>
  </si>
  <si>
    <t>764216600/00</t>
  </si>
  <si>
    <t>Oplechování rovných parapetů mechanicky kotvené z Pz s povrchovou úpravou rš 100 mm -označ. K11</t>
  </si>
  <si>
    <t>764216601/00</t>
  </si>
  <si>
    <t>Oplechování rovných parapetů mechanicky kotvené z Pz s povrchovou úpravou rš 150 mm -označ. K12</t>
  </si>
  <si>
    <t>764216602/00</t>
  </si>
  <si>
    <t>Oplechování rovných parapetů mechanicky kotvené z Pz s povrchovou úpravou rš 200 mm -označ. K13</t>
  </si>
  <si>
    <t>764216603/00</t>
  </si>
  <si>
    <t>Oplechování rovných parapetů mechanicky kotvené z Pz s povrchovou úpravou rš 220 mm -označ. K1+2</t>
  </si>
  <si>
    <t>Oplechování rovných parapetů mechanicky kotvené z Pz s povrchovou úpravou rš 250 mm -označ. K3+4+6+7+8</t>
  </si>
  <si>
    <t>764216604/00</t>
  </si>
  <si>
    <t>Oplechování rovných parapetů mechanicky kotvené z Pz s povrchovou úpravou rš 270 mm -označ. K9</t>
  </si>
  <si>
    <t>Oplechování rovných parapetů mechanicky kotvené z Pz s povrchovou úpravou rš 320 mm -označ. K5</t>
  </si>
  <si>
    <t>764218605/00</t>
  </si>
  <si>
    <t>Oplechování rovné římsy mechanicky kotvené z Pz s upraveným povrchem rš 350 mm K24</t>
  </si>
  <si>
    <t>764218626/00</t>
  </si>
  <si>
    <t>Oplechování rovné římsy celoplošně lepené z Pz s upraveným povrchem rš 500 mm -označ. K14+15</t>
  </si>
  <si>
    <t>764311617/00</t>
  </si>
  <si>
    <t>Lemování komínů střech s krytinou skládanou z Pz s povrchovou úpravou rš 560 mm-označ. K19</t>
  </si>
  <si>
    <t>764314654/00</t>
  </si>
  <si>
    <t>Lemování sloupků komín lávek z Pz s povrch úprav střech s krytinou skládanou, plechovou rš 330x500mm-označ. K23</t>
  </si>
  <si>
    <t>764511602/00</t>
  </si>
  <si>
    <t>Žlab podokapní půlkruhový z Pz s povrchovou úpravou rš 330 mm-označ. K20</t>
  </si>
  <si>
    <t>764518623/00</t>
  </si>
  <si>
    <t>Svody kruhové včetně objímek, kolen, odskoků z Pz s povrchovou úpravou průměru 120 mm-označ. K21</t>
  </si>
  <si>
    <t>764990000</t>
  </si>
  <si>
    <t>Mřížka proti hmyzu a hlodavcům hliník tahokov rš = 120 mm -označ. K22</t>
  </si>
  <si>
    <t>764511632/00</t>
  </si>
  <si>
    <t>Roh nebo kout hranatého podokapního žlabu z Pz s povrchovou úpravou rš 330 mm</t>
  </si>
  <si>
    <t>764511643/00</t>
  </si>
  <si>
    <t>Kotlík oválný (trychtýřový) pro podokapní žlaby z Pz s povrchovou úpravou 330/120 mm</t>
  </si>
  <si>
    <t>Oplechování rovných parapetů mechanicky kotvené z Pz s povrchovou úpravou rš 270 mm -označ. K10</t>
  </si>
  <si>
    <t>998764102/00</t>
  </si>
  <si>
    <t>Přesun hmot tonážní pro konstrukce klempířské v objektech v do 12 m</t>
  </si>
  <si>
    <t>764002801/00</t>
  </si>
  <si>
    <t>Demontáž závětrné lišty do suti</t>
  </si>
  <si>
    <t>764001891/00</t>
  </si>
  <si>
    <t>Demontáž úžlabí do suti</t>
  </si>
  <si>
    <t>764002812/00</t>
  </si>
  <si>
    <t>Demontáž okapového plechu do suti v krytině skládané</t>
  </si>
  <si>
    <t>764002851/00</t>
  </si>
  <si>
    <t>Demontáž oplechování parapetů do suti</t>
  </si>
  <si>
    <t>764002871/00</t>
  </si>
  <si>
    <t>Demontáž lemování zdí do suti</t>
  </si>
  <si>
    <t>764002861/00</t>
  </si>
  <si>
    <t>Demontáž oplechování říms a ozdobných prvků do suti</t>
  </si>
  <si>
    <t>764004801/00</t>
  </si>
  <si>
    <t>Demontáž podokapního žlabu do suti</t>
  </si>
  <si>
    <t>764004861/00</t>
  </si>
  <si>
    <t>Demontáž svodu do suti</t>
  </si>
  <si>
    <t>763153000</t>
  </si>
  <si>
    <t>SDK deska  tl 12,5 mm na podsyp Liaporem 1-4/500 tl.40 mm  - podlaha P9</t>
  </si>
  <si>
    <t>763111421/00</t>
  </si>
  <si>
    <t>SDK příčka tl 100 mm profil CW+UW 50 desky 2xDF 12,5 TI 40 mm EI 90 Rw 50 dB</t>
  </si>
  <si>
    <t>763112325/sr</t>
  </si>
  <si>
    <t>SDK příčka mezibytová tl 205 mm zdvojený profil CW+UW 75 desky 2xDF 12,5 TI 60+60 mm EI 90 Rw 64 dB</t>
  </si>
  <si>
    <t>763111441/00</t>
  </si>
  <si>
    <t>SDK příčka tl 100 mm profil CW+UW 50 desky 2xH2DF 12,5 TI 40 mm EI 90 Rw 50 dB</t>
  </si>
  <si>
    <t>763111445/00</t>
  </si>
  <si>
    <t>SDK příčka tl 125 mm profil CW+UW 75 desky 2xH2DF 12,5 TI 40 mm 100 kg/m3 EI 90 Rw 53 dB</t>
  </si>
  <si>
    <t>763111447/sr</t>
  </si>
  <si>
    <t>SDK příčka tl 150 mm profil CW+UW 100 desky 2xH2DF 12,5 TI 60 mm EI 90 Rw 55 dB</t>
  </si>
  <si>
    <t>763112315/sr</t>
  </si>
  <si>
    <t>SDK příčka mezibytová tl 185 mm zdvojený profil CW+UW 75 desky 2xA 12,5 TI 50+50 mm EI 60 Rw 64 dB</t>
  </si>
  <si>
    <t>763121473/00</t>
  </si>
  <si>
    <t>SDK stěna předsazená tl 130 mm profil CW+UW 75 desky 2xH2DF 15 bez TI EI 60</t>
  </si>
  <si>
    <t>763121411/sr</t>
  </si>
  <si>
    <r>
      <t xml:space="preserve">SDK stěna předsazená tl 65 mm profil CW+UW 50 deska 2xA 12,5 bez TI EI 15</t>
    </r>
    <r>
      <rPr>
        <i val="true"/>
        <sz val="9"/>
        <color rgb="FF000000"/>
        <rFont val="Arial"/>
        <family val="2"/>
        <charset val="238"/>
      </rPr>
      <t xml:space="preserve"> - předstěna v podkroví</t>
    </r>
  </si>
  <si>
    <t>763131471/00</t>
  </si>
  <si>
    <t>SDK podhled deska 1xH2DF 12,5 bez TI dvouvrstvá spodní kce profil CD+UD</t>
  </si>
  <si>
    <t>763131411/00</t>
  </si>
  <si>
    <t>SDK podhled desky 1xA 12,5 bez TI dvouvrstvá spodní kce profil CD+UD</t>
  </si>
  <si>
    <t>998763302/00</t>
  </si>
  <si>
    <t>Přesun hmot tonážní pro sádrokartonové konstrukce v objektech v do 12 m</t>
  </si>
  <si>
    <t>765133001/00</t>
  </si>
  <si>
    <t>Krytina vláknocementová sklonu do 30° skládaná ze šablon s povrchem hladkým</t>
  </si>
  <si>
    <t>765133091/00</t>
  </si>
  <si>
    <t>Příplatek k cenám vláknocementové krytiny ze šablon na laťování</t>
  </si>
  <si>
    <t>765133011/00</t>
  </si>
  <si>
    <t>Okapová hrana vláknocementové krytiny jednoduché krytí ze šablon povrchem hladkým</t>
  </si>
  <si>
    <t>22,7+2,93+2,1+15,03</t>
  </si>
  <si>
    <t>765133021/00</t>
  </si>
  <si>
    <t>Nároží vláknocementové krytiny jednoduché ze šablon povrchem hladkým</t>
  </si>
  <si>
    <t>(2,4*2+3,8*2+1,4*2)*1,61</t>
  </si>
  <si>
    <t>765133029/00</t>
  </si>
  <si>
    <t>Nároží vláknocementové krytiny z hřebenáčů s větracím pásem</t>
  </si>
  <si>
    <t>24,47+18,5+5,2+4,3</t>
  </si>
  <si>
    <t>765133043/00</t>
  </si>
  <si>
    <t>Úžlabí vláknocementové krytiny vložené ze šablon s povrchem hladkým</t>
  </si>
  <si>
    <t>(4,2+6,3)*1,6</t>
  </si>
  <si>
    <t>998765102/00</t>
  </si>
  <si>
    <t>Přesun hmot tonážní pro krytiny skládané v objektech v do 12 m</t>
  </si>
  <si>
    <t>765131801/00</t>
  </si>
  <si>
    <t>Demontáž vláknocementové skládané krytiny sklonu do 30° do suti</t>
  </si>
  <si>
    <t>765131821/00</t>
  </si>
  <si>
    <t>Demontáž hřebene nebo nároží z hřebenáčů vláknocementové skládané krytiny sklonu do 30° do suti</t>
  </si>
  <si>
    <t>765162801/00</t>
  </si>
  <si>
    <t>Demontáž krytiny z dřevěných šindelů sklon do 45° do suti</t>
  </si>
  <si>
    <t>765151801/00</t>
  </si>
  <si>
    <t>Demontáž krytiny bitumenové ze šindelů do suti</t>
  </si>
  <si>
    <r>
      <t xml:space="preserve">Jednotková cena = </t>
    </r>
    <r>
      <rPr>
        <i val="true"/>
        <sz val="9"/>
        <color rgb="FF000000"/>
        <rFont val="Arial"/>
        <family val="2"/>
        <charset val="238"/>
      </rPr>
      <t xml:space="preserve">kompletní cena za dodávku,montáž či osazení včetně všech nutných pomocných konstrukcí ,prací a přesunů.</t>
    </r>
  </si>
  <si>
    <t>Podrobná specifikace prvku je uvedená v příslušné tabulce výrobků.</t>
  </si>
  <si>
    <t>76660001</t>
  </si>
  <si>
    <t>Nová prosklená stěna“euro“ se vstupními dveřmi 3300/2950 mm označ.O1</t>
  </si>
  <si>
    <t>Nová prosklená stěna “euro“ se vstupními dveřmi 2870/2460 mm označ.O2</t>
  </si>
  <si>
    <t>Nové okno “euro“ jednokřídlé 740/670 mm označ.O3</t>
  </si>
  <si>
    <t>Nové okno “euro“ jednokřídlé 530/670 mm označ.O4</t>
  </si>
  <si>
    <t>Nová prosklená stěna“euro“ se vstupními dveřmi 3100/2950 mm označ.O5</t>
  </si>
  <si>
    <t>Nové dvojité špaletové dřevěné okno jednokřídlé 570/1100 mm označ.O6</t>
  </si>
  <si>
    <t>Nové dvojkřídlé vstupní dveře 1185/1890 mm označ.O7</t>
  </si>
  <si>
    <t>Nové dvojité špaletové dřevěné okno dvoukřídlé 990/1100 mm označ.O8</t>
  </si>
  <si>
    <t>Nové dvojité špaletové dřevěné okno dvoukřídlé 1100/1560 mm označ.O9</t>
  </si>
  <si>
    <t>Nové vstupní dveře 1080/2000 mm do stáv.dřev.zárubně označ.O10</t>
  </si>
  <si>
    <t>Doplnění stávajícího jednokřídlého okna 300/840 mm druhým vnitřním oknem označ.O11</t>
  </si>
  <si>
    <t>Doplnění stávajícího jednokřídlého okna 850/880 mm druhým vnitřním oknem označ.O12</t>
  </si>
  <si>
    <t>Nové okno “euro“ jednokřídlé 1100/1450 mm označ.O13</t>
  </si>
  <si>
    <t>Nové okno “euro“ jednokřídlé 700/800 mm označ.O14</t>
  </si>
  <si>
    <t>Nové dvojité špaletové dřevěné okno dvoukřídlé 1040/1170 mm označ.O15</t>
  </si>
  <si>
    <t>Nové dvojité špaletové dřevěné okno dvoukřídlé 1030/1380 mm označ.O16</t>
  </si>
  <si>
    <t>Nové dvojité špaletové dřevěné okno dvoukřídlé 920/1250 mm označ.O17</t>
  </si>
  <si>
    <t>Nové dvojité špaletové dřevěné okno dvoukřídlé 900/1230 mm označ.O18</t>
  </si>
  <si>
    <t>Repase - dvojité špaletové dřevěné okno dvoukřídlé 950/1250 mm označ.O19</t>
  </si>
  <si>
    <t>Repase - dvojité špaletové dřevěné okno dvoukřídlé 970/1250 mm označ.O20</t>
  </si>
  <si>
    <t>Nové okno s pevným zasklením 1800/2400 mm označ.O21</t>
  </si>
  <si>
    <t>Nové okno dvoukřídlé okno obloukové 1200/600 mm označ.O22</t>
  </si>
  <si>
    <t>Nové dvoukřídlé okno 700/900 mm označ.O23</t>
  </si>
  <si>
    <t>Sestava 2x střešní okno 780/1600 mm označ.O24+25</t>
  </si>
  <si>
    <t>Střešní okno 780/1180 mm označ.O26</t>
  </si>
  <si>
    <t>Parapet vnitřní dřevěný, spárovka,  š = 220 mm, tl. 24 mm dl.570 mm    O6</t>
  </si>
  <si>
    <t>Dtto,ale š = 350 mm, tl. 24 mm  dl. 1100 mm O8</t>
  </si>
  <si>
    <t>Dtto,ale š = 220 mm, tl. 24 mm  dl. 1100 mm O9</t>
  </si>
  <si>
    <t>Dtto,ale š = 50 mm, tl. 24 mm  dl. 300 mm O11</t>
  </si>
  <si>
    <t>Dtto,ale š = 50 mm, tl. 24 mm  dl. 850 mm O12</t>
  </si>
  <si>
    <t>Dtto,ale š = 270 mm, tl. 24 mm  dl. 1100 mm O13</t>
  </si>
  <si>
    <t>Dtto,ale š = 270 mm, tl. 24 mm  dl. 700 mm O14</t>
  </si>
  <si>
    <t>Dtto,ale š = 200 mm, tl. 24 mm  dl. 1040 mm O15</t>
  </si>
  <si>
    <t>Dtto,ale š = 200 mm, tl. 24 mm  dl. 1030 mm O16</t>
  </si>
  <si>
    <t>Dtto,ale š = 260 mm, tl. 24 mm  dl. 920 mm O17</t>
  </si>
  <si>
    <t>Dtto,ale š = 50 mm, tl. 24 mm  dl. 900 mm O18</t>
  </si>
  <si>
    <t>Dtto,ale š = 400 mm, tl. 24 mm  dl. 1800 mm O21</t>
  </si>
  <si>
    <t>Dtto,ale š = 250 mm, tl. 24 mm  dl. 1200 mm O22</t>
  </si>
  <si>
    <t>Dtto,ale š = 150 mm, tl. 24 mm  dl. 1700 mm O23</t>
  </si>
  <si>
    <t>766412214/sr</t>
  </si>
  <si>
    <t>Montáž obložení stěn plochy přes 1 m2 prkny z měkkého dřeva přes 100 mm</t>
  </si>
  <si>
    <t>766417211/00</t>
  </si>
  <si>
    <t>Montáž obložení stěn podkladového roštu</t>
  </si>
  <si>
    <t>Dodávka obkladu z prken SM jemně řezaná tl.25mm š.min.180 mm</t>
  </si>
  <si>
    <t>Dodávka prken SM tl.25mm š.100 mm</t>
  </si>
  <si>
    <t>Dodávka latí SM 40/60 mm</t>
  </si>
  <si>
    <t>Nové jednokřídlé dveře 800/1970 mm  označ.D1+D2</t>
  </si>
  <si>
    <t>Nové jednokřídlé dveře 800/1970 mm  označ.D3+D4</t>
  </si>
  <si>
    <t>Nové jednokřídlé dveře 700/1970 mm  označ.D5+D6</t>
  </si>
  <si>
    <t>Nové svlakové dveře do původního kamenného ostění 1050/1860 mm  označ.D7</t>
  </si>
  <si>
    <t>Dtto , ale 1030/1820 mm označ.D9</t>
  </si>
  <si>
    <t>Nové svlakové dveře replika,tesař.zárubeň 860/1800 mm  označ.D10</t>
  </si>
  <si>
    <t>Repase stávající dřevěné dveře 750/1850 mm  označ.D11</t>
  </si>
  <si>
    <t>Repase stávající dřevěné dveře 800/1960 mm  označ.D13</t>
  </si>
  <si>
    <t>Repase stávající dřevěné dveře 1020/1860 mm  označ.D12</t>
  </si>
  <si>
    <t>Repase stávající svlakové dveře 895/1780 mm  označ.D14</t>
  </si>
  <si>
    <t>Nové svlakové dveře tesař.zárubeň 800/1970 mm  označ.D15+D16</t>
  </si>
  <si>
    <t>Nové jednokřídlé dveře 700/1970 mm  označ.D17</t>
  </si>
  <si>
    <t>Nové svlakové dveře tesař.zárubeň 800/1970 mm  označ.D18</t>
  </si>
  <si>
    <t>Nové jednokřídlé dveře 800/1970 mm  označ.D19</t>
  </si>
  <si>
    <t>Nové jednokřídlé dveře 900/1970 mm  označ.D20</t>
  </si>
  <si>
    <t>Posuvná vrata 3500/2900 mm označ.T1</t>
  </si>
  <si>
    <t>Posuvná vrata 3100/2900 mm označ.T2</t>
  </si>
  <si>
    <t>Posuvná vrata 3400/2900 mm označ.T3</t>
  </si>
  <si>
    <t>Okenice v rámci fasády F6 1000/1450 mm označ.T4</t>
  </si>
  <si>
    <t>Krycí dvířka rozvaděče RE 800/500 mm označ.T5</t>
  </si>
  <si>
    <t>Madlo zábradlí - dub kulatina prům. 40 mm  označ.T6</t>
  </si>
  <si>
    <t>Parapetní deska zábradlí spárovka smrk tl. 24 mm š.180 mm dl. 1100 + 3900 mm označ.T21</t>
  </si>
  <si>
    <t>Parapetní deska zábradlí spárovka smrk tl. 24 mm š.230 mm dl. 690 mm označ.T22</t>
  </si>
  <si>
    <t>Parapetní deska zábradlí spárovka smrk tl. 24 mm š.100 mm, délka 2700 mm označ.T23</t>
  </si>
  <si>
    <t>Parapetní deska zábradlí spárovka smrk tl. 24 š. 100 mm, délka 1200 mm v označ.T24</t>
  </si>
  <si>
    <t>Dřevěná zástěna niky s výlevkou 1165/2300 mm označ.T25</t>
  </si>
  <si>
    <t>WC příčka  2 x dveře + mezistěna - dvt laminovaná deska tl. 30 mm označ.T26</t>
  </si>
  <si>
    <t>Výlez na střechu izolovaný 500/550 mm označ. O27</t>
  </si>
  <si>
    <t>Nové svlakové dveře 1030/1920 mm  označ.D8</t>
  </si>
  <si>
    <t>Repase stávající dvoukřídlé dveře 920/1780 mm  označ.D24</t>
  </si>
  <si>
    <t>Nové jednokřídlé dveře 980/2400 mm označ.D 25</t>
  </si>
  <si>
    <t>Nové posuvné dveře 2000/2450 mm  označ.D 26</t>
  </si>
  <si>
    <t>Čajová kuchyňka, délka 1800 mm označ.T27</t>
  </si>
  <si>
    <t>7670001</t>
  </si>
  <si>
    <t>Nová prosklená stěna 500/2470 mm pevné jednoduché zasklení označ.D21</t>
  </si>
  <si>
    <t>Sestava prosklených stěn  11580/2590 mm označ.D22</t>
  </si>
  <si>
    <t>Sestava prosklených stěn 11580/5340 mm označ.D23</t>
  </si>
  <si>
    <t>Stávající předokenní mříž 700/800 mm – repase označ.Z1</t>
  </si>
  <si>
    <t>Krycí plech výplně D21 tl. 5 mm, š 240, v 2450 mm označ.Z2</t>
  </si>
  <si>
    <t>Krycí plech výplně D22 tl. 5 mm, š 240, v 2590mm označ.Z3</t>
  </si>
  <si>
    <t>Krycí plech výplně D22 tl. 5 mm, š 640, v 2590mm označ.Z4</t>
  </si>
  <si>
    <t>Krycí plech výplně D23 tl. 5 mm, š 240, v 2090mm označ.Z5</t>
  </si>
  <si>
    <t>Krycí plech výplně D23 tl. 5 mm, š 640, v 2590mm označ.Z6</t>
  </si>
  <si>
    <t>Krycí plech výplně D23 tl.5 mm v 240 dl. 7235mm označ.Z7</t>
  </si>
  <si>
    <t>Ventilační fasádní hliníková mřížka 100/100 mm označ.Z8</t>
  </si>
  <si>
    <t>Ventilační fasádní hliníková mřížka 200/200 mm označ.9</t>
  </si>
  <si>
    <t>Tyčový zachytávač sněhu označ.Z10</t>
  </si>
  <si>
    <t>Komínová lávka rám z L profilů 40/40/5 + pororošt označ.Z11</t>
  </si>
  <si>
    <t>Ocelové jednoramenné schodiště označ.Z12</t>
  </si>
  <si>
    <t>Ocelové dvouramenné schodiště označ.Z13</t>
  </si>
  <si>
    <t>Ocelové zábradlí označ.Z14</t>
  </si>
  <si>
    <t>Zdvihací plošina pro invalidy označ.Z15</t>
  </si>
  <si>
    <t>771531047/00</t>
  </si>
  <si>
    <t>Montáž podlahy z cihelných dlaždic lepením flexibilním lepidlem do 25 ks/m2</t>
  </si>
  <si>
    <t>771531105/00</t>
  </si>
  <si>
    <t>Příplatek k cenám montáže podlahy z cihelných dlaždic za dvojnásobný ochranný voskový nátěr</t>
  </si>
  <si>
    <t>771001</t>
  </si>
  <si>
    <t>Dodávka Ruční cihelná dlažba</t>
  </si>
  <si>
    <t>771574112/00</t>
  </si>
  <si>
    <t>Montáž podlah keramických režných hladkých lepených flexibilním lepidlem do 9 ks/m2</t>
  </si>
  <si>
    <t>771002</t>
  </si>
  <si>
    <t>Dodávka Slinutá dlažba 600x600 mm  tl.10 mm</t>
  </si>
  <si>
    <t>771591185/00</t>
  </si>
  <si>
    <t>Podlahy řezání keramických dlaždic rovné</t>
  </si>
  <si>
    <t>771474113/00</t>
  </si>
  <si>
    <t>Montáž soklíků z dlaždic keramických rovných flexibilní lepidlo v do 120 mm</t>
  </si>
  <si>
    <t>998771102/00</t>
  </si>
  <si>
    <t>Přesun hmot tonážní pro podlahy z dlaždic v objektech v do 12 m</t>
  </si>
  <si>
    <t>775: Podlahy dřevěné</t>
  </si>
  <si>
    <t>775530003/00</t>
  </si>
  <si>
    <r>
      <t xml:space="preserve">Montáž podlahy masivní z palubek celoplošně lepených šířky do 120 mm  </t>
    </r>
    <r>
      <rPr>
        <i val="true"/>
        <sz val="9"/>
        <color rgb="FF000000"/>
        <rFont val="Arial"/>
        <family val="2"/>
        <charset val="238"/>
      </rPr>
      <t xml:space="preserve"> - dle podlah</t>
    </r>
  </si>
  <si>
    <t>775591411/00</t>
  </si>
  <si>
    <t>Podlahy dřevěné, nátěr olejem a voskování</t>
  </si>
  <si>
    <t>775001</t>
  </si>
  <si>
    <t>Dodávka podlahové prkno smrk tl. 15 mm</t>
  </si>
  <si>
    <t>775002</t>
  </si>
  <si>
    <t>Dodávka podlahová lamela bělený dub tl. 15 mm</t>
  </si>
  <si>
    <t>998775102/00</t>
  </si>
  <si>
    <t>Přesun hmot tonážní pro podlahy dřevěné v objektech v do 12 m</t>
  </si>
  <si>
    <t>781474119/00</t>
  </si>
  <si>
    <t>Montáž obkladů vnitřních keramických hladkých do 85 ks/m2 lepených flexibilním lepidlem</t>
  </si>
  <si>
    <t>781494511/00</t>
  </si>
  <si>
    <t>Plastové profily ukončovací lepené flexibilním lepidlem</t>
  </si>
  <si>
    <t>781495141/00</t>
  </si>
  <si>
    <t>Průnik obkladem kruhový do DN 30 bez izolace</t>
  </si>
  <si>
    <t>781495185/00</t>
  </si>
  <si>
    <t>Řezání rovné keramických obkládaček</t>
  </si>
  <si>
    <t>781674113/00</t>
  </si>
  <si>
    <t>Montáž obkladů parapetů šířky do 200 mm z dlaždic keramických lepených flexibilním lepidlem</t>
  </si>
  <si>
    <t>781001</t>
  </si>
  <si>
    <t>Dodávka obkladu 100/100 mm bílý</t>
  </si>
  <si>
    <t>998781102/00</t>
  </si>
  <si>
    <t>Přesun hmot tonážní pro obklady keramické v objektech v do 12 m</t>
  </si>
  <si>
    <t>783228111/00</t>
  </si>
  <si>
    <t>Lazurovací dvojnásobný akrylátový nátěr tesařských konstrukcí</t>
  </si>
  <si>
    <t>783267101/00</t>
  </si>
  <si>
    <t>Krycí jednonásobný olejový nátěr tesařských konstrukcí</t>
  </si>
  <si>
    <t>783263101/00</t>
  </si>
  <si>
    <t>Napouštěcí jednonásobný olejový nátěr tesařských konstrukcí zabudovaných do konstrukce</t>
  </si>
  <si>
    <t>783324101/00</t>
  </si>
  <si>
    <t>Základní jednonásobný  akrylátový nátěr zámečnických konstrukcí</t>
  </si>
  <si>
    <t>783327101/00</t>
  </si>
  <si>
    <t>Krycí jednonásobný akrylátový nátěr zámečnických konstrukcí</t>
  </si>
  <si>
    <t>783201201/00</t>
  </si>
  <si>
    <t>Obroušení tesařských konstrukcí před provedením nátěru</t>
  </si>
  <si>
    <t>783201403/00</t>
  </si>
  <si>
    <t>Oprášení tesařských konstrukcí před provedením nátěru</t>
  </si>
  <si>
    <t>783827427/00</t>
  </si>
  <si>
    <r>
      <t xml:space="preserve">Krycí dvojnásobný vápenný nátěr omítek stupně členitosti 1 a 2  </t>
    </r>
    <r>
      <rPr>
        <i val="true"/>
        <sz val="9"/>
        <color rgb="FF000000"/>
        <rFont val="Arial"/>
        <family val="2"/>
        <charset val="238"/>
      </rPr>
      <t xml:space="preserve">F1+F2</t>
    </r>
  </si>
  <si>
    <t>784211101/00</t>
  </si>
  <si>
    <t>Dvojnásobné bílé malby ze směsí za mokra otěruvzdorných v místnostech výšky do 3,80 m</t>
  </si>
  <si>
    <t>březen  2018</t>
  </si>
  <si>
    <t>Vnitřní kanalizace</t>
  </si>
  <si>
    <t>Č.</t>
  </si>
  <si>
    <t>KCN</t>
  </si>
  <si>
    <t>Kód položky</t>
  </si>
  <si>
    <t>Popis</t>
  </si>
  <si>
    <t>MJ</t>
  </si>
  <si>
    <t>Cena jednotková</t>
  </si>
  <si>
    <t>Cena celkem</t>
  </si>
  <si>
    <t>Hmotnost celkem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</si>
  <si>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</si>
  <si>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</si>
  <si>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</si>
  <si>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</si>
  <si>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</si>
  <si>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</si>
  <si>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</si>
  <si>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</si>
  <si>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</si>
  <si>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Práce a dodávky HSV</t>
  </si>
  <si>
    <t>Zemní práce</t>
  </si>
  <si>
    <t>001</t>
  </si>
  <si>
    <t>131101201</t>
  </si>
  <si>
    <t>Hloubení jam zapažených v hornině tř. 1 a 2 objemu do 100 m3 včetně pažení</t>
  </si>
  <si>
    <t>161101101</t>
  </si>
  <si>
    <t>Svislé přemístění výkopku z horniny tř. 1 až 4 hl výkopu do 2,5 m</t>
  </si>
  <si>
    <t>174101101</t>
  </si>
  <si>
    <t>Zásyp jam, šachet rýh nebo kolem objektů sypaninou se zhutněním</t>
  </si>
  <si>
    <t>175101201</t>
  </si>
  <si>
    <t>Uvedení terénu do původního stavu</t>
  </si>
  <si>
    <t>Zakládání</t>
  </si>
  <si>
    <t>011</t>
  </si>
  <si>
    <t>271532213</t>
  </si>
  <si>
    <t>Podsyp pod základové konstrukce se zhutněním pískem</t>
  </si>
  <si>
    <t>8</t>
  </si>
  <si>
    <t>Trubní vedení</t>
  </si>
  <si>
    <t>271</t>
  </si>
  <si>
    <t>871270310</t>
  </si>
  <si>
    <t>Montáž kanalizačního potrubí hladkého plnostěnného SN 8 z polypropylenu DN 160</t>
  </si>
  <si>
    <t>871310310</t>
  </si>
  <si>
    <t>Montáž kanalizačního potrubí hladkého plnostěnného SN 4 z polypropylenu DN 160</t>
  </si>
  <si>
    <t>286</t>
  </si>
  <si>
    <t>28611130.OSM</t>
  </si>
  <si>
    <t>KGEM trouba DN160x4,0/ 500  SN4</t>
  </si>
  <si>
    <t>28611165.OSM</t>
  </si>
  <si>
    <t>KGEM troubaDN160x4,7/3000 SN8</t>
  </si>
  <si>
    <t>871350310</t>
  </si>
  <si>
    <t>Montáž kanalizačního potrubí hladkého plnostěnného SN 8 z polypropylenu DN 200</t>
  </si>
  <si>
    <t>28617004</t>
  </si>
  <si>
    <t>trubka kanalizační PP plnostěnná třívrstvá DN 200x1000 mm SN 8</t>
  </si>
  <si>
    <t>877181112</t>
  </si>
  <si>
    <t>Montáž elektrokolen 90° na vodovodním potrubí z PE trub d 50</t>
  </si>
  <si>
    <t>877260330</t>
  </si>
  <si>
    <t>Redukce DN110 a DN50</t>
  </si>
  <si>
    <t>426</t>
  </si>
  <si>
    <t>42610403</t>
  </si>
  <si>
    <t>čerpadlo ponorné kalové</t>
  </si>
  <si>
    <t>551</t>
  </si>
  <si>
    <t>55161772</t>
  </si>
  <si>
    <t>vpusť podlahová  DN 110</t>
  </si>
  <si>
    <t>28615637.OSM</t>
  </si>
  <si>
    <t>HTR redukce dlouhá DN110/ 50</t>
  </si>
  <si>
    <t>28615638.OSM</t>
  </si>
  <si>
    <t>HTR redukce dlouhá DN110/75</t>
  </si>
  <si>
    <t>877261112</t>
  </si>
  <si>
    <t>Montáž elektrokolen 90° na vodovodním potrubí z PE trub d 110</t>
  </si>
  <si>
    <t>28615619.OSM</t>
  </si>
  <si>
    <t>HTB koleno110/87st</t>
  </si>
  <si>
    <t>28615617.OSM</t>
  </si>
  <si>
    <t>HTB koleno 50/87st</t>
  </si>
  <si>
    <t>877265212</t>
  </si>
  <si>
    <t>Montáž elektrokolen 90° na kanalizačním potrubí z PE trub d 110</t>
  </si>
  <si>
    <t>28615698</t>
  </si>
  <si>
    <t>připojovací koleno dvojité HTDSW</t>
  </si>
  <si>
    <t>877265223</t>
  </si>
  <si>
    <t>Montáž odboček</t>
  </si>
  <si>
    <t>28615572</t>
  </si>
  <si>
    <t>odbočka HTEA úhel 87° DN 110/50</t>
  </si>
  <si>
    <t>28615592</t>
  </si>
  <si>
    <t>odbočka dvojitá HTDA úhel 87° DN110/50/50</t>
  </si>
  <si>
    <t>28615575</t>
  </si>
  <si>
    <t>odbočka HTEA úhel 87° DN 110/110</t>
  </si>
  <si>
    <t>877265271</t>
  </si>
  <si>
    <t>Montáž lapače střešních splavenin z tvrdého PVC-systém KG DN 125</t>
  </si>
  <si>
    <t>552</t>
  </si>
  <si>
    <t>55244101.TPS</t>
  </si>
  <si>
    <t>lapač střešních splavenin - geiger DN 125 mm</t>
  </si>
  <si>
    <t>877275210</t>
  </si>
  <si>
    <t>Montáž elektrokolen 45° na kanalizačním potrubí z PE trub d 125</t>
  </si>
  <si>
    <t>28614843</t>
  </si>
  <si>
    <t>koleno 45° SDR 11 PE 100 PN 16 D 125mm</t>
  </si>
  <si>
    <t>28614828</t>
  </si>
  <si>
    <t>koleno 90° SDR 17 PE 100 PN 10 D 125mm</t>
  </si>
  <si>
    <t>877275212</t>
  </si>
  <si>
    <t>Montáž elektrokolen 90° na kanalizačním potrubí z PE trub d 125</t>
  </si>
  <si>
    <t>877310310</t>
  </si>
  <si>
    <t>Montáž kolen na kanalizačním potrubí z PP trub hladkých plnostěnných DN 160</t>
  </si>
  <si>
    <t>28611361</t>
  </si>
  <si>
    <t>koleno kanalizační PVC KGB 160x45°</t>
  </si>
  <si>
    <t>877310320</t>
  </si>
  <si>
    <t>Montáž odboček na kanalizačním potrubí z PP trub hladkých plnostěnných DN 150</t>
  </si>
  <si>
    <t>28611914</t>
  </si>
  <si>
    <t>odbočka kanalizační plastová s hrdlem KG 160/125/45°</t>
  </si>
  <si>
    <t>28611910</t>
  </si>
  <si>
    <t>odbočka kanalizační plastová PP s hrdlem KG 125/125/45°</t>
  </si>
  <si>
    <t>28612221</t>
  </si>
  <si>
    <t>odbočka kanalizační plastová PVC KG DN 160/45° SN 12/16</t>
  </si>
  <si>
    <t>877325217</t>
  </si>
  <si>
    <t>Montáž elektroredukcí na kanalizačním potrubí z PE trub d 125/110</t>
  </si>
  <si>
    <t>28614979</t>
  </si>
  <si>
    <t>elektroredukce PE 100 PN 16 d 125-110</t>
  </si>
  <si>
    <t>894812111</t>
  </si>
  <si>
    <t>Čistící kus</t>
  </si>
  <si>
    <t>894812411x</t>
  </si>
  <si>
    <t>Revizní a čistící šachta z PP typ DN 1000/160 - Š1</t>
  </si>
  <si>
    <t>894812435x</t>
  </si>
  <si>
    <t>Revizní a čistící šachta z PP DN 1000 - Š2</t>
  </si>
  <si>
    <t>894812451x</t>
  </si>
  <si>
    <t>Revizní a čistící šachta - Š3</t>
  </si>
  <si>
    <t>894812461x</t>
  </si>
  <si>
    <t>Revizní a čistící šachta - Š4</t>
  </si>
  <si>
    <t>894812471x</t>
  </si>
  <si>
    <t>Revizní a čistící šachta - Š5</t>
  </si>
  <si>
    <t>894812481x</t>
  </si>
  <si>
    <t>Přednátoková nádrž NK6-EK</t>
  </si>
  <si>
    <t>soub</t>
  </si>
  <si>
    <t>42611925.PMPx</t>
  </si>
  <si>
    <t>ponorné kalové čerpadlo SIGMONA V750F</t>
  </si>
  <si>
    <t>562</t>
  </si>
  <si>
    <t>56241091x</t>
  </si>
  <si>
    <t>ČOV z polypropylenu - domovní, 9-12 osob, komplet vč. vystrojení a dmychadla</t>
  </si>
  <si>
    <t>56241101x</t>
  </si>
  <si>
    <t>Bilogický filtr BF3-EK</t>
  </si>
  <si>
    <t>PSV</t>
  </si>
  <si>
    <t>Práce a dodávky PSV</t>
  </si>
  <si>
    <t>721</t>
  </si>
  <si>
    <t>Zdravotechnika - vnitřní kanalizace</t>
  </si>
  <si>
    <t>721173402.OSM</t>
  </si>
  <si>
    <t>Potrubí kanalizační plastové svodné systém KG DN 125</t>
  </si>
  <si>
    <t>721173403.OSM</t>
  </si>
  <si>
    <t>Potrubí kanalizační plastové svodné systém KG DN 160</t>
  </si>
  <si>
    <t>721174024.OSM</t>
  </si>
  <si>
    <t>Potrubí kanalizační z PP odpadní systém HT DN 75</t>
  </si>
  <si>
    <t>721174025.OSM</t>
  </si>
  <si>
    <t>Potrubí kanalizační z PP odpadní systém HT DN 110</t>
  </si>
  <si>
    <t>721174043.OSM</t>
  </si>
  <si>
    <t>Potrubí kanalizační z PP připojovací systém HT DN 50</t>
  </si>
  <si>
    <t>721273152</t>
  </si>
  <si>
    <t>Hlavice ventilační polypropylen PP DN 75</t>
  </si>
  <si>
    <t>721273153</t>
  </si>
  <si>
    <t>Hlavice ventilační polypropylen PP DN 110</t>
  </si>
  <si>
    <t>Vnitřní vodovod</t>
  </si>
  <si>
    <t>713</t>
  </si>
  <si>
    <t>Izolace tepelné</t>
  </si>
  <si>
    <t>713463411</t>
  </si>
  <si>
    <t>Montáž izolace tepelné potrubí a ohybů návlekovými izolačními pouzdry</t>
  </si>
  <si>
    <t>283</t>
  </si>
  <si>
    <t>28377105</t>
  </si>
  <si>
    <t>izolace tepelná potrubí z pěnového polyetylenu 20 x 13 mm</t>
  </si>
  <si>
    <t>28377095</t>
  </si>
  <si>
    <t>izolace tepelná potrubí z pěnového polyetylenu 15 x 13 mm</t>
  </si>
  <si>
    <t>28377052</t>
  </si>
  <si>
    <t>izolace tepelná potrubí z pěnového polyetylenu 32 x 13 mm</t>
  </si>
  <si>
    <t>28377112</t>
  </si>
  <si>
    <t>izolace tepelná potrubí z pěnového polyetylenu 25 x 13 mm</t>
  </si>
  <si>
    <t>28377049</t>
  </si>
  <si>
    <t>izolace tepelná potrubí z pěnového polyetylenu 25 x 25 mm</t>
  </si>
  <si>
    <t>28377046</t>
  </si>
  <si>
    <t>izolace tepelná potrubí z pěnového polyetylenu 20 x 25 mm</t>
  </si>
  <si>
    <t>28377096</t>
  </si>
  <si>
    <t>izolace tepelná potrubí z pěnového polyetylenu 15 x 25 mm</t>
  </si>
  <si>
    <t>722</t>
  </si>
  <si>
    <t>Zdravotechnika - vnitřní vodovod</t>
  </si>
  <si>
    <t>722174001</t>
  </si>
  <si>
    <t>Potrubí vodovodní plastové PPR svar polyfuze PN 16 D 15 x 2,2 mm</t>
  </si>
  <si>
    <t>722174002</t>
  </si>
  <si>
    <t>Potrubí vodovodní plastové PPR svar polyfuze PN 16 D 20 x 2,8 mm</t>
  </si>
  <si>
    <t>722174003</t>
  </si>
  <si>
    <t>Potrubí vodovodní plastové PPR svar polyfuze PN 16 D 25 x 3,5 mm</t>
  </si>
  <si>
    <t>722174004</t>
  </si>
  <si>
    <t>Potrubí vodovodní plastové PPR svar polyfuze PN 16 D 32 x 4,4 mm</t>
  </si>
  <si>
    <t>722174021</t>
  </si>
  <si>
    <t>Potrubí vodovodní plastové PPR svar polyfuze PN 20 D 15 x 2,7 mm</t>
  </si>
  <si>
    <t>722174022</t>
  </si>
  <si>
    <t>Potrubí vodovodní plastové PPR svar polyfuze PN 20 D 20 x 3,4 mm</t>
  </si>
  <si>
    <t>722174023</t>
  </si>
  <si>
    <t>Potrubí vodovodní plastové PPR svar polyfuze PN 20 D 25 x 4,2 mm</t>
  </si>
  <si>
    <t>722221134</t>
  </si>
  <si>
    <t>Ventil výtokový KK20</t>
  </si>
  <si>
    <t>722221135</t>
  </si>
  <si>
    <t>Ventil výtokový Kemper DN20</t>
  </si>
  <si>
    <t>722231083</t>
  </si>
  <si>
    <t>Ventil zpětný ZV 15</t>
  </si>
  <si>
    <t>722231084</t>
  </si>
  <si>
    <t>Ventil zpětný ZV 25</t>
  </si>
  <si>
    <t>722231281</t>
  </si>
  <si>
    <t>Regulátor výstupního tlaku membránový G 1/2 PN 16 do 70°C se dvěma závity</t>
  </si>
  <si>
    <t>722240122</t>
  </si>
  <si>
    <t>Kohout kulový plastový KK 15</t>
  </si>
  <si>
    <t>722240123</t>
  </si>
  <si>
    <t>Kohout kulový plastový ZV 25</t>
  </si>
  <si>
    <t>722250132</t>
  </si>
  <si>
    <t>Hydrantový systém s tvarově stálou hadicí D 25 x 20 m celoplechový</t>
  </si>
  <si>
    <t>722290215</t>
  </si>
  <si>
    <t>Zkouška těsnosti vodovodního potrubí hrdlového nebo přírubového do DN 100</t>
  </si>
  <si>
    <t>722290234</t>
  </si>
  <si>
    <t>Proplach a dezinfekce vodovodního potrubí do DN 80</t>
  </si>
  <si>
    <t>998722101</t>
  </si>
  <si>
    <t>Přesun hmot tonážní pro vnitřní vodovod v objektech v do 6 m</t>
  </si>
  <si>
    <t>723</t>
  </si>
  <si>
    <t>Zdravotechnika - vnitřní plynovod</t>
  </si>
  <si>
    <t>723111204</t>
  </si>
  <si>
    <t>Potrubí ocelové závitové černé bezešvé svařované běžné DN 25</t>
  </si>
  <si>
    <t>725</t>
  </si>
  <si>
    <t>Zdravotechnika - zařizovací předměty</t>
  </si>
  <si>
    <t>725119125</t>
  </si>
  <si>
    <t>Montáž klozetových mís závěsných na nosné stěny</t>
  </si>
  <si>
    <t>55281717.GBT</t>
  </si>
  <si>
    <t>Geberit Geberit kombifix montážní prvek pro závěsné WC 82cm s nádrží Omega 12 cm, horní/přední ovládání pro zděné stěny</t>
  </si>
  <si>
    <t>725121013</t>
  </si>
  <si>
    <t>Splachovač automatický pisoáru s montážní krabicí bateriový</t>
  </si>
  <si>
    <t>725211603</t>
  </si>
  <si>
    <t>Umyvadlo keramické připevněné na stěnu šrouby bílé bez krytu na sifon 600 mm</t>
  </si>
  <si>
    <t>725311121</t>
  </si>
  <si>
    <t>Dřez jednoduchý nerezový se zápachovou uzávěrkou s odkapávací plochou 560x480 mm a miskou</t>
  </si>
  <si>
    <t>725331111</t>
  </si>
  <si>
    <t>Výlevka bez výtokových armatur keramická se sklopnou plastovou mřížkou 500 mm</t>
  </si>
  <si>
    <t>725813111</t>
  </si>
  <si>
    <t>Ventil rohový</t>
  </si>
  <si>
    <t>725821311</t>
  </si>
  <si>
    <t>Baterie výlevková nástěnná páková s otáčivým kulatým ústím a délkou ramínka 200 mm</t>
  </si>
  <si>
    <t>725821326</t>
  </si>
  <si>
    <t>Baterie dřezová stojánková páková s otáčivým kulatým ústím a délkou ramínka 265 mm</t>
  </si>
  <si>
    <t>725822612</t>
  </si>
  <si>
    <t>Baterie umyvadlová stojánková páková s výpustí</t>
  </si>
  <si>
    <t>726</t>
  </si>
  <si>
    <t>Zdravotechnika - předstěnové instalace</t>
  </si>
  <si>
    <t>726131002</t>
  </si>
  <si>
    <t>Příslušenství pro tělesně postižené WC</t>
  </si>
  <si>
    <t>732</t>
  </si>
  <si>
    <t>Ústřední vytápění - strojovny</t>
  </si>
  <si>
    <t>731</t>
  </si>
  <si>
    <t>732421213</t>
  </si>
  <si>
    <t>Čerpadlo teplovodní závitové cirkulační</t>
  </si>
  <si>
    <t>Vytápění</t>
  </si>
  <si>
    <t>892241111</t>
  </si>
  <si>
    <t>Tlaková zkouška vodou potrubí do 80</t>
  </si>
  <si>
    <t>Ústřední vytápění - kotelny</t>
  </si>
  <si>
    <t>731259617</t>
  </si>
  <si>
    <t>Montáž kotlů ocelových elektrických závěsných přímotopných o výkonu do 60 kW</t>
  </si>
  <si>
    <t>484</t>
  </si>
  <si>
    <t>48417006</t>
  </si>
  <si>
    <t>elektrokotel závěsný přímotopný 18kW</t>
  </si>
  <si>
    <t>732115104</t>
  </si>
  <si>
    <t>Rozdělovač a sběrač - 4 okruhy</t>
  </si>
  <si>
    <t>48491005x</t>
  </si>
  <si>
    <t>sestava čerpadlová bez směšovače DN25</t>
  </si>
  <si>
    <t>sada</t>
  </si>
  <si>
    <t>48491010x</t>
  </si>
  <si>
    <t>sestava čerpadlová se směšovačem Kvs=6,3 m3/h</t>
  </si>
  <si>
    <t>732211225x</t>
  </si>
  <si>
    <t>Elektrická topná tyč pro ohřívač TUV</t>
  </si>
  <si>
    <t>732231131</t>
  </si>
  <si>
    <t>Akumulační nádrž topné vody  objemu 500</t>
  </si>
  <si>
    <t>732331618</t>
  </si>
  <si>
    <t>Nádoba tlaková expanzní s membránou závitové připojení PN 0,6 o objemu 100 l</t>
  </si>
  <si>
    <t>732331717</t>
  </si>
  <si>
    <t>Nádoba tlaková expanzní s membránou závitové připojení PN 1,0 o objemu 80 l</t>
  </si>
  <si>
    <t>732521117.IVT</t>
  </si>
  <si>
    <t>Tepelné čerpadlo země/voda - dva kompresory, dva oddělené chladivové okruhy,výkon 21,6 kW, příkon 4,7 kW</t>
  </si>
  <si>
    <t>732525173</t>
  </si>
  <si>
    <t>Akumulační zásobník topné vody o objemu 399 l</t>
  </si>
  <si>
    <t>733</t>
  </si>
  <si>
    <t>Ústřední vytápění - rozvodné potrubí</t>
  </si>
  <si>
    <t>733222103</t>
  </si>
  <si>
    <t>Potrubí měděné polotvrdé spojované měkkým pájením D 18x1</t>
  </si>
  <si>
    <t>733222104</t>
  </si>
  <si>
    <t>Potrubí měděné polotvrdé spojované měkkým pájením D 22x1</t>
  </si>
  <si>
    <t>733222105</t>
  </si>
  <si>
    <t>Potrubí měděné polotvrdé spojované měkkým pájením D 28x1,5</t>
  </si>
  <si>
    <t>733222206</t>
  </si>
  <si>
    <t>Potrubí měděné polotvrdé spojované tvrdým pájením D 35x1,5</t>
  </si>
  <si>
    <t>733223107</t>
  </si>
  <si>
    <t>Potrubí měděné tvrdé spojované měkkým pájením D 42x1,5</t>
  </si>
  <si>
    <t>733291101</t>
  </si>
  <si>
    <t>Zkouška těsnosti potrubí měděné do D 35x1,5</t>
  </si>
  <si>
    <t>733811211</t>
  </si>
  <si>
    <t>Ochrana potrubí ústředního vytápění termoizolačními trubicemi z PE tl do 6 mm DN do 22 mm</t>
  </si>
  <si>
    <t>733811212</t>
  </si>
  <si>
    <t>Ochrana potrubí ústředního vytápění - syntetický kaučuk</t>
  </si>
  <si>
    <t>734</t>
  </si>
  <si>
    <t>Ústřední vytápění - armatury</t>
  </si>
  <si>
    <t>734261402</t>
  </si>
  <si>
    <t>Armatura připojovací rohová G 1/2x18 PN 10 do 110°C radiátorů typu VK</t>
  </si>
  <si>
    <t>734261406</t>
  </si>
  <si>
    <t>Armatura připojovací přímá G 1/2x18 PN 10 do 110°C radiátorů typu VK</t>
  </si>
  <si>
    <t>28617070x</t>
  </si>
  <si>
    <t>Tvarovka T-kus pro připojení otopného tělesa z podlahy 16/300mm systému rozvodů vytápění a vody</t>
  </si>
  <si>
    <t>28616121x</t>
  </si>
  <si>
    <t>Násuvná objímka - 16,2x2,6 (102ks), 20x2,9 (36ks), 25x3,7 (64ks), 32x4,7 (74ks), 40x6,0 (10ks)</t>
  </si>
  <si>
    <t>28616312x</t>
  </si>
  <si>
    <t>Ostatní materiál - spojka redikovaná 20-16(2ks), kolena 90° 25(18ks), 32(30ks), 40(4ks), sada svěrného šroubení 16,2x2,6xG3/4" (21párů), 20x2,9xG3/4" (2 páry)</t>
  </si>
  <si>
    <t>55124389x</t>
  </si>
  <si>
    <t>Armatury - vypouštěcí kohout kulový DN15(17ks), ozdušňovací ventil automatický (10ks), uzavírací kohout kulový mosaz, závit - DN25 (2ks), DN32 (4ks), DN40 (6ks), DN50 (2ks)</t>
  </si>
  <si>
    <t>55124399x</t>
  </si>
  <si>
    <t>Armatury - ostatní - filtry závitové Ms s nerez sítkem DN40 (1ks), ventily zpětné Ms (1ks), ventily pojistné  3/4"x1" KD otv. tlak 3,0bar (1ks), mosaz šroubení DN25 (2ks), DN32 (4ks), DN40 (6ks), DN50 (2ks)</t>
  </si>
  <si>
    <t>734295021</t>
  </si>
  <si>
    <t>Směšovací armatura</t>
  </si>
  <si>
    <t>48410331</t>
  </si>
  <si>
    <t>příslušenství - teplotní čidlo</t>
  </si>
  <si>
    <t>55121216</t>
  </si>
  <si>
    <t>termostat havarijní</t>
  </si>
  <si>
    <t>735</t>
  </si>
  <si>
    <t>Ústřední vytápění - otopná tělesa</t>
  </si>
  <si>
    <t>735152171.KRD</t>
  </si>
  <si>
    <t>Otopné těleso panel VK jednodeskové bez přídavné přestupní plochy KORADO Radik VK typ 10 výška/délka 900/400 mm výkon 242 W</t>
  </si>
  <si>
    <t>735152172.KRD</t>
  </si>
  <si>
    <t>Otopné těleso panel VK jednodeskové bez přídavné přestupní plochy KORADO Radik VK typ 10 výška/délka 600/500 mm výkon 302 W</t>
  </si>
  <si>
    <t>735152351</t>
  </si>
  <si>
    <t>Otopné těleso panelové VK dvoudeskové bez přídavné přestupní plochy výška/délka 500/800mm výkon 335W</t>
  </si>
  <si>
    <t>735152472.KRD</t>
  </si>
  <si>
    <t>Otopné těleso panelové VK dvoudeskové 1 přídavná přestupní plocha KORADO Radik VK typ 21 výška/délka 600/500 mm výkon 644 W</t>
  </si>
  <si>
    <t>735152476.KRD</t>
  </si>
  <si>
    <t>Otopné těleso panelové VK dvoudeskové 1 přídavná přestupní plocha KORADO Radik VK typ 21 výška/délka 600/900 mm výkon 1159 W</t>
  </si>
  <si>
    <t>735152492.KRD</t>
  </si>
  <si>
    <t>Otopné těleso panelové VK dvoudeskové 1 přídavná přestupní plocha  KORADO Radik VK typ 21výška/délka 900/500 mm výkon 877 W</t>
  </si>
  <si>
    <t>735152515.KRD</t>
  </si>
  <si>
    <t>Otopné těleso panelové VK dvoudeskové 2 přídavné přestupní plochy KORADO Radik VK typ 22 výška/délka 300/800 mm výkon 773 W</t>
  </si>
  <si>
    <t>735152520.KRD</t>
  </si>
  <si>
    <t>Otopné těleso panelové VK dvoudeskové 2 přídavné přestupní plochy KORADO Radik VK typ 22 výška/délka 300/1400mm výkon 1352W</t>
  </si>
  <si>
    <t>735152523.KRD</t>
  </si>
  <si>
    <t>Otopné těleso panelové VK dvoudeskové 2 přídavné přestupní plochy KORADO Radik VK typ 22 výška/délka 300/2000mm výkon 1932W</t>
  </si>
  <si>
    <t>735152577.KRD</t>
  </si>
  <si>
    <t>Otopné těleso panelové VK dvoudeskové 2 přídavné přestupní plochy KORADO Radik VK typ 22 výška/délka 600/1000mm výkon 1679W</t>
  </si>
  <si>
    <t>735152593.KRD</t>
  </si>
  <si>
    <t>Otopné těleso panelové VK dvoudeskové 2 přídavné přestupní plochy KORADO Radik VK typ 22 výška/délka 900/600mm výkon 1388 W</t>
  </si>
  <si>
    <t>735152596.KRD</t>
  </si>
  <si>
    <t>Otopné těleso panelové VK dvoudeskové 2 přídavné přestupní plochy KORADO Radik VK typ 22 výška/délka 900/900mm výkon 2082 W</t>
  </si>
  <si>
    <t>735511006</t>
  </si>
  <si>
    <t>Podlahové vytápění polyethylen PE-Xa rozvodné potrubí 17x2 mm rozteč 50 mm pro systémovou desku</t>
  </si>
  <si>
    <t>735511007x</t>
  </si>
  <si>
    <t>Potrubí rozvodné PEXa/AI/PE  16,2x2,6 mm</t>
  </si>
  <si>
    <t>735511026</t>
  </si>
  <si>
    <t>Podlahové vytápění polyethylen PE-Xa</t>
  </si>
  <si>
    <t>735511031</t>
  </si>
  <si>
    <t>Potrubí 20x2,9 mm</t>
  </si>
  <si>
    <t>735511045</t>
  </si>
  <si>
    <t>Potrubí rozvodné 25x3,7 mm</t>
  </si>
  <si>
    <t>735511046</t>
  </si>
  <si>
    <t>Potrubí rozvodné 32x4,7 mm</t>
  </si>
  <si>
    <t>735511046x</t>
  </si>
  <si>
    <t>Potrubí rozvodné 40x6,0 mm</t>
  </si>
  <si>
    <t>735511062</t>
  </si>
  <si>
    <t>Podlahové vytápění polyethylen PE-Xa okrajový izolační pruh</t>
  </si>
  <si>
    <t>735511064</t>
  </si>
  <si>
    <t>Podlahové vytápění polyethylen PE-Xa spárový profil</t>
  </si>
  <si>
    <t>735511087</t>
  </si>
  <si>
    <t>Podlahové vytápění polyethylen PE-Xa rozdělovač osmiokruhový</t>
  </si>
  <si>
    <t>735511135</t>
  </si>
  <si>
    <t>Ochranná trubka 16/17</t>
  </si>
  <si>
    <t>735511135.RHU</t>
  </si>
  <si>
    <t>Podlahové vytápění polyethylen PE-Xa REHAU připojovací šroubení svěrné 17x2,0</t>
  </si>
  <si>
    <t>735511141</t>
  </si>
  <si>
    <t>Podlahové vytápění polyethylen PE-Xa prostorový termostat</t>
  </si>
  <si>
    <t>735511220</t>
  </si>
  <si>
    <t>Spojovací pás</t>
  </si>
  <si>
    <t>735511221</t>
  </si>
  <si>
    <t>Ukončovací pás</t>
  </si>
  <si>
    <t>735511222</t>
  </si>
  <si>
    <t>Upevňovací skoba</t>
  </si>
  <si>
    <t>735511252</t>
  </si>
  <si>
    <t>Skříňka rozdělovače š 750 mm</t>
  </si>
  <si>
    <t>735511286</t>
  </si>
  <si>
    <t>Podlahové vytápění polybutylen termopohon</t>
  </si>
  <si>
    <t>28616342</t>
  </si>
  <si>
    <t>oblouk vodící podlahového topení, trubky 16/17/20 mm</t>
  </si>
  <si>
    <t>735531046</t>
  </si>
  <si>
    <t>Rozvaděč regulace</t>
  </si>
  <si>
    <t>Elektroinstalace - silnoproud</t>
  </si>
  <si>
    <t>741</t>
  </si>
  <si>
    <t>741112061</t>
  </si>
  <si>
    <t>Montáž krabice přístrojová zapuštěná plastová kruhová</t>
  </si>
  <si>
    <t>345</t>
  </si>
  <si>
    <t>34571511</t>
  </si>
  <si>
    <t>krabice přístrojová</t>
  </si>
  <si>
    <t>741120001</t>
  </si>
  <si>
    <t>Montáž vodič Cu 0,35-6 mm2</t>
  </si>
  <si>
    <t>341</t>
  </si>
  <si>
    <t>34142158.PKB</t>
  </si>
  <si>
    <t>vodič 4 mm2</t>
  </si>
  <si>
    <t>741120103</t>
  </si>
  <si>
    <t>Montáž vodič 2,5 mm2</t>
  </si>
  <si>
    <t>34142154.PKB</t>
  </si>
  <si>
    <t>vodič 2,50 mm2</t>
  </si>
  <si>
    <t>741120403</t>
  </si>
  <si>
    <t>Montáž vodič Cu izolovaný drátovací plný žíla 10-16 mm2 v rozváděči (CY)</t>
  </si>
  <si>
    <t>34142159.PKB</t>
  </si>
  <si>
    <t>vodič 16 mm2</t>
  </si>
  <si>
    <t>741122025</t>
  </si>
  <si>
    <t>Montáž kabel Cu bez ukončení uložený pod omítku plný kulatý 4x16 až 25 mm2 (CYKY)</t>
  </si>
  <si>
    <t>34111090</t>
  </si>
  <si>
    <t>kabel  5x1,5mm2</t>
  </si>
  <si>
    <t>34111005</t>
  </si>
  <si>
    <t>kabel  2x1,5mm2</t>
  </si>
  <si>
    <t>34112316</t>
  </si>
  <si>
    <t>kabel4x16mm2</t>
  </si>
  <si>
    <t>34110298</t>
  </si>
  <si>
    <t>kabel 5x10mm2</t>
  </si>
  <si>
    <t>34111094</t>
  </si>
  <si>
    <t>kabel  5x2,5mm2</t>
  </si>
  <si>
    <t>34109517</t>
  </si>
  <si>
    <t>kabel 3x2,5mm2</t>
  </si>
  <si>
    <t>34109515</t>
  </si>
  <si>
    <t>kabel  3x1,5mm2</t>
  </si>
  <si>
    <t>741122102</t>
  </si>
  <si>
    <t>Montáž kabel Cu plný plochý 3x1,5 až 2,5 mm2 zatažený v trubkách (CYKYLo)</t>
  </si>
  <si>
    <t>34111036</t>
  </si>
  <si>
    <t>kabel silový s Cu jádrem 1 kV 3x1,5mm2</t>
  </si>
  <si>
    <t>741127013x</t>
  </si>
  <si>
    <t>Ochranné přípojnice objektu EP - D+M</t>
  </si>
  <si>
    <t>354</t>
  </si>
  <si>
    <t>35441072</t>
  </si>
  <si>
    <t>Pás FeZn D 30/4mm</t>
  </si>
  <si>
    <t>35441073</t>
  </si>
  <si>
    <t>drát D 10mm FeZn</t>
  </si>
  <si>
    <t>741210003</t>
  </si>
  <si>
    <t>Montáž rozvodnice oceloplechová nebo plastová běžná</t>
  </si>
  <si>
    <t>357</t>
  </si>
  <si>
    <t>35713112x</t>
  </si>
  <si>
    <t>rozvodnice</t>
  </si>
  <si>
    <t>741210102</t>
  </si>
  <si>
    <t>Montáž rozváděčů RT</t>
  </si>
  <si>
    <t>35713850x</t>
  </si>
  <si>
    <t>rozvodnice RT</t>
  </si>
  <si>
    <t>35711651x</t>
  </si>
  <si>
    <t>rozvaděč R2</t>
  </si>
  <si>
    <t>741210702</t>
  </si>
  <si>
    <t>Montáž rozváděč</t>
  </si>
  <si>
    <t>35711671x</t>
  </si>
  <si>
    <t>rozvaděč elektroměrový</t>
  </si>
  <si>
    <t>741310001</t>
  </si>
  <si>
    <t>Montáž vypínač nástěnný 1-jednopólový prostředí normální</t>
  </si>
  <si>
    <t>34535514</t>
  </si>
  <si>
    <t>spínač jednopólový 10A barevný</t>
  </si>
  <si>
    <t>34536700</t>
  </si>
  <si>
    <t>rámeček pro spínače a zásuvky 3901A-B10 jednonásobný</t>
  </si>
  <si>
    <t>34536705</t>
  </si>
  <si>
    <t>rámeček pro spínače a zásuvky 3901A-B20 dvojnásobný, vodorovný</t>
  </si>
  <si>
    <t>34536710</t>
  </si>
  <si>
    <t>rámeček pro spínače a zásuvky 3901A-B30 trojnásobný, vodorovný</t>
  </si>
  <si>
    <t>34571022</t>
  </si>
  <si>
    <t>trubka elektroinstalační ohebná D 23/28,9 mm</t>
  </si>
  <si>
    <t>741310011</t>
  </si>
  <si>
    <t>Montáž ovladač nástěnný 1/0-tlačítkový zapínací prostředí normální</t>
  </si>
  <si>
    <t>34535801</t>
  </si>
  <si>
    <t>tlačítko STOP</t>
  </si>
  <si>
    <t>741310021</t>
  </si>
  <si>
    <t>Montáž přepínač nástěnný 5-sériový prostředí normální</t>
  </si>
  <si>
    <t>34535714</t>
  </si>
  <si>
    <t>přepínač křížový 10A řazení 7 ostatní barvy</t>
  </si>
  <si>
    <t>34535623</t>
  </si>
  <si>
    <t>přepínač sériový</t>
  </si>
  <si>
    <t>741310122</t>
  </si>
  <si>
    <t>Montáž přepínač (polo)zapuštěný bezšroubové připojení 6-střídavý</t>
  </si>
  <si>
    <t>34535556</t>
  </si>
  <si>
    <t>přepínač střídavý 10A řazení 6 ostatní barvy</t>
  </si>
  <si>
    <t>741310126</t>
  </si>
  <si>
    <t>Montáž přepínač (polo)zapuštěný bezšroubové připojení 7-křížový</t>
  </si>
  <si>
    <t>741310233</t>
  </si>
  <si>
    <t>Montáž přepínač střídavého</t>
  </si>
  <si>
    <t>741311003</t>
  </si>
  <si>
    <t>Montáž čidlo pohybu vestavné se zapojením vodičů</t>
  </si>
  <si>
    <t>34551842</t>
  </si>
  <si>
    <t>pohybový spínač IP20</t>
  </si>
  <si>
    <t>34551841</t>
  </si>
  <si>
    <t>pohybový spínač IP54</t>
  </si>
  <si>
    <t>741311013</t>
  </si>
  <si>
    <t>Montáž vypínač hl.</t>
  </si>
  <si>
    <t>358</t>
  </si>
  <si>
    <t>35822916</t>
  </si>
  <si>
    <t>vypínač 100A</t>
  </si>
  <si>
    <t>35822917x</t>
  </si>
  <si>
    <t>vypínač 32A/400V</t>
  </si>
  <si>
    <t>741311021</t>
  </si>
  <si>
    <t>Montáž přípojka sporáková s doutnavkou se zapojením vodičů</t>
  </si>
  <si>
    <t>35835100x</t>
  </si>
  <si>
    <t>sporáková přípojka</t>
  </si>
  <si>
    <t>741313001</t>
  </si>
  <si>
    <t>Montáž zásuvka (polo)zapuštěná</t>
  </si>
  <si>
    <t>34555104</t>
  </si>
  <si>
    <t>zásuvka 1násobná 16A ostatní barvy</t>
  </si>
  <si>
    <t>741313005</t>
  </si>
  <si>
    <t>Montáž zásuvka s přepěťovou ochranou</t>
  </si>
  <si>
    <t>34551485x</t>
  </si>
  <si>
    <t>zásuvka s přepěťovou ochranou</t>
  </si>
  <si>
    <t>741313012x</t>
  </si>
  <si>
    <t>Montáž zásuvka IP54</t>
  </si>
  <si>
    <t>374</t>
  </si>
  <si>
    <t>37451231x</t>
  </si>
  <si>
    <t>zásuvka 16A/250V IP54</t>
  </si>
  <si>
    <t>741313425</t>
  </si>
  <si>
    <t>Montáž zásuvka 16A/400V</t>
  </si>
  <si>
    <t>35811253</t>
  </si>
  <si>
    <t>zásuvka nástěnná 32 A, 400 V, 4pólová</t>
  </si>
  <si>
    <t>741320103</t>
  </si>
  <si>
    <t>Montáž jistič jednopólový nn do 25 A s krytem</t>
  </si>
  <si>
    <t>35822107x</t>
  </si>
  <si>
    <t>jistič 1pólový-6B/1</t>
  </si>
  <si>
    <t>Montáž jističů</t>
  </si>
  <si>
    <t>35822109</t>
  </si>
  <si>
    <t>jistič 1pólový-charakteristika B 10A</t>
  </si>
  <si>
    <t>35822111</t>
  </si>
  <si>
    <t>jistič 1pólový-charakteristika B 16A</t>
  </si>
  <si>
    <t>35822403</t>
  </si>
  <si>
    <t>jistič 3pólový-charakteristika B 25A</t>
  </si>
  <si>
    <t>35822402x</t>
  </si>
  <si>
    <t>jistič 3pólový-charakteristika B 10A</t>
  </si>
  <si>
    <t>741320162</t>
  </si>
  <si>
    <t>Montáž jistič třípólový nn do 25 A</t>
  </si>
  <si>
    <t>35822602</t>
  </si>
  <si>
    <t>jistič 3, Ir = 20-25 A</t>
  </si>
  <si>
    <t>741320163</t>
  </si>
  <si>
    <t>Montáž jistič chrán.</t>
  </si>
  <si>
    <t>35889206</t>
  </si>
  <si>
    <t>chránič</t>
  </si>
  <si>
    <t>741321002</t>
  </si>
  <si>
    <t>Montáž proudových chráničů dvoupólových nn do 25 A s krytem</t>
  </si>
  <si>
    <t>35889206x</t>
  </si>
  <si>
    <t>chránič proudový 25A/30mA</t>
  </si>
  <si>
    <t>741322011x</t>
  </si>
  <si>
    <t>Svodiče přepětí - D+M</t>
  </si>
  <si>
    <t>741330351</t>
  </si>
  <si>
    <t>Montáž ovladač tlačítkový domovní bez doutnavky</t>
  </si>
  <si>
    <t>34535802</t>
  </si>
  <si>
    <t>ovladač zapínací tlačítkový s orientační doutnavkou velkoplošný 10A 3553-93280</t>
  </si>
  <si>
    <t>741330741</t>
  </si>
  <si>
    <t>Montáž relé nezávislé paměťové</t>
  </si>
  <si>
    <t>35835102x</t>
  </si>
  <si>
    <t>relé</t>
  </si>
  <si>
    <t>741372152</t>
  </si>
  <si>
    <t>Montáž svítidlo LED</t>
  </si>
  <si>
    <t>347</t>
  </si>
  <si>
    <t>34774100x</t>
  </si>
  <si>
    <t>Q-line do 1700 závěsné 40W</t>
  </si>
  <si>
    <t>34774200x</t>
  </si>
  <si>
    <t>N-line 500 LED 20W</t>
  </si>
  <si>
    <t>34774210</t>
  </si>
  <si>
    <t>Qvadro Solitér 845 závěsné LED 124W</t>
  </si>
  <si>
    <t>34774220</t>
  </si>
  <si>
    <t>Ostatní osvětlení - K, M, S, T, Z, venkovní nástěnné</t>
  </si>
  <si>
    <t>34774102x</t>
  </si>
  <si>
    <t>Q-line do 2250mm 48W</t>
  </si>
  <si>
    <t>741420001</t>
  </si>
  <si>
    <t>Montáž drát nebo lano hromosvodné svodové D do 10 mm</t>
  </si>
  <si>
    <t>741420022</t>
  </si>
  <si>
    <t>Montáž svorka hromosvodná</t>
  </si>
  <si>
    <t>34562207</t>
  </si>
  <si>
    <t>svorkovnice</t>
  </si>
  <si>
    <t>742</t>
  </si>
  <si>
    <t>Elektroinstalace - slaboproud</t>
  </si>
  <si>
    <t>742110107</t>
  </si>
  <si>
    <t>Montáž kabelového žlabu pro slaboproud drátěného 400 mm</t>
  </si>
  <si>
    <t>592</t>
  </si>
  <si>
    <t>59213002</t>
  </si>
  <si>
    <t>žlab kabelový betonový 40 cm</t>
  </si>
  <si>
    <t>742110501</t>
  </si>
  <si>
    <t>Montáž krabic pro slaboproud zapuštěných plastových odbočných kruhových s víčkem a se zasekáním</t>
  </si>
  <si>
    <t>34571519</t>
  </si>
  <si>
    <t>krabice univerzální odbočná</t>
  </si>
  <si>
    <t>Elektroinstalace - hromosvod</t>
  </si>
  <si>
    <t>Montáž drát nebo lano hromosvodné svodové D do 10 mm s podpěrou</t>
  </si>
  <si>
    <t>drát D 8mm FeZn</t>
  </si>
  <si>
    <t>741420002</t>
  </si>
  <si>
    <t>Montáž drát nebo lano hromosvodné svodové</t>
  </si>
  <si>
    <t>354410910</t>
  </si>
  <si>
    <t>zemnící pásek 30 mm2  FeZn</t>
  </si>
  <si>
    <t>Hmotnost: 0,280  kg/m</t>
  </si>
  <si>
    <t>741420021</t>
  </si>
  <si>
    <t>Montáž svorka hromosvodná se 2 šrouby</t>
  </si>
  <si>
    <t>354418750</t>
  </si>
  <si>
    <t>svorka křížová SK pro vodič D6-10 mm</t>
  </si>
  <si>
    <t>354418850</t>
  </si>
  <si>
    <t>svorka spojovací SS pro lano D8-10 mm</t>
  </si>
  <si>
    <t>354418600</t>
  </si>
  <si>
    <t>svorka SJ 1</t>
  </si>
  <si>
    <t>354419050</t>
  </si>
  <si>
    <t>svorka připojovací SO</t>
  </si>
  <si>
    <t>354419250</t>
  </si>
  <si>
    <t>svorka zkušební SZ pro lano D6-12 mm   FeZn</t>
  </si>
  <si>
    <t>741420051</t>
  </si>
  <si>
    <t>Montáž vedení hromosvodné-úhelník nebo trubka s držáky do zdiva</t>
  </si>
  <si>
    <t>354418310</t>
  </si>
  <si>
    <t>úhelník ochranný</t>
  </si>
  <si>
    <t>741430002</t>
  </si>
  <si>
    <t>Montáž tyč jímací délky do 3 m</t>
  </si>
  <si>
    <t>354410700</t>
  </si>
  <si>
    <t>tyč jímací 2000 mm</t>
  </si>
  <si>
    <t>Elektroinstalace - silnoproud celkem</t>
  </si>
  <si>
    <t>742420001x</t>
  </si>
  <si>
    <t>Wifi aténa</t>
  </si>
  <si>
    <t>742420011x</t>
  </si>
  <si>
    <t>RACK skříň</t>
  </si>
  <si>
    <t>742420061x</t>
  </si>
  <si>
    <t>Dat SWITCH</t>
  </si>
  <si>
    <t>742420071x</t>
  </si>
  <si>
    <t>kabel</t>
  </si>
  <si>
    <t>742420081x</t>
  </si>
  <si>
    <t>Zásuvky</t>
  </si>
  <si>
    <t>742420101x</t>
  </si>
  <si>
    <t>WIFI router</t>
  </si>
  <si>
    <t>742420111x</t>
  </si>
  <si>
    <t>Systémy pro přenos obrazu / zvuku - montáž</t>
  </si>
  <si>
    <t>Vzduchotechnika</t>
  </si>
  <si>
    <t>751111081</t>
  </si>
  <si>
    <t>Mtž ventilátoru závěsného</t>
  </si>
  <si>
    <t>42914118x</t>
  </si>
  <si>
    <t>ventilátor Silent 200</t>
  </si>
  <si>
    <t>751510042</t>
  </si>
  <si>
    <t>Vzduchotechnické potrubí pozink kruhové spirálně vinuté D do 200 mm</t>
  </si>
</sst>
</file>

<file path=xl/styles.xml><?xml version="1.0" encoding="utf-8"?>
<styleSheet xmlns="http://schemas.openxmlformats.org/spreadsheetml/2006/main">
  <numFmts count="25">
    <numFmt formatCode="GENERAL" numFmtId="164"/>
    <numFmt formatCode="@" numFmtId="165"/>
    <numFmt formatCode="_-* #,##0.00,&quot;Kč&quot;_-;\-* #,##0.00,&quot;Kč&quot;_-;_-* \-??&quot; Kč&quot;_-;_-@_-" numFmtId="166"/>
    <numFmt formatCode="_-* #,##0,&quot;Kč&quot;_-;\-* #,##0,&quot;Kč&quot;_-;_-* \-??&quot; Kč&quot;_-;_-@_-" numFmtId="167"/>
    <numFmt formatCode="0.00" numFmtId="168"/>
    <numFmt formatCode="_(#,##0.0_);[RED]&quot;- &quot;#,##0.0_);\–??;_(@_)" numFmtId="169"/>
    <numFmt formatCode="_(#,##0.0??;&quot;- &quot;#,##0.0??;\–???;_(@_)" numFmtId="170"/>
    <numFmt formatCode="_(#,##0.00_);[RED]&quot;- &quot;#,##0.00_);\–??;_(@_)" numFmtId="171"/>
    <numFmt formatCode="_(#,##0_);[RED]&quot;- &quot;#,##0_);\–??;_(@_)" numFmtId="172"/>
    <numFmt formatCode="_(#,##0.00000_);[RED]&quot;- &quot;#,##0.00000_);\–??;_(@_)" numFmtId="173"/>
    <numFmt formatCode="_(#,##0.0?;&quot;- &quot;#,##0.0?;\–???;_(@_)" numFmtId="174"/>
    <numFmt formatCode="_(#,##0.0;&quot;- &quot;#,##0.0;\–???;_(@_)" numFmtId="175"/>
    <numFmt formatCode="_(#,##0.000_);[RED]&quot;- &quot;#,##0.000_);\–??;_(@_)" numFmtId="176"/>
    <numFmt formatCode="0" numFmtId="177"/>
    <numFmt formatCode="#,##0.00_ ;\-#,##0.00," numFmtId="178"/>
    <numFmt formatCode="#,##0.0;\-#,##0.0" numFmtId="179"/>
    <numFmt formatCode="#,##0.00;\-#,##0.00" numFmtId="180"/>
    <numFmt formatCode="#,##0.000;\-#,##0.000" numFmtId="181"/>
    <numFmt formatCode="0.000" numFmtId="182"/>
    <numFmt formatCode="#,##0" numFmtId="183"/>
    <numFmt formatCode="0.0" numFmtId="184"/>
    <numFmt formatCode="#,##0.0" numFmtId="185"/>
    <numFmt formatCode="0.00000" numFmtId="186"/>
    <numFmt formatCode="_(#,##0._);;;_(@_)" numFmtId="187"/>
    <numFmt formatCode="#,##0;\-#,##0" numFmtId="188"/>
  </numFmts>
  <fonts count="5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name val="Arial"/>
      <family val="2"/>
      <charset val="238"/>
    </font>
    <font>
      <sz val="10"/>
      <name val="Arial"/>
      <family val="2"/>
      <charset val="1"/>
    </font>
    <font>
      <sz val="8"/>
      <name val="Arial"/>
      <family val="2"/>
      <charset val="238"/>
    </font>
    <font>
      <b val="true"/>
      <sz val="8"/>
      <color rgb="FFFF0000"/>
      <name val="Arial"/>
      <family val="2"/>
      <charset val="238"/>
    </font>
    <font>
      <b val="true"/>
      <sz val="9"/>
      <color rgb="FF000080"/>
      <name val="Arial"/>
      <family val="2"/>
      <charset val="238"/>
    </font>
    <font>
      <b val="true"/>
      <sz val="10"/>
      <name val="Arial"/>
      <family val="2"/>
      <charset val="238"/>
    </font>
    <font>
      <sz val="9"/>
      <color rgb="FF000080"/>
      <name val="Arial"/>
      <family val="2"/>
      <charset val="238"/>
    </font>
    <font>
      <b val="true"/>
      <sz val="10"/>
      <color rgb="FF003366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 val="true"/>
      <sz val="9"/>
      <color rgb="FF000000"/>
      <name val="Arial"/>
      <family val="2"/>
      <charset val="238"/>
    </font>
    <font>
      <b val="true"/>
      <sz val="10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9"/>
      <color rgb="FF00008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rgb="FF000000"/>
      <name val="Arial CE"/>
      <family val="2"/>
      <charset val="238"/>
    </font>
    <font>
      <sz val="8"/>
      <color rgb="FF000000"/>
      <name val="Arial Narrow"/>
      <family val="2"/>
      <charset val="238"/>
    </font>
    <font>
      <i val="true"/>
      <sz val="9"/>
      <color rgb="FF000080"/>
      <name val="Arial Narrow"/>
      <family val="2"/>
      <charset val="238"/>
    </font>
    <font>
      <i val="true"/>
      <sz val="9"/>
      <name val="Arial"/>
      <family val="2"/>
      <charset val="238"/>
    </font>
    <font>
      <i val="true"/>
      <sz val="9"/>
      <color rgb="FF000000"/>
      <name val="Arial"/>
      <family val="2"/>
      <charset val="238"/>
    </font>
    <font>
      <b val="true"/>
      <i val="true"/>
      <sz val="1"/>
      <color rgb="FFFFFFFF"/>
      <name val="Arial Narrow"/>
      <family val="2"/>
      <charset val="238"/>
    </font>
    <font>
      <b val="true"/>
      <i val="true"/>
      <sz val="1"/>
      <color rgb="FFFFFFFF"/>
      <name val="Calibri"/>
      <family val="2"/>
      <charset val="238"/>
    </font>
    <font>
      <b val="true"/>
      <i val="true"/>
      <sz val="10"/>
      <color rgb="FFFF0000"/>
      <name val="Calibri"/>
      <family val="2"/>
      <charset val="238"/>
    </font>
    <font>
      <sz val="9"/>
      <color rgb="FFFF0000"/>
      <name val="Arial CE"/>
      <family val="2"/>
      <charset val="238"/>
    </font>
    <font>
      <sz val="9"/>
      <name val="Arial Narrow"/>
      <family val="2"/>
      <charset val="238"/>
    </font>
    <font>
      <sz val="10"/>
      <name val="Arial"/>
      <family val="2"/>
      <charset val="238"/>
    </font>
    <font>
      <b val="true"/>
      <sz val="9"/>
      <color rgb="FF000000"/>
      <name val="Arial Narrow"/>
      <family val="2"/>
      <charset val="238"/>
    </font>
    <font>
      <sz val="8"/>
      <name val="Arial CE"/>
      <family val="2"/>
      <charset val="238"/>
    </font>
    <font>
      <sz val="8"/>
      <name val="Arial Narrow"/>
      <family val="2"/>
      <charset val="238"/>
    </font>
    <font>
      <sz val="11"/>
      <color rgb="FF000000"/>
      <name val="Arial Narrow"/>
      <family val="2"/>
      <charset val="238"/>
    </font>
    <font>
      <i val="true"/>
      <sz val="9"/>
      <name val="Arial Narrow"/>
      <family val="2"/>
      <charset val="238"/>
    </font>
    <font>
      <i val="true"/>
      <sz val="9"/>
      <color rgb="FF000000"/>
      <name val="Arial Narrow"/>
      <family val="2"/>
      <charset val="238"/>
    </font>
    <font>
      <sz val="9"/>
      <color rgb="FF002060"/>
      <name val="Arial Narrow"/>
      <family val="2"/>
      <charset val="238"/>
    </font>
    <font>
      <b val="true"/>
      <sz val="9"/>
      <color rgb="FF009900"/>
      <name val="Arial Narrow"/>
      <family val="2"/>
      <charset val="238"/>
    </font>
    <font>
      <sz val="9"/>
      <color rgb="FF009900"/>
      <name val="Arial Narrow"/>
      <family val="2"/>
      <charset val="238"/>
    </font>
    <font>
      <sz val="9"/>
      <color rgb="FF009900"/>
      <name val="Arial"/>
      <family val="2"/>
      <charset val="238"/>
    </font>
    <font>
      <sz val="9"/>
      <color rgb="FF009900"/>
      <name val="Arial CE"/>
      <family val="2"/>
      <charset val="238"/>
    </font>
    <font>
      <sz val="8"/>
      <color rgb="FF009900"/>
      <name val="Arial Narrow"/>
      <family val="2"/>
      <charset val="238"/>
    </font>
    <font>
      <sz val="11"/>
      <color rgb="FF009900"/>
      <name val="Calibri"/>
      <family val="2"/>
      <charset val="238"/>
    </font>
    <font>
      <i val="true"/>
      <sz val="9"/>
      <color rgb="FF000000"/>
      <name val="Arial CE"/>
      <family val="2"/>
      <charset val="238"/>
    </font>
    <font>
      <b val="true"/>
      <sz val="9"/>
      <color rgb="FF009900"/>
      <name val="Arial"/>
      <family val="2"/>
      <charset val="238"/>
    </font>
    <font>
      <b val="true"/>
      <i val="true"/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MS Sans Serif"/>
      <family val="2"/>
      <charset val="1"/>
    </font>
    <font>
      <sz val="7"/>
      <name val="Arial CE"/>
      <family val="2"/>
      <charset val="238"/>
    </font>
    <font>
      <b val="true"/>
      <sz val="10"/>
      <color rgb="FF000080"/>
      <name val="Arial CE"/>
      <family val="2"/>
      <charset val="238"/>
    </font>
    <font>
      <sz val="10"/>
      <name val="MS Sans Serif"/>
      <family val="2"/>
      <charset val="238"/>
    </font>
    <font>
      <i val="true"/>
      <sz val="8"/>
      <color rgb="FF0000FF"/>
      <name val="Arial CE"/>
      <family val="2"/>
      <charset val="238"/>
    </font>
    <font>
      <b val="true"/>
      <sz val="11"/>
      <color rgb="FF000080"/>
      <name val="Arial CE"/>
      <family val="2"/>
      <charset val="238"/>
    </font>
    <font>
      <b val="true"/>
      <sz val="11"/>
      <name val="Arial CE"/>
      <family val="2"/>
      <charset val="238"/>
    </font>
    <font>
      <i val="true"/>
      <sz val="7"/>
      <name val="Arial CE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66"/>
        <bgColor rgb="FFFFFF00"/>
      </patternFill>
    </fill>
    <fill>
      <patternFill patternType="solid">
        <fgColor rgb="FFFFFFFF"/>
        <bgColor rgb="FFFFFFCC"/>
      </patternFill>
    </fill>
  </fills>
  <borders count="28">
    <border diagonalDown="false" diagonalUp="false">
      <left/>
      <right/>
      <top/>
      <bottom/>
      <diagonal/>
    </border>
    <border diagonalDown="false" diagonalUp="false">
      <left style="thin"/>
      <right/>
      <top style="thin"/>
      <bottom/>
      <diagonal/>
    </border>
    <border diagonalDown="false" diagonalUp="false">
      <left/>
      <right/>
      <top style="thin"/>
      <bottom/>
      <diagonal/>
    </border>
    <border diagonalDown="false" diagonalUp="false">
      <left/>
      <right style="thin"/>
      <top style="thin"/>
      <bottom/>
      <diagonal/>
    </border>
    <border diagonalDown="false" diagonalUp="false">
      <left style="thin"/>
      <right/>
      <top/>
      <bottom style="thin"/>
      <diagonal/>
    </border>
    <border diagonalDown="false" diagonalUp="false">
      <left/>
      <right/>
      <top/>
      <bottom style="thin"/>
      <diagonal/>
    </border>
    <border diagonalDown="false" diagonalUp="false">
      <left/>
      <right style="thin"/>
      <top/>
      <bottom style="thin"/>
      <diagonal/>
    </border>
    <border diagonalDown="false" diagonalUp="false">
      <left/>
      <right/>
      <top/>
      <bottom style="medium"/>
      <diagonal/>
    </border>
    <border diagonalDown="false" diagonalUp="false">
      <left/>
      <right/>
      <top style="medium"/>
      <bottom/>
      <diagonal/>
    </border>
    <border diagonalDown="false" diagonalUp="false">
      <left style="thin"/>
      <right/>
      <top/>
      <bottom/>
      <diagonal/>
    </border>
    <border diagonalDown="false" diagonalUp="false">
      <left style="thin"/>
      <right style="hair"/>
      <top style="thin"/>
      <bottom/>
      <diagonal/>
    </border>
    <border diagonalDown="false" diagonalUp="false">
      <left style="hair"/>
      <right style="hair"/>
      <top style="thin"/>
      <bottom/>
      <diagonal/>
    </border>
    <border diagonalDown="false" diagonalUp="false">
      <left style="hair"/>
      <right style="thin"/>
      <top style="thin"/>
      <bottom/>
      <diagonal/>
    </border>
    <border diagonalDown="false" diagonalUp="false">
      <left style="hair"/>
      <right style="hair"/>
      <top style="hair"/>
      <bottom style="hair"/>
      <diagonal/>
    </border>
    <border diagonalDown="false" diagonalUp="false">
      <left/>
      <right style="hair"/>
      <top style="hair"/>
      <bottom style="hair"/>
      <diagonal/>
    </border>
    <border diagonalDown="false" diagonalUp="false">
      <left style="hair"/>
      <right/>
      <top style="hair"/>
      <bottom style="hair"/>
      <diagonal/>
    </border>
    <border diagonalDown="false" diagonalUp="false">
      <left style="hair"/>
      <right style="hair"/>
      <top style="hair"/>
      <bottom/>
      <diagonal/>
    </border>
    <border diagonalDown="false" diagonalUp="false">
      <left style="hair"/>
      <right style="hair"/>
      <top/>
      <bottom style="hair"/>
      <diagonal/>
    </border>
    <border diagonalDown="false" diagonalUp="false">
      <left style="thin"/>
      <right style="hair"/>
      <top style="thin"/>
      <bottom style="hair"/>
      <diagonal/>
    </border>
    <border diagonalDown="false" diagonalUp="false">
      <left style="hair"/>
      <right style="hair"/>
      <top style="thin"/>
      <bottom style="hair"/>
      <diagonal/>
    </border>
    <border diagonalDown="false" diagonalUp="false">
      <left style="hair"/>
      <right style="thin"/>
      <top style="thin"/>
      <bottom style="hair"/>
      <diagonal/>
    </border>
    <border diagonalDown="false" diagonalUp="false">
      <left style="thin"/>
      <right style="hair"/>
      <top style="hair"/>
      <bottom style="thin"/>
      <diagonal/>
    </border>
    <border diagonalDown="false" diagonalUp="false">
      <left style="hair"/>
      <right style="hair"/>
      <top style="hair"/>
      <bottom style="thin"/>
      <diagonal/>
    </border>
    <border diagonalDown="false" diagonalUp="false">
      <left style="hair"/>
      <right style="thin"/>
      <top style="hair"/>
      <bottom style="thin"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medium"/>
      <right style="medium"/>
      <top style="medium"/>
      <bottom style="medium"/>
      <diagonal/>
    </border>
    <border diagonalDown="false" diagonalUp="false">
      <left style="thin"/>
      <right/>
      <top style="thin"/>
      <bottom style="thin"/>
      <diagonal/>
    </border>
    <border diagonalDown="false" diagonalUp="false">
      <left/>
      <right/>
      <top style="thin"/>
      <bottom style="thin"/>
      <diagonal/>
    </border>
  </borders>
  <cellStyleXfs count="24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true" applyBorder="true" applyFont="true" applyProtection="true" borderId="0" fillId="0" fontId="0" numFmtId="166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5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3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48" numFmtId="164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6">
      <alignment horizontal="general" indent="0" shrinkToFit="false" textRotation="0" vertical="bottom" wrapText="false"/>
      <protection hidden="false" locked="true"/>
    </xf>
  </cellStyleXfs>
  <cellXfs count="352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2" fontId="4" numFmtId="164" xfId="20">
      <alignment horizontal="left" indent="1" shrinkToFit="false" textRotation="0" vertical="center" wrapText="false"/>
      <protection hidden="false" locked="true"/>
    </xf>
    <xf applyAlignment="true" applyBorder="true" applyFont="true" applyProtection="true" borderId="2" fillId="2" fontId="6" numFmtId="164" xfId="20">
      <alignment horizontal="general" indent="0" shrinkToFit="false" textRotation="0" vertical="center" wrapText="false"/>
      <protection hidden="false" locked="true"/>
    </xf>
    <xf applyAlignment="true" applyBorder="true" applyFont="true" applyProtection="true" borderId="3" fillId="2" fontId="7" numFmtId="164" xfId="20">
      <alignment horizontal="center" indent="0" shrinkToFit="false" textRotation="0" vertical="center" wrapText="false"/>
      <protection hidden="false" locked="true"/>
    </xf>
    <xf applyAlignment="true" applyBorder="true" applyFont="true" applyProtection="true" borderId="4" fillId="2" fontId="4" numFmtId="164" xfId="20">
      <alignment horizontal="left" indent="1" shrinkToFit="false" textRotation="0" vertical="center" wrapText="false"/>
      <protection hidden="false" locked="true"/>
    </xf>
    <xf applyAlignment="true" applyBorder="true" applyFont="true" applyProtection="true" borderId="5" fillId="2" fontId="6" numFmtId="164" xfId="20">
      <alignment horizontal="general" indent="0" shrinkToFit="false" textRotation="0" vertical="center" wrapText="false"/>
      <protection hidden="false" locked="true"/>
    </xf>
    <xf applyAlignment="true" applyBorder="true" applyFont="true" applyProtection="true" borderId="6" fillId="2" fontId="6" numFmtId="165" xfId="2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8" numFmtId="165" xfId="0">
      <alignment horizontal="left" indent="1" shrinkToFit="false" textRotation="0" vertical="bottom" wrapText="false"/>
      <protection hidden="false" locked="true"/>
    </xf>
    <xf applyAlignment="true" applyBorder="true" applyFont="true" applyProtection="true" borderId="0" fillId="0" fontId="8" numFmtId="167" xfId="17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3" fontId="8" numFmtId="167" xfId="17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7" fillId="0" fontId="8" numFmtId="165" xfId="0">
      <alignment horizontal="left" indent="1" shrinkToFit="false" textRotation="0" vertical="bottom" wrapText="false"/>
      <protection hidden="false" locked="true"/>
    </xf>
    <xf applyAlignment="true" applyBorder="true" applyFont="true" applyProtection="true" borderId="7" fillId="0" fontId="8" numFmtId="167" xfId="17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9" numFmtId="165" xfId="0">
      <alignment horizontal="left" indent="1" shrinkToFit="false" textRotation="0" vertical="bottom" wrapText="false"/>
      <protection hidden="false" locked="true"/>
    </xf>
    <xf applyAlignment="true" applyBorder="true" applyFont="true" applyProtection="true" borderId="0" fillId="0" fontId="9" numFmtId="167" xfId="17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10" numFmtId="165" xfId="0">
      <alignment horizontal="left" indent="1" shrinkToFit="false" textRotation="0" vertical="bottom" wrapText="false"/>
      <protection hidden="false" locked="true"/>
    </xf>
    <xf applyAlignment="true" applyBorder="true" applyFont="true" applyProtection="false" borderId="5" fillId="0" fontId="8" numFmtId="165" xfId="0">
      <alignment horizontal="left" indent="1" shrinkToFit="false" textRotation="0" vertical="bottom" wrapText="false"/>
      <protection hidden="false" locked="true"/>
    </xf>
    <xf applyAlignment="true" applyBorder="true" applyFont="true" applyProtection="true" borderId="5" fillId="0" fontId="8" numFmtId="167" xfId="17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11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7" xfId="17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8" fillId="0" fontId="12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true" borderId="8" fillId="0" fontId="12" numFmtId="167" xfId="17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13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67" xfId="17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2" fontId="1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2" fillId="2" fontId="1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2" fillId="2" fontId="14" numFmtId="164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2" fillId="2" fontId="15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2" fillId="2" fontId="16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2" fillId="2" fontId="14" numFmtId="168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2" fillId="2" fontId="15" numFmtId="169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2" fillId="2" fontId="14" numFmtId="165" xfId="17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3" fillId="2" fontId="14" numFmtId="164" xfId="0">
      <alignment horizontal="right" indent="0" shrinkToFit="false" textRotation="0" vertical="top" wrapText="false"/>
      <protection hidden="false" locked="false"/>
    </xf>
    <xf applyAlignment="true" applyBorder="false" applyFont="true" applyProtection="true" borderId="0" fillId="0" fontId="1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9" fillId="2" fontId="1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0" fillId="2" fontId="1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0" fillId="2" fontId="14" numFmtId="164" xfId="0">
      <alignment horizontal="right" indent="0" shrinkToFit="false" textRotation="0" vertical="center" wrapText="false"/>
      <protection hidden="false" locked="false"/>
    </xf>
    <xf applyAlignment="true" applyBorder="true" applyFont="true" applyProtection="true" borderId="0" fillId="2" fontId="14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2" fontId="14" numFmtId="168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0" fillId="2" fontId="14" numFmtId="169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0" fillId="2" fontId="14" numFmtId="167" xfId="17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5" fillId="2" fontId="1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6" fillId="2" fontId="1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10" fillId="2" fontId="1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1" fillId="2" fontId="17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11" fillId="2" fontId="1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1" fillId="2" fontId="17" numFmtId="168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1" fillId="2" fontId="17" numFmtId="169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1" fillId="2" fontId="17" numFmtId="167" xfId="17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2" fillId="2" fontId="17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17" numFmtId="164" xfId="0">
      <alignment horizontal="general" indent="0" shrinkToFit="false" textRotation="0" vertical="center" wrapText="false"/>
      <protection hidden="false" locked="false"/>
    </xf>
    <xf applyAlignment="true" applyBorder="fals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70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71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72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73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9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71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3" fontId="15" numFmtId="16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19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19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13" fillId="0" fontId="14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20" numFmtId="168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71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72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9" numFmtId="173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9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21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4" fillId="0" fontId="22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22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3" fillId="0" fontId="23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3" fillId="0" fontId="24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23" numFmtId="168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20" numFmtId="170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3" fontId="1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13" fillId="3" fontId="14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3" fontId="20" numFmtId="17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20" numFmtId="17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20" numFmtId="174" xfId="0">
      <alignment horizontal="center" indent="0" shrinkToFit="false" textRotation="0" vertical="top" wrapText="false"/>
      <protection hidden="false" locked="false"/>
    </xf>
    <xf applyAlignment="false" applyBorder="false" applyFont="false" applyProtection="true" borderId="0" fillId="3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5" numFmtId="165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26" numFmtId="165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26" numFmtId="165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0" fillId="0" fontId="26" numFmtId="170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26" numFmtId="171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26" numFmtId="172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25" numFmtId="173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25" numFmtId="171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18" numFmtId="176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19" numFmtId="171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2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13" fillId="0" fontId="19" numFmtId="176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73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0" fillId="3" fontId="15" numFmtId="16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0" fillId="0" fontId="19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0" fillId="0" fontId="19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0" fillId="0" fontId="1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0" fillId="0" fontId="14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0" fillId="0" fontId="20" numFmtId="170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0" fillId="0" fontId="14" numFmtId="171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0" fillId="0" fontId="14" numFmtId="172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0" fillId="0" fontId="19" numFmtId="173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0" fillId="0" fontId="19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0" fillId="0" fontId="27" numFmtId="170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3" fillId="3" fontId="15" numFmtId="177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5" fillId="0" fontId="19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14" fillId="0" fontId="14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24" numFmtId="164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20" numFmtId="178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28" numFmtId="178" xfId="0">
      <alignment horizontal="center" indent="0" shrinkToFit="false" textRotation="0" vertical="top" wrapText="false"/>
      <protection hidden="false" locked="false"/>
    </xf>
    <xf applyAlignment="true" applyBorder="false" applyFont="true" applyProtection="true" borderId="0" fillId="0" fontId="29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false" borderId="13" fillId="3" fontId="19" numFmtId="165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3" fillId="0" fontId="19" numFmtId="165" xfId="0">
      <alignment horizontal="left" indent="0" shrinkToFit="false" textRotation="0" vertical="top" wrapText="false"/>
      <protection hidden="false" locked="true"/>
    </xf>
    <xf applyAlignment="true" applyBorder="true" applyFont="true" applyProtection="false" borderId="13" fillId="0" fontId="14" numFmtId="164" xfId="0">
      <alignment horizontal="left" indent="0" shrinkToFit="false" textRotation="0" vertical="top" wrapText="false"/>
      <protection hidden="false" locked="true"/>
    </xf>
    <xf applyAlignment="true" applyBorder="true" applyFont="true" applyProtection="false" borderId="13" fillId="0" fontId="14" numFmtId="165" xfId="21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3" fillId="0" fontId="20" numFmtId="168" xfId="21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3" fillId="0" fontId="14" numFmtId="169" xfId="21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3" fillId="0" fontId="14" numFmtId="172" xfId="0">
      <alignment horizontal="right" indent="0" shrinkToFit="false" textRotation="0" vertical="top" wrapText="false"/>
      <protection hidden="false" locked="true"/>
    </xf>
    <xf applyAlignment="true" applyBorder="true" applyFont="true" applyProtection="false" borderId="13" fillId="0" fontId="19" numFmtId="173" xfId="21">
      <alignment horizontal="right" indent="0" shrinkToFit="false" textRotation="0" vertical="top" wrapText="false"/>
      <protection hidden="false" locked="true"/>
    </xf>
    <xf applyAlignment="true" applyBorder="true" applyFont="true" applyProtection="false" borderId="13" fillId="0" fontId="19" numFmtId="176" xfId="21">
      <alignment horizontal="right" indent="0" shrinkToFit="false" textRotation="0" vertical="top" wrapText="false"/>
      <protection hidden="false" locked="true"/>
    </xf>
    <xf applyAlignment="true" applyBorder="true" applyFont="true" applyProtection="false" borderId="13" fillId="0" fontId="19" numFmtId="173" xfId="0">
      <alignment horizontal="right" indent="0" shrinkToFit="false" textRotation="0" vertical="top" wrapText="false"/>
      <protection hidden="false" locked="true"/>
    </xf>
    <xf applyAlignment="true" applyBorder="true" applyFont="true" applyProtection="false" borderId="13" fillId="0" fontId="19" numFmtId="169" xfId="0">
      <alignment horizontal="right" indent="0" shrinkToFit="false" textRotation="0" vertical="top" wrapText="false"/>
      <protection hidden="false" locked="true"/>
    </xf>
    <xf applyAlignment="true" applyBorder="true" applyFont="true" applyProtection="true" borderId="13" fillId="0" fontId="20" numFmtId="170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3" fontId="31" numFmtId="16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6" fillId="3" fontId="19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6" fillId="0" fontId="1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16" fillId="0" fontId="14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6" fillId="0" fontId="20" numFmtId="170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6" fillId="0" fontId="14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6" fillId="0" fontId="14" numFmtId="172" xfId="0">
      <alignment horizontal="right" indent="0" shrinkToFit="false" textRotation="0" vertical="top" wrapText="false"/>
      <protection hidden="false" locked="fals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3" fillId="0" fontId="32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13" fillId="0" fontId="32" numFmtId="164" xfId="0">
      <alignment horizontal="center" indent="0" shrinkToFit="false" textRotation="0" vertical="top" wrapText="true"/>
      <protection hidden="false" locked="false"/>
    </xf>
    <xf applyAlignment="true" applyBorder="true" applyFont="true" applyProtection="true" borderId="13" fillId="0" fontId="32" numFmtId="179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32" numFmtId="180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32" numFmtId="181" xfId="0">
      <alignment horizontal="right" indent="0" shrinkToFit="false" textRotation="0" vertical="top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13" fillId="0" fontId="33" numFmtId="164" xfId="0">
      <alignment horizontal="center" indent="0" shrinkToFit="false" textRotation="0" vertical="top" wrapText="true"/>
      <protection hidden="false" locked="false"/>
    </xf>
    <xf applyAlignment="true" applyBorder="true" applyFont="true" applyProtection="true" borderId="14" fillId="0" fontId="19" numFmtId="173" xfId="0">
      <alignment horizontal="right" indent="0" shrinkToFit="false" textRotation="0" vertical="top" wrapText="false"/>
      <protection hidden="false" locked="false"/>
    </xf>
    <xf applyAlignment="false" applyBorder="false" applyFont="true" applyProtection="true" borderId="0" fillId="3" fontId="34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8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3" fontId="22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3" fillId="0" fontId="8" numFmtId="171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8" numFmtId="172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18" numFmtId="173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18" numFmtId="169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18" numFmtId="171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5" fillId="0" fontId="18" numFmtId="169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23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23" numFmtId="17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35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4" fillId="0" fontId="19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5" fillId="0" fontId="19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36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71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3" fontId="19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24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13" fillId="0" fontId="24" numFmtId="182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24" numFmtId="168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3" fillId="3" fontId="36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36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5" fillId="0" fontId="36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24" numFmtId="171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24" numFmtId="172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36" numFmtId="173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36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3" fontId="37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3" fontId="38" numFmtId="16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39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3" fontId="39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40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13" fillId="0" fontId="40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41" numFmtId="170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40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40" numFmtId="172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39" numFmtId="173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39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42" numFmtId="169" xfId="0">
      <alignment horizontal="right" indent="0" shrinkToFit="false" textRotation="0" vertical="top" wrapText="false"/>
      <protection hidden="false" locked="false"/>
    </xf>
    <xf applyAlignment="false" applyBorder="false" applyFont="true" applyProtection="false" borderId="0" fillId="0" fontId="43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3" fillId="0" fontId="39" numFmtId="165" xfId="0">
      <alignment horizontal="left" indent="0" shrinkToFit="false" textRotation="0" vertical="top" wrapText="false"/>
      <protection hidden="false" locked="true"/>
    </xf>
    <xf applyAlignment="true" applyBorder="true" applyFont="true" applyProtection="false" borderId="13" fillId="0" fontId="4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13" fillId="0" fontId="40" numFmtId="165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3" fillId="0" fontId="41" numFmtId="170" xfId="0">
      <alignment horizontal="right" indent="0" shrinkToFit="false" textRotation="0" vertical="top" wrapText="false"/>
      <protection hidden="false" locked="true"/>
    </xf>
    <xf applyAlignment="true" applyBorder="true" applyFont="true" applyProtection="false" borderId="13" fillId="0" fontId="39" numFmtId="173" xfId="0">
      <alignment horizontal="right" indent="0" shrinkToFit="false" textRotation="0" vertical="top" wrapText="false"/>
      <protection hidden="false" locked="true"/>
    </xf>
    <xf applyAlignment="true" applyBorder="true" applyFont="true" applyProtection="false" borderId="13" fillId="0" fontId="40" numFmtId="172" xfId="0">
      <alignment horizontal="right" indent="0" shrinkToFit="false" textRotation="0" vertical="top" wrapText="false"/>
      <protection hidden="false" locked="true"/>
    </xf>
    <xf applyAlignment="true" applyBorder="false" applyFont="true" applyProtection="true" borderId="0" fillId="0" fontId="43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false" borderId="13" fillId="0" fontId="39" numFmtId="165" xfId="0">
      <alignment horizontal="center" indent="0" shrinkToFit="false" textRotation="0" vertical="top" wrapText="false"/>
      <protection hidden="false" locked="true"/>
    </xf>
    <xf applyAlignment="true" applyBorder="true" applyFont="true" applyProtection="true" borderId="13" fillId="0" fontId="44" numFmtId="17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3" fontId="14" numFmtId="172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44" numFmtId="170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44" numFmtId="170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71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24" numFmtId="171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3" fontId="20" numFmtId="170" xfId="0">
      <alignment horizontal="center" indent="0" shrinkToFit="false" textRotation="0" vertical="top" wrapText="false"/>
      <protection hidden="false" locked="false"/>
    </xf>
    <xf applyAlignment="false" applyBorder="true" applyFont="true" applyProtection="true" borderId="13" fillId="0" fontId="19" numFmtId="164" xfId="0">
      <alignment horizontal="general" indent="0" shrinkToFit="false" textRotation="0" vertical="bottom" wrapText="false"/>
      <protection hidden="false" locked="false"/>
    </xf>
    <xf applyAlignment="false" applyBorder="true" applyFont="true" applyProtection="true" borderId="13" fillId="0" fontId="14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14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3" fontId="14" numFmtId="171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3" fontId="20" numFmtId="170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9" numFmtId="165" xfId="0">
      <alignment horizontal="center" indent="0" shrinkToFit="false" textRotation="0" vertical="top" wrapText="true"/>
      <protection hidden="false" locked="false"/>
    </xf>
    <xf applyAlignment="true" applyBorder="true" applyFont="true" applyProtection="true" borderId="13" fillId="0" fontId="14" numFmtId="172" xfId="0">
      <alignment horizontal="center" indent="0" shrinkToFit="false" textRotation="0" vertical="top" wrapText="false"/>
      <protection hidden="false" locked="false"/>
    </xf>
    <xf applyAlignment="false" applyBorder="true" applyFont="true" applyProtection="true" borderId="13" fillId="0" fontId="4" numFmtId="183" xfId="0">
      <alignment horizontal="general" indent="0" shrinkToFit="false" textRotation="0" vertical="bottom" wrapText="false"/>
      <protection hidden="false" locked="false"/>
    </xf>
    <xf applyAlignment="false" applyBorder="true" applyFont="true" applyProtection="true" borderId="13" fillId="0" fontId="4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3" fontId="45" numFmtId="16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39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40" numFmtId="171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4" numFmtId="164" xfId="0">
      <alignment horizontal="center" indent="0" shrinkToFit="false" textRotation="0" vertical="bottom" wrapText="false"/>
      <protection hidden="false" locked="false"/>
    </xf>
    <xf applyAlignment="false" applyBorder="false" applyFont="true" applyProtection="true" borderId="0" fillId="0" fontId="34" numFmtId="164" xfId="0">
      <alignment horizontal="general" indent="0" shrinkToFit="false" textRotation="0" vertical="bottom" wrapText="false"/>
      <protection hidden="false" locked="false"/>
    </xf>
    <xf applyAlignment="false" applyBorder="false" applyFont="true" applyProtection="true" borderId="0" fillId="0" fontId="46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4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15" fillId="0" fontId="19" numFmtId="177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5" fillId="0" fontId="39" numFmtId="177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40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14" fillId="0" fontId="40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5" fillId="0" fontId="19" numFmtId="165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19" numFmtId="177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64" xfId="0">
      <alignment horizontal="general" indent="0" shrinkToFit="false" textRotation="0" vertical="top" wrapText="true"/>
      <protection hidden="false" locked="false"/>
    </xf>
    <xf applyAlignment="true" applyBorder="true" applyFont="true" applyProtection="true" borderId="13" fillId="3" fontId="14" numFmtId="169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39" numFmtId="177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40" numFmtId="164" xfId="0">
      <alignment horizontal="general" indent="0" shrinkToFit="false" textRotation="0" vertical="top" wrapText="true"/>
      <protection hidden="false" locked="false"/>
    </xf>
    <xf applyAlignment="true" applyBorder="true" applyFont="true" applyProtection="true" borderId="13" fillId="3" fontId="40" numFmtId="171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0" fillId="3" fontId="31" numFmtId="16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0" fillId="0" fontId="19" numFmtId="177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0" fillId="0" fontId="14" numFmtId="164" xfId="0">
      <alignment horizontal="general" indent="0" shrinkToFit="false" textRotation="0" vertical="top" wrapText="true"/>
      <protection hidden="false" locked="false"/>
    </xf>
    <xf applyAlignment="true" applyBorder="true" applyFont="true" applyProtection="true" borderId="0" fillId="3" fontId="14" numFmtId="171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5" fillId="0" fontId="39" numFmtId="165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3" fillId="0" fontId="40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40" numFmtId="170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40" numFmtId="169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4" fillId="0" fontId="40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17" fillId="0" fontId="40" numFmtId="170" xfId="0">
      <alignment horizontal="center" indent="0" shrinkToFit="false" textRotation="0" vertical="bottom" wrapText="false"/>
      <protection hidden="false" locked="false"/>
    </xf>
    <xf applyAlignment="false" applyBorder="false" applyFont="true" applyProtection="true" borderId="0" fillId="3" fontId="18" numFmtId="164" xfId="0">
      <alignment horizontal="general" indent="0" shrinkToFit="false" textRotation="0" vertical="bottom" wrapText="false"/>
      <protection hidden="false" locked="false"/>
    </xf>
    <xf applyAlignment="false" applyBorder="false" applyFont="true" applyProtection="true" borderId="0" fillId="3" fontId="29" numFmtId="164" xfId="0">
      <alignment horizontal="general" indent="0" shrinkToFit="false" textRotation="0" vertical="bottom" wrapText="false"/>
      <protection hidden="false" locked="false"/>
    </xf>
    <xf applyAlignment="false" applyBorder="false" applyFont="true" applyProtection="true" borderId="0" fillId="0" fontId="47" numFmtId="164" xfId="0">
      <alignment horizontal="general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8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9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8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8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85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18" numFmtId="186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8" numFmtId="182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8" numFmtId="171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18" numFmtId="169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3" fontId="31" numFmtId="187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4" numFmtId="185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3" fillId="0" fontId="19" numFmtId="186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3" fillId="0" fontId="19" numFmtId="182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" fillId="2" fontId="14" numFmtId="164" xfId="22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2" fillId="2" fontId="14" numFmtId="164" xfId="22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2" fillId="2" fontId="14" numFmtId="164" xfId="22">
      <alignment horizontal="right" indent="0" shrinkToFit="false" textRotation="0" vertical="top" wrapText="false"/>
      <protection hidden="false" locked="true"/>
    </xf>
    <xf applyAlignment="true" applyBorder="true" applyFont="true" applyProtection="true" borderId="2" fillId="2" fontId="15" numFmtId="164" xfId="22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2" fillId="2" fontId="14" numFmtId="168" xfId="22">
      <alignment horizontal="center" indent="0" shrinkToFit="false" textRotation="0" vertical="top" wrapText="false"/>
      <protection hidden="false" locked="true"/>
    </xf>
    <xf applyAlignment="true" applyBorder="true" applyFont="true" applyProtection="true" borderId="2" fillId="2" fontId="15" numFmtId="169" xfId="22">
      <alignment horizontal="center" indent="0" shrinkToFit="false" textRotation="0" vertical="top" wrapText="false"/>
      <protection hidden="false" locked="true"/>
    </xf>
    <xf applyAlignment="true" applyBorder="true" applyFont="true" applyProtection="true" borderId="2" fillId="2" fontId="14" numFmtId="165" xfId="23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3" fillId="2" fontId="14" numFmtId="164" xfId="22">
      <alignment horizontal="right" indent="0" shrinkToFit="false" textRotation="0" vertical="top" wrapText="false"/>
      <protection hidden="false" locked="true"/>
    </xf>
    <xf applyAlignment="true" applyBorder="false" applyFont="true" applyProtection="true" borderId="0" fillId="0" fontId="14" numFmtId="164" xfId="22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9" fillId="2" fontId="14" numFmtId="164" xfId="22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0" fillId="2" fontId="14" numFmtId="164" xfId="22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0" fillId="2" fontId="14" numFmtId="164" xfId="22">
      <alignment horizontal="right" indent="0" shrinkToFit="false" textRotation="0" vertical="center" wrapText="false"/>
      <protection hidden="false" locked="true"/>
    </xf>
    <xf applyAlignment="true" applyBorder="true" applyFont="true" applyProtection="true" borderId="0" fillId="2" fontId="14" numFmtId="164" xfId="22">
      <alignment horizontal="general" indent="0" shrinkToFit="false" textRotation="0" vertical="center" wrapText="false"/>
      <protection hidden="false" locked="true"/>
    </xf>
    <xf applyAlignment="true" applyBorder="true" applyFont="true" applyProtection="true" borderId="0" fillId="2" fontId="14" numFmtId="168" xfId="22">
      <alignment horizontal="center" indent="0" shrinkToFit="false" textRotation="0" vertical="top" wrapText="false"/>
      <protection hidden="false" locked="true"/>
    </xf>
    <xf applyAlignment="true" applyBorder="true" applyFont="true" applyProtection="true" borderId="0" fillId="2" fontId="14" numFmtId="169" xfId="22">
      <alignment horizontal="center" indent="0" shrinkToFit="false" textRotation="0" vertical="top" wrapText="false"/>
      <protection hidden="false" locked="true"/>
    </xf>
    <xf applyAlignment="true" applyBorder="true" applyFont="true" applyProtection="true" borderId="5" fillId="2" fontId="14" numFmtId="164" xfId="22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6" fillId="2" fontId="14" numFmtId="164" xfId="22">
      <alignment horizontal="general" indent="0" shrinkToFit="false" textRotation="0" vertical="top" wrapText="false"/>
      <protection hidden="false" locked="true"/>
    </xf>
    <xf applyAlignment="true" applyBorder="true" applyFont="true" applyProtection="true" borderId="18" fillId="2" fontId="33" numFmtId="164" xfId="22">
      <alignment horizontal="center" indent="0" shrinkToFit="false" textRotation="0" vertical="center" wrapText="true"/>
      <protection hidden="false" locked="true"/>
    </xf>
    <xf applyAlignment="true" applyBorder="true" applyFont="true" applyProtection="true" borderId="19" fillId="2" fontId="33" numFmtId="164" xfId="22">
      <alignment horizontal="center" indent="0" shrinkToFit="false" textRotation="0" vertical="center" wrapText="true"/>
      <protection hidden="false" locked="true"/>
    </xf>
    <xf applyAlignment="true" applyBorder="true" applyFont="true" applyProtection="true" borderId="20" fillId="2" fontId="33" numFmtId="164" xfId="22">
      <alignment horizontal="center" indent="0" shrinkToFit="false" textRotation="0" vertical="center" wrapText="true"/>
      <protection hidden="false" locked="true"/>
    </xf>
    <xf applyAlignment="true" applyBorder="false" applyFont="true" applyProtection="false" borderId="0" fillId="0" fontId="33" numFmtId="164" xfId="22">
      <alignment horizontal="left" indent="0" shrinkToFit="false" textRotation="0" vertical="top" wrapText="false"/>
      <protection hidden="false" locked="false"/>
    </xf>
    <xf applyAlignment="true" applyBorder="true" applyFont="true" applyProtection="true" borderId="21" fillId="2" fontId="33" numFmtId="164" xfId="22">
      <alignment horizontal="center" indent="0" shrinkToFit="false" textRotation="0" vertical="center" wrapText="true"/>
      <protection hidden="false" locked="true"/>
    </xf>
    <xf applyAlignment="true" applyBorder="true" applyFont="true" applyProtection="true" borderId="22" fillId="2" fontId="33" numFmtId="164" xfId="22">
      <alignment horizontal="center" indent="0" shrinkToFit="false" textRotation="0" vertical="center" wrapText="true"/>
      <protection hidden="false" locked="true"/>
    </xf>
    <xf applyAlignment="true" applyBorder="true" applyFont="true" applyProtection="true" borderId="23" fillId="2" fontId="33" numFmtId="164" xfId="22">
      <alignment horizontal="center" indent="0" shrinkToFit="false" textRotation="0" vertical="center" wrapText="true"/>
      <protection hidden="false" locked="true"/>
    </xf>
    <xf applyAlignment="true" applyBorder="false" applyFont="true" applyProtection="true" borderId="0" fillId="0" fontId="49" numFmtId="164" xfId="22">
      <alignment horizontal="left" indent="0" shrinkToFit="false" textRotation="0" vertical="bottom" wrapText="false"/>
      <protection hidden="false" locked="true"/>
    </xf>
    <xf applyAlignment="true" applyBorder="false" applyFont="true" applyProtection="true" borderId="0" fillId="0" fontId="49" numFmtId="164" xfId="22">
      <alignment horizontal="center" indent="0" shrinkToFit="false" textRotation="0" vertical="bottom" wrapText="false"/>
      <protection hidden="false" locked="true"/>
    </xf>
    <xf applyAlignment="true" applyBorder="false" applyFont="false" applyProtection="false" borderId="0" fillId="0" fontId="48" numFmtId="164" xfId="22">
      <alignment horizontal="left" indent="0" shrinkToFit="false" textRotation="0" vertical="top" wrapText="false"/>
      <protection hidden="false" locked="false"/>
    </xf>
    <xf applyAlignment="true" applyBorder="false" applyFont="true" applyProtection="false" borderId="0" fillId="0" fontId="50" numFmtId="188" xfId="22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50" numFmtId="164" xfId="22">
      <alignment horizontal="center" indent="0" shrinkToFit="false" textRotation="0" vertical="bottom" wrapText="true"/>
      <protection hidden="false" locked="false"/>
    </xf>
    <xf applyAlignment="true" applyBorder="false" applyFont="true" applyProtection="false" borderId="0" fillId="0" fontId="50" numFmtId="164" xfId="22">
      <alignment horizontal="left" indent="0" shrinkToFit="false" textRotation="0" vertical="bottom" wrapText="true"/>
      <protection hidden="false" locked="false"/>
    </xf>
    <xf applyAlignment="true" applyBorder="false" applyFont="true" applyProtection="false" borderId="0" fillId="0" fontId="50" numFmtId="181" xfId="22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50" numFmtId="180" xfId="22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50" numFmtId="180" xfId="22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50" numFmtId="181" xfId="22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51" numFmtId="164" xfId="22">
      <alignment horizontal="left" indent="0" shrinkToFit="false" textRotation="0" vertical="top" wrapText="false"/>
      <protection hidden="false" locked="false"/>
    </xf>
    <xf applyAlignment="true" applyBorder="true" applyFont="true" applyProtection="false" borderId="24" fillId="0" fontId="32" numFmtId="188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24" fillId="0" fontId="32" numFmtId="164" xfId="22">
      <alignment horizontal="center" indent="0" shrinkToFit="false" textRotation="0" vertical="bottom" wrapText="true"/>
      <protection hidden="false" locked="false"/>
    </xf>
    <xf applyAlignment="true" applyBorder="true" applyFont="true" applyProtection="false" borderId="24" fillId="0" fontId="32" numFmtId="164" xfId="22">
      <alignment horizontal="left" indent="0" shrinkToFit="false" textRotation="0" vertical="bottom" wrapText="true"/>
      <protection hidden="false" locked="false"/>
    </xf>
    <xf applyAlignment="true" applyBorder="true" applyFont="true" applyProtection="false" borderId="24" fillId="0" fontId="32" numFmtId="181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24" fillId="0" fontId="32" numFmtId="180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24" fillId="0" fontId="32" numFmtId="180" xfId="22">
      <alignment horizontal="right" indent="0" shrinkToFit="false" textRotation="0" vertical="bottom" wrapText="false"/>
      <protection hidden="false" locked="false"/>
    </xf>
    <xf applyAlignment="true" applyBorder="true" applyFont="true" applyProtection="false" borderId="24" fillId="0" fontId="32" numFmtId="181" xfId="22">
      <alignment horizontal="right" indent="0" shrinkToFit="false" textRotation="0" vertical="bottom" wrapText="false"/>
      <protection hidden="false" locked="false"/>
    </xf>
    <xf applyAlignment="true" applyBorder="true" applyFont="true" applyProtection="false" borderId="24" fillId="0" fontId="52" numFmtId="188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24" fillId="0" fontId="52" numFmtId="164" xfId="22">
      <alignment horizontal="center" indent="0" shrinkToFit="false" textRotation="0" vertical="bottom" wrapText="true"/>
      <protection hidden="false" locked="false"/>
    </xf>
    <xf applyAlignment="true" applyBorder="true" applyFont="true" applyProtection="false" borderId="24" fillId="0" fontId="52" numFmtId="164" xfId="22">
      <alignment horizontal="left" indent="0" shrinkToFit="false" textRotation="0" vertical="bottom" wrapText="true"/>
      <protection hidden="false" locked="false"/>
    </xf>
    <xf applyAlignment="true" applyBorder="true" applyFont="true" applyProtection="false" borderId="24" fillId="0" fontId="52" numFmtId="181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24" fillId="0" fontId="52" numFmtId="180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24" fillId="0" fontId="52" numFmtId="181" xfId="22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53" numFmtId="188" xfId="22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53" numFmtId="164" xfId="22">
      <alignment horizontal="center" indent="0" shrinkToFit="false" textRotation="0" vertical="bottom" wrapText="true"/>
      <protection hidden="false" locked="false"/>
    </xf>
    <xf applyAlignment="true" applyBorder="false" applyFont="true" applyProtection="false" borderId="0" fillId="0" fontId="53" numFmtId="164" xfId="22">
      <alignment horizontal="left" indent="0" shrinkToFit="false" textRotation="0" vertical="bottom" wrapText="true"/>
      <protection hidden="false" locked="false"/>
    </xf>
    <xf applyAlignment="true" applyBorder="false" applyFont="true" applyProtection="false" borderId="0" fillId="0" fontId="53" numFmtId="181" xfId="22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53" numFmtId="180" xfId="22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54" numFmtId="188" xfId="22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54" numFmtId="164" xfId="22">
      <alignment horizontal="center" indent="0" shrinkToFit="false" textRotation="0" vertical="bottom" wrapText="true"/>
      <protection hidden="false" locked="false"/>
    </xf>
    <xf applyAlignment="true" applyBorder="false" applyFont="true" applyProtection="false" borderId="0" fillId="0" fontId="54" numFmtId="164" xfId="22">
      <alignment horizontal="left" indent="0" shrinkToFit="false" textRotation="0" vertical="bottom" wrapText="true"/>
      <protection hidden="false" locked="false"/>
    </xf>
    <xf applyAlignment="true" applyBorder="false" applyFont="true" applyProtection="false" borderId="0" fillId="0" fontId="54" numFmtId="181" xfId="22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54" numFmtId="180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25" fillId="2" fontId="54" numFmtId="180" xfId="22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54" numFmtId="181" xfId="22">
      <alignment horizontal="right" indent="0" shrinkToFit="false" textRotation="0" vertical="bottom" wrapText="false"/>
      <protection hidden="false" locked="false"/>
    </xf>
    <xf applyAlignment="true" applyBorder="true" applyFont="true" applyProtection="false" borderId="0" fillId="0" fontId="32" numFmtId="188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0" fillId="0" fontId="32" numFmtId="164" xfId="22">
      <alignment horizontal="center" indent="0" shrinkToFit="false" textRotation="0" vertical="bottom" wrapText="true"/>
      <protection hidden="false" locked="false"/>
    </xf>
    <xf applyAlignment="true" applyBorder="true" applyFont="true" applyProtection="false" borderId="0" fillId="0" fontId="32" numFmtId="164" xfId="22">
      <alignment horizontal="left" indent="0" shrinkToFit="false" textRotation="0" vertical="bottom" wrapText="true"/>
      <protection hidden="false" locked="false"/>
    </xf>
    <xf applyAlignment="true" applyBorder="true" applyFont="true" applyProtection="false" borderId="0" fillId="0" fontId="32" numFmtId="180" xfId="22">
      <alignment horizontal="center" indent="0" shrinkToFit="false" textRotation="0" vertical="bottom" wrapText="false"/>
      <protection hidden="false" locked="false"/>
    </xf>
    <xf applyAlignment="true" applyBorder="true" applyFont="true" applyProtection="false" borderId="0" fillId="0" fontId="32" numFmtId="180" xfId="22">
      <alignment horizontal="right" indent="0" shrinkToFit="false" textRotation="0" vertical="bottom" wrapText="false"/>
      <protection hidden="false" locked="false"/>
    </xf>
    <xf applyAlignment="true" applyBorder="true" applyFont="true" applyProtection="false" borderId="0" fillId="0" fontId="32" numFmtId="181" xfId="22">
      <alignment horizontal="right" indent="0" shrinkToFit="false" textRotation="0" vertical="bottom" wrapText="false"/>
      <protection hidden="false" locked="false"/>
    </xf>
    <xf applyAlignment="true" applyBorder="true" applyFont="true" applyProtection="true" borderId="0" fillId="2" fontId="14" numFmtId="164" xfId="22">
      <alignment horizontal="left" indent="0" shrinkToFit="false" textRotation="0" vertical="top" wrapText="false"/>
      <protection hidden="false" locked="true"/>
    </xf>
    <xf applyAlignment="true" applyBorder="false" applyFont="true" applyProtection="false" borderId="0" fillId="0" fontId="53" numFmtId="180" xfId="22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53" numFmtId="181" xfId="22">
      <alignment horizontal="right" indent="0" shrinkToFit="false" textRotation="0" vertical="bottom" wrapText="false"/>
      <protection hidden="false" locked="false"/>
    </xf>
    <xf applyAlignment="true" applyBorder="true" applyFont="true" applyProtection="false" borderId="24" fillId="0" fontId="52" numFmtId="180" xfId="22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55" numFmtId="188" xfId="22">
      <alignment horizontal="center" indent="0" shrinkToFit="false" textRotation="0" vertical="center" wrapText="false"/>
      <protection hidden="false" locked="false"/>
    </xf>
    <xf applyAlignment="true" applyBorder="false" applyFont="true" applyProtection="false" borderId="0" fillId="0" fontId="55" numFmtId="164" xfId="22">
      <alignment horizontal="center" indent="0" shrinkToFit="false" textRotation="0" vertical="center" wrapText="true"/>
      <protection hidden="false" locked="false"/>
    </xf>
    <xf applyAlignment="true" applyBorder="false" applyFont="true" applyProtection="false" borderId="0" fillId="0" fontId="55" numFmtId="164" xfId="22">
      <alignment horizontal="left" indent="0" shrinkToFit="false" textRotation="0" vertical="center" wrapText="true"/>
      <protection hidden="false" locked="false"/>
    </xf>
    <xf applyAlignment="true" applyBorder="false" applyFont="true" applyProtection="false" borderId="0" fillId="0" fontId="55" numFmtId="181" xfId="22">
      <alignment horizontal="right" indent="0" shrinkToFit="false" textRotation="0" vertical="center" wrapText="false"/>
      <protection hidden="false" locked="false"/>
    </xf>
    <xf applyAlignment="true" applyBorder="false" applyFont="true" applyProtection="false" borderId="0" fillId="0" fontId="55" numFmtId="180" xfId="22">
      <alignment horizontal="right" indent="0" shrinkToFit="false" textRotation="0" vertical="center" wrapText="false"/>
      <protection hidden="false" locked="false"/>
    </xf>
    <xf applyAlignment="true" applyBorder="false" applyFont="true" applyProtection="false" borderId="0" fillId="0" fontId="54" numFmtId="180" xfId="22">
      <alignment horizontal="right" indent="0" shrinkToFit="false" textRotation="0" vertical="bottom" wrapText="false"/>
      <protection hidden="false" locked="false"/>
    </xf>
    <xf applyAlignment="true" applyBorder="true" applyFont="true" applyProtection="false" borderId="26" fillId="0" fontId="9" numFmtId="164" xfId="22">
      <alignment horizontal="left" indent="0" shrinkToFit="false" textRotation="0" vertical="top" wrapText="true"/>
      <protection hidden="false" locked="false"/>
    </xf>
    <xf applyAlignment="true" applyBorder="true" applyFont="false" applyProtection="false" borderId="27" fillId="0" fontId="48" numFmtId="164" xfId="22">
      <alignment horizontal="center" indent="0" shrinkToFit="false" textRotation="0" vertical="top" wrapText="true"/>
      <protection hidden="false" locked="false"/>
    </xf>
    <xf applyAlignment="true" applyBorder="true" applyFont="false" applyProtection="false" borderId="27" fillId="0" fontId="48" numFmtId="181" xfId="22">
      <alignment horizontal="center" indent="0" shrinkToFit="false" textRotation="0" vertical="top" wrapText="false"/>
      <protection hidden="false" locked="false"/>
    </xf>
    <xf applyAlignment="true" applyBorder="true" applyFont="false" applyProtection="false" borderId="27" fillId="0" fontId="48" numFmtId="180" xfId="22">
      <alignment horizontal="center" indent="0" shrinkToFit="false" textRotation="0" vertical="top" wrapText="false"/>
      <protection hidden="false" locked="false"/>
    </xf>
    <xf applyAlignment="true" applyBorder="true" applyFont="true" applyProtection="false" borderId="25" fillId="2" fontId="56" numFmtId="180" xfId="22">
      <alignment horizontal="right" indent="0" shrinkToFit="false" textRotation="0" vertical="top" wrapText="false"/>
      <protection hidden="false" locked="fals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32" numFmtId="188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32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3" fillId="0" fontId="32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13" fillId="0" fontId="32" numFmtId="180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32" numFmtId="179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32" numFmtId="180" xfId="0">
      <alignment horizontal="right" indent="0" shrinkToFit="false" textRotation="0" vertical="bottom" wrapText="false"/>
      <protection hidden="false" locked="false"/>
    </xf>
    <xf applyAlignment="true" applyBorder="true" applyFont="true" applyProtection="true" borderId="13" fillId="0" fontId="32" numFmtId="181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72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3" fillId="0" fontId="52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3" fillId="0" fontId="52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13" fillId="0" fontId="52" numFmtId="180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52" numFmtId="179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3" fillId="0" fontId="52" numFmtId="180" xfId="0">
      <alignment horizontal="right" indent="0" shrinkToFit="false" textRotation="0" vertical="bottom" wrapText="false"/>
      <protection hidden="false" locked="false"/>
    </xf>
    <xf applyAlignment="true" applyBorder="true" applyFont="true" applyProtection="true" borderId="13" fillId="0" fontId="52" numFmtId="181" xfId="0">
      <alignment horizontal="right" indent="0" shrinkToFit="false" textRotation="0" vertical="bottom" wrapText="false"/>
      <protection hidden="false" locked="false"/>
    </xf>
  </cellXfs>
  <cellStyles count="10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normální_List1" xfId="20"/>
    <cellStyle builtinId="54" customBuiltin="true" name="Excel Built-in Normal 2" xfId="21"/>
    <cellStyle builtinId="54" customBuiltin="true" name="Excel Built-in Normální 3" xfId="22"/>
    <cellStyle builtinId="54" customBuiltin="true" name="Excel Built-in Měna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99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206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C4" activeCellId="0" pane="topLeft" sqref="C4"/>
    </sheetView>
  </sheetViews>
  <sheetFormatPr defaultRowHeight="14.4"/>
  <cols>
    <col collapsed="false" hidden="false" max="1" min="1" style="0" width="4.78061224489796"/>
    <col collapsed="false" hidden="false" max="2" min="2" style="0" width="43.1071428571429"/>
    <col collapsed="false" hidden="false" max="3" min="3" style="0" width="14.7755102040816"/>
    <col collapsed="false" hidden="false" max="1025" min="4" style="0" width="8.72959183673469"/>
  </cols>
  <sheetData>
    <row collapsed="false" customFormat="false" customHeight="false" hidden="false" ht="14.4" outlineLevel="0" r="1">
      <c r="A1" s="1" t="s">
        <v>0</v>
      </c>
      <c r="B1" s="2"/>
      <c r="C1" s="3" t="s">
        <v>1</v>
      </c>
    </row>
    <row collapsed="false" customFormat="false" customHeight="false" hidden="false" ht="14.4" outlineLevel="0" r="2">
      <c r="A2" s="4" t="s">
        <v>2</v>
      </c>
      <c r="B2" s="5"/>
      <c r="C2" s="6" t="s">
        <v>3</v>
      </c>
    </row>
    <row collapsed="false" customFormat="false" customHeight="true" hidden="false" ht="16.8" outlineLevel="0" r="3">
      <c r="B3" s="7" t="s">
        <v>4</v>
      </c>
    </row>
    <row collapsed="false" customFormat="false" customHeight="false" hidden="false" ht="14.05" outlineLevel="0" r="4">
      <c r="B4" s="7" t="s">
        <v>5</v>
      </c>
      <c r="C4" s="8" t="n">
        <f aca="false">položky!H4</f>
        <v>0</v>
      </c>
    </row>
    <row collapsed="false" customFormat="false" customHeight="false" hidden="false" ht="14.4" outlineLevel="0" r="5">
      <c r="B5" s="7" t="s">
        <v>6</v>
      </c>
      <c r="C5" s="9" t="n">
        <f aca="false">položky!H28</f>
        <v>0</v>
      </c>
    </row>
    <row collapsed="false" customFormat="false" customHeight="false" hidden="false" ht="14.4" outlineLevel="0" r="6">
      <c r="B6" s="7" t="s">
        <v>7</v>
      </c>
      <c r="C6" s="9" t="n">
        <f aca="false">položky!H37</f>
        <v>0</v>
      </c>
    </row>
    <row collapsed="false" customFormat="false" customHeight="false" hidden="false" ht="14.4" outlineLevel="0" r="7">
      <c r="B7" s="7" t="s">
        <v>8</v>
      </c>
      <c r="C7" s="9" t="n">
        <f aca="false">položky!H48</f>
        <v>0</v>
      </c>
    </row>
    <row collapsed="false" customFormat="false" customHeight="false" hidden="false" ht="14.4" outlineLevel="0" r="8">
      <c r="B8" s="7" t="s">
        <v>9</v>
      </c>
      <c r="C8" s="9" t="n">
        <f aca="false">položky!H72</f>
        <v>0</v>
      </c>
    </row>
    <row collapsed="false" customFormat="false" customHeight="false" hidden="false" ht="14.4" outlineLevel="0" r="9">
      <c r="B9" s="7" t="s">
        <v>10</v>
      </c>
      <c r="C9" s="9" t="n">
        <f aca="false">položky!H118</f>
        <v>0</v>
      </c>
    </row>
    <row collapsed="false" customFormat="false" customHeight="false" hidden="false" ht="14.4" outlineLevel="0" r="10">
      <c r="B10" s="7" t="s">
        <v>11</v>
      </c>
      <c r="C10" s="9" t="n">
        <f aca="false">položky!H155</f>
        <v>0</v>
      </c>
    </row>
    <row collapsed="false" customFormat="false" customHeight="false" hidden="false" ht="14.4" outlineLevel="0" r="11">
      <c r="B11" s="7" t="s">
        <v>12</v>
      </c>
      <c r="C11" s="9" t="n">
        <f aca="false">položky!H220</f>
        <v>0</v>
      </c>
    </row>
    <row collapsed="false" customFormat="false" customHeight="false" hidden="false" ht="14.4" outlineLevel="0" r="12">
      <c r="B12" s="7" t="s">
        <v>13</v>
      </c>
      <c r="C12" s="9" t="n">
        <f aca="false">položky!H233</f>
        <v>0</v>
      </c>
    </row>
    <row collapsed="false" customFormat="false" customHeight="false" hidden="false" ht="14.4" outlineLevel="0" r="13">
      <c r="B13" s="7" t="s">
        <v>14</v>
      </c>
      <c r="C13" s="9" t="n">
        <f aca="false">položky!H246</f>
        <v>0</v>
      </c>
    </row>
    <row collapsed="false" customFormat="false" customHeight="false" hidden="false" ht="14.4" outlineLevel="0" r="14">
      <c r="B14" s="7" t="s">
        <v>15</v>
      </c>
      <c r="C14" s="9" t="n">
        <f aca="false">položky!H253</f>
        <v>0</v>
      </c>
    </row>
    <row collapsed="false" customFormat="false" customHeight="false" hidden="false" ht="14.4" outlineLevel="0" r="15">
      <c r="B15" s="7" t="s">
        <v>16</v>
      </c>
      <c r="C15" s="9" t="n">
        <f aca="false">položky!H277</f>
        <v>0</v>
      </c>
    </row>
    <row collapsed="false" customFormat="false" customHeight="false" hidden="false" ht="14.4" outlineLevel="0" r="16">
      <c r="B16" s="7" t="s">
        <v>17</v>
      </c>
      <c r="C16" s="9" t="n">
        <f aca="false">položky!H465</f>
        <v>0</v>
      </c>
    </row>
    <row collapsed="false" customFormat="false" customHeight="false" hidden="false" ht="14.4" outlineLevel="0" r="17">
      <c r="B17" s="7" t="s">
        <v>18</v>
      </c>
      <c r="C17" s="9" t="n">
        <f aca="false">položky!H321</f>
        <v>0</v>
      </c>
    </row>
    <row collapsed="false" customFormat="false" customHeight="false" hidden="false" ht="14.4" outlineLevel="0" r="18">
      <c r="B18" s="7" t="s">
        <v>19</v>
      </c>
      <c r="C18" s="8" t="n">
        <f aca="false">položky!H367</f>
        <v>0</v>
      </c>
    </row>
    <row collapsed="false" customFormat="false" customHeight="false" hidden="false" ht="14.4" outlineLevel="0" r="19">
      <c r="B19" s="7" t="s">
        <v>20</v>
      </c>
      <c r="C19" s="8" t="n">
        <f aca="false">položky!H384</f>
        <v>0</v>
      </c>
    </row>
    <row collapsed="false" customFormat="false" customHeight="false" hidden="false" ht="14.4" outlineLevel="0" r="20">
      <c r="B20" s="7" t="s">
        <v>21</v>
      </c>
      <c r="C20" s="9" t="n">
        <f aca="false">položky!H465</f>
        <v>0</v>
      </c>
    </row>
    <row collapsed="false" customFormat="false" customHeight="false" hidden="false" ht="14.4" outlineLevel="0" r="21">
      <c r="B21" s="7" t="s">
        <v>22</v>
      </c>
      <c r="C21" s="8" t="n">
        <f aca="false">položky!H487</f>
        <v>0</v>
      </c>
    </row>
    <row collapsed="false" customFormat="false" customHeight="false" hidden="false" ht="14.4" outlineLevel="0" r="22">
      <c r="B22" s="7" t="s">
        <v>23</v>
      </c>
      <c r="C22" s="8" t="n">
        <f aca="false">položky!H504</f>
        <v>0</v>
      </c>
    </row>
    <row collapsed="false" customFormat="false" customHeight="false" hidden="false" ht="14.4" outlineLevel="0" r="23">
      <c r="B23" s="7" t="s">
        <v>24</v>
      </c>
      <c r="C23" s="8" t="n">
        <f aca="false">položky!H513</f>
        <v>0</v>
      </c>
    </row>
    <row collapsed="false" customFormat="false" customHeight="false" hidden="false" ht="14.4" outlineLevel="0" r="24">
      <c r="B24" s="7" t="s">
        <v>25</v>
      </c>
      <c r="C24" s="8" t="n">
        <f aca="false">položky!H523</f>
        <v>0</v>
      </c>
    </row>
    <row collapsed="false" customFormat="false" customHeight="false" hidden="false" ht="14.4" outlineLevel="0" r="25">
      <c r="B25" s="7" t="s">
        <v>26</v>
      </c>
      <c r="C25" s="8" t="n">
        <f aca="false">'kanal.'!H70</f>
        <v>0</v>
      </c>
    </row>
    <row collapsed="false" customFormat="false" customHeight="false" hidden="false" ht="14.4" outlineLevel="0" r="26">
      <c r="B26" s="7" t="s">
        <v>27</v>
      </c>
      <c r="C26" s="8" t="n">
        <f aca="false">vodovod!H54</f>
        <v>0</v>
      </c>
    </row>
    <row collapsed="false" customFormat="false" customHeight="false" hidden="false" ht="14.4" outlineLevel="0" r="27">
      <c r="B27" s="7" t="s">
        <v>28</v>
      </c>
      <c r="C27" s="8" t="n">
        <f aca="false">UT!H76</f>
        <v>0</v>
      </c>
    </row>
    <row collapsed="false" customFormat="false" customHeight="false" hidden="false" ht="14.4" outlineLevel="0" r="28">
      <c r="B28" s="7" t="s">
        <v>29</v>
      </c>
      <c r="C28" s="8" t="n">
        <f aca="false">silno!H125</f>
        <v>0</v>
      </c>
    </row>
    <row collapsed="false" customFormat="false" customHeight="false" hidden="false" ht="14.4" outlineLevel="0" r="29">
      <c r="B29" s="7" t="s">
        <v>30</v>
      </c>
      <c r="C29" s="8" t="n">
        <f aca="false">slabo!H4</f>
        <v>0</v>
      </c>
    </row>
    <row collapsed="false" customFormat="false" customHeight="false" hidden="false" ht="15" outlineLevel="0" r="30">
      <c r="B30" s="10" t="s">
        <v>31</v>
      </c>
      <c r="C30" s="11" t="n">
        <f aca="false">VZT!H4</f>
        <v>0</v>
      </c>
    </row>
    <row collapsed="false" customFormat="false" customHeight="false" hidden="false" ht="14.4" outlineLevel="0" r="31">
      <c r="B31" s="12" t="s">
        <v>32</v>
      </c>
      <c r="C31" s="13" t="n">
        <f aca="false">SUM(C4:C30)</f>
        <v>0</v>
      </c>
    </row>
    <row collapsed="false" customFormat="false" customHeight="false" hidden="false" ht="14.4" outlineLevel="0" r="32">
      <c r="B32" s="7" t="s">
        <v>33</v>
      </c>
      <c r="C32" s="8"/>
    </row>
    <row collapsed="false" customFormat="false" customHeight="false" hidden="false" ht="14.4" outlineLevel="0" r="33">
      <c r="B33" s="14" t="s">
        <v>34</v>
      </c>
      <c r="C33" s="8"/>
    </row>
    <row collapsed="false" customFormat="false" customHeight="false" hidden="false" ht="14.4" outlineLevel="0" r="34">
      <c r="B34" s="14" t="s">
        <v>35</v>
      </c>
      <c r="C34" s="8"/>
    </row>
    <row collapsed="false" customFormat="false" customHeight="false" hidden="false" ht="14.4" outlineLevel="0" r="35">
      <c r="B35" s="15"/>
      <c r="C35" s="16"/>
    </row>
    <row collapsed="false" customFormat="false" customHeight="false" hidden="false" ht="14.4" outlineLevel="0" r="36">
      <c r="B36" s="12" t="s">
        <v>36</v>
      </c>
      <c r="C36" s="13" t="n">
        <f aca="false">SUM(C33:C35)</f>
        <v>0</v>
      </c>
    </row>
    <row collapsed="false" customFormat="false" customHeight="false" hidden="false" ht="15" outlineLevel="0" r="37">
      <c r="B37" s="17"/>
      <c r="C37" s="18"/>
    </row>
    <row collapsed="false" customFormat="false" customHeight="false" hidden="false" ht="14.4" outlineLevel="0" r="38">
      <c r="B38" s="19" t="s">
        <v>37</v>
      </c>
      <c r="C38" s="20" t="n">
        <f aca="false">SUBTOTAL(9,C4:C37)/2</f>
        <v>0</v>
      </c>
    </row>
    <row collapsed="false" customFormat="false" customHeight="false" hidden="false" ht="15" outlineLevel="0" r="39">
      <c r="B39" s="21" t="s">
        <v>38</v>
      </c>
      <c r="C39" s="22" t="n">
        <f aca="false">C38*0.21</f>
        <v>0</v>
      </c>
    </row>
    <row collapsed="false" customFormat="false" customHeight="false" hidden="false" ht="14.4" outlineLevel="0" r="40">
      <c r="B40" s="19" t="s">
        <v>39</v>
      </c>
      <c r="C40" s="20" t="n">
        <f aca="false">C39+C38</f>
        <v>0</v>
      </c>
    </row>
    <row collapsed="false" customFormat="false" customHeight="false" hidden="false" ht="14.05" outlineLevel="0" r="61"/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25"/>
  <sheetViews>
    <sheetView colorId="64" defaultGridColor="true" rightToLeft="false" showFormulas="false" showGridLines="true" showOutlineSymbols="true" showRowColHeaders="true" showZeros="true" tabSelected="true" topLeftCell="A115" view="normal" windowProtection="false" workbookViewId="0" zoomScale="94" zoomScaleNormal="94" zoomScalePageLayoutView="100">
      <selection activeCell="D131" activeCellId="0" pane="topLeft" sqref="D131"/>
    </sheetView>
  </sheetViews>
  <sheetFormatPr defaultRowHeight="12.85"/>
  <cols>
    <col collapsed="false" hidden="false" max="1" min="1" style="0" width="4.55612244897959"/>
    <col collapsed="false" hidden="false" max="2" min="2" style="0" width="3.33163265306122"/>
    <col collapsed="false" hidden="false" max="3" min="3" style="0" width="11.1071428571429"/>
    <col collapsed="false" hidden="false" max="4" min="4" style="0" width="50.6683673469388"/>
    <col collapsed="false" hidden="false" max="5" min="5" style="0" width="6.00510204081633"/>
    <col collapsed="false" hidden="false" max="6" min="6" style="0" width="8.10714285714286"/>
    <col collapsed="false" hidden="false" max="7" min="7" style="0" width="9.89285714285714"/>
    <col collapsed="false" hidden="false" max="8" min="8" style="0" width="10.2244897959184"/>
    <col collapsed="false" hidden="false" max="12" min="9" style="0" width="7.66836734693878"/>
    <col collapsed="false" hidden="false" max="13" min="13" style="0" width="4.3265306122449"/>
    <col collapsed="false" hidden="false" max="1025" min="14" style="0" width="8.89285714285714"/>
  </cols>
  <sheetData>
    <row collapsed="false" customFormat="true" customHeight="false" hidden="false" ht="14.05" outlineLevel="0" r="1" s="32">
      <c r="A1" s="23"/>
      <c r="B1" s="24"/>
      <c r="C1" s="25" t="s">
        <v>40</v>
      </c>
      <c r="D1" s="26" t="s">
        <v>41</v>
      </c>
      <c r="E1" s="27" t="s">
        <v>1</v>
      </c>
      <c r="F1" s="28"/>
      <c r="G1" s="29"/>
      <c r="H1" s="24"/>
      <c r="I1" s="30"/>
      <c r="J1" s="24"/>
      <c r="K1" s="30"/>
      <c r="L1" s="30" t="s">
        <v>42</v>
      </c>
      <c r="M1" s="31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collapsed="false" customFormat="false" customHeight="true" hidden="false" ht="13.8" outlineLevel="0" r="2">
      <c r="A2" s="33"/>
      <c r="B2" s="34"/>
      <c r="C2" s="35" t="s">
        <v>43</v>
      </c>
      <c r="D2" s="36" t="s">
        <v>44</v>
      </c>
      <c r="E2" s="34" t="s">
        <v>45</v>
      </c>
      <c r="F2" s="37"/>
      <c r="G2" s="38"/>
      <c r="H2" s="39"/>
      <c r="I2" s="34"/>
      <c r="J2" s="40"/>
      <c r="K2" s="40"/>
      <c r="L2" s="40"/>
      <c r="M2" s="41"/>
    </row>
    <row collapsed="false" customFormat="true" customHeight="true" hidden="false" ht="11.4" outlineLevel="0" r="3" s="49">
      <c r="A3" s="42" t="s">
        <v>46</v>
      </c>
      <c r="B3" s="43" t="s">
        <v>47</v>
      </c>
      <c r="C3" s="43"/>
      <c r="D3" s="43" t="s">
        <v>48</v>
      </c>
      <c r="E3" s="44" t="s">
        <v>49</v>
      </c>
      <c r="F3" s="45" t="s">
        <v>50</v>
      </c>
      <c r="G3" s="46" t="s">
        <v>51</v>
      </c>
      <c r="H3" s="47" t="s">
        <v>52</v>
      </c>
      <c r="I3" s="44" t="s">
        <v>53</v>
      </c>
      <c r="J3" s="48" t="s">
        <v>54</v>
      </c>
      <c r="K3" s="44" t="s">
        <v>55</v>
      </c>
      <c r="L3" s="48" t="s">
        <v>54</v>
      </c>
      <c r="M3" s="48" t="s">
        <v>56</v>
      </c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collapsed="false" customFormat="false" customHeight="true" hidden="false" ht="16.2" outlineLevel="0" r="4">
      <c r="B4" s="50"/>
      <c r="C4" s="51"/>
      <c r="D4" s="52" t="s">
        <v>5</v>
      </c>
      <c r="E4" s="53"/>
      <c r="F4" s="54"/>
      <c r="G4" s="55"/>
      <c r="H4" s="56" t="n">
        <f aca="false">SUBTOTAL(9,H5:H27)</f>
        <v>0</v>
      </c>
      <c r="I4" s="57"/>
      <c r="J4" s="58" t="n">
        <f aca="false">SUBTOTAL(9,J5:J27)</f>
        <v>0</v>
      </c>
      <c r="K4" s="59"/>
      <c r="L4" s="58" t="n">
        <f aca="false">SUBTOTAL(9,L5:L27)</f>
        <v>100.8</v>
      </c>
      <c r="M4" s="58"/>
    </row>
    <row collapsed="false" customFormat="false" customHeight="true" hidden="false" ht="16.2" outlineLevel="0" r="5">
      <c r="A5" s="60" t="n">
        <v>1</v>
      </c>
      <c r="B5" s="61" t="s">
        <v>57</v>
      </c>
      <c r="C5" s="62" t="s">
        <v>58</v>
      </c>
      <c r="D5" s="63" t="s">
        <v>59</v>
      </c>
      <c r="E5" s="64" t="s">
        <v>60</v>
      </c>
      <c r="F5" s="65" t="n">
        <v>84.866</v>
      </c>
      <c r="G5" s="66"/>
      <c r="H5" s="67" t="n">
        <f aca="false">F5*G5</f>
        <v>0</v>
      </c>
      <c r="I5" s="68"/>
      <c r="J5" s="69" t="n">
        <f aca="false">F5*I5</f>
        <v>0</v>
      </c>
      <c r="K5" s="68"/>
      <c r="L5" s="69" t="n">
        <f aca="false">F5*K5</f>
        <v>0</v>
      </c>
      <c r="M5" s="70" t="s">
        <v>61</v>
      </c>
    </row>
    <row collapsed="false" customFormat="false" customHeight="true" hidden="false" ht="16.2" outlineLevel="0" r="6">
      <c r="A6" s="60"/>
      <c r="B6" s="71" t="s">
        <v>62</v>
      </c>
      <c r="C6" s="72" t="n">
        <f aca="false">F6/0.05</f>
        <v>752.76</v>
      </c>
      <c r="D6" s="73" t="s">
        <v>63</v>
      </c>
      <c r="E6" s="74" t="s">
        <v>60</v>
      </c>
      <c r="F6" s="75" t="n">
        <v>37.638</v>
      </c>
      <c r="G6" s="66"/>
      <c r="H6" s="67"/>
      <c r="I6" s="68"/>
      <c r="J6" s="69"/>
      <c r="K6" s="68"/>
      <c r="L6" s="69"/>
      <c r="M6" s="70"/>
    </row>
    <row collapsed="false" customFormat="false" customHeight="true" hidden="false" ht="16.2" outlineLevel="0" r="7">
      <c r="A7" s="60"/>
      <c r="B7" s="71" t="s">
        <v>62</v>
      </c>
      <c r="C7" s="72" t="n">
        <f aca="false">F7/0.1</f>
        <v>136.64</v>
      </c>
      <c r="D7" s="73" t="s">
        <v>64</v>
      </c>
      <c r="E7" s="74" t="s">
        <v>60</v>
      </c>
      <c r="F7" s="75" t="n">
        <v>13.664</v>
      </c>
      <c r="G7" s="66"/>
      <c r="H7" s="67"/>
      <c r="I7" s="68"/>
      <c r="J7" s="69"/>
      <c r="K7" s="68"/>
      <c r="L7" s="69"/>
      <c r="M7" s="70"/>
    </row>
    <row collapsed="false" customFormat="false" customHeight="true" hidden="false" ht="16.2" outlineLevel="0" r="8">
      <c r="A8" s="60"/>
      <c r="B8" s="71" t="s">
        <v>62</v>
      </c>
      <c r="C8" s="72" t="n">
        <f aca="false">11.71+10.95+9.14</f>
        <v>31.8</v>
      </c>
      <c r="D8" s="73" t="s">
        <v>65</v>
      </c>
      <c r="E8" s="74" t="s">
        <v>60</v>
      </c>
      <c r="F8" s="75" t="n">
        <v>9.54</v>
      </c>
      <c r="G8" s="66"/>
      <c r="H8" s="67"/>
      <c r="I8" s="68"/>
      <c r="J8" s="69"/>
      <c r="K8" s="68"/>
      <c r="L8" s="69"/>
      <c r="M8" s="70"/>
    </row>
    <row collapsed="false" customFormat="false" customHeight="true" hidden="false" ht="16.2" outlineLevel="0" r="9">
      <c r="A9" s="60"/>
      <c r="B9" s="71" t="s">
        <v>62</v>
      </c>
      <c r="C9" s="72" t="n">
        <f aca="false">F9/0.1</f>
        <v>240.24</v>
      </c>
      <c r="D9" s="73" t="s">
        <v>66</v>
      </c>
      <c r="E9" s="74" t="s">
        <v>60</v>
      </c>
      <c r="F9" s="75" t="n">
        <v>24.024</v>
      </c>
      <c r="G9" s="66"/>
      <c r="H9" s="67"/>
      <c r="I9" s="68"/>
      <c r="J9" s="69"/>
      <c r="K9" s="68"/>
      <c r="L9" s="69"/>
      <c r="M9" s="70"/>
    </row>
    <row collapsed="false" customFormat="false" customHeight="true" hidden="false" ht="16.2" outlineLevel="0" r="10">
      <c r="A10" s="60" t="n">
        <f aca="false">A5+1</f>
        <v>2</v>
      </c>
      <c r="B10" s="61" t="s">
        <v>57</v>
      </c>
      <c r="C10" s="62" t="s">
        <v>67</v>
      </c>
      <c r="D10" s="63" t="s">
        <v>68</v>
      </c>
      <c r="E10" s="64" t="s">
        <v>62</v>
      </c>
      <c r="F10" s="76" t="n">
        <v>210</v>
      </c>
      <c r="G10" s="66"/>
      <c r="H10" s="67" t="n">
        <f aca="false">F10*G10</f>
        <v>0</v>
      </c>
      <c r="I10" s="68"/>
      <c r="J10" s="69" t="n">
        <f aca="false">F10*I10</f>
        <v>0</v>
      </c>
      <c r="K10" s="68" t="n">
        <v>0.48</v>
      </c>
      <c r="L10" s="69" t="n">
        <f aca="false">F10*K10</f>
        <v>100.8</v>
      </c>
      <c r="M10" s="70" t="s">
        <v>61</v>
      </c>
    </row>
    <row collapsed="false" customFormat="false" customHeight="true" hidden="false" ht="16.2" outlineLevel="0" r="11">
      <c r="A11" s="60" t="n">
        <f aca="false">A10+1</f>
        <v>3</v>
      </c>
      <c r="B11" s="61" t="s">
        <v>57</v>
      </c>
      <c r="C11" s="62" t="s">
        <v>69</v>
      </c>
      <c r="D11" s="63" t="s">
        <v>70</v>
      </c>
      <c r="E11" s="64" t="s">
        <v>60</v>
      </c>
      <c r="F11" s="76" t="n">
        <v>84</v>
      </c>
      <c r="G11" s="66"/>
      <c r="H11" s="67" t="n">
        <f aca="false">F11*G11</f>
        <v>0</v>
      </c>
      <c r="I11" s="68"/>
      <c r="J11" s="69" t="n">
        <f aca="false">F11*I11</f>
        <v>0</v>
      </c>
      <c r="K11" s="68"/>
      <c r="L11" s="69" t="n">
        <f aca="false">F11*K11</f>
        <v>0</v>
      </c>
      <c r="M11" s="70" t="s">
        <v>61</v>
      </c>
    </row>
    <row collapsed="false" customFormat="false" customHeight="true" hidden="false" ht="22.8" outlineLevel="0" r="12">
      <c r="A12" s="60" t="n">
        <f aca="false">A11+1</f>
        <v>4</v>
      </c>
      <c r="B12" s="61" t="s">
        <v>57</v>
      </c>
      <c r="C12" s="62" t="s">
        <v>71</v>
      </c>
      <c r="D12" s="63" t="s">
        <v>72</v>
      </c>
      <c r="E12" s="64" t="s">
        <v>60</v>
      </c>
      <c r="F12" s="76" t="n">
        <v>133</v>
      </c>
      <c r="G12" s="66"/>
      <c r="H12" s="67" t="n">
        <f aca="false">F12*G12</f>
        <v>0</v>
      </c>
      <c r="I12" s="68"/>
      <c r="J12" s="69" t="n">
        <f aca="false">F12*I12</f>
        <v>0</v>
      </c>
      <c r="K12" s="68"/>
      <c r="L12" s="69" t="n">
        <f aca="false">F12*K12</f>
        <v>0</v>
      </c>
      <c r="M12" s="70" t="s">
        <v>61</v>
      </c>
    </row>
    <row collapsed="false" customFormat="false" customHeight="true" hidden="false" ht="16.2" outlineLevel="0" r="13">
      <c r="A13" s="60" t="n">
        <f aca="false">A12+1</f>
        <v>5</v>
      </c>
      <c r="B13" s="61" t="s">
        <v>57</v>
      </c>
      <c r="C13" s="62" t="s">
        <v>73</v>
      </c>
      <c r="D13" s="63" t="s">
        <v>74</v>
      </c>
      <c r="E13" s="64" t="s">
        <v>60</v>
      </c>
      <c r="F13" s="76" t="n">
        <v>66.5</v>
      </c>
      <c r="G13" s="66"/>
      <c r="H13" s="67" t="n">
        <f aca="false">F13*G13</f>
        <v>0</v>
      </c>
      <c r="I13" s="68"/>
      <c r="J13" s="69" t="n">
        <f aca="false">F13*I13</f>
        <v>0</v>
      </c>
      <c r="K13" s="68"/>
      <c r="L13" s="69" t="n">
        <f aca="false">F13*K13</f>
        <v>0</v>
      </c>
      <c r="M13" s="70" t="s">
        <v>61</v>
      </c>
    </row>
    <row collapsed="false" customFormat="false" customHeight="true" hidden="false" ht="16.2" outlineLevel="0" r="14">
      <c r="A14" s="60" t="n">
        <f aca="false">A13+1</f>
        <v>6</v>
      </c>
      <c r="B14" s="61" t="s">
        <v>57</v>
      </c>
      <c r="C14" s="62" t="s">
        <v>75</v>
      </c>
      <c r="D14" s="63" t="s">
        <v>76</v>
      </c>
      <c r="E14" s="64" t="s">
        <v>60</v>
      </c>
      <c r="F14" s="76" t="n">
        <v>74</v>
      </c>
      <c r="G14" s="66"/>
      <c r="H14" s="67" t="n">
        <f aca="false">F14*G14</f>
        <v>0</v>
      </c>
      <c r="I14" s="68"/>
      <c r="J14" s="69" t="n">
        <f aca="false">F14*I14</f>
        <v>0</v>
      </c>
      <c r="K14" s="68"/>
      <c r="L14" s="69" t="n">
        <f aca="false">F14*K14</f>
        <v>0</v>
      </c>
      <c r="M14" s="70" t="s">
        <v>61</v>
      </c>
    </row>
    <row collapsed="false" customFormat="false" customHeight="true" hidden="false" ht="19.8" outlineLevel="0" r="15">
      <c r="A15" s="60" t="n">
        <f aca="false">A14+1</f>
        <v>7</v>
      </c>
      <c r="B15" s="61" t="s">
        <v>57</v>
      </c>
      <c r="C15" s="62" t="s">
        <v>77</v>
      </c>
      <c r="D15" s="63" t="s">
        <v>78</v>
      </c>
      <c r="E15" s="64" t="s">
        <v>60</v>
      </c>
      <c r="F15" s="76" t="n">
        <v>37</v>
      </c>
      <c r="G15" s="66"/>
      <c r="H15" s="67" t="n">
        <f aca="false">F15*G15</f>
        <v>0</v>
      </c>
      <c r="I15" s="68"/>
      <c r="J15" s="69" t="n">
        <f aca="false">F15*I15</f>
        <v>0</v>
      </c>
      <c r="K15" s="68"/>
      <c r="L15" s="69" t="n">
        <f aca="false">F15*K15</f>
        <v>0</v>
      </c>
      <c r="M15" s="70" t="s">
        <v>61</v>
      </c>
    </row>
    <row collapsed="false" customFormat="false" customHeight="true" hidden="false" ht="16.2" outlineLevel="0" r="16">
      <c r="A16" s="60" t="n">
        <f aca="false">A15+1</f>
        <v>8</v>
      </c>
      <c r="B16" s="61" t="s">
        <v>57</v>
      </c>
      <c r="C16" s="62" t="s">
        <v>79</v>
      </c>
      <c r="D16" s="63" t="s">
        <v>80</v>
      </c>
      <c r="E16" s="64" t="s">
        <v>60</v>
      </c>
      <c r="F16" s="76" t="n">
        <v>155.8</v>
      </c>
      <c r="G16" s="66"/>
      <c r="H16" s="67" t="n">
        <f aca="false">F16*G16</f>
        <v>0</v>
      </c>
      <c r="I16" s="68"/>
      <c r="J16" s="69" t="n">
        <f aca="false">F16*I16</f>
        <v>0</v>
      </c>
      <c r="K16" s="68"/>
      <c r="L16" s="69" t="n">
        <f aca="false">F16*K16</f>
        <v>0</v>
      </c>
      <c r="M16" s="70" t="s">
        <v>61</v>
      </c>
    </row>
    <row collapsed="false" customFormat="false" customHeight="true" hidden="false" ht="16.2" outlineLevel="0" r="17">
      <c r="A17" s="60" t="n">
        <f aca="false">A16+1</f>
        <v>9</v>
      </c>
      <c r="B17" s="61" t="s">
        <v>57</v>
      </c>
      <c r="C17" s="62" t="s">
        <v>81</v>
      </c>
      <c r="D17" s="63" t="s">
        <v>82</v>
      </c>
      <c r="E17" s="64" t="s">
        <v>60</v>
      </c>
      <c r="F17" s="76" t="n">
        <v>77.9</v>
      </c>
      <c r="G17" s="66"/>
      <c r="H17" s="67" t="n">
        <f aca="false">F17*G17</f>
        <v>0</v>
      </c>
      <c r="I17" s="68"/>
      <c r="J17" s="69" t="n">
        <f aca="false">F17*I17</f>
        <v>0</v>
      </c>
      <c r="K17" s="68"/>
      <c r="L17" s="69" t="n">
        <f aca="false">F17*K17</f>
        <v>0</v>
      </c>
      <c r="M17" s="70" t="s">
        <v>61</v>
      </c>
    </row>
    <row collapsed="false" customFormat="false" customHeight="true" hidden="false" ht="16.2" outlineLevel="0" r="18">
      <c r="A18" s="60" t="n">
        <f aca="false">A17+1</f>
        <v>10</v>
      </c>
      <c r="B18" s="61" t="s">
        <v>57</v>
      </c>
      <c r="C18" s="62" t="s">
        <v>83</v>
      </c>
      <c r="D18" s="63" t="s">
        <v>84</v>
      </c>
      <c r="E18" s="64" t="s">
        <v>60</v>
      </c>
      <c r="F18" s="76" t="n">
        <v>108</v>
      </c>
      <c r="G18" s="66"/>
      <c r="H18" s="67" t="n">
        <f aca="false">F18*G18</f>
        <v>0</v>
      </c>
      <c r="I18" s="68"/>
      <c r="J18" s="69" t="n">
        <f aca="false">F18*I18</f>
        <v>0</v>
      </c>
      <c r="K18" s="68"/>
      <c r="L18" s="69" t="n">
        <f aca="false">F18*K18</f>
        <v>0</v>
      </c>
      <c r="M18" s="70" t="s">
        <v>61</v>
      </c>
    </row>
    <row collapsed="false" customFormat="false" customHeight="true" hidden="false" ht="22.8" outlineLevel="0" r="19">
      <c r="A19" s="60" t="n">
        <f aca="false">A18+1</f>
        <v>11</v>
      </c>
      <c r="B19" s="61" t="s">
        <v>57</v>
      </c>
      <c r="C19" s="62" t="s">
        <v>85</v>
      </c>
      <c r="D19" s="63" t="s">
        <v>86</v>
      </c>
      <c r="E19" s="64" t="s">
        <v>62</v>
      </c>
      <c r="F19" s="76" t="n">
        <v>315</v>
      </c>
      <c r="G19" s="66"/>
      <c r="H19" s="67" t="n">
        <f aca="false">F19*G19</f>
        <v>0</v>
      </c>
      <c r="I19" s="68"/>
      <c r="J19" s="69" t="n">
        <f aca="false">F19*I19</f>
        <v>0</v>
      </c>
      <c r="K19" s="68"/>
      <c r="L19" s="69" t="n">
        <f aca="false">F19*K19</f>
        <v>0</v>
      </c>
      <c r="M19" s="70" t="s">
        <v>61</v>
      </c>
    </row>
    <row collapsed="false" customFormat="false" customHeight="true" hidden="false" ht="22.8" outlineLevel="0" r="20">
      <c r="A20" s="60" t="n">
        <f aca="false">A19+1</f>
        <v>12</v>
      </c>
      <c r="B20" s="61" t="s">
        <v>57</v>
      </c>
      <c r="C20" s="62" t="s">
        <v>87</v>
      </c>
      <c r="D20" s="63" t="s">
        <v>88</v>
      </c>
      <c r="E20" s="64" t="s">
        <v>62</v>
      </c>
      <c r="F20" s="76" t="n">
        <v>420</v>
      </c>
      <c r="G20" s="66"/>
      <c r="H20" s="67" t="n">
        <f aca="false">F20*G20</f>
        <v>0</v>
      </c>
      <c r="I20" s="68"/>
      <c r="J20" s="69" t="n">
        <f aca="false">F20*I20</f>
        <v>0</v>
      </c>
      <c r="K20" s="68"/>
      <c r="L20" s="69" t="n">
        <f aca="false">F20*K20</f>
        <v>0</v>
      </c>
      <c r="M20" s="70" t="s">
        <v>61</v>
      </c>
    </row>
    <row collapsed="false" customFormat="false" customHeight="true" hidden="false" ht="22.8" outlineLevel="0" r="21">
      <c r="A21" s="60" t="n">
        <f aca="false">A20+1</f>
        <v>13</v>
      </c>
      <c r="B21" s="61" t="s">
        <v>57</v>
      </c>
      <c r="C21" s="62" t="s">
        <v>89</v>
      </c>
      <c r="D21" s="63" t="s">
        <v>90</v>
      </c>
      <c r="E21" s="64" t="s">
        <v>62</v>
      </c>
      <c r="F21" s="76" t="n">
        <v>315</v>
      </c>
      <c r="G21" s="66"/>
      <c r="H21" s="67" t="n">
        <f aca="false">F21*G21</f>
        <v>0</v>
      </c>
      <c r="I21" s="68"/>
      <c r="J21" s="69" t="n">
        <f aca="false">F21*I21</f>
        <v>0</v>
      </c>
      <c r="K21" s="68"/>
      <c r="L21" s="69" t="n">
        <f aca="false">F21*K21</f>
        <v>0</v>
      </c>
      <c r="M21" s="70" t="s">
        <v>61</v>
      </c>
    </row>
    <row collapsed="false" customFormat="false" customHeight="true" hidden="false" ht="14.4" outlineLevel="0" r="22">
      <c r="A22" s="60" t="n">
        <f aca="false">A21+1</f>
        <v>14</v>
      </c>
      <c r="B22" s="61" t="s">
        <v>91</v>
      </c>
      <c r="C22" s="62" t="s">
        <v>92</v>
      </c>
      <c r="D22" s="77" t="s">
        <v>93</v>
      </c>
      <c r="E22" s="78" t="s">
        <v>94</v>
      </c>
      <c r="F22" s="79" t="n">
        <v>7.875</v>
      </c>
      <c r="G22" s="66"/>
      <c r="H22" s="67" t="n">
        <f aca="false">F22*G22</f>
        <v>0</v>
      </c>
      <c r="I22" s="68"/>
      <c r="J22" s="69" t="n">
        <f aca="false">F22*I22</f>
        <v>0</v>
      </c>
      <c r="K22" s="68"/>
      <c r="L22" s="69" t="n">
        <f aca="false">F22*K22</f>
        <v>0</v>
      </c>
      <c r="M22" s="70"/>
    </row>
    <row collapsed="false" customFormat="false" customHeight="true" hidden="false" ht="26.4" outlineLevel="0" r="23">
      <c r="A23" s="60" t="n">
        <f aca="false">A22+1</f>
        <v>15</v>
      </c>
      <c r="B23" s="61" t="s">
        <v>57</v>
      </c>
      <c r="C23" s="62" t="s">
        <v>95</v>
      </c>
      <c r="D23" s="63" t="s">
        <v>96</v>
      </c>
      <c r="E23" s="64" t="s">
        <v>60</v>
      </c>
      <c r="F23" s="80" t="n">
        <v>339.666</v>
      </c>
      <c r="G23" s="66"/>
      <c r="H23" s="67" t="n">
        <f aca="false">F23*G23</f>
        <v>0</v>
      </c>
      <c r="I23" s="68"/>
      <c r="J23" s="69" t="n">
        <f aca="false">F23*I23</f>
        <v>0</v>
      </c>
      <c r="K23" s="68"/>
      <c r="L23" s="69" t="n">
        <f aca="false">F23*K23</f>
        <v>0</v>
      </c>
      <c r="M23" s="70" t="s">
        <v>61</v>
      </c>
    </row>
    <row collapsed="false" customFormat="false" customHeight="true" hidden="false" ht="24" outlineLevel="0" r="24">
      <c r="A24" s="60" t="n">
        <f aca="false">A23+1</f>
        <v>16</v>
      </c>
      <c r="B24" s="61" t="s">
        <v>57</v>
      </c>
      <c r="C24" s="62" t="s">
        <v>97</v>
      </c>
      <c r="D24" s="63" t="s">
        <v>98</v>
      </c>
      <c r="E24" s="64" t="s">
        <v>60</v>
      </c>
      <c r="F24" s="80" t="n">
        <v>2377.662</v>
      </c>
      <c r="G24" s="66"/>
      <c r="H24" s="67" t="n">
        <f aca="false">F24*G24</f>
        <v>0</v>
      </c>
      <c r="I24" s="68"/>
      <c r="J24" s="69" t="n">
        <f aca="false">F24*I24</f>
        <v>0</v>
      </c>
      <c r="K24" s="68"/>
      <c r="L24" s="69" t="n">
        <f aca="false">F24*K24</f>
        <v>0</v>
      </c>
      <c r="M24" s="70" t="s">
        <v>61</v>
      </c>
    </row>
    <row collapsed="false" customFormat="false" customHeight="true" hidden="false" ht="16.2" outlineLevel="0" r="25">
      <c r="A25" s="60" t="n">
        <f aca="false">A24+1</f>
        <v>17</v>
      </c>
      <c r="B25" s="61" t="s">
        <v>57</v>
      </c>
      <c r="C25" s="62" t="s">
        <v>99</v>
      </c>
      <c r="D25" s="63" t="s">
        <v>100</v>
      </c>
      <c r="E25" s="64" t="s">
        <v>60</v>
      </c>
      <c r="F25" s="80" t="n">
        <v>339.666</v>
      </c>
      <c r="G25" s="66"/>
      <c r="H25" s="67" t="n">
        <f aca="false">F25*G25</f>
        <v>0</v>
      </c>
      <c r="I25" s="68"/>
      <c r="J25" s="69" t="n">
        <f aca="false">F25*I25</f>
        <v>0</v>
      </c>
      <c r="K25" s="68"/>
      <c r="L25" s="69" t="n">
        <f aca="false">F25*K25</f>
        <v>0</v>
      </c>
      <c r="M25" s="70" t="s">
        <v>61</v>
      </c>
    </row>
    <row collapsed="false" customFormat="false" customHeight="true" hidden="false" ht="16.2" outlineLevel="0" r="26">
      <c r="A26" s="60" t="n">
        <f aca="false">A25+1</f>
        <v>18</v>
      </c>
      <c r="B26" s="61" t="s">
        <v>57</v>
      </c>
      <c r="C26" s="62" t="s">
        <v>101</v>
      </c>
      <c r="D26" s="63" t="s">
        <v>102</v>
      </c>
      <c r="E26" s="64" t="s">
        <v>103</v>
      </c>
      <c r="F26" s="81" t="n">
        <v>611.3988</v>
      </c>
      <c r="G26" s="66"/>
      <c r="H26" s="67" t="n">
        <f aca="false">F26*G26</f>
        <v>0</v>
      </c>
      <c r="I26" s="68"/>
      <c r="J26" s="69" t="n">
        <f aca="false">F26*I26</f>
        <v>0</v>
      </c>
      <c r="K26" s="68"/>
      <c r="L26" s="69" t="n">
        <f aca="false">F26*K26</f>
        <v>0</v>
      </c>
      <c r="M26" s="70" t="s">
        <v>61</v>
      </c>
    </row>
    <row collapsed="false" customFormat="false" customHeight="true" hidden="false" ht="16.2" outlineLevel="0" r="27">
      <c r="A27" s="82"/>
      <c r="B27" s="83"/>
      <c r="C27" s="83"/>
      <c r="D27" s="84"/>
      <c r="E27" s="85"/>
      <c r="F27" s="86"/>
      <c r="G27" s="87"/>
      <c r="H27" s="88"/>
      <c r="I27" s="89"/>
      <c r="J27" s="90"/>
      <c r="K27" s="90"/>
      <c r="L27" s="90"/>
      <c r="M27" s="90"/>
    </row>
    <row collapsed="false" customFormat="false" customHeight="true" hidden="false" ht="16.2" outlineLevel="0" r="28">
      <c r="A28" s="82"/>
      <c r="B28" s="50"/>
      <c r="C28" s="51"/>
      <c r="D28" s="52" t="s">
        <v>6</v>
      </c>
      <c r="E28" s="53"/>
      <c r="F28" s="54"/>
      <c r="G28" s="55"/>
      <c r="H28" s="56" t="n">
        <f aca="false">SUBTOTAL(9,H29:H36)</f>
        <v>0</v>
      </c>
      <c r="I28" s="57"/>
      <c r="J28" s="91" t="n">
        <f aca="false">SUBTOTAL(9,J29:J36)</f>
        <v>25.0022917169442</v>
      </c>
      <c r="K28" s="59"/>
      <c r="L28" s="58" t="n">
        <f aca="false">SUBTOTAL(9,L29:L36)</f>
        <v>0</v>
      </c>
      <c r="M28" s="59"/>
    </row>
    <row collapsed="false" customFormat="false" customHeight="true" hidden="false" ht="16.2" outlineLevel="0" r="29">
      <c r="A29" s="60" t="n">
        <f aca="false">A26+1</f>
        <v>19</v>
      </c>
      <c r="B29" s="61" t="s">
        <v>57</v>
      </c>
      <c r="C29" s="62" t="s">
        <v>104</v>
      </c>
      <c r="D29" s="63" t="s">
        <v>105</v>
      </c>
      <c r="E29" s="64" t="s">
        <v>60</v>
      </c>
      <c r="F29" s="76" t="n">
        <v>2.7</v>
      </c>
      <c r="G29" s="66"/>
      <c r="H29" s="67" t="n">
        <f aca="false">F29*G29</f>
        <v>0</v>
      </c>
      <c r="I29" s="68" t="n">
        <v>2.45329</v>
      </c>
      <c r="J29" s="92" t="n">
        <f aca="false">F29*I29</f>
        <v>6.623883</v>
      </c>
      <c r="K29" s="68"/>
      <c r="L29" s="69" t="n">
        <f aca="false">F29*K29</f>
        <v>0</v>
      </c>
      <c r="M29" s="70" t="s">
        <v>61</v>
      </c>
    </row>
    <row collapsed="false" customFormat="false" customHeight="true" hidden="false" ht="16.2" outlineLevel="0" r="30">
      <c r="A30" s="60"/>
      <c r="B30" s="61"/>
      <c r="C30" s="62"/>
      <c r="D30" s="93" t="s">
        <v>106</v>
      </c>
      <c r="E30" s="64"/>
      <c r="F30" s="76"/>
      <c r="G30" s="66"/>
      <c r="H30" s="67"/>
      <c r="I30" s="68"/>
      <c r="J30" s="92"/>
      <c r="K30" s="68"/>
      <c r="L30" s="69"/>
      <c r="M30" s="70"/>
    </row>
    <row collapsed="false" customFormat="false" customHeight="true" hidden="false" ht="15.6" outlineLevel="0" r="31">
      <c r="A31" s="60" t="n">
        <f aca="false">A29+1</f>
        <v>20</v>
      </c>
      <c r="B31" s="61" t="s">
        <v>57</v>
      </c>
      <c r="C31" s="62" t="s">
        <v>107</v>
      </c>
      <c r="D31" s="63" t="s">
        <v>108</v>
      </c>
      <c r="E31" s="64" t="s">
        <v>103</v>
      </c>
      <c r="F31" s="76" t="n">
        <v>0.00469557</v>
      </c>
      <c r="G31" s="66"/>
      <c r="H31" s="67" t="n">
        <f aca="false">F31*G31</f>
        <v>0</v>
      </c>
      <c r="I31" s="68" t="n">
        <v>1.05306</v>
      </c>
      <c r="J31" s="94" t="n">
        <f aca="false">F31*I31</f>
        <v>0.0049447169442</v>
      </c>
      <c r="K31" s="95"/>
      <c r="L31" s="96" t="n">
        <f aca="false">F31*K31</f>
        <v>0</v>
      </c>
      <c r="M31" s="70" t="s">
        <v>61</v>
      </c>
    </row>
    <row collapsed="false" customFormat="false" customHeight="true" hidden="false" ht="15.6" outlineLevel="0" r="32">
      <c r="A32" s="60" t="n">
        <f aca="false">A31+1</f>
        <v>21</v>
      </c>
      <c r="B32" s="61" t="s">
        <v>57</v>
      </c>
      <c r="C32" s="62" t="s">
        <v>109</v>
      </c>
      <c r="D32" s="63" t="s">
        <v>110</v>
      </c>
      <c r="E32" s="64" t="s">
        <v>62</v>
      </c>
      <c r="F32" s="76" t="n">
        <v>1.8</v>
      </c>
      <c r="G32" s="66"/>
      <c r="H32" s="67" t="n">
        <f aca="false">F32*G32</f>
        <v>0</v>
      </c>
      <c r="I32" s="68" t="n">
        <v>0.00103</v>
      </c>
      <c r="J32" s="94" t="n">
        <f aca="false">F32*I32</f>
        <v>0.001854</v>
      </c>
      <c r="K32" s="68"/>
      <c r="L32" s="69" t="n">
        <f aca="false">F32*K32</f>
        <v>0</v>
      </c>
      <c r="M32" s="70" t="s">
        <v>61</v>
      </c>
    </row>
    <row collapsed="false" customFormat="false" customHeight="true" hidden="false" ht="15.6" outlineLevel="0" r="33">
      <c r="A33" s="60" t="n">
        <f aca="false">A32+1</f>
        <v>22</v>
      </c>
      <c r="B33" s="61" t="s">
        <v>57</v>
      </c>
      <c r="C33" s="62" t="s">
        <v>111</v>
      </c>
      <c r="D33" s="63" t="s">
        <v>112</v>
      </c>
      <c r="E33" s="64" t="s">
        <v>62</v>
      </c>
      <c r="F33" s="76" t="n">
        <v>1.8</v>
      </c>
      <c r="G33" s="66"/>
      <c r="H33" s="67" t="n">
        <f aca="false">F33*G33</f>
        <v>0</v>
      </c>
      <c r="I33" s="68"/>
      <c r="J33" s="69" t="n">
        <f aca="false">F33*I33</f>
        <v>0</v>
      </c>
      <c r="K33" s="68"/>
      <c r="L33" s="69" t="n">
        <f aca="false">F33*K33</f>
        <v>0</v>
      </c>
      <c r="M33" s="70" t="s">
        <v>61</v>
      </c>
    </row>
    <row collapsed="false" customFormat="false" customHeight="true" hidden="false" ht="25.2" outlineLevel="0" r="34">
      <c r="A34" s="60" t="n">
        <f aca="false">A33+1</f>
        <v>23</v>
      </c>
      <c r="B34" s="61" t="s">
        <v>57</v>
      </c>
      <c r="C34" s="62" t="s">
        <v>113</v>
      </c>
      <c r="D34" s="63" t="s">
        <v>114</v>
      </c>
      <c r="E34" s="64" t="s">
        <v>115</v>
      </c>
      <c r="F34" s="76" t="n">
        <v>81</v>
      </c>
      <c r="G34" s="66"/>
      <c r="H34" s="67" t="n">
        <f aca="false">F34*G34</f>
        <v>0</v>
      </c>
      <c r="I34" s="68" t="n">
        <v>0.22657</v>
      </c>
      <c r="J34" s="69" t="n">
        <f aca="false">F34*I34</f>
        <v>18.35217</v>
      </c>
      <c r="K34" s="68"/>
      <c r="L34" s="69" t="n">
        <f aca="false">F34*K34</f>
        <v>0</v>
      </c>
      <c r="M34" s="70" t="s">
        <v>61</v>
      </c>
    </row>
    <row collapsed="false" customFormat="false" customHeight="true" hidden="false" ht="16.2" outlineLevel="0" r="35">
      <c r="A35" s="60" t="n">
        <f aca="false">A34+1</f>
        <v>24</v>
      </c>
      <c r="B35" s="61" t="s">
        <v>57</v>
      </c>
      <c r="C35" s="62" t="s">
        <v>116</v>
      </c>
      <c r="D35" s="63" t="s">
        <v>117</v>
      </c>
      <c r="E35" s="64" t="s">
        <v>62</v>
      </c>
      <c r="F35" s="76" t="n">
        <v>194.4</v>
      </c>
      <c r="G35" s="66"/>
      <c r="H35" s="67" t="n">
        <f aca="false">F35*G35</f>
        <v>0</v>
      </c>
      <c r="I35" s="68" t="n">
        <v>0.0001</v>
      </c>
      <c r="J35" s="69" t="n">
        <f aca="false">F35*I35</f>
        <v>0.01944</v>
      </c>
      <c r="K35" s="68"/>
      <c r="L35" s="69" t="n">
        <f aca="false">F35*K35</f>
        <v>0</v>
      </c>
      <c r="M35" s="70" t="s">
        <v>61</v>
      </c>
    </row>
    <row collapsed="false" customFormat="false" customHeight="true" hidden="false" ht="16.2" outlineLevel="0" r="36">
      <c r="A36" s="97"/>
      <c r="B36" s="98"/>
      <c r="C36" s="99"/>
      <c r="D36" s="100"/>
      <c r="E36" s="101"/>
      <c r="F36" s="102"/>
      <c r="G36" s="103"/>
      <c r="H36" s="104"/>
      <c r="I36" s="105"/>
      <c r="J36" s="106"/>
      <c r="K36" s="105"/>
      <c r="L36" s="106"/>
      <c r="M36" s="90"/>
    </row>
    <row collapsed="false" customFormat="false" customHeight="true" hidden="false" ht="16.2" outlineLevel="0" r="37">
      <c r="A37" s="82"/>
      <c r="B37" s="50"/>
      <c r="C37" s="51"/>
      <c r="D37" s="52" t="s">
        <v>7</v>
      </c>
      <c r="E37" s="53"/>
      <c r="F37" s="54"/>
      <c r="G37" s="55"/>
      <c r="H37" s="56" t="n">
        <f aca="false">SUBTOTAL(9,H38:H47)</f>
        <v>0</v>
      </c>
      <c r="I37" s="57"/>
      <c r="J37" s="58" t="n">
        <f aca="false">SUBTOTAL(9,J38:J47)</f>
        <v>20.536982</v>
      </c>
      <c r="K37" s="59"/>
      <c r="L37" s="58" t="n">
        <f aca="false">SUBTOTAL(9,L38:L47)</f>
        <v>0</v>
      </c>
      <c r="M37" s="59"/>
    </row>
    <row collapsed="false" customFormat="false" customHeight="true" hidden="false" ht="23.4" outlineLevel="0" r="38">
      <c r="A38" s="60" t="n">
        <f aca="false">A35+1</f>
        <v>25</v>
      </c>
      <c r="B38" s="61" t="s">
        <v>57</v>
      </c>
      <c r="C38" s="62" t="s">
        <v>118</v>
      </c>
      <c r="D38" s="63" t="s">
        <v>119</v>
      </c>
      <c r="E38" s="64" t="s">
        <v>60</v>
      </c>
      <c r="F38" s="76" t="n">
        <v>22</v>
      </c>
      <c r="G38" s="66"/>
      <c r="H38" s="67" t="n">
        <f aca="false">F38*G38</f>
        <v>0</v>
      </c>
      <c r="I38" s="68" t="n">
        <v>0.70068</v>
      </c>
      <c r="J38" s="69" t="n">
        <f aca="false">F38*I38</f>
        <v>15.41496</v>
      </c>
      <c r="K38" s="68"/>
      <c r="L38" s="69" t="n">
        <f aca="false">F38*K38</f>
        <v>0</v>
      </c>
      <c r="M38" s="70" t="s">
        <v>61</v>
      </c>
    </row>
    <row collapsed="false" customFormat="false" customHeight="true" hidden="false" ht="25.2" outlineLevel="0" r="39">
      <c r="A39" s="60" t="n">
        <f aca="false">A38+1</f>
        <v>26</v>
      </c>
      <c r="B39" s="61" t="s">
        <v>57</v>
      </c>
      <c r="C39" s="62" t="s">
        <v>120</v>
      </c>
      <c r="D39" s="63" t="s">
        <v>121</v>
      </c>
      <c r="E39" s="64" t="s">
        <v>103</v>
      </c>
      <c r="F39" s="76" t="n">
        <v>0.6201</v>
      </c>
      <c r="G39" s="66"/>
      <c r="H39" s="67" t="n">
        <f aca="false">F39*G39</f>
        <v>0</v>
      </c>
      <c r="I39" s="68" t="n">
        <v>1.09</v>
      </c>
      <c r="J39" s="69" t="n">
        <f aca="false">F39*I39</f>
        <v>0.675909</v>
      </c>
      <c r="K39" s="68"/>
      <c r="L39" s="69" t="n">
        <f aca="false">F39*K39</f>
        <v>0</v>
      </c>
      <c r="M39" s="70" t="s">
        <v>61</v>
      </c>
    </row>
    <row collapsed="false" customFormat="false" customHeight="true" hidden="false" ht="25.2" outlineLevel="0" r="40">
      <c r="A40" s="60" t="n">
        <f aca="false">A39+1</f>
        <v>27</v>
      </c>
      <c r="B40" s="61" t="s">
        <v>57</v>
      </c>
      <c r="C40" s="62" t="s">
        <v>122</v>
      </c>
      <c r="D40" s="63" t="s">
        <v>123</v>
      </c>
      <c r="E40" s="64" t="s">
        <v>124</v>
      </c>
      <c r="F40" s="76" t="n">
        <v>10</v>
      </c>
      <c r="G40" s="66"/>
      <c r="H40" s="67" t="n">
        <f aca="false">F40*G40</f>
        <v>0</v>
      </c>
      <c r="I40" s="68" t="n">
        <v>0.02443</v>
      </c>
      <c r="J40" s="69" t="n">
        <f aca="false">F40*I40</f>
        <v>0.2443</v>
      </c>
      <c r="K40" s="68"/>
      <c r="L40" s="69" t="n">
        <f aca="false">F40*K40</f>
        <v>0</v>
      </c>
      <c r="M40" s="70" t="s">
        <v>61</v>
      </c>
    </row>
    <row collapsed="false" customFormat="false" customHeight="true" hidden="false" ht="25.2" outlineLevel="0" r="41">
      <c r="A41" s="60" t="n">
        <f aca="false">A40+1</f>
        <v>28</v>
      </c>
      <c r="B41" s="61" t="s">
        <v>57</v>
      </c>
      <c r="C41" s="62" t="s">
        <v>125</v>
      </c>
      <c r="D41" s="63" t="s">
        <v>126</v>
      </c>
      <c r="E41" s="64" t="s">
        <v>124</v>
      </c>
      <c r="F41" s="76" t="n">
        <v>2</v>
      </c>
      <c r="G41" s="66"/>
      <c r="H41" s="67" t="n">
        <f aca="false">F41*G41</f>
        <v>0</v>
      </c>
      <c r="I41" s="68" t="n">
        <v>0.03548</v>
      </c>
      <c r="J41" s="69" t="n">
        <f aca="false">F41*I41</f>
        <v>0.07096</v>
      </c>
      <c r="K41" s="68"/>
      <c r="L41" s="69" t="n">
        <f aca="false">F41*K41</f>
        <v>0</v>
      </c>
      <c r="M41" s="70" t="s">
        <v>61</v>
      </c>
    </row>
    <row collapsed="false" customFormat="false" customHeight="true" hidden="false" ht="25.2" outlineLevel="0" r="42">
      <c r="A42" s="60" t="n">
        <f aca="false">A41+1</f>
        <v>29</v>
      </c>
      <c r="B42" s="61" t="s">
        <v>57</v>
      </c>
      <c r="C42" s="62" t="s">
        <v>127</v>
      </c>
      <c r="D42" s="63" t="s">
        <v>128</v>
      </c>
      <c r="E42" s="64" t="s">
        <v>124</v>
      </c>
      <c r="F42" s="76" t="n">
        <v>1</v>
      </c>
      <c r="G42" s="66"/>
      <c r="H42" s="67" t="n">
        <f aca="false">F42*G42</f>
        <v>0</v>
      </c>
      <c r="I42" s="68" t="n">
        <v>0.12084</v>
      </c>
      <c r="J42" s="69" t="n">
        <f aca="false">F42*I42</f>
        <v>0.12084</v>
      </c>
      <c r="K42" s="68"/>
      <c r="L42" s="69" t="n">
        <f aca="false">F42*K42</f>
        <v>0</v>
      </c>
      <c r="M42" s="70" t="s">
        <v>61</v>
      </c>
    </row>
    <row collapsed="false" customFormat="false" customHeight="true" hidden="false" ht="14.4" outlineLevel="0" r="43">
      <c r="A43" s="60" t="n">
        <f aca="false">A42+1</f>
        <v>30</v>
      </c>
      <c r="B43" s="61" t="s">
        <v>57</v>
      </c>
      <c r="C43" s="62" t="s">
        <v>129</v>
      </c>
      <c r="D43" s="63" t="s">
        <v>130</v>
      </c>
      <c r="E43" s="64" t="s">
        <v>62</v>
      </c>
      <c r="F43" s="76" t="n">
        <v>8.5</v>
      </c>
      <c r="G43" s="66"/>
      <c r="H43" s="67" t="n">
        <f aca="false">F43*G43</f>
        <v>0</v>
      </c>
      <c r="I43" s="68" t="n">
        <v>0.23458</v>
      </c>
      <c r="J43" s="69" t="n">
        <f aca="false">F43*I43</f>
        <v>1.99393</v>
      </c>
      <c r="K43" s="68"/>
      <c r="L43" s="69" t="n">
        <f aca="false">F43*K43</f>
        <v>0</v>
      </c>
      <c r="M43" s="70" t="s">
        <v>61</v>
      </c>
    </row>
    <row collapsed="false" customFormat="false" customHeight="true" hidden="false" ht="25.2" outlineLevel="0" r="44">
      <c r="A44" s="60" t="n">
        <f aca="false">A43+1</f>
        <v>31</v>
      </c>
      <c r="B44" s="61" t="s">
        <v>57</v>
      </c>
      <c r="C44" s="62" t="s">
        <v>131</v>
      </c>
      <c r="D44" s="63" t="s">
        <v>132</v>
      </c>
      <c r="E44" s="64" t="s">
        <v>62</v>
      </c>
      <c r="F44" s="76" t="n">
        <v>4.6</v>
      </c>
      <c r="G44" s="66"/>
      <c r="H44" s="67" t="n">
        <f aca="false">F44*G44</f>
        <v>0</v>
      </c>
      <c r="I44" s="68" t="n">
        <v>0.06951</v>
      </c>
      <c r="J44" s="69" t="n">
        <f aca="false">F44*I44</f>
        <v>0.319746</v>
      </c>
      <c r="K44" s="68"/>
      <c r="L44" s="69" t="n">
        <f aca="false">F44*K44</f>
        <v>0</v>
      </c>
      <c r="M44" s="70" t="s">
        <v>61</v>
      </c>
    </row>
    <row collapsed="false" customFormat="false" customHeight="true" hidden="false" ht="25.2" outlineLevel="0" r="45">
      <c r="A45" s="60" t="n">
        <f aca="false">A44+1</f>
        <v>32</v>
      </c>
      <c r="B45" s="61" t="s">
        <v>57</v>
      </c>
      <c r="C45" s="62" t="s">
        <v>133</v>
      </c>
      <c r="D45" s="63" t="s">
        <v>134</v>
      </c>
      <c r="E45" s="64" t="s">
        <v>60</v>
      </c>
      <c r="F45" s="76" t="n">
        <v>0.8</v>
      </c>
      <c r="G45" s="66"/>
      <c r="H45" s="67" t="n">
        <f aca="false">F45*G45</f>
        <v>0</v>
      </c>
      <c r="I45" s="68" t="n">
        <v>1.8775</v>
      </c>
      <c r="J45" s="69" t="n">
        <f aca="false">F45*I45</f>
        <v>1.502</v>
      </c>
      <c r="K45" s="68"/>
      <c r="L45" s="69" t="n">
        <f aca="false">F45*K45</f>
        <v>0</v>
      </c>
      <c r="M45" s="70" t="s">
        <v>61</v>
      </c>
    </row>
    <row collapsed="false" customFormat="false" customHeight="true" hidden="false" ht="25.2" outlineLevel="0" r="46">
      <c r="A46" s="60" t="n">
        <f aca="false">A45+1</f>
        <v>33</v>
      </c>
      <c r="B46" s="61" t="s">
        <v>57</v>
      </c>
      <c r="C46" s="62" t="s">
        <v>135</v>
      </c>
      <c r="D46" s="63" t="s">
        <v>136</v>
      </c>
      <c r="E46" s="64" t="s">
        <v>60</v>
      </c>
      <c r="F46" s="76" t="n">
        <v>0.18</v>
      </c>
      <c r="G46" s="66"/>
      <c r="H46" s="67" t="n">
        <f aca="false">F46*G46</f>
        <v>0</v>
      </c>
      <c r="I46" s="68" t="n">
        <v>1.07965</v>
      </c>
      <c r="J46" s="69" t="n">
        <f aca="false">F46*I46</f>
        <v>0.194337</v>
      </c>
      <c r="K46" s="68"/>
      <c r="L46" s="69" t="n">
        <f aca="false">F46*K46</f>
        <v>0</v>
      </c>
      <c r="M46" s="70" t="s">
        <v>61</v>
      </c>
    </row>
    <row collapsed="false" customFormat="false" customHeight="true" hidden="false" ht="16.2" outlineLevel="0" r="47">
      <c r="A47" s="82"/>
      <c r="B47" s="83"/>
      <c r="C47" s="83"/>
      <c r="D47" s="84"/>
      <c r="E47" s="85"/>
      <c r="F47" s="107"/>
      <c r="G47" s="87"/>
      <c r="H47" s="88"/>
      <c r="I47" s="89"/>
      <c r="J47" s="90"/>
      <c r="K47" s="90"/>
      <c r="L47" s="90"/>
      <c r="M47" s="90"/>
    </row>
    <row collapsed="false" customFormat="false" customHeight="true" hidden="false" ht="16.2" outlineLevel="0" r="48">
      <c r="A48" s="82"/>
      <c r="B48" s="50"/>
      <c r="C48" s="51"/>
      <c r="D48" s="52" t="s">
        <v>8</v>
      </c>
      <c r="E48" s="53"/>
      <c r="F48" s="54"/>
      <c r="G48" s="55"/>
      <c r="H48" s="56" t="n">
        <f aca="false">SUBTOTAL(9,H49:H65)</f>
        <v>0</v>
      </c>
      <c r="I48" s="57"/>
      <c r="J48" s="58" t="n">
        <f aca="false">SUBTOTAL(9,J49:J65)</f>
        <v>172.434679677</v>
      </c>
      <c r="K48" s="59"/>
      <c r="L48" s="58" t="n">
        <f aca="false">SUBTOTAL(9,L49:L65)</f>
        <v>0</v>
      </c>
      <c r="M48" s="59"/>
    </row>
    <row collapsed="false" customFormat="false" customHeight="true" hidden="false" ht="16.2" outlineLevel="0" r="49">
      <c r="A49" s="60" t="n">
        <f aca="false">A46+1</f>
        <v>34</v>
      </c>
      <c r="B49" s="61" t="s">
        <v>57</v>
      </c>
      <c r="C49" s="62" t="s">
        <v>137</v>
      </c>
      <c r="D49" s="63" t="s">
        <v>138</v>
      </c>
      <c r="E49" s="64" t="s">
        <v>60</v>
      </c>
      <c r="F49" s="76" t="n">
        <v>2.8</v>
      </c>
      <c r="G49" s="66"/>
      <c r="H49" s="67" t="n">
        <f aca="false">F49*G49</f>
        <v>0</v>
      </c>
      <c r="I49" s="68" t="n">
        <v>2.4534</v>
      </c>
      <c r="J49" s="69" t="n">
        <f aca="false">F49*I49</f>
        <v>6.86952</v>
      </c>
      <c r="K49" s="68"/>
      <c r="L49" s="69" t="n">
        <f aca="false">F49*K49</f>
        <v>0</v>
      </c>
      <c r="M49" s="70" t="s">
        <v>61</v>
      </c>
    </row>
    <row collapsed="false" customFormat="false" customHeight="true" hidden="false" ht="16.2" outlineLevel="0" r="50">
      <c r="A50" s="108" t="n">
        <f aca="false">A49+1</f>
        <v>35</v>
      </c>
      <c r="B50" s="61" t="s">
        <v>57</v>
      </c>
      <c r="C50" s="62" t="s">
        <v>139</v>
      </c>
      <c r="D50" s="63" t="s">
        <v>140</v>
      </c>
      <c r="E50" s="64" t="s">
        <v>62</v>
      </c>
      <c r="F50" s="81" t="n">
        <v>22.452</v>
      </c>
      <c r="G50" s="66"/>
      <c r="H50" s="67" t="n">
        <f aca="false">F50*G50</f>
        <v>0</v>
      </c>
      <c r="I50" s="68" t="n">
        <v>0.00519</v>
      </c>
      <c r="J50" s="69" t="n">
        <f aca="false">F50*I50</f>
        <v>0.11652588</v>
      </c>
      <c r="K50" s="68"/>
      <c r="L50" s="69" t="n">
        <f aca="false">F50*K50</f>
        <v>0</v>
      </c>
      <c r="M50" s="70" t="s">
        <v>61</v>
      </c>
    </row>
    <row collapsed="false" customFormat="false" customHeight="true" hidden="false" ht="16.2" outlineLevel="0" r="51">
      <c r="A51" s="108" t="n">
        <f aca="false">A50+1</f>
        <v>36</v>
      </c>
      <c r="B51" s="61" t="s">
        <v>57</v>
      </c>
      <c r="C51" s="62" t="s">
        <v>141</v>
      </c>
      <c r="D51" s="63" t="s">
        <v>142</v>
      </c>
      <c r="E51" s="64" t="s">
        <v>62</v>
      </c>
      <c r="F51" s="81" t="n">
        <v>22.452</v>
      </c>
      <c r="G51" s="66"/>
      <c r="H51" s="67" t="n">
        <f aca="false">F51*G51</f>
        <v>0</v>
      </c>
      <c r="I51" s="68"/>
      <c r="J51" s="69" t="n">
        <f aca="false">F51*I51</f>
        <v>0</v>
      </c>
      <c r="K51" s="68"/>
      <c r="L51" s="69" t="n">
        <f aca="false">F51*K51</f>
        <v>0</v>
      </c>
      <c r="M51" s="70" t="s">
        <v>61</v>
      </c>
    </row>
    <row collapsed="false" customFormat="false" customHeight="true" hidden="false" ht="16.2" outlineLevel="0" r="52">
      <c r="A52" s="108" t="n">
        <f aca="false">A51+1</f>
        <v>37</v>
      </c>
      <c r="B52" s="61" t="s">
        <v>57</v>
      </c>
      <c r="C52" s="62" t="s">
        <v>143</v>
      </c>
      <c r="D52" s="63" t="s">
        <v>144</v>
      </c>
      <c r="E52" s="64" t="s">
        <v>103</v>
      </c>
      <c r="F52" s="76" t="n">
        <v>0.37825</v>
      </c>
      <c r="G52" s="66"/>
      <c r="H52" s="67" t="n">
        <f aca="false">F52*G52</f>
        <v>0</v>
      </c>
      <c r="I52" s="68" t="n">
        <v>1.05256</v>
      </c>
      <c r="J52" s="69" t="n">
        <f aca="false">F52*I52</f>
        <v>0.39813082</v>
      </c>
      <c r="K52" s="68"/>
      <c r="L52" s="69" t="n">
        <f aca="false">F52*K52</f>
        <v>0</v>
      </c>
      <c r="M52" s="70" t="s">
        <v>61</v>
      </c>
    </row>
    <row collapsed="false" customFormat="false" customHeight="true" hidden="false" ht="16.2" outlineLevel="0" r="53">
      <c r="A53" s="108" t="n">
        <f aca="false">A52+1</f>
        <v>38</v>
      </c>
      <c r="B53" s="61" t="s">
        <v>57</v>
      </c>
      <c r="C53" s="62" t="s">
        <v>145</v>
      </c>
      <c r="D53" s="63" t="s">
        <v>146</v>
      </c>
      <c r="E53" s="64" t="s">
        <v>60</v>
      </c>
      <c r="F53" s="76" t="n">
        <v>63</v>
      </c>
      <c r="G53" s="66"/>
      <c r="H53" s="67" t="n">
        <f aca="false">F53*G53</f>
        <v>0</v>
      </c>
      <c r="I53" s="68" t="n">
        <v>1.89077</v>
      </c>
      <c r="J53" s="69" t="n">
        <f aca="false">F53*I53</f>
        <v>119.11851</v>
      </c>
      <c r="K53" s="68"/>
      <c r="L53" s="69" t="n">
        <f aca="false">F53*K53</f>
        <v>0</v>
      </c>
      <c r="M53" s="70" t="s">
        <v>61</v>
      </c>
    </row>
    <row collapsed="false" customFormat="false" customHeight="true" hidden="false" ht="16.2" outlineLevel="0" r="54">
      <c r="A54" s="108" t="n">
        <f aca="false">A53+1</f>
        <v>39</v>
      </c>
      <c r="B54" s="61" t="s">
        <v>57</v>
      </c>
      <c r="C54" s="62" t="s">
        <v>147</v>
      </c>
      <c r="D54" s="63" t="s">
        <v>148</v>
      </c>
      <c r="E54" s="64" t="s">
        <v>60</v>
      </c>
      <c r="F54" s="76" t="n">
        <v>19.3</v>
      </c>
      <c r="G54" s="66"/>
      <c r="H54" s="67" t="n">
        <f aca="false">F54*G54</f>
        <v>0</v>
      </c>
      <c r="I54" s="68" t="n">
        <v>1.7034</v>
      </c>
      <c r="J54" s="69" t="n">
        <f aca="false">F54*I54</f>
        <v>32.87562</v>
      </c>
      <c r="K54" s="68"/>
      <c r="L54" s="69" t="n">
        <f aca="false">F54*K54</f>
        <v>0</v>
      </c>
      <c r="M54" s="70" t="s">
        <v>61</v>
      </c>
    </row>
    <row collapsed="false" customFormat="false" customHeight="true" hidden="false" ht="16.2" outlineLevel="0" r="55">
      <c r="A55" s="108" t="n">
        <f aca="false">A54+1</f>
        <v>40</v>
      </c>
      <c r="B55" s="61" t="s">
        <v>57</v>
      </c>
      <c r="C55" s="62" t="s">
        <v>149</v>
      </c>
      <c r="D55" s="63" t="s">
        <v>150</v>
      </c>
      <c r="E55" s="64" t="s">
        <v>60</v>
      </c>
      <c r="F55" s="76" t="n">
        <v>1.35</v>
      </c>
      <c r="G55" s="66"/>
      <c r="H55" s="67" t="n">
        <f aca="false">F55*G55</f>
        <v>0</v>
      </c>
      <c r="I55" s="68" t="n">
        <v>2.234</v>
      </c>
      <c r="J55" s="69" t="n">
        <f aca="false">F55*I55</f>
        <v>3.0159</v>
      </c>
      <c r="K55" s="68"/>
      <c r="L55" s="69" t="n">
        <f aca="false">F55*K55</f>
        <v>0</v>
      </c>
      <c r="M55" s="70" t="s">
        <v>61</v>
      </c>
    </row>
    <row collapsed="false" customFormat="false" customHeight="true" hidden="false" ht="22.8" outlineLevel="0" r="56">
      <c r="A56" s="108" t="n">
        <f aca="false">A55+1</f>
        <v>41</v>
      </c>
      <c r="B56" s="64" t="s">
        <v>57</v>
      </c>
      <c r="C56" s="62" t="s">
        <v>151</v>
      </c>
      <c r="D56" s="63" t="s">
        <v>152</v>
      </c>
      <c r="E56" s="64" t="s">
        <v>103</v>
      </c>
      <c r="F56" s="76" t="n">
        <v>1.4586</v>
      </c>
      <c r="G56" s="66"/>
      <c r="H56" s="67" t="n">
        <f aca="false">F56*G56</f>
        <v>0</v>
      </c>
      <c r="I56" s="67" t="n">
        <v>0</v>
      </c>
      <c r="J56" s="69" t="n">
        <f aca="false">F56*I56</f>
        <v>0</v>
      </c>
      <c r="K56" s="68"/>
      <c r="L56" s="69" t="n">
        <f aca="false">F56*K56</f>
        <v>0</v>
      </c>
      <c r="M56" s="70" t="s">
        <v>61</v>
      </c>
    </row>
    <row collapsed="false" customFormat="false" customHeight="true" hidden="false" ht="22.8" outlineLevel="0" r="57">
      <c r="A57" s="108" t="n">
        <f aca="false">A56+1</f>
        <v>42</v>
      </c>
      <c r="B57" s="64" t="s">
        <v>57</v>
      </c>
      <c r="C57" s="62" t="s">
        <v>153</v>
      </c>
      <c r="D57" s="63" t="s">
        <v>154</v>
      </c>
      <c r="E57" s="64" t="s">
        <v>103</v>
      </c>
      <c r="F57" s="76" t="n">
        <v>0.7575</v>
      </c>
      <c r="G57" s="66"/>
      <c r="H57" s="67" t="n">
        <f aca="false">F57*G57</f>
        <v>0</v>
      </c>
      <c r="I57" s="67" t="n">
        <v>0</v>
      </c>
      <c r="J57" s="69" t="n">
        <f aca="false">F57*I57</f>
        <v>0</v>
      </c>
      <c r="K57" s="68"/>
      <c r="L57" s="69" t="n">
        <f aca="false">F57*K57</f>
        <v>0</v>
      </c>
      <c r="M57" s="70" t="s">
        <v>61</v>
      </c>
    </row>
    <row collapsed="false" customFormat="false" customHeight="true" hidden="false" ht="15.6" outlineLevel="0" r="58">
      <c r="A58" s="60" t="n">
        <f aca="false">A57+1</f>
        <v>43</v>
      </c>
      <c r="B58" s="64" t="s">
        <v>91</v>
      </c>
      <c r="C58" s="62" t="s">
        <v>155</v>
      </c>
      <c r="D58" s="63" t="s">
        <v>156</v>
      </c>
      <c r="E58" s="64" t="s">
        <v>94</v>
      </c>
      <c r="F58" s="81" t="n">
        <v>2216.1</v>
      </c>
      <c r="G58" s="66"/>
      <c r="H58" s="67" t="n">
        <f aca="false">F58*G58</f>
        <v>0</v>
      </c>
      <c r="I58" s="67"/>
      <c r="J58" s="69" t="n">
        <f aca="false">F58*0.001</f>
        <v>2.2161</v>
      </c>
      <c r="K58" s="68"/>
      <c r="L58" s="69" t="n">
        <f aca="false">F58*K58</f>
        <v>0</v>
      </c>
      <c r="M58" s="70"/>
    </row>
    <row collapsed="false" customFormat="false" customHeight="true" hidden="false" ht="14.4" outlineLevel="0" r="59">
      <c r="A59" s="60" t="n">
        <f aca="false">A58+1</f>
        <v>44</v>
      </c>
      <c r="B59" s="64" t="s">
        <v>57</v>
      </c>
      <c r="C59" s="62" t="s">
        <v>157</v>
      </c>
      <c r="D59" s="63" t="s">
        <v>158</v>
      </c>
      <c r="E59" s="64" t="s">
        <v>124</v>
      </c>
      <c r="F59" s="76" t="n">
        <v>76</v>
      </c>
      <c r="G59" s="66"/>
      <c r="H59" s="67" t="n">
        <f aca="false">F59*G59</f>
        <v>0</v>
      </c>
      <c r="I59" s="68" t="n">
        <v>0.059</v>
      </c>
      <c r="J59" s="69" t="n">
        <f aca="false">F59*I59</f>
        <v>4.484</v>
      </c>
      <c r="K59" s="68"/>
      <c r="L59" s="69" t="n">
        <f aca="false">F59*K59</f>
        <v>0</v>
      </c>
      <c r="M59" s="70" t="s">
        <v>61</v>
      </c>
    </row>
    <row collapsed="false" customFormat="false" customHeight="true" hidden="false" ht="22.8" outlineLevel="0" r="60">
      <c r="A60" s="60" t="n">
        <f aca="false">A59+1</f>
        <v>45</v>
      </c>
      <c r="B60" s="64" t="s">
        <v>57</v>
      </c>
      <c r="C60" s="62" t="s">
        <v>159</v>
      </c>
      <c r="D60" s="63" t="s">
        <v>160</v>
      </c>
      <c r="E60" s="64" t="s">
        <v>103</v>
      </c>
      <c r="F60" s="80" t="n">
        <v>2.3157</v>
      </c>
      <c r="G60" s="66"/>
      <c r="H60" s="67" t="n">
        <f aca="false">F60*G60</f>
        <v>0</v>
      </c>
      <c r="I60" s="68" t="n">
        <v>0.01709</v>
      </c>
      <c r="J60" s="69" t="n">
        <f aca="false">F60*I60</f>
        <v>0.039575313</v>
      </c>
      <c r="K60" s="68"/>
      <c r="L60" s="69" t="n">
        <f aca="false">F60*K60</f>
        <v>0</v>
      </c>
      <c r="M60" s="70" t="s">
        <v>61</v>
      </c>
    </row>
    <row collapsed="false" customFormat="false" customHeight="true" hidden="false" ht="22.8" outlineLevel="0" r="61">
      <c r="A61" s="60" t="n">
        <f aca="false">A60+1</f>
        <v>46</v>
      </c>
      <c r="B61" s="64" t="s">
        <v>57</v>
      </c>
      <c r="C61" s="62" t="s">
        <v>161</v>
      </c>
      <c r="D61" s="63" t="s">
        <v>162</v>
      </c>
      <c r="E61" s="64" t="s">
        <v>103</v>
      </c>
      <c r="F61" s="80" t="n">
        <v>0.8184</v>
      </c>
      <c r="G61" s="66"/>
      <c r="H61" s="67" t="n">
        <f aca="false">F61*G61</f>
        <v>0</v>
      </c>
      <c r="I61" s="68" t="n">
        <v>0.01221</v>
      </c>
      <c r="J61" s="69" t="n">
        <f aca="false">F61*I61</f>
        <v>0.009992664</v>
      </c>
      <c r="K61" s="68"/>
      <c r="L61" s="69" t="n">
        <f aca="false">F61*K61</f>
        <v>0</v>
      </c>
      <c r="M61" s="70" t="s">
        <v>61</v>
      </c>
    </row>
    <row collapsed="false" customFormat="false" customHeight="true" hidden="false" ht="15.6" outlineLevel="0" r="62">
      <c r="A62" s="60" t="n">
        <f aca="false">A61+1</f>
        <v>47</v>
      </c>
      <c r="B62" s="64" t="s">
        <v>91</v>
      </c>
      <c r="C62" s="109" t="s">
        <v>155</v>
      </c>
      <c r="D62" s="110" t="s">
        <v>163</v>
      </c>
      <c r="E62" s="111" t="s">
        <v>94</v>
      </c>
      <c r="F62" s="80" t="n">
        <v>360.36</v>
      </c>
      <c r="G62" s="66"/>
      <c r="H62" s="67" t="n">
        <f aca="false">F62*G62</f>
        <v>0</v>
      </c>
      <c r="I62" s="67"/>
      <c r="J62" s="69" t="n">
        <f aca="false">F62*0.001</f>
        <v>0.36036</v>
      </c>
      <c r="K62" s="68"/>
      <c r="L62" s="69" t="n">
        <f aca="false">F62*K62</f>
        <v>0</v>
      </c>
      <c r="M62" s="70"/>
    </row>
    <row collapsed="false" customFormat="false" customHeight="true" hidden="false" ht="15.6" outlineLevel="0" r="63">
      <c r="A63" s="60" t="n">
        <f aca="false">A62+1</f>
        <v>48</v>
      </c>
      <c r="B63" s="64" t="s">
        <v>91</v>
      </c>
      <c r="C63" s="109" t="s">
        <v>164</v>
      </c>
      <c r="D63" s="110" t="s">
        <v>165</v>
      </c>
      <c r="E63" s="111" t="s">
        <v>94</v>
      </c>
      <c r="F63" s="80" t="n">
        <v>859.32</v>
      </c>
      <c r="G63" s="66"/>
      <c r="H63" s="67" t="n">
        <f aca="false">F63*G63</f>
        <v>0</v>
      </c>
      <c r="I63" s="67"/>
      <c r="J63" s="69" t="n">
        <f aca="false">F63*0.001</f>
        <v>0.85932</v>
      </c>
      <c r="K63" s="68"/>
      <c r="L63" s="69" t="n">
        <f aca="false">F63*K63</f>
        <v>0</v>
      </c>
      <c r="M63" s="70"/>
    </row>
    <row collapsed="false" customFormat="false" customHeight="true" hidden="false" ht="15.6" outlineLevel="0" r="64">
      <c r="A64" s="60" t="n">
        <f aca="false">A63+1</f>
        <v>49</v>
      </c>
      <c r="B64" s="64" t="s">
        <v>91</v>
      </c>
      <c r="C64" s="109" t="s">
        <v>166</v>
      </c>
      <c r="D64" s="110" t="s">
        <v>167</v>
      </c>
      <c r="E64" s="111" t="s">
        <v>94</v>
      </c>
      <c r="F64" s="80" t="n">
        <v>2071.125</v>
      </c>
      <c r="G64" s="66"/>
      <c r="H64" s="67" t="n">
        <f aca="false">F64*G64</f>
        <v>0</v>
      </c>
      <c r="I64" s="67"/>
      <c r="J64" s="69" t="n">
        <f aca="false">F64*0.001</f>
        <v>2.071125</v>
      </c>
      <c r="K64" s="68"/>
      <c r="L64" s="69" t="n">
        <f aca="false">F64*K64</f>
        <v>0</v>
      </c>
      <c r="M64" s="70"/>
    </row>
    <row collapsed="false" customFormat="false" customHeight="true" hidden="false" ht="16.2" outlineLevel="0" r="65">
      <c r="A65" s="82"/>
      <c r="B65" s="98"/>
      <c r="C65" s="99"/>
      <c r="D65" s="100"/>
      <c r="E65" s="101"/>
      <c r="F65" s="102"/>
      <c r="G65" s="103"/>
      <c r="H65" s="104"/>
      <c r="I65" s="105"/>
      <c r="J65" s="106"/>
      <c r="K65" s="105"/>
      <c r="L65" s="106"/>
      <c r="M65" s="105"/>
    </row>
    <row collapsed="false" customFormat="false" customHeight="true" hidden="false" ht="16.2" outlineLevel="0" r="66">
      <c r="A66" s="82"/>
      <c r="B66" s="50"/>
      <c r="C66" s="51"/>
      <c r="D66" s="52" t="s">
        <v>168</v>
      </c>
      <c r="E66" s="53"/>
      <c r="F66" s="54"/>
      <c r="G66" s="55"/>
      <c r="H66" s="56" t="n">
        <f aca="false">SUM(H67:H71)</f>
        <v>0</v>
      </c>
      <c r="I66" s="57"/>
      <c r="J66" s="58" t="n">
        <f aca="false">SUBTOTAL(9,J67:J71)</f>
        <v>339.8016</v>
      </c>
      <c r="K66" s="59"/>
      <c r="L66" s="58" t="n">
        <f aca="false">SUBTOTAL(9,L67:L71)</f>
        <v>0</v>
      </c>
      <c r="M66" s="59"/>
    </row>
    <row collapsed="false" customFormat="false" customHeight="true" hidden="false" ht="16.2" outlineLevel="0" r="67">
      <c r="A67" s="60" t="n">
        <f aca="false">A64+1</f>
        <v>50</v>
      </c>
      <c r="B67" s="61" t="s">
        <v>57</v>
      </c>
      <c r="C67" s="62" t="s">
        <v>169</v>
      </c>
      <c r="D67" s="63" t="s">
        <v>170</v>
      </c>
      <c r="E67" s="64" t="s">
        <v>62</v>
      </c>
      <c r="F67" s="76" t="n">
        <v>320</v>
      </c>
      <c r="G67" s="66"/>
      <c r="H67" s="67" t="n">
        <f aca="false">F67*G67</f>
        <v>0</v>
      </c>
      <c r="I67" s="68" t="n">
        <v>0.27994</v>
      </c>
      <c r="J67" s="69" t="n">
        <f aca="false">F67*I67</f>
        <v>89.5808</v>
      </c>
      <c r="K67" s="68"/>
      <c r="L67" s="69" t="n">
        <f aca="false">F67*K67</f>
        <v>0</v>
      </c>
      <c r="M67" s="70" t="s">
        <v>61</v>
      </c>
    </row>
    <row collapsed="false" customFormat="false" customHeight="true" hidden="false" ht="16.2" outlineLevel="0" r="68">
      <c r="A68" s="60" t="n">
        <f aca="false">A67+1</f>
        <v>51</v>
      </c>
      <c r="B68" s="61" t="s">
        <v>57</v>
      </c>
      <c r="C68" s="62" t="s">
        <v>171</v>
      </c>
      <c r="D68" s="63" t="s">
        <v>172</v>
      </c>
      <c r="E68" s="64" t="s">
        <v>62</v>
      </c>
      <c r="F68" s="76" t="n">
        <v>320</v>
      </c>
      <c r="G68" s="66"/>
      <c r="H68" s="67" t="n">
        <f aca="false">F68*G68</f>
        <v>0</v>
      </c>
      <c r="I68" s="68" t="n">
        <v>0.0982</v>
      </c>
      <c r="J68" s="69" t="n">
        <f aca="false">F68*I68</f>
        <v>31.424</v>
      </c>
      <c r="K68" s="68"/>
      <c r="L68" s="69" t="n">
        <f aca="false">F68*K68</f>
        <v>0</v>
      </c>
      <c r="M68" s="70" t="s">
        <v>61</v>
      </c>
    </row>
    <row collapsed="false" customFormat="false" customHeight="true" hidden="false" ht="27.6" outlineLevel="0" r="69">
      <c r="A69" s="60" t="n">
        <f aca="false">A68+1</f>
        <v>52</v>
      </c>
      <c r="B69" s="61" t="s">
        <v>57</v>
      </c>
      <c r="C69" s="62" t="s">
        <v>173</v>
      </c>
      <c r="D69" s="63" t="s">
        <v>174</v>
      </c>
      <c r="E69" s="64" t="s">
        <v>62</v>
      </c>
      <c r="F69" s="76" t="n">
        <v>320</v>
      </c>
      <c r="G69" s="66"/>
      <c r="H69" s="67" t="n">
        <f aca="false">F69*G69</f>
        <v>0</v>
      </c>
      <c r="I69" s="68" t="n">
        <v>0.5802</v>
      </c>
      <c r="J69" s="69" t="n">
        <f aca="false">F69*I69</f>
        <v>185.664</v>
      </c>
      <c r="K69" s="68"/>
      <c r="L69" s="69" t="n">
        <f aca="false">F69*K69</f>
        <v>0</v>
      </c>
      <c r="M69" s="70" t="s">
        <v>61</v>
      </c>
    </row>
    <row collapsed="false" customFormat="false" customHeight="true" hidden="false" ht="16.2" outlineLevel="0" r="70">
      <c r="A70" s="60" t="n">
        <f aca="false">A69+1</f>
        <v>53</v>
      </c>
      <c r="B70" s="61" t="s">
        <v>57</v>
      </c>
      <c r="C70" s="62" t="s">
        <v>175</v>
      </c>
      <c r="D70" s="63" t="s">
        <v>176</v>
      </c>
      <c r="E70" s="64" t="s">
        <v>62</v>
      </c>
      <c r="F70" s="76" t="n">
        <v>320</v>
      </c>
      <c r="G70" s="66"/>
      <c r="H70" s="67" t="n">
        <f aca="false">F70*G70</f>
        <v>0</v>
      </c>
      <c r="I70" s="68" t="n">
        <v>0.10354</v>
      </c>
      <c r="J70" s="69" t="n">
        <f aca="false">F70*I70</f>
        <v>33.1328</v>
      </c>
      <c r="K70" s="68"/>
      <c r="L70" s="69" t="n">
        <f aca="false">F70*K70</f>
        <v>0</v>
      </c>
      <c r="M70" s="70" t="s">
        <v>61</v>
      </c>
    </row>
    <row collapsed="false" customFormat="false" customHeight="true" hidden="false" ht="16.2" outlineLevel="0" r="71">
      <c r="A71" s="82"/>
      <c r="B71" s="98"/>
      <c r="C71" s="99"/>
      <c r="D71" s="100"/>
      <c r="E71" s="101"/>
      <c r="F71" s="102"/>
      <c r="G71" s="103"/>
      <c r="H71" s="104"/>
      <c r="I71" s="105"/>
      <c r="J71" s="106"/>
      <c r="K71" s="105"/>
      <c r="L71" s="106"/>
      <c r="M71" s="105"/>
    </row>
    <row collapsed="false" customFormat="false" customHeight="true" hidden="false" ht="16.2" outlineLevel="0" r="72">
      <c r="A72" s="82"/>
      <c r="B72" s="50"/>
      <c r="C72" s="51"/>
      <c r="D72" s="52" t="s">
        <v>9</v>
      </c>
      <c r="E72" s="53"/>
      <c r="F72" s="54"/>
      <c r="G72" s="55"/>
      <c r="H72" s="56" t="n">
        <f aca="false">SUBTOTAL(9,H73:H112)</f>
        <v>0</v>
      </c>
      <c r="I72" s="57"/>
      <c r="J72" s="58" t="n">
        <f aca="false">SUBTOTAL(9,J73:J112)</f>
        <v>122.69300303488</v>
      </c>
      <c r="K72" s="59"/>
      <c r="L72" s="58" t="n">
        <f aca="false">SUBTOTAL(9,L73:L100)</f>
        <v>0</v>
      </c>
      <c r="M72" s="59"/>
    </row>
    <row collapsed="false" customFormat="false" customHeight="true" hidden="false" ht="25.8" outlineLevel="0" r="73">
      <c r="A73" s="60" t="n">
        <f aca="false">A70+1</f>
        <v>54</v>
      </c>
      <c r="B73" s="61" t="s">
        <v>57</v>
      </c>
      <c r="C73" s="62" t="s">
        <v>177</v>
      </c>
      <c r="D73" s="63" t="s">
        <v>178</v>
      </c>
      <c r="E73" s="64" t="s">
        <v>60</v>
      </c>
      <c r="F73" s="76" t="n">
        <v>19.18</v>
      </c>
      <c r="G73" s="66"/>
      <c r="H73" s="67" t="n">
        <f aca="false">F73*G73</f>
        <v>0</v>
      </c>
      <c r="I73" s="68" t="n">
        <v>2.45329</v>
      </c>
      <c r="J73" s="69" t="n">
        <f aca="false">F73*I73</f>
        <v>47.0541022</v>
      </c>
      <c r="K73" s="68"/>
      <c r="L73" s="69" t="n">
        <f aca="false">F73*K73</f>
        <v>0</v>
      </c>
      <c r="M73" s="70" t="s">
        <v>61</v>
      </c>
    </row>
    <row collapsed="false" customFormat="false" customHeight="true" hidden="false" ht="15" outlineLevel="0" r="74">
      <c r="A74" s="60"/>
      <c r="B74" s="61"/>
      <c r="C74" s="62"/>
      <c r="D74" s="93" t="s">
        <v>179</v>
      </c>
      <c r="E74" s="64"/>
      <c r="F74" s="76"/>
      <c r="G74" s="66"/>
      <c r="H74" s="67"/>
      <c r="I74" s="68"/>
      <c r="J74" s="69"/>
      <c r="K74" s="68"/>
      <c r="L74" s="69"/>
      <c r="M74" s="70"/>
    </row>
    <row collapsed="false" customFormat="false" customHeight="true" hidden="false" ht="25.2" outlineLevel="0" r="75">
      <c r="A75" s="60" t="n">
        <f aca="false">A73+1</f>
        <v>55</v>
      </c>
      <c r="B75" s="61" t="s">
        <v>57</v>
      </c>
      <c r="C75" s="62" t="s">
        <v>180</v>
      </c>
      <c r="D75" s="63" t="s">
        <v>181</v>
      </c>
      <c r="E75" s="64" t="s">
        <v>60</v>
      </c>
      <c r="F75" s="81" t="n">
        <v>5.5575</v>
      </c>
      <c r="G75" s="66"/>
      <c r="H75" s="67" t="n">
        <f aca="false">F75*G75</f>
        <v>0</v>
      </c>
      <c r="I75" s="68" t="n">
        <v>2.45329</v>
      </c>
      <c r="J75" s="69" t="n">
        <f aca="false">F75*I75</f>
        <v>13.634159175</v>
      </c>
      <c r="K75" s="68"/>
      <c r="L75" s="69" t="n">
        <f aca="false">F75*K75</f>
        <v>0</v>
      </c>
      <c r="M75" s="70" t="s">
        <v>61</v>
      </c>
    </row>
    <row collapsed="false" customFormat="false" customHeight="true" hidden="false" ht="15" outlineLevel="0" r="76">
      <c r="A76" s="60"/>
      <c r="B76" s="61"/>
      <c r="C76" s="62"/>
      <c r="D76" s="93" t="s">
        <v>182</v>
      </c>
      <c r="E76" s="64"/>
      <c r="F76" s="76"/>
      <c r="G76" s="66"/>
      <c r="H76" s="67"/>
      <c r="I76" s="68"/>
      <c r="J76" s="69"/>
      <c r="K76" s="68"/>
      <c r="L76" s="69"/>
      <c r="M76" s="70"/>
    </row>
    <row collapsed="false" customFormat="false" customHeight="true" hidden="false" ht="25.2" outlineLevel="0" r="77">
      <c r="A77" s="60" t="n">
        <f aca="false">A75+1</f>
        <v>56</v>
      </c>
      <c r="B77" s="61" t="s">
        <v>57</v>
      </c>
      <c r="C77" s="62" t="s">
        <v>183</v>
      </c>
      <c r="D77" s="63" t="s">
        <v>184</v>
      </c>
      <c r="E77" s="64" t="s">
        <v>60</v>
      </c>
      <c r="F77" s="76" t="n">
        <v>19.18</v>
      </c>
      <c r="G77" s="66"/>
      <c r="H77" s="67" t="n">
        <f aca="false">F77*G77</f>
        <v>0</v>
      </c>
      <c r="I77" s="68"/>
      <c r="J77" s="69" t="n">
        <f aca="false">F77*I77</f>
        <v>0</v>
      </c>
      <c r="K77" s="68"/>
      <c r="L77" s="69" t="n">
        <f aca="false">F77*K77</f>
        <v>0</v>
      </c>
      <c r="M77" s="70" t="s">
        <v>61</v>
      </c>
    </row>
    <row collapsed="false" customFormat="false" customHeight="true" hidden="false" ht="25.2" outlineLevel="0" r="78">
      <c r="A78" s="60" t="n">
        <f aca="false">A77+1</f>
        <v>57</v>
      </c>
      <c r="B78" s="61" t="s">
        <v>57</v>
      </c>
      <c r="C78" s="62" t="s">
        <v>185</v>
      </c>
      <c r="D78" s="63" t="s">
        <v>186</v>
      </c>
      <c r="E78" s="64" t="s">
        <v>60</v>
      </c>
      <c r="F78" s="81" t="n">
        <v>5.5575</v>
      </c>
      <c r="G78" s="66"/>
      <c r="H78" s="67" t="n">
        <f aca="false">F78*G78</f>
        <v>0</v>
      </c>
      <c r="I78" s="68"/>
      <c r="J78" s="69" t="n">
        <f aca="false">F78*I78</f>
        <v>0</v>
      </c>
      <c r="K78" s="68"/>
      <c r="L78" s="69" t="n">
        <f aca="false">F78*K78</f>
        <v>0</v>
      </c>
      <c r="M78" s="70" t="s">
        <v>61</v>
      </c>
    </row>
    <row collapsed="false" customFormat="false" customHeight="true" hidden="false" ht="15" outlineLevel="0" r="79">
      <c r="A79" s="60" t="n">
        <f aca="false">A78+1</f>
        <v>58</v>
      </c>
      <c r="B79" s="61" t="s">
        <v>57</v>
      </c>
      <c r="C79" s="62" t="s">
        <v>187</v>
      </c>
      <c r="D79" s="63" t="s">
        <v>188</v>
      </c>
      <c r="E79" s="64" t="s">
        <v>103</v>
      </c>
      <c r="F79" s="81" t="n">
        <v>1.484248</v>
      </c>
      <c r="G79" s="66"/>
      <c r="H79" s="67" t="n">
        <f aca="false">F79*G79</f>
        <v>0</v>
      </c>
      <c r="I79" s="68" t="n">
        <v>1.05306</v>
      </c>
      <c r="J79" s="69" t="n">
        <f aca="false">F79*I79</f>
        <v>1.56300219888</v>
      </c>
      <c r="K79" s="68"/>
      <c r="L79" s="69" t="n">
        <f aca="false">F79*K79</f>
        <v>0</v>
      </c>
      <c r="M79" s="70" t="s">
        <v>61</v>
      </c>
    </row>
    <row collapsed="false" customFormat="false" customHeight="true" hidden="false" ht="15" outlineLevel="0" r="80">
      <c r="A80" s="60"/>
      <c r="B80" s="61"/>
      <c r="C80" s="62"/>
      <c r="D80" s="112" t="s">
        <v>189</v>
      </c>
      <c r="E80" s="64"/>
      <c r="F80" s="81"/>
      <c r="G80" s="66"/>
      <c r="H80" s="67"/>
      <c r="I80" s="68"/>
      <c r="J80" s="69"/>
      <c r="K80" s="68"/>
      <c r="L80" s="69"/>
      <c r="M80" s="70"/>
    </row>
    <row collapsed="false" customFormat="false" customHeight="true" hidden="false" ht="16.2" outlineLevel="0" r="81">
      <c r="A81" s="60" t="n">
        <f aca="false">A79+1</f>
        <v>59</v>
      </c>
      <c r="B81" s="61" t="s">
        <v>57</v>
      </c>
      <c r="C81" s="62" t="s">
        <v>190</v>
      </c>
      <c r="D81" s="63" t="s">
        <v>191</v>
      </c>
      <c r="E81" s="64" t="s">
        <v>60</v>
      </c>
      <c r="F81" s="81" t="n">
        <v>5.5575</v>
      </c>
      <c r="G81" s="66"/>
      <c r="H81" s="67" t="n">
        <f aca="false">F81*G81</f>
        <v>0</v>
      </c>
      <c r="I81" s="68" t="n">
        <v>0.00041</v>
      </c>
      <c r="J81" s="69" t="n">
        <f aca="false">F81*I81</f>
        <v>0.002278575</v>
      </c>
      <c r="K81" s="68"/>
      <c r="L81" s="69" t="n">
        <f aca="false">F81*K81</f>
        <v>0</v>
      </c>
      <c r="M81" s="70"/>
    </row>
    <row collapsed="false" customFormat="false" customHeight="true" hidden="false" ht="16.2" outlineLevel="0" r="82">
      <c r="A82" s="60" t="n">
        <f aca="false">A81+1</f>
        <v>60</v>
      </c>
      <c r="B82" s="61" t="s">
        <v>57</v>
      </c>
      <c r="C82" s="62" t="s">
        <v>192</v>
      </c>
      <c r="D82" s="63" t="s">
        <v>193</v>
      </c>
      <c r="E82" s="64" t="s">
        <v>62</v>
      </c>
      <c r="F82" s="76" t="n">
        <v>74.3</v>
      </c>
      <c r="G82" s="66"/>
      <c r="H82" s="67" t="n">
        <f aca="false">F82*G82</f>
        <v>0</v>
      </c>
      <c r="I82" s="68" t="n">
        <v>0.0007</v>
      </c>
      <c r="J82" s="69" t="n">
        <f aca="false">F82*I82</f>
        <v>0.05201</v>
      </c>
      <c r="K82" s="68"/>
      <c r="L82" s="69" t="n">
        <f aca="false">F82*K82</f>
        <v>0</v>
      </c>
      <c r="M82" s="70" t="s">
        <v>61</v>
      </c>
    </row>
    <row collapsed="false" customFormat="false" customHeight="true" hidden="false" ht="16.2" outlineLevel="0" r="83">
      <c r="A83" s="60" t="n">
        <f aca="false">A82+1</f>
        <v>61</v>
      </c>
      <c r="B83" s="61" t="s">
        <v>57</v>
      </c>
      <c r="C83" s="62" t="s">
        <v>194</v>
      </c>
      <c r="D83" s="63" t="s">
        <v>195</v>
      </c>
      <c r="E83" s="64" t="s">
        <v>62</v>
      </c>
      <c r="F83" s="76" t="n">
        <v>78.1</v>
      </c>
      <c r="G83" s="66"/>
      <c r="H83" s="67" t="n">
        <f aca="false">F83*G83</f>
        <v>0</v>
      </c>
      <c r="I83" s="68" t="n">
        <v>0.00012</v>
      </c>
      <c r="J83" s="69" t="n">
        <f aca="false">F83*I83</f>
        <v>0.009372</v>
      </c>
      <c r="K83" s="68"/>
      <c r="L83" s="69" t="n">
        <f aca="false">F83*K83</f>
        <v>0</v>
      </c>
      <c r="M83" s="70" t="s">
        <v>61</v>
      </c>
    </row>
    <row collapsed="false" customFormat="false" customHeight="true" hidden="false" ht="16.2" outlineLevel="0" r="84">
      <c r="A84" s="60" t="n">
        <f aca="false">A83+1</f>
        <v>62</v>
      </c>
      <c r="B84" s="61" t="s">
        <v>57</v>
      </c>
      <c r="C84" s="62" t="s">
        <v>196</v>
      </c>
      <c r="D84" s="63" t="s">
        <v>197</v>
      </c>
      <c r="E84" s="64" t="s">
        <v>60</v>
      </c>
      <c r="F84" s="76" t="n">
        <v>20.44</v>
      </c>
      <c r="G84" s="66"/>
      <c r="H84" s="67" t="n">
        <f aca="false">F84*G84</f>
        <v>0</v>
      </c>
      <c r="I84" s="68" t="n">
        <v>2.16</v>
      </c>
      <c r="J84" s="69" t="n">
        <f aca="false">F84*I84</f>
        <v>44.1504</v>
      </c>
      <c r="K84" s="68"/>
      <c r="L84" s="69" t="n">
        <f aca="false">F84*K84</f>
        <v>0</v>
      </c>
      <c r="M84" s="70" t="s">
        <v>61</v>
      </c>
    </row>
    <row collapsed="false" customFormat="false" customHeight="true" hidden="false" ht="16.2" outlineLevel="0" r="85">
      <c r="A85" s="60"/>
      <c r="B85" s="61"/>
      <c r="C85" s="62"/>
      <c r="D85" s="112" t="s">
        <v>198</v>
      </c>
      <c r="E85" s="64"/>
      <c r="F85" s="76"/>
      <c r="G85" s="66"/>
      <c r="H85" s="67"/>
      <c r="I85" s="68"/>
      <c r="J85" s="69"/>
      <c r="K85" s="68"/>
      <c r="L85" s="69"/>
      <c r="M85" s="70"/>
    </row>
    <row collapsed="false" customFormat="false" customHeight="true" hidden="false" ht="16.2" outlineLevel="0" r="86">
      <c r="A86" s="60" t="n">
        <f aca="false">A84+1</f>
        <v>63</v>
      </c>
      <c r="B86" s="61" t="s">
        <v>57</v>
      </c>
      <c r="C86" s="62" t="s">
        <v>199</v>
      </c>
      <c r="D86" s="63" t="s">
        <v>200</v>
      </c>
      <c r="E86" s="64" t="s">
        <v>60</v>
      </c>
      <c r="F86" s="81" t="n">
        <v>2.972</v>
      </c>
      <c r="G86" s="66"/>
      <c r="H86" s="67" t="n">
        <f aca="false">F86*G86</f>
        <v>0</v>
      </c>
      <c r="I86" s="68" t="n">
        <v>0.42</v>
      </c>
      <c r="J86" s="69" t="n">
        <f aca="false">F86*I86</f>
        <v>1.24824</v>
      </c>
      <c r="K86" s="68"/>
      <c r="L86" s="69" t="n">
        <f aca="false">F86*K86</f>
        <v>0</v>
      </c>
      <c r="M86" s="70"/>
    </row>
    <row collapsed="false" customFormat="false" customHeight="true" hidden="false" ht="16.2" outlineLevel="0" r="87">
      <c r="A87" s="60"/>
      <c r="B87" s="61"/>
      <c r="C87" s="62"/>
      <c r="D87" s="112" t="s">
        <v>201</v>
      </c>
      <c r="E87" s="64"/>
      <c r="F87" s="76"/>
      <c r="G87" s="66"/>
      <c r="H87" s="67"/>
      <c r="I87" s="68"/>
      <c r="J87" s="69"/>
      <c r="K87" s="68"/>
      <c r="L87" s="69"/>
      <c r="M87" s="70"/>
    </row>
    <row collapsed="false" customFormat="false" customHeight="true" hidden="false" ht="16.2" outlineLevel="0" r="88">
      <c r="A88" s="60" t="n">
        <f aca="false">A86+1</f>
        <v>64</v>
      </c>
      <c r="B88" s="61" t="s">
        <v>57</v>
      </c>
      <c r="C88" s="62" t="s">
        <v>202</v>
      </c>
      <c r="D88" s="63" t="s">
        <v>203</v>
      </c>
      <c r="E88" s="64" t="s">
        <v>60</v>
      </c>
      <c r="F88" s="76" t="n">
        <v>1.19</v>
      </c>
      <c r="G88" s="66"/>
      <c r="H88" s="67" t="n">
        <f aca="false">F88*G88</f>
        <v>0</v>
      </c>
      <c r="I88" s="68" t="n">
        <v>0.2025</v>
      </c>
      <c r="J88" s="69" t="n">
        <f aca="false">F88*I88</f>
        <v>0.240975</v>
      </c>
      <c r="K88" s="68"/>
      <c r="L88" s="69" t="n">
        <f aca="false">F88*K88</f>
        <v>0</v>
      </c>
      <c r="M88" s="70"/>
    </row>
    <row collapsed="false" customFormat="false" customHeight="true" hidden="false" ht="16.2" outlineLevel="0" r="89">
      <c r="A89" s="60"/>
      <c r="B89" s="61"/>
      <c r="C89" s="62"/>
      <c r="D89" s="112" t="s">
        <v>204</v>
      </c>
      <c r="E89" s="64"/>
      <c r="F89" s="76"/>
      <c r="G89" s="66"/>
      <c r="H89" s="67"/>
      <c r="I89" s="68"/>
      <c r="J89" s="69"/>
      <c r="K89" s="68"/>
      <c r="L89" s="69"/>
      <c r="M89" s="70"/>
    </row>
    <row collapsed="false" customFormat="false" customHeight="true" hidden="false" ht="27.6" outlineLevel="0" r="90">
      <c r="A90" s="60" t="n">
        <f aca="false">A88+1</f>
        <v>65</v>
      </c>
      <c r="B90" s="61" t="s">
        <v>57</v>
      </c>
      <c r="C90" s="62" t="s">
        <v>205</v>
      </c>
      <c r="D90" s="63" t="s">
        <v>206</v>
      </c>
      <c r="E90" s="64" t="s">
        <v>62</v>
      </c>
      <c r="F90" s="76" t="n">
        <v>67.7</v>
      </c>
      <c r="G90" s="66"/>
      <c r="H90" s="67" t="n">
        <f aca="false">F90*G90</f>
        <v>0</v>
      </c>
      <c r="I90" s="68" t="n">
        <v>0.0032</v>
      </c>
      <c r="J90" s="69" t="n">
        <f aca="false">F90*I90</f>
        <v>0.21664</v>
      </c>
      <c r="K90" s="68"/>
      <c r="L90" s="69" t="n">
        <f aca="false">F90*K90</f>
        <v>0</v>
      </c>
      <c r="M90" s="70" t="s">
        <v>61</v>
      </c>
    </row>
    <row collapsed="false" customFormat="false" customHeight="true" hidden="false" ht="16.2" outlineLevel="0" r="91">
      <c r="A91" s="60"/>
      <c r="B91" s="61"/>
      <c r="C91" s="62"/>
      <c r="D91" s="112" t="s">
        <v>207</v>
      </c>
      <c r="E91" s="64"/>
      <c r="F91" s="76"/>
      <c r="G91" s="66"/>
      <c r="H91" s="67"/>
      <c r="I91" s="68"/>
      <c r="J91" s="69"/>
      <c r="K91" s="68"/>
      <c r="L91" s="69"/>
      <c r="M91" s="70"/>
    </row>
    <row collapsed="false" customFormat="false" customHeight="true" hidden="false" ht="27" outlineLevel="0" r="92">
      <c r="A92" s="60" t="n">
        <f aca="false">A90+1</f>
        <v>66</v>
      </c>
      <c r="B92" s="61" t="s">
        <v>57</v>
      </c>
      <c r="C92" s="62" t="s">
        <v>208</v>
      </c>
      <c r="D92" s="63" t="s">
        <v>209</v>
      </c>
      <c r="E92" s="64" t="s">
        <v>62</v>
      </c>
      <c r="F92" s="113" t="n">
        <v>41</v>
      </c>
      <c r="G92" s="66"/>
      <c r="H92" s="67" t="n">
        <f aca="false">F92*G92</f>
        <v>0</v>
      </c>
      <c r="I92" s="68" t="n">
        <v>0.0345</v>
      </c>
      <c r="J92" s="69" t="n">
        <f aca="false">F92*I92</f>
        <v>1.4145</v>
      </c>
      <c r="K92" s="68"/>
      <c r="L92" s="69" t="n">
        <f aca="false">F92*K92</f>
        <v>0</v>
      </c>
      <c r="M92" s="70" t="s">
        <v>61</v>
      </c>
    </row>
    <row collapsed="false" customFormat="false" customHeight="true" hidden="false" ht="27" outlineLevel="0" r="93">
      <c r="A93" s="60" t="n">
        <f aca="false">A92+1</f>
        <v>67</v>
      </c>
      <c r="B93" s="61" t="s">
        <v>57</v>
      </c>
      <c r="C93" s="62" t="s">
        <v>210</v>
      </c>
      <c r="D93" s="63" t="s">
        <v>211</v>
      </c>
      <c r="E93" s="64" t="s">
        <v>62</v>
      </c>
      <c r="F93" s="113" t="n">
        <v>41</v>
      </c>
      <c r="G93" s="66"/>
      <c r="H93" s="67" t="n">
        <f aca="false">F93*G93</f>
        <v>0</v>
      </c>
      <c r="I93" s="68" t="n">
        <v>0.0155</v>
      </c>
      <c r="J93" s="69" t="n">
        <f aca="false">F93*I93</f>
        <v>0.6355</v>
      </c>
      <c r="K93" s="68"/>
      <c r="L93" s="69" t="n">
        <f aca="false">F93*K93</f>
        <v>0</v>
      </c>
      <c r="M93" s="70" t="s">
        <v>61</v>
      </c>
    </row>
    <row collapsed="false" customFormat="false" customHeight="true" hidden="false" ht="27" outlineLevel="0" r="94">
      <c r="A94" s="60" t="n">
        <f aca="false">A93+1</f>
        <v>68</v>
      </c>
      <c r="B94" s="61" t="s">
        <v>57</v>
      </c>
      <c r="C94" s="62" t="s">
        <v>212</v>
      </c>
      <c r="D94" s="63" t="s">
        <v>213</v>
      </c>
      <c r="E94" s="64" t="s">
        <v>62</v>
      </c>
      <c r="F94" s="113" t="n">
        <v>149</v>
      </c>
      <c r="G94" s="66"/>
      <c r="H94" s="67" t="n">
        <f aca="false">F94*G94</f>
        <v>0</v>
      </c>
      <c r="I94" s="68" t="n">
        <v>0.017</v>
      </c>
      <c r="J94" s="69" t="n">
        <f aca="false">F94*I94</f>
        <v>2.533</v>
      </c>
      <c r="K94" s="68"/>
      <c r="L94" s="69" t="n">
        <f aca="false">F94*K94</f>
        <v>0</v>
      </c>
      <c r="M94" s="70" t="s">
        <v>61</v>
      </c>
    </row>
    <row collapsed="false" customFormat="false" customHeight="true" hidden="false" ht="27" outlineLevel="0" r="95">
      <c r="A95" s="60" t="n">
        <f aca="false">A94+1</f>
        <v>69</v>
      </c>
      <c r="B95" s="61" t="s">
        <v>57</v>
      </c>
      <c r="C95" s="62" t="s">
        <v>214</v>
      </c>
      <c r="D95" s="63" t="s">
        <v>215</v>
      </c>
      <c r="E95" s="64" t="s">
        <v>62</v>
      </c>
      <c r="F95" s="113" t="n">
        <v>218</v>
      </c>
      <c r="G95" s="66"/>
      <c r="H95" s="67" t="n">
        <f aca="false">F95*G95</f>
        <v>0</v>
      </c>
      <c r="I95" s="68" t="n">
        <v>0.017</v>
      </c>
      <c r="J95" s="69" t="n">
        <f aca="false">F95*I95</f>
        <v>3.706</v>
      </c>
      <c r="K95" s="68"/>
      <c r="L95" s="69" t="n">
        <f aca="false">F95*K95</f>
        <v>0</v>
      </c>
      <c r="M95" s="70" t="s">
        <v>61</v>
      </c>
    </row>
    <row collapsed="false" customFormat="false" customHeight="true" hidden="false" ht="27" outlineLevel="0" r="96">
      <c r="A96" s="60" t="n">
        <f aca="false">A95+1</f>
        <v>70</v>
      </c>
      <c r="B96" s="61" t="s">
        <v>57</v>
      </c>
      <c r="C96" s="62" t="s">
        <v>216</v>
      </c>
      <c r="D96" s="63" t="s">
        <v>217</v>
      </c>
      <c r="E96" s="64" t="s">
        <v>62</v>
      </c>
      <c r="F96" s="113" t="n">
        <v>60</v>
      </c>
      <c r="G96" s="66"/>
      <c r="H96" s="67" t="n">
        <f aca="false">F96*G96</f>
        <v>0</v>
      </c>
      <c r="I96" s="68" t="n">
        <v>0.0014</v>
      </c>
      <c r="J96" s="69" t="n">
        <f aca="false">F96*I96</f>
        <v>0.084</v>
      </c>
      <c r="K96" s="68"/>
      <c r="L96" s="69" t="n">
        <f aca="false">F96*K96</f>
        <v>0</v>
      </c>
      <c r="M96" s="70" t="s">
        <v>61</v>
      </c>
    </row>
    <row collapsed="false" customFormat="false" customHeight="true" hidden="false" ht="27" outlineLevel="0" r="97">
      <c r="A97" s="60" t="n">
        <f aca="false">A96+1</f>
        <v>71</v>
      </c>
      <c r="B97" s="61" t="s">
        <v>57</v>
      </c>
      <c r="C97" s="62" t="s">
        <v>218</v>
      </c>
      <c r="D97" s="63" t="s">
        <v>219</v>
      </c>
      <c r="E97" s="64" t="s">
        <v>62</v>
      </c>
      <c r="F97" s="76" t="n">
        <v>112</v>
      </c>
      <c r="G97" s="66"/>
      <c r="H97" s="67" t="n">
        <f aca="false">F97*G97</f>
        <v>0</v>
      </c>
      <c r="I97" s="68" t="n">
        <v>0.01103</v>
      </c>
      <c r="J97" s="69" t="n">
        <f aca="false">F97*I97</f>
        <v>1.23536</v>
      </c>
      <c r="K97" s="68"/>
      <c r="L97" s="69" t="n">
        <f aca="false">F97*K97</f>
        <v>0</v>
      </c>
      <c r="M97" s="70" t="s">
        <v>61</v>
      </c>
    </row>
    <row collapsed="false" customFormat="false" customHeight="true" hidden="false" ht="27" outlineLevel="0" r="98">
      <c r="A98" s="60" t="n">
        <f aca="false">A97+1</f>
        <v>72</v>
      </c>
      <c r="B98" s="61" t="s">
        <v>57</v>
      </c>
      <c r="C98" s="62" t="s">
        <v>220</v>
      </c>
      <c r="D98" s="63" t="s">
        <v>221</v>
      </c>
      <c r="E98" s="64" t="s">
        <v>62</v>
      </c>
      <c r="F98" s="113" t="n">
        <v>70</v>
      </c>
      <c r="G98" s="66"/>
      <c r="H98" s="67" t="n">
        <f aca="false">F98*G98</f>
        <v>0</v>
      </c>
      <c r="I98" s="68" t="n">
        <v>0.01733</v>
      </c>
      <c r="J98" s="69" t="n">
        <f aca="false">F98*I98</f>
        <v>1.2131</v>
      </c>
      <c r="K98" s="68"/>
      <c r="L98" s="69" t="n">
        <f aca="false">F98*K98</f>
        <v>0</v>
      </c>
      <c r="M98" s="70" t="s">
        <v>61</v>
      </c>
    </row>
    <row collapsed="false" customFormat="false" customHeight="true" hidden="false" ht="25.2" outlineLevel="0" r="99">
      <c r="A99" s="60" t="n">
        <f aca="false">A98+1</f>
        <v>73</v>
      </c>
      <c r="B99" s="61" t="s">
        <v>57</v>
      </c>
      <c r="C99" s="62" t="s">
        <v>222</v>
      </c>
      <c r="D99" s="63" t="s">
        <v>223</v>
      </c>
      <c r="E99" s="64" t="s">
        <v>62</v>
      </c>
      <c r="F99" s="113" t="n">
        <v>49</v>
      </c>
      <c r="G99" s="66"/>
      <c r="H99" s="67" t="n">
        <f aca="false">F99*G99</f>
        <v>0</v>
      </c>
      <c r="I99" s="68" t="n">
        <v>0.0015</v>
      </c>
      <c r="J99" s="69" t="n">
        <f aca="false">F99*I99</f>
        <v>0.0735</v>
      </c>
      <c r="K99" s="68"/>
      <c r="L99" s="69" t="n">
        <f aca="false">F99*K99</f>
        <v>0</v>
      </c>
      <c r="M99" s="70"/>
    </row>
    <row collapsed="false" customFormat="false" customHeight="true" hidden="false" ht="23.4" outlineLevel="0" r="100">
      <c r="A100" s="60" t="n">
        <f aca="false">A99+1</f>
        <v>74</v>
      </c>
      <c r="B100" s="61" t="s">
        <v>57</v>
      </c>
      <c r="C100" s="62" t="s">
        <v>224</v>
      </c>
      <c r="D100" s="63" t="s">
        <v>225</v>
      </c>
      <c r="E100" s="64" t="s">
        <v>62</v>
      </c>
      <c r="F100" s="113" t="n">
        <v>61.5</v>
      </c>
      <c r="G100" s="66"/>
      <c r="H100" s="67" t="n">
        <f aca="false">F100*G100</f>
        <v>0</v>
      </c>
      <c r="I100" s="68" t="n">
        <v>0.00832</v>
      </c>
      <c r="J100" s="69" t="n">
        <f aca="false">F100*I100</f>
        <v>0.51168</v>
      </c>
      <c r="K100" s="68"/>
      <c r="L100" s="69" t="n">
        <f aca="false">F100*K100</f>
        <v>0</v>
      </c>
      <c r="M100" s="70" t="s">
        <v>61</v>
      </c>
    </row>
    <row collapsed="false" customFormat="false" customHeight="true" hidden="false" ht="13.2" outlineLevel="0" r="101">
      <c r="A101" s="60" t="n">
        <f aca="false">A100+1</f>
        <v>75</v>
      </c>
      <c r="B101" s="61" t="s">
        <v>91</v>
      </c>
      <c r="C101" s="62" t="s">
        <v>226</v>
      </c>
      <c r="D101" s="63" t="s">
        <v>227</v>
      </c>
      <c r="E101" s="64" t="s">
        <v>62</v>
      </c>
      <c r="F101" s="113" t="n">
        <v>64.575</v>
      </c>
      <c r="G101" s="66"/>
      <c r="H101" s="67" t="n">
        <f aca="false">F101*G101</f>
        <v>0</v>
      </c>
      <c r="I101" s="68" t="n">
        <f aca="false">0.015*0.12</f>
        <v>0.0018</v>
      </c>
      <c r="J101" s="69" t="n">
        <f aca="false">F101*I101</f>
        <v>0.116235</v>
      </c>
      <c r="K101" s="68"/>
      <c r="L101" s="69"/>
      <c r="M101" s="70"/>
    </row>
    <row collapsed="false" customFormat="false" customHeight="true" hidden="false" ht="16.2" outlineLevel="0" r="102">
      <c r="A102" s="60" t="n">
        <f aca="false">A101+1</f>
        <v>76</v>
      </c>
      <c r="B102" s="61" t="s">
        <v>57</v>
      </c>
      <c r="C102" s="62" t="s">
        <v>228</v>
      </c>
      <c r="D102" s="63" t="s">
        <v>229</v>
      </c>
      <c r="E102" s="64" t="s">
        <v>115</v>
      </c>
      <c r="F102" s="113" t="n">
        <v>31.38</v>
      </c>
      <c r="G102" s="66"/>
      <c r="H102" s="67" t="n">
        <f aca="false">F102*G102</f>
        <v>0</v>
      </c>
      <c r="I102" s="68" t="n">
        <v>6E-005</v>
      </c>
      <c r="J102" s="69" t="n">
        <f aca="false">F102*I102</f>
        <v>0.0018828</v>
      </c>
      <c r="K102" s="68"/>
      <c r="L102" s="69" t="n">
        <f aca="false">F102*K102</f>
        <v>0</v>
      </c>
      <c r="M102" s="70" t="s">
        <v>61</v>
      </c>
    </row>
    <row collapsed="false" customFormat="false" customHeight="true" hidden="false" ht="16.2" outlineLevel="0" r="103">
      <c r="A103" s="60" t="n">
        <f aca="false">A102+1</f>
        <v>77</v>
      </c>
      <c r="B103" s="61" t="s">
        <v>57</v>
      </c>
      <c r="C103" s="62" t="s">
        <v>230</v>
      </c>
      <c r="D103" s="63" t="s">
        <v>231</v>
      </c>
      <c r="E103" s="64" t="s">
        <v>115</v>
      </c>
      <c r="F103" s="113" t="n">
        <v>30.53</v>
      </c>
      <c r="G103" s="66"/>
      <c r="H103" s="67" t="n">
        <f aca="false">F103*G103</f>
        <v>0</v>
      </c>
      <c r="I103" s="68" t="n">
        <v>0.00025</v>
      </c>
      <c r="J103" s="69" t="n">
        <f aca="false">F103*I103</f>
        <v>0.0076325</v>
      </c>
      <c r="K103" s="68"/>
      <c r="L103" s="69" t="n">
        <f aca="false">F103*K103</f>
        <v>0</v>
      </c>
      <c r="M103" s="70" t="s">
        <v>61</v>
      </c>
    </row>
    <row collapsed="false" customFormat="false" customHeight="true" hidden="false" ht="16.2" outlineLevel="0" r="104">
      <c r="A104" s="60" t="n">
        <f aca="false">A103+1</f>
        <v>78</v>
      </c>
      <c r="B104" s="61" t="s">
        <v>91</v>
      </c>
      <c r="C104" s="62" t="s">
        <v>232</v>
      </c>
      <c r="D104" s="63" t="s">
        <v>233</v>
      </c>
      <c r="E104" s="64" t="s">
        <v>115</v>
      </c>
      <c r="F104" s="113" t="n">
        <v>32.6352</v>
      </c>
      <c r="G104" s="66"/>
      <c r="H104" s="67" t="n">
        <f aca="false">F104*G104</f>
        <v>0</v>
      </c>
      <c r="I104" s="68"/>
      <c r="J104" s="69"/>
      <c r="K104" s="68"/>
      <c r="L104" s="69"/>
      <c r="M104" s="70"/>
    </row>
    <row collapsed="false" customFormat="false" customHeight="true" hidden="false" ht="16.2" outlineLevel="0" r="105">
      <c r="A105" s="60" t="n">
        <f aca="false">A104+1</f>
        <v>79</v>
      </c>
      <c r="B105" s="61" t="s">
        <v>91</v>
      </c>
      <c r="C105" s="62" t="s">
        <v>234</v>
      </c>
      <c r="D105" s="63" t="s">
        <v>235</v>
      </c>
      <c r="E105" s="64" t="s">
        <v>115</v>
      </c>
      <c r="F105" s="113" t="n">
        <v>31.7512</v>
      </c>
      <c r="G105" s="66"/>
      <c r="H105" s="67" t="n">
        <f aca="false">F105*G105</f>
        <v>0</v>
      </c>
      <c r="I105" s="68"/>
      <c r="J105" s="69"/>
      <c r="K105" s="68"/>
      <c r="L105" s="69"/>
      <c r="M105" s="70"/>
    </row>
    <row collapsed="false" customFormat="false" customHeight="true" hidden="false" ht="24.6" outlineLevel="0" r="106">
      <c r="A106" s="60" t="n">
        <f aca="false">A105+1</f>
        <v>80</v>
      </c>
      <c r="B106" s="61" t="s">
        <v>57</v>
      </c>
      <c r="C106" s="62" t="s">
        <v>236</v>
      </c>
      <c r="D106" s="63" t="s">
        <v>237</v>
      </c>
      <c r="E106" s="64" t="s">
        <v>62</v>
      </c>
      <c r="F106" s="113" t="n">
        <v>3</v>
      </c>
      <c r="G106" s="66"/>
      <c r="H106" s="67" t="n">
        <f aca="false">F106*G106</f>
        <v>0</v>
      </c>
      <c r="I106" s="68" t="n">
        <v>0.02636</v>
      </c>
      <c r="J106" s="69" t="n">
        <f aca="false">F106*I106</f>
        <v>0.07908</v>
      </c>
      <c r="K106" s="68"/>
      <c r="L106" s="69" t="n">
        <f aca="false">F106*K106</f>
        <v>0</v>
      </c>
      <c r="M106" s="70" t="s">
        <v>61</v>
      </c>
    </row>
    <row collapsed="false" customFormat="false" customHeight="true" hidden="false" ht="24.6" outlineLevel="0" r="107">
      <c r="A107" s="60" t="n">
        <f aca="false">A106+1</f>
        <v>81</v>
      </c>
      <c r="B107" s="61" t="s">
        <v>57</v>
      </c>
      <c r="C107" s="62" t="s">
        <v>238</v>
      </c>
      <c r="D107" s="77" t="s">
        <v>239</v>
      </c>
      <c r="E107" s="64" t="s">
        <v>62</v>
      </c>
      <c r="F107" s="113" t="n">
        <v>61.5</v>
      </c>
      <c r="G107" s="66"/>
      <c r="H107" s="67" t="n">
        <f aca="false">F107*G107</f>
        <v>0</v>
      </c>
      <c r="I107" s="68" t="n">
        <v>0.004</v>
      </c>
      <c r="J107" s="69" t="n">
        <f aca="false">F107*I107</f>
        <v>0.246</v>
      </c>
      <c r="K107" s="68"/>
      <c r="L107" s="69" t="n">
        <f aca="false">F107*K107</f>
        <v>0</v>
      </c>
      <c r="M107" s="70" t="s">
        <v>61</v>
      </c>
    </row>
    <row collapsed="false" customFormat="false" customHeight="true" hidden="false" ht="14.4" outlineLevel="0" r="108">
      <c r="A108" s="60" t="n">
        <f aca="false">A107+1</f>
        <v>82</v>
      </c>
      <c r="B108" s="61" t="s">
        <v>57</v>
      </c>
      <c r="C108" s="62" t="s">
        <v>240</v>
      </c>
      <c r="D108" s="63" t="s">
        <v>241</v>
      </c>
      <c r="E108" s="64" t="s">
        <v>62</v>
      </c>
      <c r="F108" s="114" t="n">
        <v>74.82155</v>
      </c>
      <c r="G108" s="66"/>
      <c r="H108" s="67" t="n">
        <f aca="false">F108*G108</f>
        <v>0</v>
      </c>
      <c r="I108" s="68" t="n">
        <v>0.00012</v>
      </c>
      <c r="J108" s="69" t="n">
        <f aca="false">F108*I108</f>
        <v>0.008978586</v>
      </c>
      <c r="K108" s="68"/>
      <c r="L108" s="69" t="n">
        <f aca="false">F108*K108</f>
        <v>0</v>
      </c>
      <c r="M108" s="70" t="s">
        <v>61</v>
      </c>
    </row>
    <row collapsed="false" customFormat="false" customHeight="true" hidden="false" ht="24" outlineLevel="0" r="109">
      <c r="A109" s="60" t="n">
        <f aca="false">A108+1</f>
        <v>83</v>
      </c>
      <c r="B109" s="61" t="s">
        <v>57</v>
      </c>
      <c r="C109" s="62" t="s">
        <v>242</v>
      </c>
      <c r="D109" s="63" t="s">
        <v>243</v>
      </c>
      <c r="E109" s="64" t="s">
        <v>62</v>
      </c>
      <c r="F109" s="113" t="n">
        <v>48</v>
      </c>
      <c r="G109" s="66"/>
      <c r="H109" s="67" t="n">
        <f aca="false">F109*G109</f>
        <v>0</v>
      </c>
      <c r="I109" s="68"/>
      <c r="J109" s="69"/>
      <c r="K109" s="68"/>
      <c r="L109" s="69"/>
      <c r="M109" s="70"/>
    </row>
    <row collapsed="false" customFormat="false" customHeight="true" hidden="false" ht="23.4" outlineLevel="0" r="110">
      <c r="A110" s="60" t="n">
        <f aca="false">A109+1</f>
        <v>84</v>
      </c>
      <c r="B110" s="61" t="s">
        <v>57</v>
      </c>
      <c r="C110" s="62" t="s">
        <v>244</v>
      </c>
      <c r="D110" s="63" t="s">
        <v>245</v>
      </c>
      <c r="E110" s="64" t="s">
        <v>62</v>
      </c>
      <c r="F110" s="113" t="n">
        <v>182.5</v>
      </c>
      <c r="G110" s="66"/>
      <c r="H110" s="67" t="n">
        <f aca="false">F110*G110</f>
        <v>0</v>
      </c>
      <c r="I110" s="68" t="n">
        <v>0.01455</v>
      </c>
      <c r="J110" s="69" t="n">
        <f aca="false">F110*I110</f>
        <v>2.655375</v>
      </c>
      <c r="K110" s="68"/>
      <c r="L110" s="69" t="n">
        <f aca="false">F110*K110</f>
        <v>0</v>
      </c>
      <c r="M110" s="70" t="s">
        <v>61</v>
      </c>
    </row>
    <row collapsed="false" customFormat="false" customHeight="true" hidden="false" ht="13.8" outlineLevel="0" r="111">
      <c r="A111" s="60" t="n">
        <f aca="false">A110+1</f>
        <v>85</v>
      </c>
      <c r="B111" s="61" t="s">
        <v>57</v>
      </c>
      <c r="C111" s="62" t="s">
        <v>246</v>
      </c>
      <c r="D111" s="77" t="s">
        <v>247</v>
      </c>
      <c r="E111" s="64" t="s">
        <v>62</v>
      </c>
      <c r="F111" s="113" t="n">
        <v>22</v>
      </c>
      <c r="G111" s="66"/>
      <c r="H111" s="67" t="n">
        <f aca="false">F111*G111</f>
        <v>0</v>
      </c>
      <c r="I111" s="68" t="n">
        <v>0</v>
      </c>
      <c r="J111" s="69" t="n">
        <f aca="false">F111*I111</f>
        <v>0</v>
      </c>
      <c r="K111" s="68"/>
      <c r="L111" s="69" t="n">
        <f aca="false">F111*K111</f>
        <v>0</v>
      </c>
      <c r="M111" s="70" t="s">
        <v>61</v>
      </c>
    </row>
    <row collapsed="false" customFormat="false" customHeight="true" hidden="false" ht="16.2" outlineLevel="0" r="112">
      <c r="A112" s="82"/>
      <c r="B112" s="90" t="s">
        <v>244</v>
      </c>
      <c r="C112" s="90" t="s">
        <v>248</v>
      </c>
      <c r="D112" s="90" t="s">
        <v>62</v>
      </c>
      <c r="E112" s="90" t="s">
        <v>249</v>
      </c>
      <c r="F112" s="90" t="s">
        <v>250</v>
      </c>
      <c r="G112" s="90"/>
      <c r="H112" s="90" t="s">
        <v>251</v>
      </c>
      <c r="I112" s="90" t="s">
        <v>252</v>
      </c>
      <c r="J112" s="90"/>
      <c r="K112" s="90" t="s">
        <v>253</v>
      </c>
      <c r="L112" s="90"/>
      <c r="M112" s="90" t="s">
        <v>253</v>
      </c>
    </row>
    <row collapsed="false" customFormat="false" customHeight="true" hidden="false" ht="16.2" outlineLevel="0" r="113">
      <c r="A113" s="82"/>
      <c r="B113" s="50"/>
      <c r="C113" s="51"/>
      <c r="D113" s="52" t="s">
        <v>254</v>
      </c>
      <c r="E113" s="53"/>
      <c r="F113" s="54"/>
      <c r="G113" s="55"/>
      <c r="H113" s="56" t="n">
        <f aca="false">SUBTOTAL(9,H114:H117)</f>
        <v>0</v>
      </c>
      <c r="I113" s="57"/>
      <c r="J113" s="58" t="n">
        <f aca="false">SUBTOTAL(9,J114:J117)</f>
        <v>23.819376</v>
      </c>
      <c r="K113" s="59"/>
      <c r="L113" s="58" t="n">
        <f aca="false">SUBTOTAL(9,L114:L117)</f>
        <v>0</v>
      </c>
      <c r="M113" s="59"/>
    </row>
    <row collapsed="false" customFormat="false" customHeight="true" hidden="false" ht="25.2" outlineLevel="0" r="114">
      <c r="A114" s="60" t="n">
        <f aca="false">A111+1</f>
        <v>86</v>
      </c>
      <c r="B114" s="61" t="s">
        <v>57</v>
      </c>
      <c r="C114" s="62" t="s">
        <v>255</v>
      </c>
      <c r="D114" s="63" t="s">
        <v>256</v>
      </c>
      <c r="E114" s="64" t="s">
        <v>124</v>
      </c>
      <c r="F114" s="76" t="n">
        <v>3</v>
      </c>
      <c r="G114" s="66"/>
      <c r="H114" s="67" t="n">
        <f aca="false">F114*G114</f>
        <v>0</v>
      </c>
      <c r="I114" s="68" t="n">
        <v>0.0199</v>
      </c>
      <c r="J114" s="69" t="n">
        <f aca="false">F114*I114</f>
        <v>0.0597</v>
      </c>
      <c r="K114" s="68"/>
      <c r="L114" s="69" t="n">
        <f aca="false">F114*K114</f>
        <v>0</v>
      </c>
      <c r="M114" s="70" t="s">
        <v>61</v>
      </c>
    </row>
    <row collapsed="false" customFormat="false" customHeight="true" hidden="false" ht="25.2" outlineLevel="0" r="115">
      <c r="A115" s="60" t="n">
        <f aca="false">A114+1</f>
        <v>87</v>
      </c>
      <c r="B115" s="61" t="s">
        <v>57</v>
      </c>
      <c r="C115" s="62" t="s">
        <v>257</v>
      </c>
      <c r="D115" s="63" t="s">
        <v>258</v>
      </c>
      <c r="E115" s="64" t="s">
        <v>60</v>
      </c>
      <c r="F115" s="76" t="n">
        <v>7.6</v>
      </c>
      <c r="G115" s="66"/>
      <c r="H115" s="67" t="n">
        <f aca="false">F115*G115</f>
        <v>0</v>
      </c>
      <c r="I115" s="68" t="n">
        <v>2.27868</v>
      </c>
      <c r="J115" s="69" t="n">
        <f aca="false">F115*I115</f>
        <v>17.317968</v>
      </c>
      <c r="K115" s="68"/>
      <c r="L115" s="69" t="n">
        <f aca="false">F115*K115</f>
        <v>0</v>
      </c>
      <c r="M115" s="70" t="s">
        <v>61</v>
      </c>
    </row>
    <row collapsed="false" customFormat="false" customHeight="true" hidden="false" ht="24.6" outlineLevel="0" r="116">
      <c r="A116" s="60" t="n">
        <f aca="false">A115+1</f>
        <v>88</v>
      </c>
      <c r="B116" s="61" t="s">
        <v>57</v>
      </c>
      <c r="C116" s="62" t="s">
        <v>259</v>
      </c>
      <c r="D116" s="63" t="s">
        <v>260</v>
      </c>
      <c r="E116" s="64" t="s">
        <v>60</v>
      </c>
      <c r="F116" s="76" t="n">
        <v>2.6</v>
      </c>
      <c r="G116" s="66"/>
      <c r="H116" s="67" t="n">
        <f aca="false">F116*G116</f>
        <v>0</v>
      </c>
      <c r="I116" s="68" t="n">
        <v>2.47758</v>
      </c>
      <c r="J116" s="69" t="n">
        <f aca="false">F116*I116</f>
        <v>6.441708</v>
      </c>
      <c r="K116" s="68"/>
      <c r="L116" s="69" t="n">
        <f aca="false">F116*K116</f>
        <v>0</v>
      </c>
      <c r="M116" s="70" t="s">
        <v>61</v>
      </c>
    </row>
    <row collapsed="false" customFormat="false" customHeight="true" hidden="false" ht="16.2" outlineLevel="0" r="117">
      <c r="A117" s="82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</row>
    <row collapsed="false" customFormat="false" customHeight="true" hidden="false" ht="16.2" outlineLevel="0" r="118">
      <c r="A118" s="82"/>
      <c r="B118" s="50"/>
      <c r="C118" s="115"/>
      <c r="D118" s="52" t="s">
        <v>10</v>
      </c>
      <c r="E118" s="53"/>
      <c r="F118" s="54"/>
      <c r="G118" s="55"/>
      <c r="H118" s="56" t="n">
        <f aca="false">SUBTOTAL(9,H119:H154)</f>
        <v>0</v>
      </c>
      <c r="I118" s="57"/>
      <c r="J118" s="59" t="n">
        <f aca="false">SUBTOTAL(9,J119:J154)</f>
        <v>104.67386</v>
      </c>
      <c r="K118" s="59"/>
      <c r="L118" s="59" t="n">
        <f aca="false">SUBTOTAL(9,L119:L154)</f>
        <v>0</v>
      </c>
    </row>
    <row collapsed="false" customFormat="false" customHeight="true" hidden="false" ht="24.6" outlineLevel="0" r="119">
      <c r="A119" s="60" t="n">
        <f aca="false">A116+1</f>
        <v>89</v>
      </c>
      <c r="B119" s="61" t="s">
        <v>57</v>
      </c>
      <c r="C119" s="62" t="s">
        <v>261</v>
      </c>
      <c r="D119" s="63" t="s">
        <v>262</v>
      </c>
      <c r="E119" s="64" t="s">
        <v>62</v>
      </c>
      <c r="F119" s="76" t="n">
        <v>500.33</v>
      </c>
      <c r="G119" s="66"/>
      <c r="H119" s="67" t="n">
        <f aca="false">F119*G119</f>
        <v>0</v>
      </c>
      <c r="I119" s="68"/>
      <c r="J119" s="69" t="n">
        <f aca="false">F119*I119</f>
        <v>0</v>
      </c>
      <c r="K119" s="68"/>
      <c r="L119" s="69" t="n">
        <f aca="false">F119*K119</f>
        <v>0</v>
      </c>
      <c r="M119" s="70" t="s">
        <v>61</v>
      </c>
    </row>
    <row collapsed="false" customFormat="false" customHeight="true" hidden="false" ht="24.6" outlineLevel="0" r="120">
      <c r="A120" s="60" t="n">
        <f aca="false">A119+1</f>
        <v>90</v>
      </c>
      <c r="B120" s="61" t="s">
        <v>57</v>
      </c>
      <c r="C120" s="62" t="s">
        <v>263</v>
      </c>
      <c r="D120" s="63" t="s">
        <v>264</v>
      </c>
      <c r="E120" s="64" t="s">
        <v>62</v>
      </c>
      <c r="F120" s="80" t="n">
        <v>25016.5</v>
      </c>
      <c r="G120" s="66"/>
      <c r="H120" s="67" t="n">
        <f aca="false">F120*G120</f>
        <v>0</v>
      </c>
      <c r="I120" s="68"/>
      <c r="J120" s="69" t="n">
        <f aca="false">F120*I120</f>
        <v>0</v>
      </c>
      <c r="K120" s="68"/>
      <c r="L120" s="69" t="n">
        <f aca="false">F120*K120</f>
        <v>0</v>
      </c>
      <c r="M120" s="70" t="s">
        <v>61</v>
      </c>
    </row>
    <row collapsed="false" customFormat="false" customHeight="true" hidden="false" ht="24.6" outlineLevel="0" r="121">
      <c r="A121" s="60" t="n">
        <f aca="false">A120+1</f>
        <v>91</v>
      </c>
      <c r="B121" s="61" t="s">
        <v>57</v>
      </c>
      <c r="C121" s="62" t="s">
        <v>265</v>
      </c>
      <c r="D121" s="63" t="s">
        <v>266</v>
      </c>
      <c r="E121" s="64" t="s">
        <v>62</v>
      </c>
      <c r="F121" s="76" t="n">
        <v>500.33</v>
      </c>
      <c r="G121" s="66"/>
      <c r="H121" s="67" t="n">
        <f aca="false">F121*G121</f>
        <v>0</v>
      </c>
      <c r="I121" s="68"/>
      <c r="J121" s="69" t="n">
        <f aca="false">F121*I121</f>
        <v>0</v>
      </c>
      <c r="K121" s="68"/>
      <c r="L121" s="69" t="n">
        <f aca="false">F121*K121</f>
        <v>0</v>
      </c>
      <c r="M121" s="70" t="s">
        <v>61</v>
      </c>
    </row>
    <row collapsed="false" customFormat="false" customHeight="true" hidden="false" ht="24.6" outlineLevel="0" r="122">
      <c r="A122" s="60" t="n">
        <f aca="false">A121+1</f>
        <v>92</v>
      </c>
      <c r="B122" s="61" t="s">
        <v>57</v>
      </c>
      <c r="C122" s="62" t="s">
        <v>267</v>
      </c>
      <c r="D122" s="63" t="s">
        <v>268</v>
      </c>
      <c r="E122" s="64" t="s">
        <v>62</v>
      </c>
      <c r="F122" s="76" t="n">
        <v>597.6</v>
      </c>
      <c r="G122" s="66"/>
      <c r="H122" s="67" t="n">
        <f aca="false">F122*G122</f>
        <v>0</v>
      </c>
      <c r="I122" s="68" t="n">
        <v>0.00021</v>
      </c>
      <c r="J122" s="69" t="n">
        <f aca="false">F122*I122</f>
        <v>0.125496</v>
      </c>
      <c r="K122" s="68"/>
      <c r="L122" s="69" t="n">
        <f aca="false">F122*K122</f>
        <v>0</v>
      </c>
      <c r="M122" s="70" t="s">
        <v>61</v>
      </c>
    </row>
    <row collapsed="false" customFormat="false" customHeight="true" hidden="false" ht="24.6" outlineLevel="0" r="123">
      <c r="A123" s="60" t="n">
        <f aca="false">A122+1</f>
        <v>93</v>
      </c>
      <c r="B123" s="61" t="s">
        <v>57</v>
      </c>
      <c r="C123" s="62" t="s">
        <v>269</v>
      </c>
      <c r="D123" s="63" t="s">
        <v>270</v>
      </c>
      <c r="E123" s="64" t="s">
        <v>103</v>
      </c>
      <c r="F123" s="76" t="n">
        <v>1.31142</v>
      </c>
      <c r="G123" s="66"/>
      <c r="H123" s="67" t="n">
        <f aca="false">F123*G123</f>
        <v>0</v>
      </c>
      <c r="I123" s="95"/>
      <c r="J123" s="96" t="n">
        <f aca="false">F123*I123</f>
        <v>0</v>
      </c>
      <c r="K123" s="95"/>
      <c r="L123" s="69" t="n">
        <f aca="false">F123*K123</f>
        <v>0</v>
      </c>
      <c r="M123" s="70" t="s">
        <v>61</v>
      </c>
    </row>
    <row collapsed="false" customFormat="false" customHeight="true" hidden="false" ht="14.4" outlineLevel="0" r="124">
      <c r="A124" s="60" t="n">
        <f aca="false">A123+1</f>
        <v>94</v>
      </c>
      <c r="B124" s="116" t="s">
        <v>57</v>
      </c>
      <c r="C124" s="117" t="s">
        <v>271</v>
      </c>
      <c r="D124" s="118" t="s">
        <v>272</v>
      </c>
      <c r="E124" s="119" t="s">
        <v>62</v>
      </c>
      <c r="F124" s="120" t="n">
        <v>597.6</v>
      </c>
      <c r="G124" s="121"/>
      <c r="H124" s="122" t="n">
        <f aca="false">G124*F124</f>
        <v>0</v>
      </c>
      <c r="I124" s="123" t="n">
        <v>4E-005</v>
      </c>
      <c r="J124" s="124" t="n">
        <f aca="false">I124*F124</f>
        <v>0.023904</v>
      </c>
      <c r="K124" s="125"/>
      <c r="L124" s="126" t="n">
        <f aca="false">F124*K124</f>
        <v>0</v>
      </c>
      <c r="M124" s="70" t="s">
        <v>61</v>
      </c>
    </row>
    <row collapsed="false" customFormat="false" customHeight="true" hidden="false" ht="13.8" outlineLevel="0" r="125">
      <c r="A125" s="60" t="n">
        <f aca="false">A124+1</f>
        <v>95</v>
      </c>
      <c r="B125" s="61" t="s">
        <v>91</v>
      </c>
      <c r="C125" s="62" t="s">
        <v>273</v>
      </c>
      <c r="D125" s="63" t="s">
        <v>274</v>
      </c>
      <c r="E125" s="64" t="s">
        <v>94</v>
      </c>
      <c r="F125" s="80" t="n">
        <v>1311.42</v>
      </c>
      <c r="G125" s="66"/>
      <c r="H125" s="67" t="n">
        <f aca="false">F125*G125</f>
        <v>0</v>
      </c>
      <c r="I125" s="68"/>
      <c r="J125" s="69" t="n">
        <f aca="false">F123</f>
        <v>1.31142</v>
      </c>
      <c r="K125" s="68"/>
      <c r="L125" s="69" t="n">
        <f aca="false">F125*K125</f>
        <v>0</v>
      </c>
      <c r="M125" s="70"/>
    </row>
    <row collapsed="false" customFormat="false" customHeight="true" hidden="false" ht="25.8" outlineLevel="0" r="126">
      <c r="A126" s="60" t="n">
        <f aca="false">A125+1</f>
        <v>96</v>
      </c>
      <c r="B126" s="61" t="s">
        <v>91</v>
      </c>
      <c r="C126" s="62" t="s">
        <v>275</v>
      </c>
      <c r="D126" s="63" t="s">
        <v>276</v>
      </c>
      <c r="E126" s="64" t="s">
        <v>94</v>
      </c>
      <c r="F126" s="81" t="n">
        <v>98.112</v>
      </c>
      <c r="G126" s="66"/>
      <c r="H126" s="67" t="n">
        <f aca="false">F126*G126</f>
        <v>0</v>
      </c>
      <c r="I126" s="68" t="n">
        <v>1.05</v>
      </c>
      <c r="J126" s="69" t="n">
        <f aca="false">F126*I126</f>
        <v>103.0176</v>
      </c>
      <c r="K126" s="68"/>
      <c r="L126" s="69" t="n">
        <f aca="false">F126*K126</f>
        <v>0</v>
      </c>
      <c r="M126" s="70"/>
    </row>
    <row collapsed="false" customFormat="false" customHeight="true" hidden="false" ht="27" outlineLevel="0" r="127">
      <c r="A127" s="60" t="n">
        <f aca="false">A126+1</f>
        <v>97</v>
      </c>
      <c r="B127" s="61" t="s">
        <v>57</v>
      </c>
      <c r="C127" s="62" t="s">
        <v>277</v>
      </c>
      <c r="D127" s="63" t="s">
        <v>278</v>
      </c>
      <c r="E127" s="64" t="s">
        <v>115</v>
      </c>
      <c r="F127" s="127" t="n">
        <v>11</v>
      </c>
      <c r="G127" s="66"/>
      <c r="H127" s="67" t="n">
        <f aca="false">F127*G127</f>
        <v>0</v>
      </c>
      <c r="I127" s="68" t="n">
        <v>0.012</v>
      </c>
      <c r="J127" s="69" t="n">
        <f aca="false">F127*I127</f>
        <v>0.132</v>
      </c>
      <c r="K127" s="68"/>
      <c r="L127" s="69" t="n">
        <f aca="false">F127*K127</f>
        <v>0</v>
      </c>
      <c r="M127" s="70"/>
    </row>
    <row collapsed="false" customFormat="false" customHeight="true" hidden="false" ht="13.8" outlineLevel="0" r="128">
      <c r="A128" s="60" t="n">
        <f aca="false">A127+1</f>
        <v>98</v>
      </c>
      <c r="B128" s="61" t="s">
        <v>57</v>
      </c>
      <c r="C128" s="62" t="s">
        <v>279</v>
      </c>
      <c r="D128" s="63" t="s">
        <v>280</v>
      </c>
      <c r="E128" s="64" t="s">
        <v>62</v>
      </c>
      <c r="F128" s="76" t="n">
        <v>210</v>
      </c>
      <c r="G128" s="66"/>
      <c r="H128" s="67" t="n">
        <f aca="false">F128*G128</f>
        <v>0</v>
      </c>
      <c r="I128" s="68"/>
      <c r="J128" s="69" t="n">
        <f aca="false">F128*I128</f>
        <v>0</v>
      </c>
      <c r="K128" s="68"/>
      <c r="L128" s="69" t="n">
        <f aca="false">F128*K128</f>
        <v>0</v>
      </c>
      <c r="M128" s="70"/>
    </row>
    <row collapsed="false" customFormat="false" customHeight="true" hidden="false" ht="13.8" outlineLevel="0" r="129">
      <c r="A129" s="128" t="n">
        <f aca="false">A128+1</f>
        <v>99</v>
      </c>
      <c r="B129" s="61" t="s">
        <v>57</v>
      </c>
      <c r="C129" s="62" t="s">
        <v>281</v>
      </c>
      <c r="D129" s="63" t="s">
        <v>282</v>
      </c>
      <c r="E129" s="64" t="s">
        <v>62</v>
      </c>
      <c r="F129" s="76" t="n">
        <v>22</v>
      </c>
      <c r="G129" s="66"/>
      <c r="H129" s="67" t="n">
        <f aca="false">F129*G129</f>
        <v>0</v>
      </c>
      <c r="I129" s="68"/>
      <c r="J129" s="69" t="n">
        <f aca="false">F129*I129</f>
        <v>0</v>
      </c>
      <c r="K129" s="68"/>
      <c r="L129" s="69" t="n">
        <f aca="false">F129*K129</f>
        <v>0</v>
      </c>
      <c r="M129" s="70" t="s">
        <v>61</v>
      </c>
    </row>
    <row collapsed="false" customFormat="true" customHeight="true" hidden="false" ht="15" outlineLevel="0" r="130" s="135">
      <c r="A130" s="128" t="n">
        <f aca="false">A129+1</f>
        <v>100</v>
      </c>
      <c r="B130" s="61" t="s">
        <v>57</v>
      </c>
      <c r="C130" s="129" t="s">
        <v>283</v>
      </c>
      <c r="D130" s="130" t="s">
        <v>284</v>
      </c>
      <c r="E130" s="131" t="s">
        <v>285</v>
      </c>
      <c r="F130" s="132" t="n">
        <v>1</v>
      </c>
      <c r="G130" s="133"/>
      <c r="H130" s="134" t="n">
        <f aca="false">F130*G130</f>
        <v>0</v>
      </c>
      <c r="I130" s="68"/>
      <c r="J130" s="69" t="n">
        <f aca="false">F130*I130</f>
        <v>0</v>
      </c>
      <c r="K130" s="68"/>
      <c r="L130" s="69" t="n">
        <f aca="false">F130*K130</f>
        <v>0</v>
      </c>
      <c r="M130" s="70"/>
    </row>
    <row collapsed="false" customFormat="true" customHeight="true" hidden="false" ht="23.4" outlineLevel="0" r="131" s="141">
      <c r="A131" s="128" t="n">
        <f aca="false">A130+1</f>
        <v>101</v>
      </c>
      <c r="B131" s="61" t="s">
        <v>57</v>
      </c>
      <c r="C131" s="136" t="s">
        <v>286</v>
      </c>
      <c r="D131" s="136" t="s">
        <v>287</v>
      </c>
      <c r="E131" s="137" t="s">
        <v>285</v>
      </c>
      <c r="F131" s="138" t="n">
        <v>1</v>
      </c>
      <c r="G131" s="139"/>
      <c r="H131" s="134" t="n">
        <f aca="false">F131*G131</f>
        <v>0</v>
      </c>
      <c r="I131" s="68"/>
      <c r="J131" s="140" t="n">
        <v>3E-005</v>
      </c>
      <c r="K131" s="68"/>
      <c r="L131" s="69" t="n">
        <f aca="false">F131*K131</f>
        <v>0</v>
      </c>
      <c r="M131" s="70"/>
      <c r="ALU131" s="0"/>
      <c r="ALV131" s="0"/>
      <c r="ALW131" s="0"/>
      <c r="ALX131" s="0"/>
      <c r="ALY131" s="0"/>
      <c r="ALZ131" s="0"/>
      <c r="AMA131" s="0"/>
      <c r="AMB131" s="0"/>
      <c r="AMC131" s="0"/>
      <c r="AMD131" s="0"/>
      <c r="AME131" s="0"/>
      <c r="AMF131" s="0"/>
      <c r="AMG131" s="0"/>
      <c r="AMH131" s="0"/>
      <c r="AMI131" s="0"/>
      <c r="AMJ131" s="0"/>
    </row>
    <row collapsed="false" customFormat="true" customHeight="true" hidden="false" ht="16.2" outlineLevel="0" r="132" s="141">
      <c r="A132" s="128" t="n">
        <f aca="false">A131+1</f>
        <v>102</v>
      </c>
      <c r="B132" s="61" t="s">
        <v>57</v>
      </c>
      <c r="C132" s="136" t="s">
        <v>288</v>
      </c>
      <c r="D132" s="136" t="s">
        <v>289</v>
      </c>
      <c r="E132" s="137" t="s">
        <v>285</v>
      </c>
      <c r="F132" s="138" t="n">
        <v>1</v>
      </c>
      <c r="G132" s="139"/>
      <c r="H132" s="134" t="n">
        <f aca="false">F132*G132</f>
        <v>0</v>
      </c>
      <c r="I132" s="68"/>
      <c r="J132" s="140" t="n">
        <v>3E-005</v>
      </c>
      <c r="K132" s="68"/>
      <c r="L132" s="69" t="n">
        <f aca="false">F132*K132</f>
        <v>0</v>
      </c>
      <c r="M132" s="70"/>
      <c r="ALU132" s="0"/>
      <c r="ALV132" s="0"/>
      <c r="ALW132" s="0"/>
      <c r="ALX132" s="0"/>
      <c r="ALY132" s="0"/>
      <c r="ALZ132" s="0"/>
      <c r="AMA132" s="0"/>
      <c r="AMB132" s="0"/>
      <c r="AMC132" s="0"/>
      <c r="AMD132" s="0"/>
      <c r="AME132" s="0"/>
      <c r="AMF132" s="0"/>
      <c r="AMG132" s="0"/>
      <c r="AMH132" s="0"/>
      <c r="AMI132" s="0"/>
      <c r="AMJ132" s="0"/>
    </row>
    <row collapsed="false" customFormat="true" customHeight="true" hidden="false" ht="26.4" outlineLevel="0" r="133" s="141">
      <c r="A133" s="128" t="n">
        <f aca="false">A132+1</f>
        <v>103</v>
      </c>
      <c r="B133" s="61" t="s">
        <v>57</v>
      </c>
      <c r="C133" s="136" t="s">
        <v>290</v>
      </c>
      <c r="D133" s="136" t="s">
        <v>291</v>
      </c>
      <c r="E133" s="137" t="s">
        <v>285</v>
      </c>
      <c r="F133" s="138" t="n">
        <v>1</v>
      </c>
      <c r="G133" s="139"/>
      <c r="H133" s="134" t="n">
        <f aca="false">F133*G133</f>
        <v>0</v>
      </c>
      <c r="I133" s="68"/>
      <c r="J133" s="140" t="n">
        <v>3E-005</v>
      </c>
      <c r="K133" s="68"/>
      <c r="L133" s="69" t="n">
        <f aca="false">F133*K133</f>
        <v>0</v>
      </c>
      <c r="M133" s="70"/>
      <c r="ALU133" s="0"/>
      <c r="ALV133" s="0"/>
      <c r="ALW133" s="0"/>
      <c r="ALX133" s="0"/>
      <c r="ALY133" s="0"/>
      <c r="ALZ133" s="0"/>
      <c r="AMA133" s="0"/>
      <c r="AMB133" s="0"/>
      <c r="AMC133" s="0"/>
      <c r="AMD133" s="0"/>
      <c r="AME133" s="0"/>
      <c r="AMF133" s="0"/>
      <c r="AMG133" s="0"/>
      <c r="AMH133" s="0"/>
      <c r="AMI133" s="0"/>
      <c r="AMJ133" s="0"/>
    </row>
    <row collapsed="false" customFormat="true" customHeight="true" hidden="false" ht="25.8" outlineLevel="0" r="134" s="141">
      <c r="A134" s="128" t="n">
        <f aca="false">A133+1</f>
        <v>104</v>
      </c>
      <c r="B134" s="61" t="s">
        <v>57</v>
      </c>
      <c r="C134" s="136" t="s">
        <v>292</v>
      </c>
      <c r="D134" s="136" t="s">
        <v>293</v>
      </c>
      <c r="E134" s="137" t="s">
        <v>285</v>
      </c>
      <c r="F134" s="138" t="n">
        <v>1</v>
      </c>
      <c r="G134" s="139"/>
      <c r="H134" s="134" t="n">
        <f aca="false">F134*G134</f>
        <v>0</v>
      </c>
      <c r="I134" s="68"/>
      <c r="J134" s="140" t="n">
        <v>4E-005</v>
      </c>
      <c r="K134" s="68"/>
      <c r="L134" s="69" t="n">
        <f aca="false">F134*K134</f>
        <v>0</v>
      </c>
      <c r="M134" s="70"/>
      <c r="ALU134" s="0"/>
      <c r="ALV134" s="0"/>
      <c r="ALW134" s="0"/>
      <c r="ALX134" s="0"/>
      <c r="ALY134" s="0"/>
      <c r="ALZ134" s="0"/>
      <c r="AMA134" s="0"/>
      <c r="AMB134" s="0"/>
      <c r="AMC134" s="0"/>
      <c r="AMD134" s="0"/>
      <c r="AME134" s="0"/>
      <c r="AMF134" s="0"/>
      <c r="AMG134" s="0"/>
      <c r="AMH134" s="0"/>
      <c r="AMI134" s="0"/>
      <c r="AMJ134" s="0"/>
    </row>
    <row collapsed="false" customFormat="true" customHeight="true" hidden="false" ht="43.8" outlineLevel="0" r="135" s="141">
      <c r="A135" s="128" t="n">
        <f aca="false">A134+1</f>
        <v>105</v>
      </c>
      <c r="B135" s="61" t="s">
        <v>57</v>
      </c>
      <c r="C135" s="136" t="s">
        <v>294</v>
      </c>
      <c r="D135" s="136" t="s">
        <v>295</v>
      </c>
      <c r="E135" s="137" t="s">
        <v>115</v>
      </c>
      <c r="F135" s="138" t="n">
        <v>500</v>
      </c>
      <c r="G135" s="139"/>
      <c r="H135" s="134" t="n">
        <f aca="false">F135*G135</f>
        <v>0</v>
      </c>
      <c r="I135" s="68"/>
      <c r="J135" s="140" t="n">
        <v>0.015</v>
      </c>
      <c r="K135" s="68"/>
      <c r="L135" s="69" t="n">
        <f aca="false">F135*K135</f>
        <v>0</v>
      </c>
      <c r="M135" s="70"/>
      <c r="ALU135" s="0"/>
      <c r="ALV135" s="0"/>
      <c r="ALW135" s="0"/>
      <c r="ALX135" s="0"/>
      <c r="ALY135" s="0"/>
      <c r="ALZ135" s="0"/>
      <c r="AMA135" s="0"/>
      <c r="AMB135" s="0"/>
      <c r="AMC135" s="0"/>
      <c r="AMD135" s="0"/>
      <c r="AME135" s="0"/>
      <c r="AMF135" s="0"/>
      <c r="AMG135" s="0"/>
      <c r="AMH135" s="0"/>
      <c r="AMI135" s="0"/>
      <c r="AMJ135" s="0"/>
    </row>
    <row collapsed="false" customFormat="true" customHeight="true" hidden="false" ht="25.8" outlineLevel="0" r="136" s="141">
      <c r="A136" s="128" t="n">
        <f aca="false">A135+1</f>
        <v>106</v>
      </c>
      <c r="B136" s="61" t="s">
        <v>57</v>
      </c>
      <c r="C136" s="136" t="s">
        <v>296</v>
      </c>
      <c r="D136" s="136" t="s">
        <v>297</v>
      </c>
      <c r="E136" s="137" t="s">
        <v>298</v>
      </c>
      <c r="F136" s="138" t="n">
        <v>10</v>
      </c>
      <c r="G136" s="139"/>
      <c r="H136" s="134" t="n">
        <f aca="false">F136*G136</f>
        <v>0</v>
      </c>
      <c r="I136" s="68"/>
      <c r="J136" s="140" t="n">
        <v>0.0003</v>
      </c>
      <c r="K136" s="68"/>
      <c r="L136" s="69" t="n">
        <f aca="false">F136*K136</f>
        <v>0</v>
      </c>
      <c r="M136" s="70"/>
      <c r="ALU136" s="0"/>
      <c r="ALV136" s="0"/>
      <c r="ALW136" s="0"/>
      <c r="ALX136" s="0"/>
      <c r="ALY136" s="0"/>
      <c r="ALZ136" s="0"/>
      <c r="AMA136" s="0"/>
      <c r="AMB136" s="0"/>
      <c r="AMC136" s="0"/>
      <c r="AMD136" s="0"/>
      <c r="AME136" s="0"/>
      <c r="AMF136" s="0"/>
      <c r="AMG136" s="0"/>
      <c r="AMH136" s="0"/>
      <c r="AMI136" s="0"/>
      <c r="AMJ136" s="0"/>
    </row>
    <row collapsed="false" customFormat="true" customHeight="true" hidden="false" ht="25.8" outlineLevel="0" r="137" s="141">
      <c r="A137" s="128" t="n">
        <f aca="false">A136+1</f>
        <v>107</v>
      </c>
      <c r="B137" s="61" t="s">
        <v>57</v>
      </c>
      <c r="C137" s="136" t="s">
        <v>299</v>
      </c>
      <c r="D137" s="136" t="s">
        <v>300</v>
      </c>
      <c r="E137" s="137" t="s">
        <v>115</v>
      </c>
      <c r="F137" s="138" t="n">
        <v>200</v>
      </c>
      <c r="G137" s="139"/>
      <c r="H137" s="134" t="n">
        <f aca="false">F137*G137</f>
        <v>0</v>
      </c>
      <c r="I137" s="68"/>
      <c r="J137" s="140" t="n">
        <v>0.008</v>
      </c>
      <c r="K137" s="68"/>
      <c r="L137" s="69" t="n">
        <f aca="false">F137*K137</f>
        <v>0</v>
      </c>
      <c r="M137" s="70"/>
      <c r="ALU137" s="0"/>
      <c r="ALV137" s="0"/>
      <c r="ALW137" s="0"/>
      <c r="ALX137" s="0"/>
      <c r="ALY137" s="0"/>
      <c r="ALZ137" s="0"/>
      <c r="AMA137" s="0"/>
      <c r="AMB137" s="0"/>
      <c r="AMC137" s="0"/>
      <c r="AMD137" s="0"/>
      <c r="AME137" s="0"/>
      <c r="AMF137" s="0"/>
      <c r="AMG137" s="0"/>
      <c r="AMH137" s="0"/>
      <c r="AMI137" s="0"/>
      <c r="AMJ137" s="0"/>
    </row>
    <row collapsed="false" customFormat="true" customHeight="true" hidden="false" ht="16.2" outlineLevel="0" r="138" s="141">
      <c r="A138" s="128" t="n">
        <f aca="false">A137+1</f>
        <v>108</v>
      </c>
      <c r="B138" s="61" t="s">
        <v>57</v>
      </c>
      <c r="C138" s="136" t="s">
        <v>301</v>
      </c>
      <c r="D138" s="136" t="s">
        <v>302</v>
      </c>
      <c r="E138" s="137" t="s">
        <v>298</v>
      </c>
      <c r="F138" s="138" t="n">
        <v>10</v>
      </c>
      <c r="G138" s="139"/>
      <c r="H138" s="134" t="n">
        <f aca="false">F138*G138</f>
        <v>0</v>
      </c>
      <c r="I138" s="68"/>
      <c r="J138" s="140" t="n">
        <v>0.0004</v>
      </c>
      <c r="K138" s="68"/>
      <c r="L138" s="69" t="n">
        <f aca="false">F138*K138</f>
        <v>0</v>
      </c>
      <c r="M138" s="70"/>
      <c r="ALU138" s="0"/>
      <c r="ALV138" s="0"/>
      <c r="ALW138" s="0"/>
      <c r="ALX138" s="0"/>
      <c r="ALY138" s="0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</row>
    <row collapsed="false" customFormat="true" customHeight="true" hidden="false" ht="43.2" outlineLevel="0" r="139" s="141">
      <c r="A139" s="128" t="n">
        <f aca="false">A138+1</f>
        <v>109</v>
      </c>
      <c r="B139" s="61" t="s">
        <v>57</v>
      </c>
      <c r="C139" s="136" t="s">
        <v>303</v>
      </c>
      <c r="D139" s="136" t="s">
        <v>304</v>
      </c>
      <c r="E139" s="137" t="s">
        <v>298</v>
      </c>
      <c r="F139" s="138" t="n">
        <v>1</v>
      </c>
      <c r="G139" s="139"/>
      <c r="H139" s="134" t="n">
        <f aca="false">F139*G139</f>
        <v>0</v>
      </c>
      <c r="I139" s="68"/>
      <c r="J139" s="140" t="n">
        <v>5E-005</v>
      </c>
      <c r="K139" s="68"/>
      <c r="L139" s="69" t="n">
        <f aca="false">F139*K139</f>
        <v>0</v>
      </c>
      <c r="M139" s="70"/>
      <c r="ALU139" s="0"/>
      <c r="ALV139" s="0"/>
      <c r="ALW139" s="0"/>
      <c r="ALX139" s="0"/>
      <c r="ALY139" s="0"/>
      <c r="ALZ139" s="0"/>
      <c r="AMA139" s="0"/>
      <c r="AMB139" s="0"/>
      <c r="AMC139" s="0"/>
      <c r="AMD139" s="0"/>
      <c r="AME139" s="0"/>
      <c r="AMF139" s="0"/>
      <c r="AMG139" s="0"/>
      <c r="AMH139" s="0"/>
      <c r="AMI139" s="0"/>
      <c r="AMJ139" s="0"/>
    </row>
    <row collapsed="false" customFormat="true" customHeight="true" hidden="false" ht="26.4" outlineLevel="0" r="140" s="141">
      <c r="A140" s="128" t="n">
        <f aca="false">A139+1</f>
        <v>110</v>
      </c>
      <c r="B140" s="61" t="s">
        <v>57</v>
      </c>
      <c r="C140" s="136" t="s">
        <v>305</v>
      </c>
      <c r="D140" s="136" t="s">
        <v>306</v>
      </c>
      <c r="E140" s="137" t="s">
        <v>115</v>
      </c>
      <c r="F140" s="138" t="n">
        <v>42</v>
      </c>
      <c r="G140" s="139"/>
      <c r="H140" s="134" t="n">
        <f aca="false">F140*G140</f>
        <v>0</v>
      </c>
      <c r="I140" s="68"/>
      <c r="J140" s="140" t="n">
        <v>0.00294</v>
      </c>
      <c r="K140" s="68"/>
      <c r="L140" s="69" t="n">
        <f aca="false">F140*K140</f>
        <v>0</v>
      </c>
      <c r="M140" s="70"/>
      <c r="ALU140" s="0"/>
      <c r="ALV140" s="0"/>
      <c r="ALW140" s="0"/>
      <c r="ALX140" s="0"/>
      <c r="ALY140" s="0"/>
      <c r="ALZ140" s="0"/>
      <c r="AMA140" s="0"/>
      <c r="AMB140" s="0"/>
      <c r="AMC140" s="0"/>
      <c r="AMD140" s="0"/>
      <c r="AME140" s="0"/>
      <c r="AMF140" s="0"/>
      <c r="AMG140" s="0"/>
      <c r="AMH140" s="0"/>
      <c r="AMI140" s="0"/>
      <c r="AMJ140" s="0"/>
    </row>
    <row collapsed="false" customFormat="true" customHeight="true" hidden="false" ht="16.2" outlineLevel="0" r="141" s="141">
      <c r="A141" s="128" t="n">
        <f aca="false">A140+1</f>
        <v>111</v>
      </c>
      <c r="B141" s="61" t="s">
        <v>57</v>
      </c>
      <c r="C141" s="136" t="s">
        <v>307</v>
      </c>
      <c r="D141" s="136" t="s">
        <v>308</v>
      </c>
      <c r="E141" s="137" t="s">
        <v>298</v>
      </c>
      <c r="F141" s="138" t="n">
        <v>10</v>
      </c>
      <c r="G141" s="139"/>
      <c r="H141" s="134" t="n">
        <f aca="false">F141*G141</f>
        <v>0</v>
      </c>
      <c r="I141" s="68"/>
      <c r="J141" s="140" t="n">
        <v>0.0003</v>
      </c>
      <c r="K141" s="68"/>
      <c r="L141" s="69" t="n">
        <f aca="false">F141*K141</f>
        <v>0</v>
      </c>
      <c r="M141" s="70"/>
      <c r="ALU141" s="0"/>
      <c r="ALV141" s="0"/>
      <c r="ALW141" s="0"/>
      <c r="ALX141" s="0"/>
      <c r="ALY141" s="0"/>
      <c r="ALZ141" s="0"/>
      <c r="AMA141" s="0"/>
      <c r="AMB141" s="0"/>
      <c r="AMC141" s="0"/>
      <c r="AMD141" s="0"/>
      <c r="AME141" s="0"/>
      <c r="AMF141" s="0"/>
      <c r="AMG141" s="0"/>
      <c r="AMH141" s="0"/>
      <c r="AMI141" s="0"/>
      <c r="AMJ141" s="0"/>
    </row>
    <row collapsed="false" customFormat="true" customHeight="true" hidden="false" ht="16.2" outlineLevel="0" r="142" s="141">
      <c r="A142" s="128" t="n">
        <f aca="false">A141+1</f>
        <v>112</v>
      </c>
      <c r="B142" s="61" t="s">
        <v>57</v>
      </c>
      <c r="C142" s="136" t="s">
        <v>309</v>
      </c>
      <c r="D142" s="136" t="s">
        <v>310</v>
      </c>
      <c r="E142" s="137" t="s">
        <v>298</v>
      </c>
      <c r="F142" s="138" t="n">
        <v>2</v>
      </c>
      <c r="G142" s="139"/>
      <c r="H142" s="134" t="n">
        <f aca="false">F142*G142</f>
        <v>0</v>
      </c>
      <c r="I142" s="68"/>
      <c r="J142" s="140" t="n">
        <v>6E-005</v>
      </c>
      <c r="K142" s="68"/>
      <c r="L142" s="69" t="n">
        <f aca="false">F142*K142</f>
        <v>0</v>
      </c>
      <c r="M142" s="70"/>
      <c r="ALU142" s="0"/>
      <c r="ALV142" s="0"/>
      <c r="ALW142" s="0"/>
      <c r="ALX142" s="0"/>
      <c r="ALY142" s="0"/>
      <c r="ALZ142" s="0"/>
      <c r="AMA142" s="0"/>
      <c r="AMB142" s="0"/>
      <c r="AMC142" s="0"/>
      <c r="AMD142" s="0"/>
      <c r="AME142" s="0"/>
      <c r="AMF142" s="0"/>
      <c r="AMG142" s="0"/>
      <c r="AMH142" s="0"/>
      <c r="AMI142" s="0"/>
      <c r="AMJ142" s="0"/>
    </row>
    <row collapsed="false" customFormat="true" customHeight="true" hidden="false" ht="16.2" outlineLevel="0" r="143" s="141">
      <c r="A143" s="128" t="n">
        <f aca="false">A142+1</f>
        <v>113</v>
      </c>
      <c r="B143" s="61" t="s">
        <v>57</v>
      </c>
      <c r="C143" s="136" t="s">
        <v>311</v>
      </c>
      <c r="D143" s="136" t="s">
        <v>312</v>
      </c>
      <c r="E143" s="137" t="s">
        <v>298</v>
      </c>
      <c r="F143" s="138" t="n">
        <v>2</v>
      </c>
      <c r="G143" s="139"/>
      <c r="H143" s="134" t="n">
        <f aca="false">F143*G143</f>
        <v>0</v>
      </c>
      <c r="I143" s="68"/>
      <c r="J143" s="140" t="n">
        <v>6E-005</v>
      </c>
      <c r="K143" s="68"/>
      <c r="L143" s="69" t="n">
        <f aca="false">F143*K143</f>
        <v>0</v>
      </c>
      <c r="M143" s="7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</row>
    <row collapsed="false" customFormat="true" customHeight="true" hidden="false" ht="20.4" outlineLevel="0" r="144" s="141">
      <c r="A144" s="128" t="n">
        <f aca="false">A143+1</f>
        <v>114</v>
      </c>
      <c r="B144" s="61" t="s">
        <v>57</v>
      </c>
      <c r="C144" s="136" t="s">
        <v>313</v>
      </c>
      <c r="D144" s="136" t="s">
        <v>314</v>
      </c>
      <c r="E144" s="137" t="s">
        <v>315</v>
      </c>
      <c r="F144" s="138" t="n">
        <v>425</v>
      </c>
      <c r="G144" s="139"/>
      <c r="H144" s="134" t="n">
        <f aca="false">F144*G144</f>
        <v>0</v>
      </c>
      <c r="I144" s="68"/>
      <c r="J144" s="140" t="n">
        <v>0.017</v>
      </c>
      <c r="K144" s="68"/>
      <c r="L144" s="69" t="n">
        <f aca="false">F144*K144</f>
        <v>0</v>
      </c>
      <c r="M144" s="70"/>
      <c r="ALU144" s="0"/>
      <c r="ALV144" s="0"/>
      <c r="ALW144" s="0"/>
      <c r="ALX144" s="0"/>
      <c r="ALY144" s="0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</row>
    <row collapsed="false" customFormat="true" customHeight="true" hidden="false" ht="16.2" outlineLevel="0" r="145" s="141">
      <c r="A145" s="128" t="n">
        <f aca="false">A144+1</f>
        <v>115</v>
      </c>
      <c r="B145" s="61" t="s">
        <v>57</v>
      </c>
      <c r="C145" s="136" t="s">
        <v>316</v>
      </c>
      <c r="D145" s="136" t="s">
        <v>317</v>
      </c>
      <c r="E145" s="137" t="s">
        <v>115</v>
      </c>
      <c r="F145" s="138" t="n">
        <v>20</v>
      </c>
      <c r="G145" s="139"/>
      <c r="H145" s="134" t="n">
        <f aca="false">F145*G145</f>
        <v>0</v>
      </c>
      <c r="I145" s="68"/>
      <c r="J145" s="140" t="n">
        <v>0.001</v>
      </c>
      <c r="K145" s="68"/>
      <c r="L145" s="69" t="n">
        <f aca="false">F145*K145</f>
        <v>0</v>
      </c>
      <c r="M145" s="70"/>
      <c r="ALU145" s="0"/>
      <c r="ALV145" s="0"/>
      <c r="ALW145" s="0"/>
      <c r="ALX145" s="0"/>
      <c r="ALY145" s="0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</row>
    <row collapsed="false" customFormat="true" customHeight="true" hidden="false" ht="16.2" outlineLevel="0" r="146" s="141">
      <c r="A146" s="128" t="n">
        <f aca="false">A145+1</f>
        <v>116</v>
      </c>
      <c r="B146" s="61" t="s">
        <v>57</v>
      </c>
      <c r="C146" s="136" t="s">
        <v>318</v>
      </c>
      <c r="D146" s="136" t="s">
        <v>319</v>
      </c>
      <c r="E146" s="137" t="s">
        <v>115</v>
      </c>
      <c r="F146" s="138" t="n">
        <v>20</v>
      </c>
      <c r="G146" s="139"/>
      <c r="H146" s="134" t="n">
        <f aca="false">F146*G146</f>
        <v>0</v>
      </c>
      <c r="I146" s="68"/>
      <c r="J146" s="140" t="n">
        <v>0.001</v>
      </c>
      <c r="K146" s="68"/>
      <c r="L146" s="69" t="n">
        <f aca="false">F146*K146</f>
        <v>0</v>
      </c>
      <c r="M146" s="70"/>
      <c r="ALU146" s="0"/>
      <c r="ALV146" s="0"/>
      <c r="ALW146" s="0"/>
      <c r="ALX146" s="0"/>
      <c r="ALY146" s="0"/>
      <c r="ALZ146" s="0"/>
      <c r="AMA146" s="0"/>
      <c r="AMB146" s="0"/>
      <c r="AMC146" s="0"/>
      <c r="AMD146" s="0"/>
      <c r="AME146" s="0"/>
      <c r="AMF146" s="0"/>
      <c r="AMG146" s="0"/>
      <c r="AMH146" s="0"/>
      <c r="AMI146" s="0"/>
      <c r="AMJ146" s="0"/>
    </row>
    <row collapsed="false" customFormat="true" customHeight="true" hidden="false" ht="25.2" outlineLevel="0" r="147" s="141">
      <c r="A147" s="128" t="n">
        <f aca="false">A146+1</f>
        <v>117</v>
      </c>
      <c r="B147" s="61" t="s">
        <v>57</v>
      </c>
      <c r="C147" s="136" t="s">
        <v>320</v>
      </c>
      <c r="D147" s="136" t="s">
        <v>321</v>
      </c>
      <c r="E147" s="137" t="s">
        <v>115</v>
      </c>
      <c r="F147" s="138" t="n">
        <v>55</v>
      </c>
      <c r="G147" s="139"/>
      <c r="H147" s="134" t="n">
        <f aca="false">F147*G147</f>
        <v>0</v>
      </c>
      <c r="I147" s="68"/>
      <c r="J147" s="140" t="n">
        <v>0.0066</v>
      </c>
      <c r="K147" s="68"/>
      <c r="L147" s="69" t="n">
        <f aca="false">F147*K147</f>
        <v>0</v>
      </c>
      <c r="M147" s="7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</row>
    <row collapsed="false" customFormat="true" customHeight="true" hidden="false" ht="20.4" outlineLevel="0" r="148" s="141">
      <c r="A148" s="128" t="n">
        <f aca="false">A147+1</f>
        <v>118</v>
      </c>
      <c r="B148" s="61" t="s">
        <v>57</v>
      </c>
      <c r="C148" s="136" t="s">
        <v>322</v>
      </c>
      <c r="D148" s="136" t="s">
        <v>323</v>
      </c>
      <c r="E148" s="137" t="s">
        <v>115</v>
      </c>
      <c r="F148" s="138" t="n">
        <v>55</v>
      </c>
      <c r="G148" s="139"/>
      <c r="H148" s="134" t="n">
        <f aca="false">F148*G148</f>
        <v>0</v>
      </c>
      <c r="I148" s="68"/>
      <c r="J148" s="140" t="n">
        <v>0.0066</v>
      </c>
      <c r="K148" s="68"/>
      <c r="L148" s="69" t="n">
        <f aca="false">F148*K148</f>
        <v>0</v>
      </c>
      <c r="M148" s="70"/>
      <c r="ALU148" s="0"/>
      <c r="ALV148" s="0"/>
      <c r="ALW148" s="0"/>
      <c r="ALX148" s="0"/>
      <c r="ALY148" s="0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</row>
    <row collapsed="false" customFormat="true" customHeight="true" hidden="false" ht="31.8" outlineLevel="0" r="149" s="141">
      <c r="A149" s="128" t="n">
        <f aca="false">A148+1</f>
        <v>119</v>
      </c>
      <c r="B149" s="61" t="s">
        <v>57</v>
      </c>
      <c r="C149" s="136" t="s">
        <v>324</v>
      </c>
      <c r="D149" s="136" t="s">
        <v>325</v>
      </c>
      <c r="E149" s="137" t="s">
        <v>285</v>
      </c>
      <c r="F149" s="138" t="n">
        <v>1</v>
      </c>
      <c r="G149" s="139"/>
      <c r="H149" s="134" t="n">
        <f aca="false">F149*G149</f>
        <v>0</v>
      </c>
      <c r="I149" s="68"/>
      <c r="J149" s="140" t="n">
        <v>0.00012</v>
      </c>
      <c r="K149" s="68"/>
      <c r="L149" s="69" t="n">
        <f aca="false">F149*K149</f>
        <v>0</v>
      </c>
      <c r="M149" s="70"/>
      <c r="ALU149" s="0"/>
      <c r="ALV149" s="0"/>
      <c r="ALW149" s="0"/>
      <c r="ALX149" s="0"/>
      <c r="ALY149" s="0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</row>
    <row collapsed="false" customFormat="true" customHeight="true" hidden="false" ht="25.2" outlineLevel="0" r="150" s="141">
      <c r="A150" s="128" t="n">
        <f aca="false">A149+1</f>
        <v>120</v>
      </c>
      <c r="B150" s="61" t="s">
        <v>57</v>
      </c>
      <c r="C150" s="136" t="s">
        <v>326</v>
      </c>
      <c r="D150" s="136" t="s">
        <v>327</v>
      </c>
      <c r="E150" s="137" t="s">
        <v>285</v>
      </c>
      <c r="F150" s="138" t="n">
        <v>1</v>
      </c>
      <c r="G150" s="139"/>
      <c r="H150" s="134" t="n">
        <f aca="false">F150*G150</f>
        <v>0</v>
      </c>
      <c r="I150" s="68"/>
      <c r="J150" s="140" t="n">
        <v>0.00014</v>
      </c>
      <c r="K150" s="68"/>
      <c r="L150" s="69" t="n">
        <f aca="false">F150*K150</f>
        <v>0</v>
      </c>
      <c r="M150" s="70"/>
      <c r="ALU150" s="0"/>
      <c r="ALV150" s="0"/>
      <c r="ALW150" s="0"/>
      <c r="ALX150" s="0"/>
      <c r="ALY150" s="0"/>
      <c r="ALZ150" s="0"/>
      <c r="AMA150" s="0"/>
      <c r="AMB150" s="0"/>
      <c r="AMC150" s="0"/>
      <c r="AMD150" s="0"/>
      <c r="AME150" s="0"/>
      <c r="AMF150" s="0"/>
      <c r="AMG150" s="0"/>
      <c r="AMH150" s="0"/>
      <c r="AMI150" s="0"/>
      <c r="AMJ150" s="0"/>
    </row>
    <row collapsed="false" customFormat="true" customHeight="true" hidden="false" ht="21.6" outlineLevel="0" r="151" s="141">
      <c r="A151" s="128" t="n">
        <f aca="false">A150+1</f>
        <v>121</v>
      </c>
      <c r="B151" s="61" t="s">
        <v>57</v>
      </c>
      <c r="C151" s="136" t="s">
        <v>328</v>
      </c>
      <c r="D151" s="136" t="s">
        <v>329</v>
      </c>
      <c r="E151" s="137" t="s">
        <v>285</v>
      </c>
      <c r="F151" s="138" t="n">
        <v>2</v>
      </c>
      <c r="G151" s="139"/>
      <c r="H151" s="134" t="n">
        <f aca="false">F151*G151</f>
        <v>0</v>
      </c>
      <c r="I151" s="68"/>
      <c r="J151" s="140" t="n">
        <v>0.00026</v>
      </c>
      <c r="K151" s="68"/>
      <c r="L151" s="69" t="n">
        <f aca="false">F151*K151</f>
        <v>0</v>
      </c>
      <c r="M151" s="70"/>
      <c r="ALU151" s="0"/>
      <c r="ALV151" s="0"/>
      <c r="ALW151" s="0"/>
      <c r="ALX151" s="0"/>
      <c r="ALY151" s="0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</row>
    <row collapsed="false" customFormat="true" customHeight="true" hidden="false" ht="16.2" outlineLevel="0" r="152" s="141">
      <c r="A152" s="128" t="n">
        <f aca="false">A151+1</f>
        <v>122</v>
      </c>
      <c r="B152" s="61" t="s">
        <v>57</v>
      </c>
      <c r="C152" s="136" t="s">
        <v>330</v>
      </c>
      <c r="D152" s="136" t="s">
        <v>331</v>
      </c>
      <c r="E152" s="137" t="s">
        <v>115</v>
      </c>
      <c r="F152" s="138" t="n">
        <v>20</v>
      </c>
      <c r="G152" s="139"/>
      <c r="H152" s="134" t="n">
        <f aca="false">F152*G152</f>
        <v>0</v>
      </c>
      <c r="I152" s="68"/>
      <c r="J152" s="140" t="n">
        <v>0.0026</v>
      </c>
      <c r="K152" s="68"/>
      <c r="L152" s="69" t="n">
        <f aca="false">F152*K152</f>
        <v>0</v>
      </c>
      <c r="M152" s="70"/>
      <c r="ALU152" s="0"/>
      <c r="ALV152" s="0"/>
      <c r="ALW152" s="0"/>
      <c r="ALX152" s="0"/>
      <c r="ALY152" s="0"/>
      <c r="ALZ152" s="0"/>
      <c r="AMA152" s="0"/>
      <c r="AMB152" s="0"/>
      <c r="AMC152" s="0"/>
      <c r="AMD152" s="0"/>
      <c r="AME152" s="0"/>
      <c r="AMF152" s="0"/>
      <c r="AMG152" s="0"/>
      <c r="AMH152" s="0"/>
      <c r="AMI152" s="0"/>
      <c r="AMJ152" s="0"/>
    </row>
    <row collapsed="false" customFormat="true" customHeight="true" hidden="false" ht="20.4" outlineLevel="0" r="153" s="141">
      <c r="A153" s="128" t="n">
        <f aca="false">A152+1</f>
        <v>123</v>
      </c>
      <c r="B153" s="61" t="s">
        <v>57</v>
      </c>
      <c r="C153" s="136" t="s">
        <v>332</v>
      </c>
      <c r="D153" s="136" t="s">
        <v>333</v>
      </c>
      <c r="E153" s="137" t="s">
        <v>285</v>
      </c>
      <c r="F153" s="138" t="n">
        <v>1</v>
      </c>
      <c r="G153" s="139"/>
      <c r="H153" s="134" t="n">
        <f aca="false">F153*G153</f>
        <v>0</v>
      </c>
      <c r="I153" s="68"/>
      <c r="J153" s="140" t="n">
        <v>0.00013</v>
      </c>
      <c r="K153" s="68"/>
      <c r="L153" s="69" t="n">
        <f aca="false">F153*K153</f>
        <v>0</v>
      </c>
      <c r="M153" s="70"/>
      <c r="ALU153" s="0"/>
      <c r="ALV153" s="0"/>
      <c r="ALW153" s="0"/>
      <c r="ALX153" s="0"/>
      <c r="ALY153" s="0"/>
      <c r="ALZ153" s="0"/>
      <c r="AMA153" s="0"/>
      <c r="AMB153" s="0"/>
      <c r="AMC153" s="0"/>
      <c r="AMD153" s="0"/>
      <c r="AME153" s="0"/>
      <c r="AMF153" s="0"/>
      <c r="AMG153" s="0"/>
      <c r="AMH153" s="0"/>
      <c r="AMI153" s="0"/>
      <c r="AMJ153" s="0"/>
    </row>
    <row collapsed="false" customFormat="false" customHeight="true" hidden="false" ht="20.4" outlineLevel="0" r="154">
      <c r="A154" s="128" t="n">
        <f aca="false">A153+1</f>
        <v>124</v>
      </c>
      <c r="B154" s="61" t="s">
        <v>57</v>
      </c>
      <c r="C154" s="136" t="s">
        <v>334</v>
      </c>
      <c r="D154" s="136" t="s">
        <v>335</v>
      </c>
      <c r="E154" s="142" t="s">
        <v>336</v>
      </c>
      <c r="F154" s="138" t="n">
        <v>5</v>
      </c>
      <c r="G154" s="139"/>
      <c r="H154" s="67" t="n">
        <f aca="false">F154*G154</f>
        <v>0</v>
      </c>
      <c r="I154" s="143"/>
      <c r="J154" s="140" t="n">
        <v>0.00075</v>
      </c>
      <c r="K154" s="68"/>
      <c r="L154" s="69" t="n">
        <f aca="false">F154*K154</f>
        <v>0</v>
      </c>
      <c r="M154" s="70"/>
    </row>
    <row collapsed="false" customFormat="false" customHeight="true" hidden="false" ht="16.2" outlineLevel="0" r="155">
      <c r="A155" s="144"/>
      <c r="B155" s="50"/>
      <c r="C155" s="51"/>
      <c r="D155" s="52" t="s">
        <v>11</v>
      </c>
      <c r="E155" s="53"/>
      <c r="F155" s="145"/>
      <c r="G155" s="55"/>
      <c r="H155" s="56" t="n">
        <f aca="false">SUBTOTAL(9,H156:H219)</f>
        <v>0</v>
      </c>
      <c r="I155" s="57"/>
      <c r="J155" s="59" t="n">
        <f aca="false">SUBTOTAL(9,J156:J219)</f>
        <v>104.586516</v>
      </c>
      <c r="K155" s="59"/>
      <c r="L155" s="59" t="n">
        <f aca="false">SUBTOTAL(9,L156:L219)</f>
        <v>104.733767368</v>
      </c>
      <c r="M155" s="57"/>
    </row>
    <row collapsed="false" customFormat="false" customHeight="true" hidden="false" ht="22.8" outlineLevel="0" r="156">
      <c r="A156" s="128" t="n">
        <f aca="false">A154+1</f>
        <v>125</v>
      </c>
      <c r="B156" s="61" t="s">
        <v>57</v>
      </c>
      <c r="C156" s="62" t="s">
        <v>337</v>
      </c>
      <c r="D156" s="63" t="s">
        <v>338</v>
      </c>
      <c r="E156" s="64" t="s">
        <v>60</v>
      </c>
      <c r="F156" s="65" t="n">
        <v>14.092</v>
      </c>
      <c r="G156" s="66"/>
      <c r="H156" s="67" t="n">
        <f aca="false">F156*G156</f>
        <v>0</v>
      </c>
      <c r="I156" s="68"/>
      <c r="J156" s="69" t="n">
        <f aca="false">F156*I156</f>
        <v>0</v>
      </c>
      <c r="K156" s="68" t="n">
        <v>2.2</v>
      </c>
      <c r="L156" s="69" t="n">
        <f aca="false">F156*K156</f>
        <v>31.0024</v>
      </c>
      <c r="M156" s="70" t="s">
        <v>61</v>
      </c>
    </row>
    <row collapsed="false" customFormat="false" customHeight="true" hidden="false" ht="14.4" outlineLevel="0" r="157">
      <c r="A157" s="146"/>
      <c r="B157" s="71" t="s">
        <v>62</v>
      </c>
      <c r="C157" s="72" t="n">
        <f aca="false">F157/0.05</f>
        <v>83.64</v>
      </c>
      <c r="D157" s="73" t="s">
        <v>339</v>
      </c>
      <c r="E157" s="74" t="s">
        <v>60</v>
      </c>
      <c r="F157" s="75" t="n">
        <v>4.182</v>
      </c>
      <c r="G157" s="147"/>
      <c r="H157" s="148"/>
      <c r="I157" s="149"/>
      <c r="J157" s="150"/>
      <c r="K157" s="151"/>
      <c r="L157" s="152"/>
      <c r="M157" s="70"/>
    </row>
    <row collapsed="false" customFormat="false" customHeight="true" hidden="false" ht="14.4" outlineLevel="0" r="158">
      <c r="A158" s="146"/>
      <c r="B158" s="71" t="s">
        <v>62</v>
      </c>
      <c r="C158" s="72" t="n">
        <f aca="false">F158/0.1</f>
        <v>39.04</v>
      </c>
      <c r="D158" s="73" t="s">
        <v>340</v>
      </c>
      <c r="E158" s="74" t="s">
        <v>60</v>
      </c>
      <c r="F158" s="75" t="n">
        <v>3.904</v>
      </c>
      <c r="G158" s="147"/>
      <c r="H158" s="148"/>
      <c r="I158" s="149"/>
      <c r="J158" s="150"/>
      <c r="K158" s="151"/>
      <c r="L158" s="152"/>
      <c r="M158" s="70"/>
    </row>
    <row collapsed="false" customFormat="false" customHeight="true" hidden="false" ht="14.4" outlineLevel="0" r="159">
      <c r="A159" s="146"/>
      <c r="B159" s="71" t="s">
        <v>62</v>
      </c>
      <c r="C159" s="72" t="n">
        <f aca="false">11.71+10.95+9.14</f>
        <v>31.8</v>
      </c>
      <c r="D159" s="73" t="s">
        <v>341</v>
      </c>
      <c r="E159" s="74" t="s">
        <v>60</v>
      </c>
      <c r="F159" s="153" t="n">
        <v>0</v>
      </c>
      <c r="G159" s="147"/>
      <c r="H159" s="148"/>
      <c r="I159" s="149"/>
      <c r="J159" s="150"/>
      <c r="K159" s="151"/>
      <c r="L159" s="152"/>
      <c r="M159" s="70"/>
    </row>
    <row collapsed="false" customFormat="false" customHeight="true" hidden="false" ht="14.4" outlineLevel="0" r="160">
      <c r="A160" s="146"/>
      <c r="B160" s="71" t="s">
        <v>62</v>
      </c>
      <c r="C160" s="72" t="n">
        <f aca="false">F160/0.1</f>
        <v>60.06</v>
      </c>
      <c r="D160" s="73" t="s">
        <v>342</v>
      </c>
      <c r="E160" s="74" t="s">
        <v>60</v>
      </c>
      <c r="F160" s="153" t="n">
        <v>6.006</v>
      </c>
      <c r="G160" s="147"/>
      <c r="H160" s="148"/>
      <c r="I160" s="149"/>
      <c r="J160" s="150"/>
      <c r="K160" s="151"/>
      <c r="L160" s="152"/>
      <c r="M160" s="70"/>
    </row>
    <row collapsed="false" customFormat="false" customHeight="true" hidden="false" ht="16.2" outlineLevel="0" r="161">
      <c r="A161" s="128" t="n">
        <f aca="false">A156+1</f>
        <v>126</v>
      </c>
      <c r="B161" s="61" t="s">
        <v>57</v>
      </c>
      <c r="C161" s="62" t="s">
        <v>343</v>
      </c>
      <c r="D161" s="63" t="s">
        <v>344</v>
      </c>
      <c r="E161" s="64" t="s">
        <v>60</v>
      </c>
      <c r="F161" s="76" t="n">
        <v>4.77</v>
      </c>
      <c r="G161" s="66"/>
      <c r="H161" s="67" t="n">
        <f aca="false">F161*G161</f>
        <v>0</v>
      </c>
      <c r="I161" s="68"/>
      <c r="J161" s="69" t="n">
        <f aca="false">F161*I161</f>
        <v>0</v>
      </c>
      <c r="K161" s="68" t="n">
        <v>1.4</v>
      </c>
      <c r="L161" s="69" t="n">
        <f aca="false">F161*K161</f>
        <v>6.678</v>
      </c>
      <c r="M161" s="70" t="s">
        <v>61</v>
      </c>
    </row>
    <row collapsed="false" customFormat="false" customHeight="true" hidden="false" ht="14.4" outlineLevel="0" r="162">
      <c r="A162" s="146"/>
      <c r="B162" s="71"/>
      <c r="C162" s="72"/>
      <c r="D162" s="73" t="s">
        <v>345</v>
      </c>
      <c r="E162" s="74" t="s">
        <v>60</v>
      </c>
      <c r="F162" s="153" t="n">
        <v>4.77</v>
      </c>
      <c r="G162" s="147"/>
      <c r="H162" s="148"/>
      <c r="I162" s="149"/>
      <c r="J162" s="150"/>
      <c r="K162" s="151"/>
      <c r="L162" s="152"/>
      <c r="M162" s="70"/>
    </row>
    <row collapsed="false" customFormat="false" customHeight="true" hidden="false" ht="14.4" outlineLevel="0" r="163">
      <c r="A163" s="128" t="n">
        <f aca="false">A161+1</f>
        <v>127</v>
      </c>
      <c r="B163" s="61" t="s">
        <v>57</v>
      </c>
      <c r="C163" s="62" t="s">
        <v>346</v>
      </c>
      <c r="D163" s="63" t="s">
        <v>347</v>
      </c>
      <c r="E163" s="64" t="s">
        <v>62</v>
      </c>
      <c r="F163" s="81" t="n">
        <v>18.466</v>
      </c>
      <c r="G163" s="66"/>
      <c r="H163" s="67" t="n">
        <f aca="false">F163*G163</f>
        <v>0</v>
      </c>
      <c r="I163" s="68"/>
      <c r="J163" s="69" t="n">
        <f aca="false">F163*I163</f>
        <v>0</v>
      </c>
      <c r="K163" s="68" t="n">
        <v>0.131</v>
      </c>
      <c r="L163" s="69" t="n">
        <f aca="false">F163*K163</f>
        <v>2.419046</v>
      </c>
      <c r="M163" s="70" t="s">
        <v>61</v>
      </c>
    </row>
    <row collapsed="false" customFormat="false" customHeight="true" hidden="false" ht="14.4" outlineLevel="0" r="164">
      <c r="A164" s="128"/>
      <c r="B164" s="61"/>
      <c r="C164" s="62"/>
      <c r="D164" s="93" t="s">
        <v>348</v>
      </c>
      <c r="E164" s="64"/>
      <c r="F164" s="81"/>
      <c r="G164" s="66"/>
      <c r="H164" s="67"/>
      <c r="I164" s="68"/>
      <c r="J164" s="69"/>
      <c r="K164" s="68"/>
      <c r="L164" s="69"/>
      <c r="M164" s="70"/>
    </row>
    <row collapsed="false" customFormat="false" customHeight="true" hidden="false" ht="14.4" outlineLevel="0" r="165">
      <c r="A165" s="128" t="n">
        <f aca="false">A163+1</f>
        <v>128</v>
      </c>
      <c r="B165" s="61" t="s">
        <v>57</v>
      </c>
      <c r="C165" s="62" t="s">
        <v>349</v>
      </c>
      <c r="D165" s="63" t="s">
        <v>350</v>
      </c>
      <c r="E165" s="64" t="s">
        <v>62</v>
      </c>
      <c r="F165" s="81" t="n">
        <v>28.244</v>
      </c>
      <c r="G165" s="66"/>
      <c r="H165" s="67" t="n">
        <f aca="false">F165*G165</f>
        <v>0</v>
      </c>
      <c r="I165" s="68"/>
      <c r="J165" s="69" t="n">
        <f aca="false">F165*I165</f>
        <v>0</v>
      </c>
      <c r="K165" s="68" t="n">
        <v>0.261</v>
      </c>
      <c r="L165" s="69" t="n">
        <f aca="false">F165*K165</f>
        <v>7.371684</v>
      </c>
      <c r="M165" s="70" t="s">
        <v>61</v>
      </c>
    </row>
    <row collapsed="false" customFormat="false" customHeight="true" hidden="false" ht="14.4" outlineLevel="0" r="166">
      <c r="A166" s="146"/>
      <c r="B166" s="71"/>
      <c r="C166" s="72"/>
      <c r="D166" s="73" t="s">
        <v>351</v>
      </c>
      <c r="E166" s="74"/>
      <c r="F166" s="154"/>
      <c r="G166" s="147"/>
      <c r="H166" s="148"/>
      <c r="I166" s="149"/>
      <c r="J166" s="150"/>
      <c r="K166" s="151"/>
      <c r="L166" s="152"/>
      <c r="M166" s="70"/>
    </row>
    <row collapsed="false" customFormat="false" customHeight="true" hidden="false" ht="14.4" outlineLevel="0" r="167">
      <c r="A167" s="128" t="n">
        <f aca="false">A165+1</f>
        <v>129</v>
      </c>
      <c r="B167" s="61" t="s">
        <v>57</v>
      </c>
      <c r="C167" s="62" t="s">
        <v>352</v>
      </c>
      <c r="D167" s="63" t="s">
        <v>353</v>
      </c>
      <c r="E167" s="64" t="s">
        <v>60</v>
      </c>
      <c r="F167" s="81" t="n">
        <v>6.92806</v>
      </c>
      <c r="G167" s="66"/>
      <c r="H167" s="67" t="n">
        <f aca="false">F167*G167</f>
        <v>0</v>
      </c>
      <c r="I167" s="68"/>
      <c r="J167" s="69" t="n">
        <f aca="false">F167*I167</f>
        <v>0</v>
      </c>
      <c r="K167" s="68" t="n">
        <v>1.8</v>
      </c>
      <c r="L167" s="69" t="n">
        <f aca="false">F167*K167</f>
        <v>12.470508</v>
      </c>
      <c r="M167" s="70" t="s">
        <v>61</v>
      </c>
    </row>
    <row collapsed="false" customFormat="false" customHeight="true" hidden="false" ht="14.4" outlineLevel="0" r="168">
      <c r="A168" s="146"/>
      <c r="B168" s="71"/>
      <c r="C168" s="72"/>
      <c r="D168" s="73" t="s">
        <v>354</v>
      </c>
      <c r="E168" s="74"/>
      <c r="F168" s="153"/>
      <c r="G168" s="147"/>
      <c r="H168" s="148"/>
      <c r="I168" s="149"/>
      <c r="J168" s="150"/>
      <c r="K168" s="151"/>
      <c r="L168" s="152"/>
      <c r="M168" s="70"/>
    </row>
    <row collapsed="false" customFormat="false" customHeight="true" hidden="false" ht="14.4" outlineLevel="0" r="169">
      <c r="A169" s="128" t="n">
        <f aca="false">A167+1</f>
        <v>130</v>
      </c>
      <c r="B169" s="61" t="s">
        <v>57</v>
      </c>
      <c r="C169" s="62" t="s">
        <v>355</v>
      </c>
      <c r="D169" s="63" t="s">
        <v>356</v>
      </c>
      <c r="E169" s="64" t="s">
        <v>62</v>
      </c>
      <c r="F169" s="76" t="n">
        <v>23.34</v>
      </c>
      <c r="G169" s="66"/>
      <c r="H169" s="67" t="n">
        <f aca="false">F169*G169</f>
        <v>0</v>
      </c>
      <c r="I169" s="68"/>
      <c r="J169" s="69" t="n">
        <f aca="false">F169*I169</f>
        <v>0</v>
      </c>
      <c r="K169" s="68" t="n">
        <v>0.279</v>
      </c>
      <c r="L169" s="69" t="n">
        <f aca="false">F169*K169</f>
        <v>6.51186</v>
      </c>
      <c r="M169" s="70" t="s">
        <v>61</v>
      </c>
    </row>
    <row collapsed="false" customFormat="false" customHeight="true" hidden="false" ht="14.4" outlineLevel="0" r="170">
      <c r="A170" s="146"/>
      <c r="B170" s="71"/>
      <c r="C170" s="72"/>
      <c r="D170" s="73" t="s">
        <v>357</v>
      </c>
      <c r="E170" s="74"/>
      <c r="F170" s="153"/>
      <c r="G170" s="147"/>
      <c r="H170" s="148"/>
      <c r="I170" s="149"/>
      <c r="J170" s="150"/>
      <c r="K170" s="151"/>
      <c r="L170" s="152"/>
      <c r="M170" s="70" t="s">
        <v>61</v>
      </c>
    </row>
    <row collapsed="false" customFormat="false" customHeight="true" hidden="false" ht="14.4" outlineLevel="0" r="171">
      <c r="A171" s="128" t="n">
        <f aca="false">A169+1</f>
        <v>131</v>
      </c>
      <c r="B171" s="61" t="s">
        <v>57</v>
      </c>
      <c r="C171" s="62" t="s">
        <v>358</v>
      </c>
      <c r="D171" s="63" t="s">
        <v>359</v>
      </c>
      <c r="E171" s="64" t="s">
        <v>103</v>
      </c>
      <c r="F171" s="76" t="n">
        <v>0.402696</v>
      </c>
      <c r="G171" s="66"/>
      <c r="H171" s="67" t="n">
        <f aca="false">F171*G171</f>
        <v>0</v>
      </c>
      <c r="I171" s="68"/>
      <c r="J171" s="69" t="n">
        <f aca="false">F171*I171</f>
        <v>0</v>
      </c>
      <c r="K171" s="68" t="n">
        <v>1.258</v>
      </c>
      <c r="L171" s="69" t="n">
        <f aca="false">F171*K171</f>
        <v>0.506591568</v>
      </c>
      <c r="M171" s="70" t="s">
        <v>61</v>
      </c>
    </row>
    <row collapsed="false" customFormat="false" customHeight="true" hidden="false" ht="14.4" outlineLevel="0" r="172">
      <c r="A172" s="146"/>
      <c r="B172" s="71"/>
      <c r="C172" s="72"/>
      <c r="D172" s="73" t="s">
        <v>360</v>
      </c>
      <c r="E172" s="74"/>
      <c r="F172" s="153"/>
      <c r="G172" s="147"/>
      <c r="H172" s="148"/>
      <c r="I172" s="149"/>
      <c r="J172" s="150"/>
      <c r="K172" s="151"/>
      <c r="L172" s="152"/>
      <c r="M172" s="70"/>
    </row>
    <row collapsed="false" customFormat="false" customHeight="true" hidden="false" ht="25.2" outlineLevel="0" r="173">
      <c r="A173" s="128" t="n">
        <f aca="false">A171+1</f>
        <v>132</v>
      </c>
      <c r="B173" s="61" t="s">
        <v>57</v>
      </c>
      <c r="C173" s="62" t="s">
        <v>361</v>
      </c>
      <c r="D173" s="63" t="s">
        <v>362</v>
      </c>
      <c r="E173" s="64" t="s">
        <v>62</v>
      </c>
      <c r="F173" s="76" t="n">
        <v>8.92</v>
      </c>
      <c r="G173" s="66"/>
      <c r="H173" s="67" t="n">
        <f aca="false">F173*G173</f>
        <v>0</v>
      </c>
      <c r="I173" s="68"/>
      <c r="J173" s="69" t="n">
        <f aca="false">F173*I173</f>
        <v>0</v>
      </c>
      <c r="K173" s="68" t="n">
        <v>0.05</v>
      </c>
      <c r="L173" s="69" t="n">
        <f aca="false">F173*K173</f>
        <v>0.446</v>
      </c>
      <c r="M173" s="70" t="s">
        <v>61</v>
      </c>
    </row>
    <row collapsed="false" customFormat="false" customHeight="true" hidden="false" ht="14.4" outlineLevel="0" r="174">
      <c r="A174" s="128" t="n">
        <f aca="false">A173+1</f>
        <v>133</v>
      </c>
      <c r="B174" s="61" t="s">
        <v>57</v>
      </c>
      <c r="C174" s="62" t="s">
        <v>363</v>
      </c>
      <c r="D174" s="63" t="s">
        <v>364</v>
      </c>
      <c r="E174" s="64" t="s">
        <v>60</v>
      </c>
      <c r="F174" s="81" t="n">
        <v>2.835</v>
      </c>
      <c r="G174" s="66"/>
      <c r="H174" s="67" t="n">
        <f aca="false">F174*G174</f>
        <v>0</v>
      </c>
      <c r="I174" s="68"/>
      <c r="J174" s="69" t="n">
        <f aca="false">F174*I174</f>
        <v>0</v>
      </c>
      <c r="K174" s="68" t="n">
        <v>2.5</v>
      </c>
      <c r="L174" s="69" t="n">
        <f aca="false">F174*K174</f>
        <v>7.0875</v>
      </c>
      <c r="M174" s="70" t="s">
        <v>61</v>
      </c>
    </row>
    <row collapsed="false" customFormat="false" customHeight="true" hidden="false" ht="14.4" outlineLevel="0" r="175">
      <c r="A175" s="146"/>
      <c r="B175" s="71"/>
      <c r="C175" s="72"/>
      <c r="D175" s="73" t="s">
        <v>365</v>
      </c>
      <c r="E175" s="74"/>
      <c r="F175" s="153"/>
      <c r="G175" s="147"/>
      <c r="H175" s="148"/>
      <c r="I175" s="149"/>
      <c r="J175" s="150"/>
      <c r="K175" s="151"/>
      <c r="L175" s="152"/>
      <c r="M175" s="70" t="s">
        <v>61</v>
      </c>
    </row>
    <row collapsed="false" customFormat="false" customHeight="true" hidden="false" ht="25.8" outlineLevel="0" r="176">
      <c r="A176" s="128" t="n">
        <f aca="false">A174+1</f>
        <v>134</v>
      </c>
      <c r="B176" s="61" t="s">
        <v>57</v>
      </c>
      <c r="C176" s="155" t="s">
        <v>366</v>
      </c>
      <c r="D176" s="63" t="s">
        <v>367</v>
      </c>
      <c r="E176" s="64" t="s">
        <v>62</v>
      </c>
      <c r="F176" s="76" t="n">
        <v>39.04</v>
      </c>
      <c r="G176" s="66"/>
      <c r="H176" s="67" t="n">
        <f aca="false">F176*G176</f>
        <v>0</v>
      </c>
      <c r="I176" s="68"/>
      <c r="J176" s="69" t="n">
        <f aca="false">F176*I176</f>
        <v>0</v>
      </c>
      <c r="K176" s="68" t="n">
        <v>0.035</v>
      </c>
      <c r="L176" s="69" t="n">
        <f aca="false">F176*K176</f>
        <v>1.3664</v>
      </c>
      <c r="M176" s="70" t="s">
        <v>61</v>
      </c>
    </row>
    <row collapsed="false" customFormat="false" customHeight="true" hidden="false" ht="25.8" outlineLevel="0" r="177">
      <c r="A177" s="128" t="n">
        <f aca="false">A176+1</f>
        <v>135</v>
      </c>
      <c r="B177" s="61" t="s">
        <v>57</v>
      </c>
      <c r="C177" s="155" t="s">
        <v>368</v>
      </c>
      <c r="D177" s="63" t="s">
        <v>369</v>
      </c>
      <c r="E177" s="64" t="s">
        <v>62</v>
      </c>
      <c r="F177" s="76" t="n">
        <v>31.8</v>
      </c>
      <c r="G177" s="66"/>
      <c r="H177" s="67" t="n">
        <f aca="false">F177*G177</f>
        <v>0</v>
      </c>
      <c r="I177" s="68"/>
      <c r="J177" s="69" t="n">
        <f aca="false">F177*I177</f>
        <v>0</v>
      </c>
      <c r="K177" s="68" t="n">
        <v>0.19</v>
      </c>
      <c r="L177" s="69" t="n">
        <f aca="false">F177*K177</f>
        <v>6.042</v>
      </c>
      <c r="M177" s="70" t="s">
        <v>61</v>
      </c>
    </row>
    <row collapsed="false" customFormat="false" customHeight="true" hidden="false" ht="16.2" outlineLevel="0" r="178">
      <c r="A178" s="128" t="n">
        <f aca="false">A177+1</f>
        <v>136</v>
      </c>
      <c r="B178" s="61" t="s">
        <v>57</v>
      </c>
      <c r="C178" s="62" t="s">
        <v>281</v>
      </c>
      <c r="D178" s="63" t="s">
        <v>370</v>
      </c>
      <c r="E178" s="64" t="s">
        <v>62</v>
      </c>
      <c r="F178" s="76" t="n">
        <v>109</v>
      </c>
      <c r="G178" s="66"/>
      <c r="H178" s="67" t="n">
        <f aca="false">F178*G178</f>
        <v>0</v>
      </c>
      <c r="I178" s="68"/>
      <c r="J178" s="69" t="n">
        <f aca="false">F178*I178</f>
        <v>0</v>
      </c>
      <c r="K178" s="68"/>
      <c r="L178" s="69" t="n">
        <f aca="false">F178*K178</f>
        <v>0</v>
      </c>
      <c r="M178" s="70" t="s">
        <v>61</v>
      </c>
    </row>
    <row collapsed="false" customFormat="false" customHeight="true" hidden="false" ht="15" outlineLevel="0" r="179">
      <c r="A179" s="128"/>
      <c r="B179" s="156"/>
      <c r="C179" s="62"/>
      <c r="D179" s="93" t="s">
        <v>371</v>
      </c>
      <c r="E179" s="64"/>
      <c r="F179" s="76"/>
      <c r="G179" s="66"/>
      <c r="H179" s="67"/>
      <c r="I179" s="68"/>
      <c r="J179" s="69"/>
      <c r="K179" s="68"/>
      <c r="L179" s="157"/>
      <c r="M179" s="70" t="s">
        <v>61</v>
      </c>
    </row>
    <row collapsed="false" customFormat="false" customHeight="true" hidden="false" ht="26.4" outlineLevel="0" r="180">
      <c r="A180" s="128" t="n">
        <f aca="false">A178+1</f>
        <v>137</v>
      </c>
      <c r="B180" s="61" t="s">
        <v>57</v>
      </c>
      <c r="C180" s="62" t="s">
        <v>372</v>
      </c>
      <c r="D180" s="63" t="s">
        <v>373</v>
      </c>
      <c r="E180" s="64" t="s">
        <v>60</v>
      </c>
      <c r="F180" s="80" t="n">
        <v>13.05696</v>
      </c>
      <c r="G180" s="66"/>
      <c r="H180" s="67" t="n">
        <f aca="false">F180*G180</f>
        <v>0</v>
      </c>
      <c r="I180" s="68"/>
      <c r="J180" s="69" t="n">
        <f aca="false">F180*I180</f>
        <v>0</v>
      </c>
      <c r="K180" s="68" t="n">
        <v>0.65</v>
      </c>
      <c r="L180" s="69" t="n">
        <f aca="false">F180*K180</f>
        <v>8.487024</v>
      </c>
      <c r="M180" s="70" t="s">
        <v>61</v>
      </c>
    </row>
    <row collapsed="false" customFormat="false" customHeight="true" hidden="false" ht="14.4" outlineLevel="0" r="181">
      <c r="A181" s="128"/>
      <c r="B181" s="61"/>
      <c r="C181" s="158" t="s">
        <v>374</v>
      </c>
      <c r="D181" s="93" t="s">
        <v>375</v>
      </c>
      <c r="E181" s="64"/>
      <c r="F181" s="76"/>
      <c r="G181" s="66"/>
      <c r="H181" s="67"/>
      <c r="I181" s="68"/>
      <c r="J181" s="69"/>
      <c r="K181" s="68"/>
      <c r="L181" s="69"/>
      <c r="M181" s="70"/>
    </row>
    <row collapsed="false" customFormat="false" customHeight="true" hidden="false" ht="23.4" outlineLevel="0" r="182">
      <c r="A182" s="128" t="n">
        <f aca="false">A180+1</f>
        <v>138</v>
      </c>
      <c r="B182" s="61" t="s">
        <v>57</v>
      </c>
      <c r="C182" s="62" t="s">
        <v>376</v>
      </c>
      <c r="D182" s="63" t="s">
        <v>377</v>
      </c>
      <c r="E182" s="64" t="s">
        <v>62</v>
      </c>
      <c r="F182" s="76" t="n">
        <v>149</v>
      </c>
      <c r="G182" s="66"/>
      <c r="H182" s="67" t="n">
        <f aca="false">F182*G182</f>
        <v>0</v>
      </c>
      <c r="I182" s="68"/>
      <c r="J182" s="69" t="n">
        <f aca="false">F182*I182</f>
        <v>0</v>
      </c>
      <c r="K182" s="68" t="n">
        <v>0.01</v>
      </c>
      <c r="L182" s="69" t="n">
        <f aca="false">F182*K182</f>
        <v>1.49</v>
      </c>
      <c r="M182" s="70" t="s">
        <v>61</v>
      </c>
    </row>
    <row collapsed="false" customFormat="false" customHeight="true" hidden="false" ht="23.4" outlineLevel="0" r="183">
      <c r="A183" s="128" t="n">
        <f aca="false">A182+1</f>
        <v>139</v>
      </c>
      <c r="B183" s="61" t="s">
        <v>57</v>
      </c>
      <c r="C183" s="62" t="s">
        <v>378</v>
      </c>
      <c r="D183" s="63" t="s">
        <v>379</v>
      </c>
      <c r="E183" s="64" t="s">
        <v>62</v>
      </c>
      <c r="F183" s="76" t="n">
        <v>218</v>
      </c>
      <c r="G183" s="66"/>
      <c r="H183" s="67" t="n">
        <f aca="false">F183*G183</f>
        <v>0</v>
      </c>
      <c r="I183" s="68"/>
      <c r="J183" s="69" t="n">
        <f aca="false">F183*I183</f>
        <v>0</v>
      </c>
      <c r="K183" s="68" t="n">
        <v>0.01</v>
      </c>
      <c r="L183" s="69" t="n">
        <f aca="false">F183*K183</f>
        <v>2.18</v>
      </c>
      <c r="M183" s="70" t="s">
        <v>61</v>
      </c>
    </row>
    <row collapsed="false" customFormat="false" customHeight="true" hidden="false" ht="14.4" outlineLevel="0" r="184">
      <c r="A184" s="128" t="n">
        <f aca="false">A183+1</f>
        <v>140</v>
      </c>
      <c r="B184" s="61" t="s">
        <v>57</v>
      </c>
      <c r="C184" s="62" t="s">
        <v>380</v>
      </c>
      <c r="D184" s="63" t="s">
        <v>381</v>
      </c>
      <c r="E184" s="64" t="s">
        <v>62</v>
      </c>
      <c r="F184" s="65" t="n">
        <v>49</v>
      </c>
      <c r="G184" s="159"/>
      <c r="H184" s="67" t="n">
        <f aca="false">F184*G184</f>
        <v>0</v>
      </c>
      <c r="I184" s="149"/>
      <c r="J184" s="150"/>
      <c r="K184" s="68" t="n">
        <v>0.046</v>
      </c>
      <c r="L184" s="69" t="n">
        <f aca="false">F184*K184</f>
        <v>2.254</v>
      </c>
      <c r="M184" s="70" t="s">
        <v>61</v>
      </c>
    </row>
    <row collapsed="false" customFormat="false" customHeight="true" hidden="false" ht="15" outlineLevel="0" r="185">
      <c r="A185" s="128" t="n">
        <f aca="false">A184+1</f>
        <v>141</v>
      </c>
      <c r="B185" s="61" t="s">
        <v>57</v>
      </c>
      <c r="C185" s="62" t="s">
        <v>382</v>
      </c>
      <c r="D185" s="63" t="s">
        <v>383</v>
      </c>
      <c r="E185" s="64" t="s">
        <v>62</v>
      </c>
      <c r="F185" s="65" t="n">
        <v>23.9846</v>
      </c>
      <c r="G185" s="66"/>
      <c r="H185" s="67" t="n">
        <f aca="false">F185*G185</f>
        <v>0</v>
      </c>
      <c r="I185" s="68"/>
      <c r="J185" s="69" t="n">
        <f aca="false">F185*I185</f>
        <v>0</v>
      </c>
      <c r="K185" s="68" t="n">
        <v>0.075</v>
      </c>
      <c r="L185" s="69" t="n">
        <f aca="false">F185*K185</f>
        <v>1.798845</v>
      </c>
      <c r="M185" s="70" t="s">
        <v>61</v>
      </c>
    </row>
    <row collapsed="false" customFormat="false" customHeight="true" hidden="false" ht="15" outlineLevel="0" r="186">
      <c r="A186" s="160"/>
      <c r="B186" s="61"/>
      <c r="C186" s="109"/>
      <c r="D186" s="161" t="s">
        <v>384</v>
      </c>
      <c r="E186" s="162" t="s">
        <v>62</v>
      </c>
      <c r="F186" s="163" t="n">
        <v>0.4958</v>
      </c>
      <c r="G186" s="66"/>
      <c r="H186" s="67"/>
      <c r="I186" s="68"/>
      <c r="J186" s="69"/>
      <c r="K186" s="68"/>
      <c r="L186" s="69"/>
      <c r="M186" s="70"/>
    </row>
    <row collapsed="false" customFormat="false" customHeight="true" hidden="false" ht="15" outlineLevel="0" r="187">
      <c r="A187" s="160"/>
      <c r="B187" s="61"/>
      <c r="D187" s="161" t="s">
        <v>385</v>
      </c>
      <c r="E187" s="162" t="s">
        <v>62</v>
      </c>
      <c r="F187" s="163" t="n">
        <v>0.627</v>
      </c>
      <c r="G187" s="66"/>
      <c r="H187" s="67"/>
      <c r="I187" s="68"/>
      <c r="J187" s="69"/>
      <c r="K187" s="68"/>
      <c r="L187" s="69"/>
      <c r="M187" s="70"/>
    </row>
    <row collapsed="false" customFormat="false" customHeight="true" hidden="false" ht="15" outlineLevel="0" r="188">
      <c r="A188" s="160"/>
      <c r="B188" s="61"/>
      <c r="C188" s="109"/>
      <c r="D188" s="161" t="s">
        <v>386</v>
      </c>
      <c r="E188" s="162" t="s">
        <v>62</v>
      </c>
      <c r="F188" s="163" t="n">
        <v>8.58</v>
      </c>
      <c r="G188" s="66"/>
      <c r="H188" s="67"/>
      <c r="I188" s="68"/>
      <c r="J188" s="69"/>
      <c r="K188" s="68"/>
      <c r="L188" s="69"/>
      <c r="M188" s="70"/>
    </row>
    <row collapsed="false" customFormat="false" customHeight="true" hidden="false" ht="15" outlineLevel="0" r="189">
      <c r="A189" s="160"/>
      <c r="B189" s="61"/>
      <c r="C189" s="109"/>
      <c r="D189" s="161" t="s">
        <v>387</v>
      </c>
      <c r="E189" s="162" t="s">
        <v>62</v>
      </c>
      <c r="F189" s="163" t="n">
        <v>2.4336</v>
      </c>
      <c r="G189" s="66"/>
      <c r="H189" s="67"/>
      <c r="I189" s="68"/>
      <c r="J189" s="69"/>
      <c r="K189" s="68"/>
      <c r="L189" s="69"/>
      <c r="M189" s="70"/>
    </row>
    <row collapsed="false" customFormat="false" customHeight="true" hidden="false" ht="15" outlineLevel="0" r="190">
      <c r="A190" s="160"/>
      <c r="B190" s="61"/>
      <c r="C190" s="109"/>
      <c r="D190" s="161" t="s">
        <v>388</v>
      </c>
      <c r="E190" s="162" t="s">
        <v>62</v>
      </c>
      <c r="F190" s="163" t="n">
        <v>4.2642</v>
      </c>
      <c r="G190" s="66"/>
      <c r="H190" s="67"/>
      <c r="I190" s="68"/>
      <c r="J190" s="69"/>
      <c r="K190" s="68"/>
      <c r="L190" s="69"/>
      <c r="M190" s="70"/>
    </row>
    <row collapsed="false" customFormat="false" customHeight="true" hidden="false" ht="15" outlineLevel="0" r="191">
      <c r="A191" s="160"/>
      <c r="B191" s="61"/>
      <c r="C191" s="109"/>
      <c r="D191" s="161" t="s">
        <v>389</v>
      </c>
      <c r="E191" s="162" t="s">
        <v>62</v>
      </c>
      <c r="F191" s="163" t="n">
        <v>3.45</v>
      </c>
      <c r="G191" s="66"/>
      <c r="H191" s="67"/>
      <c r="I191" s="68"/>
      <c r="J191" s="69"/>
      <c r="K191" s="68"/>
      <c r="L191" s="69"/>
      <c r="M191" s="70"/>
    </row>
    <row collapsed="false" customFormat="false" customHeight="true" hidden="false" ht="15" outlineLevel="0" r="192">
      <c r="A192" s="160"/>
      <c r="B192" s="61"/>
      <c r="C192" s="109"/>
      <c r="D192" s="161" t="s">
        <v>390</v>
      </c>
      <c r="E192" s="162" t="s">
        <v>62</v>
      </c>
      <c r="F192" s="163" t="n">
        <v>2.214</v>
      </c>
      <c r="G192" s="66"/>
      <c r="H192" s="67"/>
      <c r="I192" s="68"/>
      <c r="J192" s="69"/>
      <c r="K192" s="68"/>
      <c r="L192" s="69"/>
      <c r="M192" s="70"/>
    </row>
    <row collapsed="false" customFormat="false" customHeight="true" hidden="false" ht="15" outlineLevel="0" r="193">
      <c r="A193" s="160"/>
      <c r="B193" s="61"/>
      <c r="C193" s="109"/>
      <c r="D193" s="161" t="s">
        <v>391</v>
      </c>
      <c r="E193" s="162" t="s">
        <v>62</v>
      </c>
      <c r="F193" s="163" t="n">
        <v>0.66</v>
      </c>
      <c r="G193" s="66"/>
      <c r="H193" s="67"/>
      <c r="I193" s="68"/>
      <c r="J193" s="69"/>
      <c r="K193" s="68"/>
      <c r="L193" s="69"/>
      <c r="M193" s="70"/>
    </row>
    <row collapsed="false" customFormat="false" customHeight="true" hidden="false" ht="15" outlineLevel="0" r="194">
      <c r="A194" s="160"/>
      <c r="B194" s="61"/>
      <c r="C194" s="109"/>
      <c r="D194" s="161" t="s">
        <v>392</v>
      </c>
      <c r="E194" s="162" t="s">
        <v>62</v>
      </c>
      <c r="F194" s="163" t="n">
        <v>1.26</v>
      </c>
      <c r="G194" s="66"/>
      <c r="H194" s="67"/>
      <c r="I194" s="68"/>
      <c r="J194" s="69"/>
      <c r="K194" s="68"/>
      <c r="L194" s="69"/>
      <c r="M194" s="70"/>
    </row>
    <row collapsed="false" customFormat="false" customHeight="true" hidden="false" ht="24.6" outlineLevel="0" r="195">
      <c r="A195" s="128" t="n">
        <f aca="false">A185+1</f>
        <v>142</v>
      </c>
      <c r="B195" s="61" t="s">
        <v>57</v>
      </c>
      <c r="C195" s="62" t="s">
        <v>393</v>
      </c>
      <c r="D195" s="63" t="s">
        <v>394</v>
      </c>
      <c r="E195" s="64" t="s">
        <v>62</v>
      </c>
      <c r="F195" s="76" t="n">
        <v>9.145</v>
      </c>
      <c r="G195" s="66"/>
      <c r="H195" s="67" t="n">
        <f aca="false">F195*G195</f>
        <v>0</v>
      </c>
      <c r="I195" s="68"/>
      <c r="J195" s="69" t="n">
        <f aca="false">F195*I195</f>
        <v>0</v>
      </c>
      <c r="K195" s="68" t="n">
        <v>0.054</v>
      </c>
      <c r="L195" s="69" t="n">
        <f aca="false">F195*K195</f>
        <v>0.49383</v>
      </c>
      <c r="M195" s="70" t="s">
        <v>61</v>
      </c>
    </row>
    <row collapsed="false" customFormat="false" customHeight="true" hidden="false" ht="16.2" outlineLevel="0" r="196">
      <c r="A196" s="164"/>
      <c r="B196" s="165"/>
      <c r="C196" s="166" t="s">
        <v>395</v>
      </c>
      <c r="D196" s="161" t="s">
        <v>396</v>
      </c>
      <c r="E196" s="74" t="s">
        <v>62</v>
      </c>
      <c r="F196" s="163" t="n">
        <v>9.145</v>
      </c>
      <c r="G196" s="167"/>
      <c r="H196" s="168"/>
      <c r="I196" s="169"/>
      <c r="J196" s="170"/>
      <c r="K196" s="169"/>
      <c r="L196" s="170"/>
      <c r="M196" s="70"/>
    </row>
    <row collapsed="false" customFormat="false" customHeight="true" hidden="false" ht="16.2" outlineLevel="0" r="197">
      <c r="A197" s="128" t="n">
        <f aca="false">A195+1</f>
        <v>143</v>
      </c>
      <c r="B197" s="61" t="s">
        <v>57</v>
      </c>
      <c r="C197" s="62" t="s">
        <v>397</v>
      </c>
      <c r="D197" s="63" t="s">
        <v>398</v>
      </c>
      <c r="E197" s="64" t="s">
        <v>62</v>
      </c>
      <c r="F197" s="65" t="n">
        <v>7.69635</v>
      </c>
      <c r="G197" s="66"/>
      <c r="H197" s="67" t="n">
        <f aca="false">F197*G197</f>
        <v>0</v>
      </c>
      <c r="I197" s="68"/>
      <c r="J197" s="69" t="n">
        <f aca="false">F197*I197</f>
        <v>0</v>
      </c>
      <c r="K197" s="68" t="n">
        <v>0.088</v>
      </c>
      <c r="L197" s="69" t="n">
        <f aca="false">F197*K197</f>
        <v>0.6772788</v>
      </c>
      <c r="M197" s="70" t="s">
        <v>61</v>
      </c>
    </row>
    <row collapsed="false" customFormat="false" customHeight="true" hidden="false" ht="16.2" outlineLevel="0" r="198">
      <c r="A198" s="164"/>
      <c r="B198" s="165"/>
      <c r="C198" s="166" t="s">
        <v>399</v>
      </c>
      <c r="D198" s="161" t="s">
        <v>400</v>
      </c>
      <c r="E198" s="74" t="s">
        <v>62</v>
      </c>
      <c r="F198" s="163" t="n">
        <v>2.23965</v>
      </c>
      <c r="G198" s="167"/>
      <c r="H198" s="67"/>
      <c r="I198" s="68"/>
      <c r="J198" s="69"/>
      <c r="K198" s="68"/>
      <c r="L198" s="69"/>
      <c r="M198" s="70"/>
    </row>
    <row collapsed="false" customFormat="false" customHeight="true" hidden="false" ht="16.2" outlineLevel="0" r="199">
      <c r="A199" s="164"/>
      <c r="B199" s="165"/>
      <c r="C199" s="166" t="s">
        <v>399</v>
      </c>
      <c r="D199" s="161" t="s">
        <v>401</v>
      </c>
      <c r="E199" s="74" t="s">
        <v>62</v>
      </c>
      <c r="F199" s="163" t="n">
        <v>3.2967</v>
      </c>
      <c r="G199" s="167"/>
      <c r="H199" s="67"/>
      <c r="I199" s="68"/>
      <c r="J199" s="69"/>
      <c r="K199" s="68"/>
      <c r="L199" s="69"/>
      <c r="M199" s="70"/>
    </row>
    <row collapsed="false" customFormat="false" customHeight="true" hidden="false" ht="16.2" outlineLevel="0" r="200">
      <c r="A200" s="164"/>
      <c r="B200" s="165"/>
      <c r="C200" s="166" t="s">
        <v>399</v>
      </c>
      <c r="D200" s="161" t="s">
        <v>402</v>
      </c>
      <c r="E200" s="74" t="s">
        <v>62</v>
      </c>
      <c r="F200" s="163" t="n">
        <v>2.16</v>
      </c>
      <c r="G200" s="167"/>
      <c r="H200" s="67"/>
      <c r="I200" s="68"/>
      <c r="J200" s="69"/>
      <c r="K200" s="68"/>
      <c r="L200" s="69"/>
      <c r="M200" s="70"/>
    </row>
    <row collapsed="false" customFormat="false" customHeight="true" hidden="false" ht="24" outlineLevel="0" r="201">
      <c r="A201" s="128" t="n">
        <f aca="false">A197+1</f>
        <v>144</v>
      </c>
      <c r="B201" s="61" t="s">
        <v>57</v>
      </c>
      <c r="C201" s="62" t="s">
        <v>403</v>
      </c>
      <c r="D201" s="63" t="s">
        <v>404</v>
      </c>
      <c r="E201" s="64" t="s">
        <v>62</v>
      </c>
      <c r="F201" s="76" t="n">
        <v>182.5</v>
      </c>
      <c r="G201" s="66"/>
      <c r="H201" s="67" t="n">
        <f aca="false">F201*G201</f>
        <v>0</v>
      </c>
      <c r="I201" s="68"/>
      <c r="J201" s="69" t="n">
        <f aca="false">F201*I201</f>
        <v>0</v>
      </c>
      <c r="K201" s="68" t="n">
        <v>0.016</v>
      </c>
      <c r="L201" s="69" t="n">
        <f aca="false">F201*K201</f>
        <v>2.92</v>
      </c>
      <c r="M201" s="70" t="s">
        <v>61</v>
      </c>
    </row>
    <row collapsed="false" customFormat="false" customHeight="true" hidden="false" ht="24" outlineLevel="0" r="202">
      <c r="A202" s="128" t="n">
        <f aca="false">A201+1</f>
        <v>145</v>
      </c>
      <c r="B202" s="61" t="s">
        <v>57</v>
      </c>
      <c r="C202" s="62" t="s">
        <v>405</v>
      </c>
      <c r="D202" s="63" t="s">
        <v>406</v>
      </c>
      <c r="E202" s="64" t="s">
        <v>62</v>
      </c>
      <c r="F202" s="76" t="n">
        <v>48</v>
      </c>
      <c r="G202" s="66"/>
      <c r="H202" s="67" t="n">
        <f aca="false">F202*G202</f>
        <v>0</v>
      </c>
      <c r="I202" s="68"/>
      <c r="J202" s="69" t="n">
        <f aca="false">F202*I202</f>
        <v>0</v>
      </c>
      <c r="K202" s="68" t="n">
        <v>0.048</v>
      </c>
      <c r="L202" s="69" t="n">
        <f aca="false">F202*K202</f>
        <v>2.304</v>
      </c>
      <c r="M202" s="70" t="s">
        <v>61</v>
      </c>
    </row>
    <row collapsed="false" customFormat="false" customHeight="true" hidden="false" ht="16.2" outlineLevel="0" r="203">
      <c r="A203" s="128" t="n">
        <f aca="false">A202+1</f>
        <v>146</v>
      </c>
      <c r="B203" s="61" t="s">
        <v>57</v>
      </c>
      <c r="C203" s="62" t="s">
        <v>407</v>
      </c>
      <c r="D203" s="63" t="s">
        <v>408</v>
      </c>
      <c r="E203" s="64" t="s">
        <v>62</v>
      </c>
      <c r="F203" s="76" t="n">
        <v>1.8</v>
      </c>
      <c r="G203" s="66"/>
      <c r="H203" s="67" t="n">
        <f aca="false">F203*G203</f>
        <v>0</v>
      </c>
      <c r="I203" s="68"/>
      <c r="J203" s="69" t="n">
        <f aca="false">F203*I203</f>
        <v>0</v>
      </c>
      <c r="K203" s="68" t="n">
        <v>0.076</v>
      </c>
      <c r="L203" s="69" t="n">
        <f aca="false">F203*K203</f>
        <v>0.1368</v>
      </c>
      <c r="M203" s="70" t="s">
        <v>61</v>
      </c>
    </row>
    <row collapsed="false" customFormat="false" customHeight="true" hidden="false" ht="24.6" outlineLevel="0" r="204">
      <c r="A204" s="128" t="n">
        <f aca="false">A203+1</f>
        <v>147</v>
      </c>
      <c r="B204" s="61" t="s">
        <v>57</v>
      </c>
      <c r="C204" s="62" t="s">
        <v>409</v>
      </c>
      <c r="D204" s="63" t="s">
        <v>410</v>
      </c>
      <c r="E204" s="64" t="s">
        <v>60</v>
      </c>
      <c r="F204" s="76" t="n">
        <v>0.05</v>
      </c>
      <c r="G204" s="66"/>
      <c r="H204" s="67" t="n">
        <f aca="false">F204*G204</f>
        <v>0</v>
      </c>
      <c r="I204" s="68"/>
      <c r="J204" s="69" t="n">
        <f aca="false">F204*I204</f>
        <v>0</v>
      </c>
      <c r="K204" s="68" t="n">
        <v>1.8</v>
      </c>
      <c r="L204" s="69" t="n">
        <f aca="false">F204*K204</f>
        <v>0.09</v>
      </c>
      <c r="M204" s="70" t="s">
        <v>61</v>
      </c>
    </row>
    <row collapsed="false" customFormat="false" customHeight="true" hidden="false" ht="24.6" outlineLevel="0" r="205">
      <c r="A205" s="128" t="n">
        <f aca="false">A204+1</f>
        <v>148</v>
      </c>
      <c r="B205" s="61" t="s">
        <v>57</v>
      </c>
      <c r="C205" s="62" t="s">
        <v>261</v>
      </c>
      <c r="D205" s="63" t="s">
        <v>262</v>
      </c>
      <c r="E205" s="64" t="s">
        <v>62</v>
      </c>
      <c r="F205" s="76" t="n">
        <v>500.33</v>
      </c>
      <c r="G205" s="66"/>
      <c r="H205" s="67" t="n">
        <f aca="false">F205*G205</f>
        <v>0</v>
      </c>
      <c r="I205" s="68"/>
      <c r="J205" s="69" t="n">
        <f aca="false">F205*I205</f>
        <v>0</v>
      </c>
      <c r="K205" s="68"/>
      <c r="L205" s="69" t="n">
        <f aca="false">F205*K205</f>
        <v>0</v>
      </c>
      <c r="M205" s="70" t="s">
        <v>61</v>
      </c>
    </row>
    <row collapsed="false" customFormat="false" customHeight="true" hidden="false" ht="24.6" outlineLevel="0" r="206">
      <c r="A206" s="128" t="n">
        <f aca="false">A205+1</f>
        <v>149</v>
      </c>
      <c r="B206" s="61" t="s">
        <v>57</v>
      </c>
      <c r="C206" s="62" t="s">
        <v>267</v>
      </c>
      <c r="D206" s="63" t="s">
        <v>268</v>
      </c>
      <c r="E206" s="64" t="s">
        <v>62</v>
      </c>
      <c r="F206" s="76" t="n">
        <v>597.6</v>
      </c>
      <c r="G206" s="66"/>
      <c r="H206" s="67" t="n">
        <f aca="false">F206*G206</f>
        <v>0</v>
      </c>
      <c r="I206" s="68" t="n">
        <v>0.00021</v>
      </c>
      <c r="J206" s="69" t="n">
        <f aca="false">F206*I206</f>
        <v>0.125496</v>
      </c>
      <c r="K206" s="68"/>
      <c r="L206" s="69" t="n">
        <f aca="false">F206*K206</f>
        <v>0</v>
      </c>
      <c r="M206" s="70" t="s">
        <v>61</v>
      </c>
    </row>
    <row collapsed="false" customFormat="false" customHeight="true" hidden="false" ht="24.6" outlineLevel="0" r="207">
      <c r="A207" s="128" t="n">
        <f aca="false">A206+1</f>
        <v>150</v>
      </c>
      <c r="B207" s="61" t="s">
        <v>57</v>
      </c>
      <c r="C207" s="62" t="s">
        <v>263</v>
      </c>
      <c r="D207" s="63" t="s">
        <v>264</v>
      </c>
      <c r="E207" s="64" t="s">
        <v>62</v>
      </c>
      <c r="F207" s="80" t="n">
        <v>29880</v>
      </c>
      <c r="G207" s="66"/>
      <c r="H207" s="67" t="n">
        <f aca="false">F207*G207</f>
        <v>0</v>
      </c>
      <c r="I207" s="68"/>
      <c r="J207" s="69" t="n">
        <f aca="false">F207*I207</f>
        <v>0</v>
      </c>
      <c r="K207" s="68"/>
      <c r="L207" s="69" t="n">
        <f aca="false">F207*K207</f>
        <v>0</v>
      </c>
      <c r="M207" s="70" t="s">
        <v>61</v>
      </c>
    </row>
    <row collapsed="false" customFormat="false" customHeight="true" hidden="false" ht="24.6" outlineLevel="0" r="208">
      <c r="A208" s="128" t="n">
        <f aca="false">A207+1</f>
        <v>151</v>
      </c>
      <c r="B208" s="61" t="s">
        <v>57</v>
      </c>
      <c r="C208" s="62" t="s">
        <v>265</v>
      </c>
      <c r="D208" s="63" t="s">
        <v>266</v>
      </c>
      <c r="E208" s="64" t="s">
        <v>62</v>
      </c>
      <c r="F208" s="76" t="n">
        <v>500.33</v>
      </c>
      <c r="G208" s="66"/>
      <c r="H208" s="67" t="n">
        <f aca="false">F208*G208</f>
        <v>0</v>
      </c>
      <c r="I208" s="68"/>
      <c r="J208" s="69" t="n">
        <f aca="false">F208*I208</f>
        <v>0</v>
      </c>
      <c r="K208" s="68"/>
      <c r="L208" s="69" t="n">
        <f aca="false">F208*K208</f>
        <v>0</v>
      </c>
      <c r="M208" s="70" t="s">
        <v>61</v>
      </c>
    </row>
    <row collapsed="false" customFormat="false" customHeight="true" hidden="false" ht="24.6" outlineLevel="0" r="209">
      <c r="A209" s="128" t="n">
        <f aca="false">A208+1</f>
        <v>152</v>
      </c>
      <c r="B209" s="61" t="s">
        <v>57</v>
      </c>
      <c r="C209" s="62" t="s">
        <v>269</v>
      </c>
      <c r="D209" s="63" t="s">
        <v>270</v>
      </c>
      <c r="E209" s="64" t="s">
        <v>103</v>
      </c>
      <c r="F209" s="76" t="n">
        <v>1.31142</v>
      </c>
      <c r="G209" s="66"/>
      <c r="H209" s="67" t="n">
        <f aca="false">F209*G209</f>
        <v>0</v>
      </c>
      <c r="I209" s="95"/>
      <c r="J209" s="96" t="n">
        <f aca="false">F209*I209</f>
        <v>0</v>
      </c>
      <c r="K209" s="95"/>
      <c r="L209" s="69" t="n">
        <f aca="false">F209*K209</f>
        <v>0</v>
      </c>
      <c r="M209" s="70" t="s">
        <v>61</v>
      </c>
    </row>
    <row collapsed="false" customFormat="false" customHeight="true" hidden="false" ht="13.8" outlineLevel="0" r="210">
      <c r="A210" s="128" t="n">
        <f aca="false">A209+1</f>
        <v>153</v>
      </c>
      <c r="B210" s="61" t="s">
        <v>91</v>
      </c>
      <c r="C210" s="62" t="s">
        <v>273</v>
      </c>
      <c r="D210" s="63" t="s">
        <v>274</v>
      </c>
      <c r="E210" s="64" t="s">
        <v>94</v>
      </c>
      <c r="F210" s="80" t="n">
        <v>1311.42</v>
      </c>
      <c r="G210" s="66"/>
      <c r="H210" s="67" t="n">
        <f aca="false">F210*G210</f>
        <v>0</v>
      </c>
      <c r="I210" s="68"/>
      <c r="J210" s="69" t="n">
        <f aca="false">F209</f>
        <v>1.31142</v>
      </c>
      <c r="K210" s="68"/>
      <c r="L210" s="69" t="n">
        <f aca="false">F210*K210</f>
        <v>0</v>
      </c>
      <c r="M210" s="70"/>
    </row>
    <row collapsed="false" customFormat="false" customHeight="true" hidden="false" ht="25.8" outlineLevel="0" r="211">
      <c r="A211" s="128" t="n">
        <f aca="false">A210+1</f>
        <v>154</v>
      </c>
      <c r="B211" s="61" t="s">
        <v>91</v>
      </c>
      <c r="C211" s="62" t="s">
        <v>275</v>
      </c>
      <c r="D211" s="63" t="s">
        <v>276</v>
      </c>
      <c r="E211" s="64" t="s">
        <v>94</v>
      </c>
      <c r="F211" s="81" t="n">
        <v>98.112</v>
      </c>
      <c r="G211" s="66"/>
      <c r="H211" s="67" t="n">
        <f aca="false">F211*G211</f>
        <v>0</v>
      </c>
      <c r="I211" s="68" t="n">
        <v>1.05</v>
      </c>
      <c r="J211" s="69" t="n">
        <f aca="false">F211*I211</f>
        <v>103.0176</v>
      </c>
      <c r="K211" s="68"/>
      <c r="L211" s="69" t="n">
        <f aca="false">F211*K211</f>
        <v>0</v>
      </c>
      <c r="M211" s="70"/>
    </row>
    <row collapsed="false" customFormat="false" customHeight="true" hidden="false" ht="16.2" outlineLevel="0" r="212">
      <c r="A212" s="144"/>
      <c r="B212" s="61" t="s">
        <v>57</v>
      </c>
      <c r="C212" s="62" t="s">
        <v>277</v>
      </c>
      <c r="D212" s="63" t="s">
        <v>278</v>
      </c>
      <c r="E212" s="64" t="s">
        <v>115</v>
      </c>
      <c r="F212" s="127" t="n">
        <v>11</v>
      </c>
      <c r="G212" s="66"/>
      <c r="H212" s="67" t="n">
        <f aca="false">F212*G212</f>
        <v>0</v>
      </c>
      <c r="I212" s="68" t="n">
        <v>0.012</v>
      </c>
      <c r="J212" s="69" t="n">
        <f aca="false">F212*I212</f>
        <v>0.132</v>
      </c>
      <c r="K212" s="68"/>
      <c r="L212" s="69" t="n">
        <f aca="false">F212*K212</f>
        <v>0</v>
      </c>
      <c r="M212" s="70"/>
    </row>
    <row collapsed="false" customFormat="false" customHeight="true" hidden="false" ht="13.8" outlineLevel="0" r="213">
      <c r="A213" s="128" t="n">
        <f aca="false">A210+1</f>
        <v>154</v>
      </c>
      <c r="B213" s="61" t="s">
        <v>57</v>
      </c>
      <c r="C213" s="62" t="s">
        <v>279</v>
      </c>
      <c r="D213" s="63" t="s">
        <v>280</v>
      </c>
      <c r="E213" s="64" t="s">
        <v>62</v>
      </c>
      <c r="F213" s="76" t="n">
        <v>210</v>
      </c>
      <c r="G213" s="66"/>
      <c r="H213" s="67" t="n">
        <f aca="false">F213*G213</f>
        <v>0</v>
      </c>
      <c r="I213" s="68"/>
      <c r="J213" s="69" t="n">
        <f aca="false">F213*I213</f>
        <v>0</v>
      </c>
      <c r="K213" s="68"/>
      <c r="L213" s="69" t="n">
        <f aca="false">F213*K213</f>
        <v>0</v>
      </c>
      <c r="M213" s="70"/>
    </row>
    <row collapsed="false" customFormat="false" customHeight="true" hidden="false" ht="13.8" outlineLevel="0" r="214">
      <c r="A214" s="128" t="n">
        <f aca="false">A213+1</f>
        <v>155</v>
      </c>
      <c r="B214" s="61" t="s">
        <v>57</v>
      </c>
      <c r="C214" s="62" t="s">
        <v>281</v>
      </c>
      <c r="D214" s="63" t="s">
        <v>282</v>
      </c>
      <c r="E214" s="64" t="s">
        <v>62</v>
      </c>
      <c r="F214" s="76" t="n">
        <v>22</v>
      </c>
      <c r="G214" s="66"/>
      <c r="H214" s="67" t="n">
        <f aca="false">F214*G214</f>
        <v>0</v>
      </c>
      <c r="I214" s="68"/>
      <c r="J214" s="69" t="n">
        <f aca="false">F214*I214</f>
        <v>0</v>
      </c>
      <c r="K214" s="68"/>
      <c r="L214" s="69" t="n">
        <f aca="false">F214*K214</f>
        <v>0</v>
      </c>
      <c r="M214" s="70" t="s">
        <v>61</v>
      </c>
    </row>
    <row collapsed="false" customFormat="false" customHeight="true" hidden="false" ht="15" outlineLevel="0" r="215">
      <c r="A215" s="128" t="n">
        <f aca="false">A214+1</f>
        <v>156</v>
      </c>
      <c r="B215" s="61" t="s">
        <v>57</v>
      </c>
      <c r="C215" s="171" t="s">
        <v>283</v>
      </c>
      <c r="D215" s="63" t="s">
        <v>411</v>
      </c>
      <c r="E215" s="64" t="s">
        <v>285</v>
      </c>
      <c r="F215" s="76" t="n">
        <v>1</v>
      </c>
      <c r="G215" s="96"/>
      <c r="H215" s="67" t="n">
        <f aca="false">F215*G215</f>
        <v>0</v>
      </c>
      <c r="I215" s="68"/>
      <c r="J215" s="69" t="n">
        <f aca="false">F215*I215</f>
        <v>0</v>
      </c>
      <c r="K215" s="68"/>
      <c r="L215" s="69" t="n">
        <f aca="false">F215*K215</f>
        <v>0</v>
      </c>
      <c r="M215" s="70"/>
    </row>
    <row collapsed="false" customFormat="true" customHeight="true" hidden="false" ht="23.4" outlineLevel="0" r="216" s="183">
      <c r="A216" s="172" t="n">
        <f aca="false">A215+1</f>
        <v>157</v>
      </c>
      <c r="B216" s="173" t="s">
        <v>57</v>
      </c>
      <c r="C216" s="174" t="s">
        <v>273</v>
      </c>
      <c r="D216" s="175" t="s">
        <v>412</v>
      </c>
      <c r="E216" s="176" t="s">
        <v>413</v>
      </c>
      <c r="F216" s="177" t="n">
        <v>24</v>
      </c>
      <c r="G216" s="178"/>
      <c r="H216" s="179" t="n">
        <f aca="false">F216*G216</f>
        <v>0</v>
      </c>
      <c r="I216" s="180"/>
      <c r="J216" s="181" t="n">
        <f aca="false">F216*I216</f>
        <v>0</v>
      </c>
      <c r="K216" s="180"/>
      <c r="L216" s="181" t="n">
        <f aca="false">F216*K216</f>
        <v>0</v>
      </c>
      <c r="M216" s="182"/>
    </row>
    <row collapsed="false" customFormat="true" customHeight="true" hidden="false" ht="25.8" outlineLevel="0" r="217" s="190">
      <c r="A217" s="172" t="n">
        <f aca="false">A216+1</f>
        <v>158</v>
      </c>
      <c r="B217" s="173" t="s">
        <v>57</v>
      </c>
      <c r="C217" s="184" t="s">
        <v>414</v>
      </c>
      <c r="D217" s="185" t="s">
        <v>415</v>
      </c>
      <c r="E217" s="186" t="s">
        <v>416</v>
      </c>
      <c r="F217" s="187" t="n">
        <v>1</v>
      </c>
      <c r="G217" s="178"/>
      <c r="H217" s="179" t="n">
        <f aca="false">F217*G217</f>
        <v>0</v>
      </c>
      <c r="I217" s="188" t="n">
        <v>0.22606</v>
      </c>
      <c r="J217" s="189" t="n">
        <f aca="false">H217*I217</f>
        <v>0</v>
      </c>
      <c r="K217" s="180"/>
      <c r="L217" s="181" t="n">
        <f aca="false">F217*K217</f>
        <v>0</v>
      </c>
      <c r="M217" s="182" t="s">
        <v>61</v>
      </c>
      <c r="ALU217" s="183"/>
      <c r="ALV217" s="183"/>
      <c r="ALW217" s="183"/>
      <c r="ALX217" s="183"/>
      <c r="ALY217" s="183"/>
      <c r="ALZ217" s="183"/>
      <c r="AMA217" s="183"/>
      <c r="AMB217" s="183"/>
      <c r="AMC217" s="183"/>
      <c r="AMD217" s="183"/>
      <c r="AME217" s="183"/>
      <c r="AMF217" s="183"/>
      <c r="AMG217" s="183"/>
      <c r="AMH217" s="183"/>
      <c r="AMI217" s="183"/>
      <c r="AMJ217" s="183"/>
    </row>
    <row collapsed="false" customFormat="true" customHeight="true" hidden="false" ht="25.8" outlineLevel="0" r="218" s="183">
      <c r="A218" s="172" t="n">
        <f aca="false">A217+1</f>
        <v>159</v>
      </c>
      <c r="B218" s="191" t="s">
        <v>57</v>
      </c>
      <c r="C218" s="184" t="s">
        <v>417</v>
      </c>
      <c r="D218" s="185" t="s">
        <v>418</v>
      </c>
      <c r="E218" s="186" t="s">
        <v>115</v>
      </c>
      <c r="F218" s="187" t="n">
        <f aca="false">11.5-3</f>
        <v>8.5</v>
      </c>
      <c r="G218" s="178"/>
      <c r="H218" s="179" t="n">
        <f aca="false">F218*G218</f>
        <v>0</v>
      </c>
      <c r="I218" s="188" t="n">
        <v>0.00167</v>
      </c>
      <c r="J218" s="189" t="n">
        <f aca="false">H218*I218</f>
        <v>0</v>
      </c>
      <c r="K218" s="180"/>
      <c r="L218" s="181" t="n">
        <f aca="false">F218*K218</f>
        <v>0</v>
      </c>
      <c r="M218" s="182" t="s">
        <v>61</v>
      </c>
    </row>
    <row collapsed="false" customFormat="false" customHeight="true" hidden="false" ht="16.2" outlineLevel="0" r="219">
      <c r="A219" s="144"/>
      <c r="B219" s="83"/>
      <c r="C219" s="83"/>
      <c r="D219" s="84"/>
      <c r="E219" s="85"/>
      <c r="F219" s="86"/>
      <c r="G219" s="87"/>
      <c r="H219" s="88"/>
      <c r="I219" s="89"/>
      <c r="J219" s="90"/>
      <c r="K219" s="90"/>
      <c r="L219" s="90"/>
      <c r="M219" s="89"/>
    </row>
    <row collapsed="false" customFormat="false" customHeight="true" hidden="false" ht="16.2" outlineLevel="0" r="220">
      <c r="A220" s="144"/>
      <c r="B220" s="50"/>
      <c r="C220" s="51"/>
      <c r="D220" s="52" t="s">
        <v>12</v>
      </c>
      <c r="E220" s="53"/>
      <c r="F220" s="54"/>
      <c r="G220" s="55"/>
      <c r="H220" s="56" t="n">
        <f aca="false">SUBTOTAL(9,H221:H232)</f>
        <v>0</v>
      </c>
      <c r="I220" s="57"/>
      <c r="J220" s="58" t="n">
        <f aca="false">SUBTOTAL(9,J221:J232)</f>
        <v>0</v>
      </c>
      <c r="K220" s="59"/>
      <c r="L220" s="58" t="n">
        <f aca="false">SUBTOTAL(9,L221:L232)</f>
        <v>0</v>
      </c>
      <c r="M220" s="57"/>
    </row>
    <row collapsed="false" customFormat="false" customHeight="true" hidden="false" ht="23.4" outlineLevel="0" r="221">
      <c r="A221" s="128" t="n">
        <f aca="false">A218+1</f>
        <v>160</v>
      </c>
      <c r="B221" s="61" t="s">
        <v>57</v>
      </c>
      <c r="C221" s="62" t="s">
        <v>419</v>
      </c>
      <c r="D221" s="63" t="s">
        <v>420</v>
      </c>
      <c r="E221" s="64" t="s">
        <v>103</v>
      </c>
      <c r="F221" s="81" t="n">
        <v>68.8568968380817</v>
      </c>
      <c r="G221" s="66"/>
      <c r="H221" s="67" t="n">
        <f aca="false">F221*G221</f>
        <v>0</v>
      </c>
      <c r="I221" s="68"/>
      <c r="J221" s="69" t="n">
        <f aca="false">F221*I221</f>
        <v>0</v>
      </c>
      <c r="K221" s="68"/>
      <c r="L221" s="69" t="n">
        <f aca="false">F221*K221</f>
        <v>0</v>
      </c>
      <c r="M221" s="70" t="s">
        <v>61</v>
      </c>
    </row>
    <row collapsed="false" customFormat="false" customHeight="true" hidden="false" ht="13.8" outlineLevel="0" r="222">
      <c r="A222" s="128"/>
      <c r="B222" s="61"/>
      <c r="C222" s="62"/>
      <c r="D222" s="93" t="s">
        <v>421</v>
      </c>
      <c r="E222" s="74" t="s">
        <v>103</v>
      </c>
      <c r="F222" s="192" t="n">
        <v>104.733767368</v>
      </c>
      <c r="G222" s="66"/>
      <c r="H222" s="67"/>
      <c r="I222" s="68"/>
      <c r="J222" s="69"/>
      <c r="K222" s="68"/>
      <c r="L222" s="69"/>
      <c r="M222" s="70"/>
    </row>
    <row collapsed="false" customFormat="false" customHeight="true" hidden="false" ht="13.8" outlineLevel="0" r="223">
      <c r="A223" s="128"/>
      <c r="B223" s="61"/>
      <c r="C223" s="62"/>
      <c r="D223" s="93" t="s">
        <v>422</v>
      </c>
      <c r="E223" s="74" t="s">
        <v>103</v>
      </c>
      <c r="F223" s="192" t="n">
        <v>12.4983761</v>
      </c>
      <c r="G223" s="66"/>
      <c r="H223" s="67"/>
      <c r="I223" s="68"/>
      <c r="J223" s="69"/>
      <c r="K223" s="68"/>
      <c r="L223" s="69"/>
      <c r="M223" s="70"/>
    </row>
    <row collapsed="false" customFormat="false" customHeight="true" hidden="false" ht="13.8" outlineLevel="0" r="224">
      <c r="A224" s="128"/>
      <c r="B224" s="61"/>
      <c r="C224" s="62"/>
      <c r="D224" s="93" t="s">
        <v>423</v>
      </c>
      <c r="E224" s="74" t="s">
        <v>103</v>
      </c>
      <c r="F224" s="192" t="n">
        <v>0.5036373</v>
      </c>
      <c r="G224" s="66"/>
      <c r="H224" s="67"/>
      <c r="I224" s="68"/>
      <c r="J224" s="69"/>
      <c r="K224" s="68"/>
      <c r="L224" s="69"/>
      <c r="M224" s="70"/>
    </row>
    <row collapsed="false" customFormat="false" customHeight="true" hidden="false" ht="13.8" outlineLevel="0" r="225">
      <c r="A225" s="128"/>
      <c r="B225" s="61"/>
      <c r="C225" s="62"/>
      <c r="D225" s="93" t="s">
        <v>424</v>
      </c>
      <c r="E225" s="74" t="s">
        <v>103</v>
      </c>
      <c r="F225" s="192" t="n">
        <v>19.9780129081633</v>
      </c>
      <c r="G225" s="66"/>
      <c r="H225" s="67"/>
      <c r="I225" s="68"/>
      <c r="J225" s="69"/>
      <c r="K225" s="68"/>
      <c r="L225" s="69"/>
      <c r="M225" s="70"/>
    </row>
    <row collapsed="false" customFormat="false" customHeight="true" hidden="false" ht="23.4" outlineLevel="0" r="226">
      <c r="A226" s="128" t="n">
        <f aca="false">A221+1</f>
        <v>161</v>
      </c>
      <c r="B226" s="61" t="s">
        <v>57</v>
      </c>
      <c r="C226" s="62" t="s">
        <v>425</v>
      </c>
      <c r="D226" s="63" t="s">
        <v>426</v>
      </c>
      <c r="E226" s="64" t="s">
        <v>103</v>
      </c>
      <c r="F226" s="81" t="n">
        <v>68.8568968380817</v>
      </c>
      <c r="G226" s="66"/>
      <c r="H226" s="67" t="n">
        <f aca="false">F226*G226</f>
        <v>0</v>
      </c>
      <c r="I226" s="68"/>
      <c r="J226" s="69" t="n">
        <f aca="false">F226*I226</f>
        <v>0</v>
      </c>
      <c r="K226" s="68"/>
      <c r="L226" s="69" t="n">
        <f aca="false">F226*K226</f>
        <v>0</v>
      </c>
      <c r="M226" s="70" t="s">
        <v>61</v>
      </c>
    </row>
    <row collapsed="false" customFormat="false" customHeight="true" hidden="false" ht="23.4" outlineLevel="0" r="227">
      <c r="A227" s="128" t="n">
        <f aca="false">A226+1</f>
        <v>162</v>
      </c>
      <c r="B227" s="61" t="s">
        <v>57</v>
      </c>
      <c r="C227" s="62" t="s">
        <v>427</v>
      </c>
      <c r="D227" s="63" t="s">
        <v>428</v>
      </c>
      <c r="E227" s="64" t="s">
        <v>103</v>
      </c>
      <c r="F227" s="81" t="n">
        <v>137.713793676163</v>
      </c>
      <c r="G227" s="66"/>
      <c r="H227" s="67" t="n">
        <f aca="false">F227*G227</f>
        <v>0</v>
      </c>
      <c r="I227" s="68"/>
      <c r="J227" s="69" t="n">
        <f aca="false">F227*I227</f>
        <v>0</v>
      </c>
      <c r="K227" s="68"/>
      <c r="L227" s="69" t="n">
        <f aca="false">F227*K227</f>
        <v>0</v>
      </c>
      <c r="M227" s="70" t="s">
        <v>61</v>
      </c>
    </row>
    <row collapsed="false" customFormat="false" customHeight="true" hidden="false" ht="23.4" outlineLevel="0" r="228">
      <c r="A228" s="128" t="n">
        <f aca="false">A227+1</f>
        <v>163</v>
      </c>
      <c r="B228" s="61" t="s">
        <v>57</v>
      </c>
      <c r="C228" s="62" t="s">
        <v>429</v>
      </c>
      <c r="D228" s="63" t="s">
        <v>430</v>
      </c>
      <c r="E228" s="64" t="s">
        <v>103</v>
      </c>
      <c r="F228" s="80" t="n">
        <v>1927.99311146629</v>
      </c>
      <c r="G228" s="66"/>
      <c r="H228" s="67" t="n">
        <f aca="false">F228*G228</f>
        <v>0</v>
      </c>
      <c r="I228" s="68"/>
      <c r="J228" s="69" t="n">
        <f aca="false">F228*I228</f>
        <v>0</v>
      </c>
      <c r="K228" s="68"/>
      <c r="L228" s="69" t="n">
        <f aca="false">F228*K228</f>
        <v>0</v>
      </c>
      <c r="M228" s="70" t="s">
        <v>61</v>
      </c>
    </row>
    <row collapsed="false" customFormat="false" customHeight="true" hidden="false" ht="24.6" outlineLevel="0" r="229">
      <c r="A229" s="128" t="n">
        <f aca="false">A228+1</f>
        <v>164</v>
      </c>
      <c r="B229" s="61" t="s">
        <v>57</v>
      </c>
      <c r="C229" s="62" t="s">
        <v>431</v>
      </c>
      <c r="D229" s="63" t="s">
        <v>432</v>
      </c>
      <c r="E229" s="64" t="s">
        <v>103</v>
      </c>
      <c r="F229" s="81" t="n">
        <v>117.2291892</v>
      </c>
      <c r="G229" s="66"/>
      <c r="H229" s="67" t="n">
        <f aca="false">F229*G229</f>
        <v>0</v>
      </c>
      <c r="I229" s="68"/>
      <c r="J229" s="69" t="n">
        <f aca="false">F229*I229</f>
        <v>0</v>
      </c>
      <c r="K229" s="68"/>
      <c r="L229" s="69" t="n">
        <f aca="false">F229*K229</f>
        <v>0</v>
      </c>
      <c r="M229" s="70" t="s">
        <v>61</v>
      </c>
    </row>
    <row collapsed="false" customFormat="false" customHeight="true" hidden="false" ht="25.2" outlineLevel="0" r="230">
      <c r="A230" s="128" t="n">
        <f aca="false">A229+1</f>
        <v>165</v>
      </c>
      <c r="B230" s="61" t="s">
        <v>57</v>
      </c>
      <c r="C230" s="62" t="s">
        <v>433</v>
      </c>
      <c r="D230" s="63" t="s">
        <v>434</v>
      </c>
      <c r="E230" s="64" t="s">
        <v>103</v>
      </c>
      <c r="F230" s="81" t="n">
        <v>6.983531568</v>
      </c>
      <c r="G230" s="66"/>
      <c r="H230" s="67" t="n">
        <f aca="false">F230*G230</f>
        <v>0</v>
      </c>
      <c r="I230" s="68"/>
      <c r="J230" s="69" t="n">
        <f aca="false">F230*I230</f>
        <v>0</v>
      </c>
      <c r="K230" s="68"/>
      <c r="L230" s="69" t="n">
        <f aca="false">F230*K230</f>
        <v>0</v>
      </c>
      <c r="M230" s="70" t="s">
        <v>61</v>
      </c>
    </row>
    <row collapsed="false" customFormat="false" customHeight="true" hidden="false" ht="25.2" outlineLevel="0" r="231">
      <c r="A231" s="128" t="n">
        <f aca="false">A230+1</f>
        <v>166</v>
      </c>
      <c r="B231" s="61" t="s">
        <v>57</v>
      </c>
      <c r="C231" s="62" t="s">
        <v>435</v>
      </c>
      <c r="D231" s="63" t="s">
        <v>436</v>
      </c>
      <c r="E231" s="64" t="s">
        <v>103</v>
      </c>
      <c r="F231" s="81" t="n">
        <v>19.9780129081633</v>
      </c>
      <c r="G231" s="66"/>
      <c r="H231" s="67" t="n">
        <f aca="false">F231*G231</f>
        <v>0</v>
      </c>
      <c r="I231" s="68"/>
      <c r="J231" s="69" t="n">
        <f aca="false">F231*I231</f>
        <v>0</v>
      </c>
      <c r="K231" s="68"/>
      <c r="L231" s="69" t="n">
        <f aca="false">F231*K231</f>
        <v>0</v>
      </c>
      <c r="M231" s="70" t="s">
        <v>61</v>
      </c>
    </row>
    <row collapsed="false" customFormat="false" customHeight="true" hidden="false" ht="16.2" outlineLevel="0" r="232">
      <c r="A232" s="82"/>
      <c r="B232" s="83"/>
      <c r="C232" s="83"/>
      <c r="D232" s="84"/>
      <c r="E232" s="85"/>
      <c r="F232" s="86"/>
      <c r="G232" s="87"/>
      <c r="H232" s="88"/>
      <c r="I232" s="89"/>
      <c r="J232" s="90"/>
      <c r="K232" s="90"/>
      <c r="L232" s="90"/>
      <c r="M232" s="90"/>
    </row>
    <row collapsed="false" customFormat="false" customHeight="true" hidden="false" ht="16.2" outlineLevel="0" r="233">
      <c r="A233" s="82"/>
      <c r="B233" s="50"/>
      <c r="C233" s="51"/>
      <c r="D233" s="52" t="s">
        <v>13</v>
      </c>
      <c r="E233" s="53"/>
      <c r="F233" s="54"/>
      <c r="G233" s="55"/>
      <c r="H233" s="56" t="n">
        <f aca="false">SUBTOTAL(9,H234:H245)</f>
        <v>0</v>
      </c>
      <c r="I233" s="57"/>
      <c r="J233" s="58" t="n">
        <f aca="false">SUBTOTAL(9,J234:J245)</f>
        <v>34.66676499</v>
      </c>
      <c r="K233" s="59"/>
      <c r="L233" s="58" t="n">
        <f aca="false">SUBTOTAL(9,L234:L245)</f>
        <v>0</v>
      </c>
      <c r="M233" s="59"/>
    </row>
    <row collapsed="false" customFormat="false" customHeight="true" hidden="false" ht="25.2" outlineLevel="0" r="234">
      <c r="A234" s="60" t="n">
        <v>1</v>
      </c>
      <c r="B234" s="61" t="s">
        <v>57</v>
      </c>
      <c r="C234" s="62" t="s">
        <v>437</v>
      </c>
      <c r="D234" s="63" t="s">
        <v>438</v>
      </c>
      <c r="E234" s="64" t="s">
        <v>62</v>
      </c>
      <c r="F234" s="76" t="n">
        <v>214.54</v>
      </c>
      <c r="G234" s="66"/>
      <c r="H234" s="67" t="n">
        <f aca="false">F234*G234</f>
        <v>0</v>
      </c>
      <c r="I234" s="68"/>
      <c r="J234" s="69" t="n">
        <f aca="false">F234*I234</f>
        <v>0</v>
      </c>
      <c r="K234" s="68"/>
      <c r="L234" s="69" t="n">
        <f aca="false">F234*K234</f>
        <v>0</v>
      </c>
      <c r="M234" s="70" t="s">
        <v>61</v>
      </c>
    </row>
    <row collapsed="false" customFormat="false" customHeight="true" hidden="false" ht="25.2" outlineLevel="0" r="235">
      <c r="A235" s="60" t="n">
        <f aca="false">A234+1</f>
        <v>2</v>
      </c>
      <c r="B235" s="61" t="s">
        <v>57</v>
      </c>
      <c r="C235" s="62" t="s">
        <v>439</v>
      </c>
      <c r="D235" s="63" t="s">
        <v>440</v>
      </c>
      <c r="E235" s="64" t="s">
        <v>62</v>
      </c>
      <c r="F235" s="81" t="n">
        <v>55</v>
      </c>
      <c r="G235" s="66"/>
      <c r="H235" s="67" t="n">
        <f aca="false">F235*G235</f>
        <v>0</v>
      </c>
      <c r="I235" s="68"/>
      <c r="J235" s="69" t="n">
        <f aca="false">F235*I235</f>
        <v>0</v>
      </c>
      <c r="K235" s="68"/>
      <c r="L235" s="69" t="n">
        <f aca="false">F235*K235</f>
        <v>0</v>
      </c>
      <c r="M235" s="70" t="s">
        <v>61</v>
      </c>
    </row>
    <row collapsed="false" customFormat="false" customHeight="true" hidden="false" ht="14.4" outlineLevel="0" r="236">
      <c r="A236" s="60" t="n">
        <f aca="false">A235+1</f>
        <v>3</v>
      </c>
      <c r="B236" s="61" t="s">
        <v>91</v>
      </c>
      <c r="C236" s="62" t="s">
        <v>441</v>
      </c>
      <c r="D236" s="63" t="s">
        <v>442</v>
      </c>
      <c r="E236" s="64" t="s">
        <v>94</v>
      </c>
      <c r="F236" s="81" t="n">
        <v>80.862</v>
      </c>
      <c r="G236" s="159"/>
      <c r="H236" s="67" t="n">
        <f aca="false">F236*G236</f>
        <v>0</v>
      </c>
      <c r="I236" s="68" t="n">
        <v>0.001</v>
      </c>
      <c r="J236" s="69" t="n">
        <f aca="false">F236*I236</f>
        <v>0.080862</v>
      </c>
      <c r="K236" s="68"/>
      <c r="L236" s="69" t="n">
        <f aca="false">F236*K236</f>
        <v>0</v>
      </c>
      <c r="M236" s="70"/>
    </row>
    <row collapsed="false" customFormat="false" customHeight="true" hidden="false" ht="25.2" outlineLevel="0" r="237">
      <c r="A237" s="60" t="n">
        <f aca="false">A236+1</f>
        <v>4</v>
      </c>
      <c r="B237" s="61" t="s">
        <v>57</v>
      </c>
      <c r="C237" s="62" t="s">
        <v>443</v>
      </c>
      <c r="D237" s="63" t="s">
        <v>444</v>
      </c>
      <c r="E237" s="64" t="s">
        <v>62</v>
      </c>
      <c r="F237" s="81" t="n">
        <v>214.54</v>
      </c>
      <c r="G237" s="66"/>
      <c r="H237" s="67" t="n">
        <f aca="false">F237*G237</f>
        <v>0</v>
      </c>
      <c r="I237" s="68" t="n">
        <v>0.0004</v>
      </c>
      <c r="J237" s="69" t="n">
        <f aca="false">F237*I237</f>
        <v>0.085816</v>
      </c>
      <c r="K237" s="68"/>
      <c r="L237" s="69" t="n">
        <f aca="false">F237*K237</f>
        <v>0</v>
      </c>
      <c r="M237" s="70" t="s">
        <v>61</v>
      </c>
    </row>
    <row collapsed="false" customFormat="false" customHeight="true" hidden="false" ht="15.6" outlineLevel="0" r="238">
      <c r="A238" s="60" t="n">
        <f aca="false">A237+1</f>
        <v>5</v>
      </c>
      <c r="B238" s="61" t="s">
        <v>57</v>
      </c>
      <c r="C238" s="62" t="s">
        <v>445</v>
      </c>
      <c r="D238" s="63" t="s">
        <v>446</v>
      </c>
      <c r="E238" s="64" t="s">
        <v>62</v>
      </c>
      <c r="F238" s="81" t="n">
        <v>55</v>
      </c>
      <c r="G238" s="66"/>
      <c r="H238" s="67" t="n">
        <f aca="false">F238*G238</f>
        <v>0</v>
      </c>
      <c r="I238" s="68" t="n">
        <v>0.0004</v>
      </c>
      <c r="J238" s="69" t="n">
        <f aca="false">F238*I238</f>
        <v>0.022</v>
      </c>
      <c r="K238" s="68"/>
      <c r="L238" s="69" t="n">
        <f aca="false">F238*K238</f>
        <v>0</v>
      </c>
      <c r="M238" s="70" t="s">
        <v>61</v>
      </c>
    </row>
    <row collapsed="false" customFormat="false" customHeight="true" hidden="false" ht="13.8" outlineLevel="0" r="239">
      <c r="A239" s="60" t="n">
        <f aca="false">A238+1</f>
        <v>6</v>
      </c>
      <c r="B239" s="61" t="s">
        <v>91</v>
      </c>
      <c r="C239" s="62" t="s">
        <v>447</v>
      </c>
      <c r="D239" s="63" t="s">
        <v>448</v>
      </c>
      <c r="E239" s="64" t="s">
        <v>62</v>
      </c>
      <c r="F239" s="81" t="n">
        <v>312.721</v>
      </c>
      <c r="G239" s="159"/>
      <c r="H239" s="67" t="n">
        <f aca="false">F239*G239</f>
        <v>0</v>
      </c>
      <c r="I239" s="68" t="n">
        <v>0.00019</v>
      </c>
      <c r="J239" s="69" t="n">
        <f aca="false">F239*I239</f>
        <v>0.05941699</v>
      </c>
      <c r="K239" s="68"/>
      <c r="L239" s="69" t="n">
        <f aca="false">F239*K239</f>
        <v>0</v>
      </c>
      <c r="M239" s="70"/>
    </row>
    <row collapsed="false" customFormat="false" customHeight="true" hidden="false" ht="24.6" outlineLevel="0" r="240">
      <c r="A240" s="60" t="n">
        <f aca="false">A239+1</f>
        <v>7</v>
      </c>
      <c r="B240" s="61" t="s">
        <v>57</v>
      </c>
      <c r="C240" s="62" t="s">
        <v>449</v>
      </c>
      <c r="D240" s="63" t="s">
        <v>450</v>
      </c>
      <c r="E240" s="64" t="s">
        <v>62</v>
      </c>
      <c r="F240" s="81" t="n">
        <v>190.6</v>
      </c>
      <c r="G240" s="66"/>
      <c r="H240" s="67" t="n">
        <f aca="false">F240*G240</f>
        <v>0</v>
      </c>
      <c r="I240" s="68" t="n">
        <v>0.17993</v>
      </c>
      <c r="J240" s="69" t="n">
        <f aca="false">F240*I240</f>
        <v>34.294658</v>
      </c>
      <c r="K240" s="68"/>
      <c r="L240" s="69" t="n">
        <f aca="false">F240*K240</f>
        <v>0</v>
      </c>
      <c r="M240" s="70" t="s">
        <v>61</v>
      </c>
    </row>
    <row collapsed="false" customFormat="false" customHeight="true" hidden="false" ht="24.6" outlineLevel="0" r="241">
      <c r="A241" s="60" t="n">
        <f aca="false">A240+1</f>
        <v>8</v>
      </c>
      <c r="B241" s="61" t="s">
        <v>57</v>
      </c>
      <c r="C241" s="62" t="s">
        <v>451</v>
      </c>
      <c r="D241" s="63" t="s">
        <v>452</v>
      </c>
      <c r="E241" s="64" t="s">
        <v>62</v>
      </c>
      <c r="F241" s="81" t="n">
        <v>24.2</v>
      </c>
      <c r="G241" s="66"/>
      <c r="H241" s="67" t="n">
        <f aca="false">F241*G241</f>
        <v>0</v>
      </c>
      <c r="I241" s="68" t="n">
        <v>0.0035</v>
      </c>
      <c r="J241" s="69" t="n">
        <f aca="false">F241*I241</f>
        <v>0.0847</v>
      </c>
      <c r="K241" s="68"/>
      <c r="L241" s="69" t="n">
        <f aca="false">F241*K241</f>
        <v>0</v>
      </c>
      <c r="M241" s="70" t="s">
        <v>61</v>
      </c>
    </row>
    <row collapsed="false" customFormat="false" customHeight="true" hidden="false" ht="24.6" outlineLevel="0" r="242">
      <c r="A242" s="60" t="n">
        <f aca="false">A241+1</f>
        <v>9</v>
      </c>
      <c r="B242" s="61" t="s">
        <v>57</v>
      </c>
      <c r="C242" s="62" t="s">
        <v>453</v>
      </c>
      <c r="D242" s="63" t="s">
        <v>454</v>
      </c>
      <c r="E242" s="64" t="s">
        <v>62</v>
      </c>
      <c r="F242" s="81" t="n">
        <v>11.232</v>
      </c>
      <c r="G242" s="66"/>
      <c r="H242" s="67" t="n">
        <f aca="false">F242*G242</f>
        <v>0</v>
      </c>
      <c r="I242" s="68" t="n">
        <v>0.0035</v>
      </c>
      <c r="J242" s="69" t="n">
        <f aca="false">F242*I242</f>
        <v>0.039312</v>
      </c>
      <c r="K242" s="68"/>
      <c r="L242" s="69" t="n">
        <f aca="false">F242*K242</f>
        <v>0</v>
      </c>
      <c r="M242" s="70" t="s">
        <v>61</v>
      </c>
    </row>
    <row collapsed="false" customFormat="false" customHeight="true" hidden="false" ht="16.8" outlineLevel="0" r="243">
      <c r="A243" s="60"/>
      <c r="B243" s="61"/>
      <c r="C243" s="62"/>
      <c r="D243" s="112" t="s">
        <v>455</v>
      </c>
      <c r="E243" s="64"/>
      <c r="F243" s="76"/>
      <c r="G243" s="66"/>
      <c r="H243" s="67"/>
      <c r="I243" s="68"/>
      <c r="J243" s="69"/>
      <c r="K243" s="68"/>
      <c r="L243" s="69"/>
      <c r="M243" s="70"/>
    </row>
    <row collapsed="false" customFormat="false" customHeight="true" hidden="false" ht="24.6" outlineLevel="0" r="244">
      <c r="A244" s="60" t="n">
        <f aca="false">A242+1</f>
        <v>10</v>
      </c>
      <c r="B244" s="61" t="s">
        <v>57</v>
      </c>
      <c r="C244" s="62" t="s">
        <v>456</v>
      </c>
      <c r="D244" s="63" t="s">
        <v>457</v>
      </c>
      <c r="E244" s="64" t="s">
        <v>103</v>
      </c>
      <c r="F244" s="76" t="n">
        <v>34.66676499</v>
      </c>
      <c r="G244" s="66"/>
      <c r="H244" s="67" t="n">
        <f aca="false">F244*G244</f>
        <v>0</v>
      </c>
      <c r="I244" s="68"/>
      <c r="J244" s="69" t="n">
        <v>0</v>
      </c>
      <c r="K244" s="68"/>
      <c r="L244" s="69" t="n">
        <f aca="false">F244*K244</f>
        <v>0</v>
      </c>
      <c r="M244" s="70" t="s">
        <v>61</v>
      </c>
    </row>
    <row collapsed="false" customFormat="false" customHeight="true" hidden="false" ht="16.2" outlineLevel="0" r="245">
      <c r="A245" s="82"/>
      <c r="B245" s="83"/>
      <c r="C245" s="83"/>
      <c r="D245" s="84"/>
      <c r="E245" s="85"/>
      <c r="F245" s="86"/>
      <c r="G245" s="87"/>
      <c r="H245" s="88"/>
      <c r="I245" s="89"/>
      <c r="J245" s="90"/>
      <c r="K245" s="90"/>
      <c r="L245" s="90"/>
      <c r="M245" s="90"/>
    </row>
    <row collapsed="false" customFormat="false" customHeight="true" hidden="false" ht="16.2" outlineLevel="0" r="246">
      <c r="A246" s="82"/>
      <c r="B246" s="50"/>
      <c r="C246" s="51"/>
      <c r="D246" s="52" t="s">
        <v>14</v>
      </c>
      <c r="E246" s="53"/>
      <c r="F246" s="54"/>
      <c r="G246" s="55"/>
      <c r="H246" s="56" t="n">
        <f aca="false">SUBTOTAL(9,H247:H252)</f>
        <v>0</v>
      </c>
      <c r="I246" s="57"/>
      <c r="J246" s="58" t="n">
        <f aca="false">SUBTOTAL(9,J247:J252)</f>
        <v>1.0927875</v>
      </c>
      <c r="K246" s="59"/>
      <c r="L246" s="58" t="n">
        <f aca="false">SUBTOTAL(9,L247:L252)</f>
        <v>0</v>
      </c>
      <c r="M246" s="59"/>
    </row>
    <row collapsed="false" customFormat="false" customHeight="true" hidden="false" ht="24" outlineLevel="0" r="247">
      <c r="A247" s="60" t="n">
        <f aca="false">A244+1</f>
        <v>11</v>
      </c>
      <c r="B247" s="61" t="s">
        <v>57</v>
      </c>
      <c r="C247" s="62" t="s">
        <v>458</v>
      </c>
      <c r="D247" s="63" t="s">
        <v>459</v>
      </c>
      <c r="E247" s="64" t="s">
        <v>62</v>
      </c>
      <c r="F247" s="76" t="n">
        <v>378</v>
      </c>
      <c r="G247" s="66"/>
      <c r="H247" s="67" t="n">
        <f aca="false">F247*G247</f>
        <v>0</v>
      </c>
      <c r="I247" s="68"/>
      <c r="J247" s="69" t="n">
        <f aca="false">F247*I247</f>
        <v>0</v>
      </c>
      <c r="K247" s="68"/>
      <c r="L247" s="69" t="n">
        <f aca="false">F247*K247</f>
        <v>0</v>
      </c>
      <c r="M247" s="70" t="s">
        <v>61</v>
      </c>
    </row>
    <row collapsed="false" customFormat="false" customHeight="true" hidden="false" ht="24" outlineLevel="0" r="248">
      <c r="A248" s="60" t="n">
        <f aca="false">A247+1</f>
        <v>12</v>
      </c>
      <c r="B248" s="61" t="s">
        <v>57</v>
      </c>
      <c r="C248" s="62" t="s">
        <v>460</v>
      </c>
      <c r="D248" s="63" t="s">
        <v>461</v>
      </c>
      <c r="E248" s="64" t="s">
        <v>62</v>
      </c>
      <c r="F248" s="76" t="n">
        <v>385</v>
      </c>
      <c r="G248" s="66"/>
      <c r="H248" s="67" t="n">
        <f aca="false">F248*G248</f>
        <v>0</v>
      </c>
      <c r="I248" s="68"/>
      <c r="J248" s="69" t="n">
        <f aca="false">F248*I248</f>
        <v>0</v>
      </c>
      <c r="K248" s="68"/>
      <c r="L248" s="69" t="n">
        <f aca="false">F248*K248</f>
        <v>0</v>
      </c>
      <c r="M248" s="70" t="s">
        <v>61</v>
      </c>
    </row>
    <row collapsed="false" customFormat="false" customHeight="true" hidden="false" ht="16.2" outlineLevel="0" r="249">
      <c r="A249" s="60" t="n">
        <f aca="false">A248+1</f>
        <v>13</v>
      </c>
      <c r="B249" s="61" t="s">
        <v>91</v>
      </c>
      <c r="C249" s="62" t="s">
        <v>462</v>
      </c>
      <c r="D249" s="63" t="s">
        <v>463</v>
      </c>
      <c r="E249" s="64" t="s">
        <v>62</v>
      </c>
      <c r="F249" s="76" t="n">
        <v>442.75</v>
      </c>
      <c r="G249" s="66"/>
      <c r="H249" s="67" t="n">
        <f aca="false">F249*G249</f>
        <v>0</v>
      </c>
      <c r="I249" s="68" t="n">
        <v>0.00021</v>
      </c>
      <c r="J249" s="69" t="n">
        <f aca="false">F249*I249</f>
        <v>0.0929775</v>
      </c>
      <c r="K249" s="68"/>
      <c r="L249" s="69"/>
      <c r="M249" s="70"/>
    </row>
    <row collapsed="false" customFormat="false" customHeight="true" hidden="false" ht="16.2" outlineLevel="0" r="250">
      <c r="A250" s="60" t="n">
        <f aca="false">A249+1</f>
        <v>14</v>
      </c>
      <c r="B250" s="61" t="s">
        <v>91</v>
      </c>
      <c r="C250" s="62" t="s">
        <v>464</v>
      </c>
      <c r="D250" s="63" t="s">
        <v>465</v>
      </c>
      <c r="E250" s="64" t="s">
        <v>62</v>
      </c>
      <c r="F250" s="76" t="n">
        <v>434.7</v>
      </c>
      <c r="G250" s="66"/>
      <c r="H250" s="67" t="n">
        <f aca="false">F250*G250</f>
        <v>0</v>
      </c>
      <c r="I250" s="68" t="n">
        <v>0.0023</v>
      </c>
      <c r="J250" s="69" t="n">
        <f aca="false">F250*I250</f>
        <v>0.99981</v>
      </c>
      <c r="K250" s="68"/>
      <c r="L250" s="69"/>
      <c r="M250" s="70"/>
    </row>
    <row collapsed="false" customFormat="false" customHeight="true" hidden="false" ht="24" outlineLevel="0" r="251">
      <c r="A251" s="60" t="n">
        <f aca="false">A250+1</f>
        <v>15</v>
      </c>
      <c r="B251" s="61" t="s">
        <v>57</v>
      </c>
      <c r="C251" s="62" t="s">
        <v>466</v>
      </c>
      <c r="D251" s="63" t="s">
        <v>467</v>
      </c>
      <c r="E251" s="64" t="s">
        <v>103</v>
      </c>
      <c r="F251" s="76" t="n">
        <v>1.0927875</v>
      </c>
      <c r="G251" s="66"/>
      <c r="H251" s="67" t="n">
        <f aca="false">F251*G251</f>
        <v>0</v>
      </c>
      <c r="I251" s="68"/>
      <c r="J251" s="69" t="n">
        <v>0</v>
      </c>
      <c r="K251" s="68"/>
      <c r="L251" s="69" t="n">
        <f aca="false">F251*K251</f>
        <v>0</v>
      </c>
      <c r="M251" s="70" t="s">
        <v>61</v>
      </c>
    </row>
    <row collapsed="false" customFormat="false" customHeight="true" hidden="false" ht="15.85" outlineLevel="0" r="252">
      <c r="A252" s="82"/>
      <c r="B252" s="83"/>
      <c r="C252" s="83"/>
      <c r="D252" s="84"/>
      <c r="E252" s="85"/>
      <c r="F252" s="86"/>
      <c r="G252" s="87"/>
      <c r="H252" s="88"/>
      <c r="I252" s="89"/>
      <c r="J252" s="90"/>
      <c r="K252" s="90"/>
      <c r="L252" s="90"/>
      <c r="M252" s="90"/>
    </row>
    <row collapsed="false" customFormat="false" customHeight="true" hidden="false" ht="16.2" outlineLevel="0" r="253">
      <c r="A253" s="82"/>
      <c r="B253" s="50"/>
      <c r="C253" s="51"/>
      <c r="D253" s="52" t="s">
        <v>15</v>
      </c>
      <c r="E253" s="53"/>
      <c r="F253" s="54"/>
      <c r="G253" s="55"/>
      <c r="H253" s="56" t="n">
        <f aca="false">SUBTOTAL(9,H254:H276)</f>
        <v>0</v>
      </c>
      <c r="I253" s="57"/>
      <c r="J253" s="58" t="n">
        <f aca="false">SUBTOTAL(9,J254:J276)</f>
        <v>13.63168245</v>
      </c>
      <c r="K253" s="59"/>
      <c r="L253" s="58" t="n">
        <f aca="false">SUBTOTAL(9,L254:L271)</f>
        <v>0</v>
      </c>
      <c r="M253" s="59"/>
    </row>
    <row collapsed="false" customFormat="false" customHeight="true" hidden="false" ht="28.2" outlineLevel="0" r="254">
      <c r="A254" s="60" t="n">
        <f aca="false">A251+1</f>
        <v>16</v>
      </c>
      <c r="B254" s="61" t="s">
        <v>57</v>
      </c>
      <c r="C254" s="62" t="s">
        <v>468</v>
      </c>
      <c r="D254" s="63" t="s">
        <v>469</v>
      </c>
      <c r="E254" s="64" t="s">
        <v>62</v>
      </c>
      <c r="F254" s="76" t="n">
        <v>474.6</v>
      </c>
      <c r="G254" s="66"/>
      <c r="H254" s="67" t="n">
        <f aca="false">F254*G254</f>
        <v>0</v>
      </c>
      <c r="I254" s="68"/>
      <c r="J254" s="69" t="n">
        <f aca="false">F254*I254</f>
        <v>0</v>
      </c>
      <c r="K254" s="68"/>
      <c r="L254" s="69" t="n">
        <f aca="false">F254*K254</f>
        <v>0</v>
      </c>
      <c r="M254" s="70" t="s">
        <v>61</v>
      </c>
    </row>
    <row collapsed="false" customFormat="false" customHeight="true" hidden="false" ht="13.8" outlineLevel="0" r="255">
      <c r="A255" s="193"/>
      <c r="B255" s="61"/>
      <c r="C255" s="158" t="s">
        <v>470</v>
      </c>
      <c r="D255" s="93" t="s">
        <v>471</v>
      </c>
      <c r="E255" s="74" t="s">
        <v>62</v>
      </c>
      <c r="F255" s="194" t="n">
        <v>34.3</v>
      </c>
      <c r="G255" s="66"/>
      <c r="H255" s="67" t="n">
        <f aca="false">F255*G255</f>
        <v>0</v>
      </c>
      <c r="I255" s="68"/>
      <c r="J255" s="69" t="n">
        <f aca="false">F255*I255</f>
        <v>0</v>
      </c>
      <c r="K255" s="68"/>
      <c r="L255" s="69" t="n">
        <f aca="false">F255*K255</f>
        <v>0</v>
      </c>
      <c r="M255" s="70"/>
    </row>
    <row collapsed="false" customFormat="false" customHeight="true" hidden="false" ht="13.8" outlineLevel="0" r="256">
      <c r="A256" s="193"/>
      <c r="B256" s="61"/>
      <c r="C256" s="158" t="s">
        <v>470</v>
      </c>
      <c r="D256" s="93" t="s">
        <v>472</v>
      </c>
      <c r="E256" s="74" t="s">
        <v>62</v>
      </c>
      <c r="F256" s="194" t="n">
        <v>124.4</v>
      </c>
      <c r="G256" s="66"/>
      <c r="H256" s="67" t="n">
        <f aca="false">F256*G256</f>
        <v>0</v>
      </c>
      <c r="I256" s="68"/>
      <c r="J256" s="69" t="n">
        <f aca="false">F256*I256</f>
        <v>0</v>
      </c>
      <c r="K256" s="68"/>
      <c r="L256" s="69" t="n">
        <f aca="false">F256*K256</f>
        <v>0</v>
      </c>
      <c r="M256" s="70"/>
    </row>
    <row collapsed="false" customFormat="false" customHeight="true" hidden="false" ht="13.8" outlineLevel="0" r="257">
      <c r="A257" s="193"/>
      <c r="B257" s="61"/>
      <c r="C257" s="158" t="s">
        <v>470</v>
      </c>
      <c r="D257" s="93" t="s">
        <v>473</v>
      </c>
      <c r="E257" s="74" t="s">
        <v>62</v>
      </c>
      <c r="F257" s="194" t="n">
        <v>43.8</v>
      </c>
      <c r="G257" s="66"/>
      <c r="H257" s="67" t="n">
        <f aca="false">F257*G257</f>
        <v>0</v>
      </c>
      <c r="I257" s="68"/>
      <c r="J257" s="69" t="n">
        <f aca="false">F257*I257</f>
        <v>0</v>
      </c>
      <c r="K257" s="68"/>
      <c r="L257" s="69" t="n">
        <f aca="false">F257*K257</f>
        <v>0</v>
      </c>
      <c r="M257" s="70"/>
    </row>
    <row collapsed="false" customFormat="false" customHeight="true" hidden="false" ht="13.8" outlineLevel="0" r="258">
      <c r="A258" s="193"/>
      <c r="B258" s="61"/>
      <c r="C258" s="158" t="s">
        <v>470</v>
      </c>
      <c r="D258" s="93" t="s">
        <v>474</v>
      </c>
      <c r="E258" s="74" t="s">
        <v>62</v>
      </c>
      <c r="F258" s="194" t="n">
        <v>102.8</v>
      </c>
      <c r="G258" s="66"/>
      <c r="H258" s="67" t="n">
        <f aca="false">F258*G258</f>
        <v>0</v>
      </c>
      <c r="I258" s="68"/>
      <c r="J258" s="69" t="n">
        <f aca="false">F258*I258</f>
        <v>0</v>
      </c>
      <c r="K258" s="68"/>
      <c r="L258" s="69" t="n">
        <f aca="false">F258*K258</f>
        <v>0</v>
      </c>
      <c r="M258" s="70"/>
    </row>
    <row collapsed="false" customFormat="false" customHeight="true" hidden="false" ht="13.8" outlineLevel="0" r="259">
      <c r="A259" s="193"/>
      <c r="B259" s="61"/>
      <c r="C259" s="158" t="s">
        <v>470</v>
      </c>
      <c r="D259" s="93" t="s">
        <v>475</v>
      </c>
      <c r="E259" s="74" t="s">
        <v>62</v>
      </c>
      <c r="F259" s="194" t="n">
        <v>74.3</v>
      </c>
      <c r="G259" s="66"/>
      <c r="H259" s="67" t="n">
        <f aca="false">F259*G259</f>
        <v>0</v>
      </c>
      <c r="I259" s="68"/>
      <c r="J259" s="69" t="n">
        <f aca="false">F259*I259</f>
        <v>0</v>
      </c>
      <c r="K259" s="68"/>
      <c r="L259" s="69" t="n">
        <f aca="false">F259*K259</f>
        <v>0</v>
      </c>
      <c r="M259" s="70"/>
    </row>
    <row collapsed="false" customFormat="false" customHeight="true" hidden="false" ht="13.8" outlineLevel="0" r="260">
      <c r="A260" s="193"/>
      <c r="B260" s="61"/>
      <c r="C260" s="158" t="s">
        <v>476</v>
      </c>
      <c r="D260" s="93" t="s">
        <v>477</v>
      </c>
      <c r="E260" s="74" t="s">
        <v>62</v>
      </c>
      <c r="F260" s="195" t="n">
        <v>95</v>
      </c>
      <c r="G260" s="66"/>
      <c r="H260" s="67"/>
      <c r="I260" s="68"/>
      <c r="J260" s="69"/>
      <c r="K260" s="68"/>
      <c r="L260" s="69"/>
    </row>
    <row collapsed="false" customFormat="false" customHeight="true" hidden="false" ht="13.8" outlineLevel="0" r="261">
      <c r="A261" s="60" t="n">
        <f aca="false">A254+1</f>
        <v>17</v>
      </c>
      <c r="B261" s="61" t="s">
        <v>91</v>
      </c>
      <c r="C261" s="62" t="s">
        <v>478</v>
      </c>
      <c r="D261" s="63" t="s">
        <v>479</v>
      </c>
      <c r="E261" s="64" t="s">
        <v>62</v>
      </c>
      <c r="F261" s="81" t="n">
        <v>35.672</v>
      </c>
      <c r="G261" s="66"/>
      <c r="H261" s="67" t="n">
        <f aca="false">F261*G261</f>
        <v>0</v>
      </c>
      <c r="I261" s="68" t="n">
        <f aca="false">0.02*0.14</f>
        <v>0.0028</v>
      </c>
      <c r="J261" s="69" t="n">
        <f aca="false">F261*I261</f>
        <v>0.0998816</v>
      </c>
      <c r="K261" s="68"/>
      <c r="L261" s="69" t="n">
        <f aca="false">F261*K261</f>
        <v>0</v>
      </c>
      <c r="M261" s="70"/>
    </row>
    <row collapsed="false" customFormat="false" customHeight="true" hidden="false" ht="13.8" outlineLevel="0" r="262">
      <c r="A262" s="60" t="n">
        <f aca="false">A261+1</f>
        <v>18</v>
      </c>
      <c r="B262" s="61" t="s">
        <v>91</v>
      </c>
      <c r="C262" s="62" t="s">
        <v>480</v>
      </c>
      <c r="D262" s="63" t="s">
        <v>481</v>
      </c>
      <c r="E262" s="64" t="s">
        <v>62</v>
      </c>
      <c r="F262" s="81" t="n">
        <v>129.376</v>
      </c>
      <c r="G262" s="66"/>
      <c r="H262" s="67" t="n">
        <f aca="false">F262*G262</f>
        <v>0</v>
      </c>
      <c r="I262" s="68" t="n">
        <f aca="false">0.02*0.08</f>
        <v>0.0016</v>
      </c>
      <c r="J262" s="69" t="n">
        <f aca="false">F262*I262</f>
        <v>0.2070016</v>
      </c>
      <c r="K262" s="68"/>
      <c r="L262" s="69" t="n">
        <f aca="false">F262*K262</f>
        <v>0</v>
      </c>
      <c r="M262" s="70"/>
    </row>
    <row collapsed="false" customFormat="false" customHeight="true" hidden="false" ht="13.8" outlineLevel="0" r="263">
      <c r="A263" s="60" t="n">
        <f aca="false">A262+1</f>
        <v>19</v>
      </c>
      <c r="B263" s="61" t="s">
        <v>91</v>
      </c>
      <c r="C263" s="62" t="s">
        <v>482</v>
      </c>
      <c r="D263" s="63" t="s">
        <v>483</v>
      </c>
      <c r="E263" s="64" t="s">
        <v>62</v>
      </c>
      <c r="F263" s="81" t="n">
        <v>45.552</v>
      </c>
      <c r="G263" s="66"/>
      <c r="H263" s="67" t="n">
        <f aca="false">F263*G263</f>
        <v>0</v>
      </c>
      <c r="I263" s="68" t="n">
        <f aca="false">0.02*0.1</f>
        <v>0.002</v>
      </c>
      <c r="J263" s="69" t="n">
        <f aca="false">F263*I263</f>
        <v>0.091104</v>
      </c>
      <c r="K263" s="68"/>
      <c r="L263" s="69" t="n">
        <f aca="false">F263*K263</f>
        <v>0</v>
      </c>
      <c r="M263" s="70"/>
    </row>
    <row collapsed="false" customFormat="false" customHeight="true" hidden="false" ht="13.8" outlineLevel="0" r="264">
      <c r="A264" s="60" t="n">
        <f aca="false">A263+1</f>
        <v>20</v>
      </c>
      <c r="B264" s="61" t="s">
        <v>91</v>
      </c>
      <c r="C264" s="62" t="s">
        <v>484</v>
      </c>
      <c r="D264" s="63" t="s">
        <v>485</v>
      </c>
      <c r="E264" s="64" t="s">
        <v>62</v>
      </c>
      <c r="F264" s="81" t="n">
        <v>106.912</v>
      </c>
      <c r="G264" s="66"/>
      <c r="H264" s="67" t="n">
        <f aca="false">F264*G264</f>
        <v>0</v>
      </c>
      <c r="I264" s="68" t="n">
        <f aca="false">0.12*0.1</f>
        <v>0.012</v>
      </c>
      <c r="J264" s="69" t="n">
        <f aca="false">F264*I264</f>
        <v>1.282944</v>
      </c>
      <c r="K264" s="68"/>
      <c r="L264" s="69" t="n">
        <f aca="false">F264*K264</f>
        <v>0</v>
      </c>
      <c r="M264" s="70"/>
    </row>
    <row collapsed="false" customFormat="false" customHeight="true" hidden="false" ht="13.8" outlineLevel="0" r="265">
      <c r="A265" s="60" t="n">
        <f aca="false">A264+1</f>
        <v>21</v>
      </c>
      <c r="B265" s="61" t="s">
        <v>91</v>
      </c>
      <c r="C265" s="62" t="s">
        <v>486</v>
      </c>
      <c r="D265" s="63" t="s">
        <v>487</v>
      </c>
      <c r="E265" s="64" t="s">
        <v>62</v>
      </c>
      <c r="F265" s="81" t="n">
        <v>77.272</v>
      </c>
      <c r="G265" s="66"/>
      <c r="H265" s="67" t="n">
        <f aca="false">F265*G265</f>
        <v>0</v>
      </c>
      <c r="I265" s="68" t="n">
        <f aca="false">0.12*0.1</f>
        <v>0.012</v>
      </c>
      <c r="J265" s="69" t="n">
        <f aca="false">F265*I265</f>
        <v>0.927264</v>
      </c>
      <c r="K265" s="68"/>
      <c r="L265" s="69" t="n">
        <f aca="false">F265*K265</f>
        <v>0</v>
      </c>
      <c r="M265" s="70"/>
    </row>
    <row collapsed="false" customFormat="false" customHeight="true" hidden="false" ht="13.8" outlineLevel="0" r="266">
      <c r="A266" s="60"/>
      <c r="B266" s="61" t="s">
        <v>91</v>
      </c>
      <c r="C266" s="62" t="s">
        <v>488</v>
      </c>
      <c r="D266" s="63" t="s">
        <v>489</v>
      </c>
      <c r="E266" s="64" t="s">
        <v>62</v>
      </c>
      <c r="F266" s="127" t="n">
        <v>98.8</v>
      </c>
      <c r="G266" s="66"/>
      <c r="H266" s="67" t="n">
        <f aca="false">F266*G266</f>
        <v>0</v>
      </c>
      <c r="I266" s="68" t="n">
        <f aca="false">0.12*0.08</f>
        <v>0.0096</v>
      </c>
      <c r="J266" s="69" t="n">
        <f aca="false">F266*I266</f>
        <v>0.94848</v>
      </c>
      <c r="K266" s="68"/>
      <c r="L266" s="69" t="n">
        <f aca="false">F266*K266</f>
        <v>0</v>
      </c>
    </row>
    <row collapsed="false" customFormat="false" customHeight="true" hidden="false" ht="22.2" outlineLevel="0" r="267">
      <c r="A267" s="60" t="n">
        <f aca="false">A265+1</f>
        <v>22</v>
      </c>
      <c r="B267" s="61" t="s">
        <v>57</v>
      </c>
      <c r="C267" s="62" t="s">
        <v>490</v>
      </c>
      <c r="D267" s="63" t="s">
        <v>491</v>
      </c>
      <c r="E267" s="64" t="s">
        <v>62</v>
      </c>
      <c r="F267" s="76" t="n">
        <v>378</v>
      </c>
      <c r="G267" s="66"/>
      <c r="H267" s="67" t="n">
        <f aca="false">F267*G267</f>
        <v>0</v>
      </c>
      <c r="I267" s="68"/>
      <c r="J267" s="69" t="n">
        <f aca="false">F267*I267</f>
        <v>0</v>
      </c>
      <c r="K267" s="68"/>
      <c r="L267" s="69" t="n">
        <f aca="false">F267*K267</f>
        <v>0</v>
      </c>
      <c r="M267" s="70" t="s">
        <v>61</v>
      </c>
    </row>
    <row collapsed="false" customFormat="false" customHeight="true" hidden="false" ht="14.4" outlineLevel="0" r="268">
      <c r="A268" s="60" t="n">
        <f aca="false">A267+1</f>
        <v>23</v>
      </c>
      <c r="B268" s="61" t="s">
        <v>91</v>
      </c>
      <c r="C268" s="62" t="s">
        <v>486</v>
      </c>
      <c r="D268" s="63" t="s">
        <v>492</v>
      </c>
      <c r="E268" s="64" t="s">
        <v>62</v>
      </c>
      <c r="F268" s="76" t="n">
        <v>396.9</v>
      </c>
      <c r="G268" s="66"/>
      <c r="H268" s="67" t="n">
        <f aca="false">F268*G268</f>
        <v>0</v>
      </c>
      <c r="I268" s="68" t="n">
        <f aca="false">0.14*0.15</f>
        <v>0.021</v>
      </c>
      <c r="J268" s="69" t="n">
        <f aca="false">F268*I268</f>
        <v>8.3349</v>
      </c>
      <c r="K268" s="68"/>
      <c r="L268" s="69" t="n">
        <f aca="false">F268*K268</f>
        <v>0</v>
      </c>
      <c r="M268" s="70"/>
    </row>
    <row collapsed="false" customFormat="false" customHeight="true" hidden="false" ht="28.2" outlineLevel="0" r="269">
      <c r="A269" s="60" t="n">
        <f aca="false">A268+1</f>
        <v>24</v>
      </c>
      <c r="B269" s="61" t="s">
        <v>57</v>
      </c>
      <c r="C269" s="62" t="s">
        <v>493</v>
      </c>
      <c r="D269" s="77" t="s">
        <v>494</v>
      </c>
      <c r="E269" s="64" t="s">
        <v>62</v>
      </c>
      <c r="F269" s="76" t="n">
        <v>126</v>
      </c>
      <c r="G269" s="66"/>
      <c r="H269" s="67" t="n">
        <f aca="false">F269*G269</f>
        <v>0</v>
      </c>
      <c r="I269" s="68" t="n">
        <v>0.006</v>
      </c>
      <c r="J269" s="69" t="n">
        <f aca="false">F269*I269</f>
        <v>0.756</v>
      </c>
      <c r="K269" s="68"/>
      <c r="L269" s="69" t="n">
        <f aca="false">F269*K269</f>
        <v>0</v>
      </c>
      <c r="M269" s="70" t="s">
        <v>61</v>
      </c>
    </row>
    <row collapsed="false" customFormat="false" customHeight="true" hidden="false" ht="14.4" outlineLevel="0" r="270">
      <c r="A270" s="60" t="n">
        <f aca="false">A269+1</f>
        <v>25</v>
      </c>
      <c r="B270" s="61" t="s">
        <v>91</v>
      </c>
      <c r="C270" s="62" t="s">
        <v>488</v>
      </c>
      <c r="D270" s="63" t="s">
        <v>495</v>
      </c>
      <c r="E270" s="64" t="s">
        <v>62</v>
      </c>
      <c r="F270" s="76" t="n">
        <v>264.6</v>
      </c>
      <c r="G270" s="66"/>
      <c r="H270" s="67" t="n">
        <f aca="false">F270*G270</f>
        <v>0</v>
      </c>
      <c r="I270" s="68" t="n">
        <f aca="false">0.016*0.16</f>
        <v>0.00256</v>
      </c>
      <c r="J270" s="69" t="n">
        <f aca="false">F270*I270</f>
        <v>0.677376</v>
      </c>
      <c r="K270" s="68"/>
      <c r="L270" s="69" t="n">
        <f aca="false">F270*K270</f>
        <v>0</v>
      </c>
      <c r="M270" s="70"/>
    </row>
    <row collapsed="false" customFormat="false" customHeight="false" hidden="false" ht="14.05" outlineLevel="0" r="271">
      <c r="A271" s="60" t="n">
        <f aca="false">A270+1</f>
        <v>26</v>
      </c>
      <c r="B271" s="61" t="s">
        <v>57</v>
      </c>
      <c r="C271" s="62" t="s">
        <v>496</v>
      </c>
      <c r="D271" s="196" t="s">
        <v>497</v>
      </c>
      <c r="E271" s="64" t="s">
        <v>62</v>
      </c>
      <c r="F271" s="76" t="n">
        <v>389.5</v>
      </c>
      <c r="G271" s="66"/>
      <c r="H271" s="67" t="n">
        <f aca="false">F271*G271</f>
        <v>0</v>
      </c>
      <c r="I271" s="68" t="n">
        <v>4E-005</v>
      </c>
      <c r="J271" s="69" t="n">
        <f aca="false">F271*I271</f>
        <v>0.01558</v>
      </c>
      <c r="K271" s="68"/>
      <c r="L271" s="69" t="n">
        <f aca="false">F271*K271</f>
        <v>0</v>
      </c>
      <c r="M271" s="70" t="s">
        <v>61</v>
      </c>
    </row>
    <row collapsed="false" customFormat="false" customHeight="false" hidden="false" ht="14.05" outlineLevel="0" r="272">
      <c r="A272" s="60"/>
      <c r="B272" s="61"/>
      <c r="C272" s="61"/>
      <c r="D272" s="197" t="s">
        <v>498</v>
      </c>
      <c r="E272" s="64"/>
      <c r="F272" s="76"/>
      <c r="G272" s="66"/>
      <c r="H272" s="67" t="n">
        <f aca="false">F272*G272</f>
        <v>0</v>
      </c>
      <c r="I272" s="68"/>
      <c r="J272" s="69"/>
      <c r="K272" s="68"/>
      <c r="L272" s="69" t="n">
        <f aca="false">F272*K272</f>
        <v>0</v>
      </c>
      <c r="M272" s="70"/>
    </row>
    <row collapsed="false" customFormat="false" customHeight="false" hidden="false" ht="14.05" outlineLevel="0" r="273">
      <c r="A273" s="60" t="n">
        <f aca="false">A271+1</f>
        <v>27</v>
      </c>
      <c r="B273" s="61" t="s">
        <v>91</v>
      </c>
      <c r="C273" s="62" t="s">
        <v>488</v>
      </c>
      <c r="D273" s="63" t="s">
        <v>499</v>
      </c>
      <c r="E273" s="64" t="s">
        <v>62</v>
      </c>
      <c r="F273" s="76" t="n">
        <v>144.9</v>
      </c>
      <c r="G273" s="66"/>
      <c r="H273" s="67" t="n">
        <f aca="false">F273*G273</f>
        <v>0</v>
      </c>
      <c r="I273" s="68" t="n">
        <f aca="false">0.00065</f>
        <v>0.00065</v>
      </c>
      <c r="J273" s="69" t="n">
        <f aca="false">F273*I273</f>
        <v>0.094185</v>
      </c>
      <c r="K273" s="68"/>
      <c r="L273" s="69" t="n">
        <f aca="false">F273*K273</f>
        <v>0</v>
      </c>
      <c r="M273" s="70"/>
    </row>
    <row collapsed="false" customFormat="false" customHeight="false" hidden="false" ht="14.05" outlineLevel="0" r="274">
      <c r="A274" s="60" t="n">
        <f aca="false">A273+1</f>
        <v>28</v>
      </c>
      <c r="B274" s="61" t="s">
        <v>91</v>
      </c>
      <c r="C274" s="62" t="s">
        <v>500</v>
      </c>
      <c r="D274" s="63" t="s">
        <v>501</v>
      </c>
      <c r="E274" s="64" t="s">
        <v>62</v>
      </c>
      <c r="F274" s="80" t="n">
        <v>303.025</v>
      </c>
      <c r="G274" s="66"/>
      <c r="H274" s="67" t="n">
        <f aca="false">F274*G274</f>
        <v>0</v>
      </c>
      <c r="I274" s="68" t="n">
        <f aca="false">0.00065</f>
        <v>0.00065</v>
      </c>
      <c r="J274" s="69" t="n">
        <f aca="false">F274*I274</f>
        <v>0.19696625</v>
      </c>
      <c r="K274" s="68"/>
      <c r="L274" s="69" t="n">
        <f aca="false">F274*K274</f>
        <v>0</v>
      </c>
      <c r="M274" s="70"/>
    </row>
    <row collapsed="false" customFormat="false" customHeight="false" hidden="false" ht="23.85" outlineLevel="0" r="275">
      <c r="A275" s="60" t="n">
        <f aca="false">A274+1</f>
        <v>29</v>
      </c>
      <c r="B275" s="61" t="s">
        <v>57</v>
      </c>
      <c r="C275" s="62" t="s">
        <v>502</v>
      </c>
      <c r="D275" s="63" t="s">
        <v>503</v>
      </c>
      <c r="E275" s="64" t="s">
        <v>103</v>
      </c>
      <c r="F275" s="76" t="n">
        <v>13.63168245</v>
      </c>
      <c r="G275" s="66"/>
      <c r="H275" s="67" t="n">
        <f aca="false">F275*G275</f>
        <v>0</v>
      </c>
      <c r="I275" s="68" t="n">
        <v>0</v>
      </c>
      <c r="J275" s="69" t="n">
        <v>0</v>
      </c>
      <c r="K275" s="68"/>
      <c r="L275" s="69" t="n">
        <f aca="false">F275*K275</f>
        <v>0</v>
      </c>
      <c r="M275" s="70" t="s">
        <v>61</v>
      </c>
    </row>
    <row collapsed="false" customFormat="false" customHeight="false" hidden="false" ht="14.05" outlineLevel="0" r="276">
      <c r="A276" s="82"/>
      <c r="B276" s="98"/>
      <c r="C276" s="99"/>
      <c r="D276" s="100"/>
      <c r="E276" s="101"/>
      <c r="F276" s="102"/>
      <c r="G276" s="103"/>
      <c r="H276" s="104"/>
      <c r="I276" s="105"/>
      <c r="J276" s="106"/>
      <c r="K276" s="105"/>
      <c r="L276" s="106"/>
      <c r="M276" s="105"/>
    </row>
    <row collapsed="false" customFormat="false" customHeight="true" hidden="false" ht="17.4" outlineLevel="0" r="277">
      <c r="A277" s="82"/>
      <c r="B277" s="50"/>
      <c r="C277" s="51"/>
      <c r="D277" s="52" t="s">
        <v>16</v>
      </c>
      <c r="E277" s="53"/>
      <c r="F277" s="54"/>
      <c r="G277" s="55"/>
      <c r="H277" s="56" t="n">
        <f aca="false">SUBTOTAL(9,H278:H320)</f>
        <v>0</v>
      </c>
      <c r="I277" s="57"/>
      <c r="J277" s="58" t="n">
        <f aca="false">SUBTOTAL(9,J278:J320)</f>
        <v>12.40343183992</v>
      </c>
      <c r="K277" s="59"/>
      <c r="L277" s="59" t="n">
        <f aca="false">SUBTOTAL(9,L278:L320)</f>
        <v>19.9780129081633</v>
      </c>
      <c r="M277" s="59"/>
    </row>
    <row collapsed="false" customFormat="false" customHeight="false" hidden="false" ht="23.85" outlineLevel="0" r="278">
      <c r="A278" s="60" t="n">
        <f aca="false">A275+1</f>
        <v>30</v>
      </c>
      <c r="B278" s="61" t="s">
        <v>57</v>
      </c>
      <c r="C278" s="62" t="s">
        <v>504</v>
      </c>
      <c r="D278" s="63" t="s">
        <v>505</v>
      </c>
      <c r="E278" s="64" t="s">
        <v>62</v>
      </c>
      <c r="F278" s="76" t="n">
        <v>177.1</v>
      </c>
      <c r="G278" s="66"/>
      <c r="H278" s="67" t="n">
        <f aca="false">F278*G278</f>
        <v>0</v>
      </c>
      <c r="I278" s="68" t="n">
        <v>0.01567</v>
      </c>
      <c r="J278" s="69" t="n">
        <f aca="false">F278*I278</f>
        <v>2.775157</v>
      </c>
      <c r="K278" s="68"/>
      <c r="L278" s="69" t="n">
        <f aca="false">F278*K278</f>
        <v>0</v>
      </c>
      <c r="M278" s="70" t="s">
        <v>61</v>
      </c>
    </row>
    <row collapsed="false" customFormat="false" customHeight="false" hidden="false" ht="23.85" outlineLevel="0" r="279">
      <c r="A279" s="60" t="n">
        <f aca="false">A278+1</f>
        <v>31</v>
      </c>
      <c r="B279" s="61" t="s">
        <v>57</v>
      </c>
      <c r="C279" s="62" t="s">
        <v>506</v>
      </c>
      <c r="D279" s="63" t="s">
        <v>507</v>
      </c>
      <c r="E279" s="64" t="s">
        <v>62</v>
      </c>
      <c r="F279" s="76" t="n">
        <v>102.8</v>
      </c>
      <c r="G279" s="66"/>
      <c r="H279" s="67" t="n">
        <f aca="false">F279*G279</f>
        <v>0</v>
      </c>
      <c r="I279" s="68" t="n">
        <v>0.00978</v>
      </c>
      <c r="J279" s="69" t="n">
        <f aca="false">F279*I279</f>
        <v>1.005384</v>
      </c>
      <c r="K279" s="68"/>
      <c r="L279" s="69" t="n">
        <f aca="false">F279*K279</f>
        <v>0</v>
      </c>
      <c r="M279" s="70" t="s">
        <v>61</v>
      </c>
    </row>
    <row collapsed="false" customFormat="false" customHeight="false" hidden="false" ht="14.05" outlineLevel="0" r="280">
      <c r="A280" s="60" t="n">
        <f aca="false">A279+1</f>
        <v>32</v>
      </c>
      <c r="B280" s="61" t="s">
        <v>57</v>
      </c>
      <c r="C280" s="62" t="s">
        <v>508</v>
      </c>
      <c r="D280" s="63" t="s">
        <v>509</v>
      </c>
      <c r="E280" s="64" t="s">
        <v>62</v>
      </c>
      <c r="F280" s="127" t="n">
        <v>52</v>
      </c>
      <c r="G280" s="66"/>
      <c r="H280" s="67" t="n">
        <f aca="false">F280*G280</f>
        <v>0</v>
      </c>
      <c r="I280" s="68"/>
      <c r="J280" s="69" t="n">
        <f aca="false">F280*I280</f>
        <v>0</v>
      </c>
      <c r="K280" s="68"/>
      <c r="L280" s="69"/>
      <c r="M280" s="70" t="s">
        <v>61</v>
      </c>
    </row>
    <row collapsed="false" customFormat="false" customHeight="false" hidden="false" ht="14.05" outlineLevel="0" r="281">
      <c r="A281" s="60" t="n">
        <f aca="false">A280+1</f>
        <v>33</v>
      </c>
      <c r="B281" s="61" t="s">
        <v>91</v>
      </c>
      <c r="C281" s="62" t="s">
        <v>510</v>
      </c>
      <c r="D281" s="63" t="s">
        <v>511</v>
      </c>
      <c r="E281" s="64" t="s">
        <v>62</v>
      </c>
      <c r="F281" s="127" t="n">
        <v>57.2</v>
      </c>
      <c r="G281" s="66"/>
      <c r="H281" s="67" t="n">
        <f aca="false">F281*G281</f>
        <v>0</v>
      </c>
      <c r="I281" s="68" t="n">
        <f aca="false">0.025*0.55</f>
        <v>0.01375</v>
      </c>
      <c r="J281" s="69" t="n">
        <f aca="false">F281*I281</f>
        <v>0.7865</v>
      </c>
      <c r="K281" s="68"/>
      <c r="L281" s="69"/>
      <c r="M281" s="69"/>
    </row>
    <row collapsed="false" customFormat="false" customHeight="false" hidden="false" ht="14.05" outlineLevel="0" r="282">
      <c r="A282" s="60" t="n">
        <f aca="false">A281+1</f>
        <v>34</v>
      </c>
      <c r="B282" s="61" t="s">
        <v>57</v>
      </c>
      <c r="C282" s="62" t="s">
        <v>512</v>
      </c>
      <c r="D282" s="63" t="s">
        <v>513</v>
      </c>
      <c r="E282" s="64" t="s">
        <v>62</v>
      </c>
      <c r="F282" s="76" t="n">
        <v>331.9</v>
      </c>
      <c r="G282" s="66"/>
      <c r="H282" s="67" t="n">
        <f aca="false">F282*G282</f>
        <v>0</v>
      </c>
      <c r="I282" s="68" t="n">
        <v>0.00019</v>
      </c>
      <c r="J282" s="69" t="n">
        <f aca="false">F282*I282</f>
        <v>0.063061</v>
      </c>
      <c r="K282" s="68"/>
      <c r="L282" s="69" t="n">
        <f aca="false">F282*K282</f>
        <v>0</v>
      </c>
      <c r="M282" s="70" t="s">
        <v>61</v>
      </c>
    </row>
    <row collapsed="false" customFormat="false" customHeight="false" hidden="false" ht="23.85" outlineLevel="0" r="283">
      <c r="A283" s="60" t="n">
        <f aca="false">A282+1</f>
        <v>35</v>
      </c>
      <c r="B283" s="61" t="s">
        <v>57</v>
      </c>
      <c r="C283" s="62" t="s">
        <v>514</v>
      </c>
      <c r="D283" s="63" t="s">
        <v>515</v>
      </c>
      <c r="E283" s="64" t="s">
        <v>115</v>
      </c>
      <c r="F283" s="127" t="n">
        <v>224.5</v>
      </c>
      <c r="G283" s="66"/>
      <c r="H283" s="67" t="n">
        <f aca="false">F283*G283</f>
        <v>0</v>
      </c>
      <c r="I283" s="68"/>
      <c r="J283" s="69" t="n">
        <f aca="false">F283*I283</f>
        <v>0</v>
      </c>
      <c r="K283" s="68"/>
      <c r="L283" s="69" t="n">
        <f aca="false">F283*K283</f>
        <v>0</v>
      </c>
      <c r="M283" s="70" t="s">
        <v>61</v>
      </c>
    </row>
    <row collapsed="false" customFormat="false" customHeight="false" hidden="false" ht="14.05" outlineLevel="0" r="284">
      <c r="A284" s="60" t="n">
        <f aca="false">A283+1</f>
        <v>36</v>
      </c>
      <c r="B284" s="61" t="s">
        <v>91</v>
      </c>
      <c r="C284" s="62" t="s">
        <v>516</v>
      </c>
      <c r="D284" s="63" t="s">
        <v>517</v>
      </c>
      <c r="E284" s="64" t="s">
        <v>115</v>
      </c>
      <c r="F284" s="76" t="n">
        <v>246.95</v>
      </c>
      <c r="G284" s="66"/>
      <c r="H284" s="67" t="n">
        <f aca="false">F284*G284</f>
        <v>0</v>
      </c>
      <c r="I284" s="68" t="n">
        <f aca="false">0.08*0.08*0.55</f>
        <v>0.00352</v>
      </c>
      <c r="J284" s="69" t="n">
        <f aca="false">F284*I284</f>
        <v>0.869264</v>
      </c>
      <c r="K284" s="68"/>
      <c r="L284" s="69" t="n">
        <f aca="false">F284*K284</f>
        <v>0</v>
      </c>
      <c r="M284" s="70"/>
    </row>
    <row collapsed="false" customFormat="false" customHeight="false" hidden="false" ht="14.05" outlineLevel="0" r="285">
      <c r="A285" s="60"/>
      <c r="B285" s="61" t="s">
        <v>91</v>
      </c>
      <c r="C285" s="62" t="s">
        <v>518</v>
      </c>
      <c r="D285" s="63" t="s">
        <v>519</v>
      </c>
      <c r="E285" s="64" t="s">
        <v>60</v>
      </c>
      <c r="F285" s="127" t="n">
        <v>2.09</v>
      </c>
      <c r="G285" s="66"/>
      <c r="H285" s="67" t="n">
        <f aca="false">F285*G285</f>
        <v>0</v>
      </c>
      <c r="I285" s="68" t="n">
        <v>0.55</v>
      </c>
      <c r="J285" s="69" t="n">
        <f aca="false">F285*I285</f>
        <v>1.1495</v>
      </c>
      <c r="K285" s="68"/>
      <c r="L285" s="69"/>
      <c r="M285" s="70"/>
    </row>
    <row collapsed="false" customFormat="false" customHeight="false" hidden="false" ht="23.85" outlineLevel="0" r="286">
      <c r="A286" s="60" t="n">
        <f aca="false">A284+1</f>
        <v>37</v>
      </c>
      <c r="B286" s="61" t="s">
        <v>57</v>
      </c>
      <c r="C286" s="62" t="s">
        <v>520</v>
      </c>
      <c r="D286" s="63" t="s">
        <v>521</v>
      </c>
      <c r="E286" s="64" t="s">
        <v>115</v>
      </c>
      <c r="F286" s="76" t="n">
        <v>21.7</v>
      </c>
      <c r="G286" s="66"/>
      <c r="H286" s="67" t="n">
        <f aca="false">F286*G286</f>
        <v>0</v>
      </c>
      <c r="I286" s="68"/>
      <c r="J286" s="69" t="n">
        <f aca="false">F286*I286</f>
        <v>0</v>
      </c>
      <c r="K286" s="68"/>
      <c r="L286" s="69" t="n">
        <f aca="false">F286*K286</f>
        <v>0</v>
      </c>
      <c r="M286" s="70" t="s">
        <v>61</v>
      </c>
    </row>
    <row collapsed="false" customFormat="false" customHeight="false" hidden="false" ht="23.85" outlineLevel="0" r="287">
      <c r="A287" s="60" t="n">
        <f aca="false">A286+1</f>
        <v>38</v>
      </c>
      <c r="B287" s="61" t="s">
        <v>57</v>
      </c>
      <c r="C287" s="62" t="s">
        <v>522</v>
      </c>
      <c r="D287" s="63" t="s">
        <v>523</v>
      </c>
      <c r="E287" s="64" t="s">
        <v>115</v>
      </c>
      <c r="F287" s="127" t="n">
        <v>301.6</v>
      </c>
      <c r="G287" s="66"/>
      <c r="H287" s="67" t="n">
        <f aca="false">F287*G287</f>
        <v>0</v>
      </c>
      <c r="I287" s="68"/>
      <c r="J287" s="69" t="n">
        <f aca="false">F287*I287</f>
        <v>0</v>
      </c>
      <c r="K287" s="68"/>
      <c r="L287" s="69" t="n">
        <f aca="false">F287*K287</f>
        <v>0</v>
      </c>
      <c r="M287" s="70" t="s">
        <v>61</v>
      </c>
    </row>
    <row collapsed="false" customFormat="false" customHeight="false" hidden="false" ht="23.85" outlineLevel="0" r="288">
      <c r="A288" s="60" t="n">
        <f aca="false">A287+1</f>
        <v>39</v>
      </c>
      <c r="B288" s="61" t="s">
        <v>57</v>
      </c>
      <c r="C288" s="62" t="s">
        <v>524</v>
      </c>
      <c r="D288" s="63" t="s">
        <v>525</v>
      </c>
      <c r="E288" s="64" t="s">
        <v>115</v>
      </c>
      <c r="F288" s="76" t="n">
        <v>116.8</v>
      </c>
      <c r="G288" s="66"/>
      <c r="H288" s="67" t="n">
        <f aca="false">F288*G288</f>
        <v>0</v>
      </c>
      <c r="I288" s="68"/>
      <c r="J288" s="69" t="n">
        <f aca="false">F288*I288</f>
        <v>0</v>
      </c>
      <c r="K288" s="68"/>
      <c r="L288" s="69" t="n">
        <f aca="false">F288*K288</f>
        <v>0</v>
      </c>
      <c r="M288" s="70" t="s">
        <v>61</v>
      </c>
    </row>
    <row collapsed="false" customFormat="false" customHeight="false" hidden="false" ht="23.85" outlineLevel="0" r="289">
      <c r="A289" s="60" t="n">
        <f aca="false">A288+1</f>
        <v>40</v>
      </c>
      <c r="B289" s="61" t="s">
        <v>57</v>
      </c>
      <c r="C289" s="62" t="s">
        <v>526</v>
      </c>
      <c r="D289" s="63" t="s">
        <v>527</v>
      </c>
      <c r="E289" s="64" t="s">
        <v>115</v>
      </c>
      <c r="F289" s="76" t="n">
        <v>10</v>
      </c>
      <c r="G289" s="66"/>
      <c r="H289" s="67" t="n">
        <f aca="false">F289*G289</f>
        <v>0</v>
      </c>
      <c r="I289" s="68"/>
      <c r="J289" s="69" t="n">
        <f aca="false">F289*I289</f>
        <v>0</v>
      </c>
      <c r="K289" s="68"/>
      <c r="L289" s="69" t="n">
        <f aca="false">F289*K289</f>
        <v>0</v>
      </c>
      <c r="M289" s="70" t="s">
        <v>61</v>
      </c>
    </row>
    <row collapsed="false" customFormat="false" customHeight="false" hidden="false" ht="23.85" outlineLevel="0" r="290">
      <c r="A290" s="60" t="n">
        <f aca="false">A289+1</f>
        <v>41</v>
      </c>
      <c r="B290" s="61" t="s">
        <v>57</v>
      </c>
      <c r="C290" s="62" t="s">
        <v>528</v>
      </c>
      <c r="D290" s="63" t="s">
        <v>529</v>
      </c>
      <c r="E290" s="64" t="s">
        <v>115</v>
      </c>
      <c r="F290" s="198" t="n">
        <v>74.8</v>
      </c>
      <c r="G290" s="66"/>
      <c r="H290" s="67" t="n">
        <f aca="false">F290*G290</f>
        <v>0</v>
      </c>
      <c r="I290" s="68"/>
      <c r="J290" s="69" t="n">
        <f aca="false">F290*I290</f>
        <v>0</v>
      </c>
      <c r="K290" s="68"/>
      <c r="L290" s="69" t="n">
        <f aca="false">F290*K290</f>
        <v>0</v>
      </c>
      <c r="M290" s="70" t="s">
        <v>61</v>
      </c>
    </row>
    <row collapsed="false" customFormat="false" customHeight="false" hidden="false" ht="14.05" outlineLevel="0" r="291">
      <c r="A291" s="60" t="n">
        <f aca="false">A290+1</f>
        <v>42</v>
      </c>
      <c r="B291" s="61" t="s">
        <v>91</v>
      </c>
      <c r="C291" s="62" t="s">
        <v>530</v>
      </c>
      <c r="D291" s="63" t="s">
        <v>531</v>
      </c>
      <c r="E291" s="64" t="s">
        <v>60</v>
      </c>
      <c r="F291" s="81" t="n">
        <v>5.6254</v>
      </c>
      <c r="G291" s="66"/>
      <c r="H291" s="67" t="n">
        <f aca="false">F291*G291</f>
        <v>0</v>
      </c>
      <c r="I291" s="68" t="n">
        <v>0.55</v>
      </c>
      <c r="J291" s="69" t="n">
        <f aca="false">F291*I291</f>
        <v>3.09397</v>
      </c>
      <c r="K291" s="68"/>
      <c r="L291" s="69"/>
      <c r="M291" s="70"/>
    </row>
    <row collapsed="false" customFormat="false" customHeight="false" hidden="false" ht="14.05" outlineLevel="0" r="292">
      <c r="A292" s="60" t="n">
        <f aca="false">A291+1</f>
        <v>43</v>
      </c>
      <c r="B292" s="61" t="s">
        <v>91</v>
      </c>
      <c r="C292" s="62" t="s">
        <v>532</v>
      </c>
      <c r="D292" s="63" t="s">
        <v>533</v>
      </c>
      <c r="E292" s="64" t="s">
        <v>413</v>
      </c>
      <c r="F292" s="127" t="n">
        <v>216.48</v>
      </c>
      <c r="G292" s="66"/>
      <c r="H292" s="67" t="n">
        <f aca="false">F292*G292</f>
        <v>0</v>
      </c>
      <c r="I292" s="68" t="n">
        <f aca="false">0.12*0.16*0.55</f>
        <v>0.01056</v>
      </c>
      <c r="J292" s="69" t="n">
        <f aca="false">F292*I292</f>
        <v>2.2860288</v>
      </c>
      <c r="K292" s="68"/>
      <c r="L292" s="69"/>
      <c r="M292" s="70"/>
    </row>
    <row collapsed="false" customFormat="false" customHeight="false" hidden="false" ht="14.05" outlineLevel="0" r="293">
      <c r="A293" s="60" t="n">
        <f aca="false">A292+1</f>
        <v>44</v>
      </c>
      <c r="B293" s="61" t="s">
        <v>57</v>
      </c>
      <c r="C293" s="62" t="s">
        <v>534</v>
      </c>
      <c r="D293" s="63" t="s">
        <v>535</v>
      </c>
      <c r="E293" s="64" t="s">
        <v>60</v>
      </c>
      <c r="F293" s="81" t="n">
        <v>5.6254</v>
      </c>
      <c r="G293" s="66"/>
      <c r="H293" s="67" t="n">
        <f aca="false">F293*G293</f>
        <v>0</v>
      </c>
      <c r="I293" s="95"/>
      <c r="J293" s="96" t="n">
        <f aca="false">F293*I293</f>
        <v>0</v>
      </c>
      <c r="K293" s="95"/>
      <c r="L293" s="96" t="n">
        <f aca="false">K293*F293</f>
        <v>0</v>
      </c>
      <c r="M293" s="70" t="s">
        <v>61</v>
      </c>
    </row>
    <row collapsed="false" customFormat="false" customHeight="false" hidden="false" ht="23.85" outlineLevel="0" r="294">
      <c r="A294" s="60" t="n">
        <f aca="false">A293+1</f>
        <v>45</v>
      </c>
      <c r="B294" s="61" t="s">
        <v>57</v>
      </c>
      <c r="C294" s="62" t="s">
        <v>536</v>
      </c>
      <c r="D294" s="63" t="s">
        <v>537</v>
      </c>
      <c r="E294" s="64" t="s">
        <v>60</v>
      </c>
      <c r="F294" s="76" t="n">
        <v>0.3</v>
      </c>
      <c r="G294" s="66"/>
      <c r="H294" s="67" t="n">
        <f aca="false">F294*G294</f>
        <v>0</v>
      </c>
      <c r="I294" s="68" t="n">
        <v>0.00122</v>
      </c>
      <c r="J294" s="96" t="n">
        <f aca="false">F294*I294</f>
        <v>0.000366</v>
      </c>
      <c r="K294" s="95"/>
      <c r="L294" s="96" t="n">
        <f aca="false">K294*F294</f>
        <v>0</v>
      </c>
      <c r="M294" s="70" t="s">
        <v>61</v>
      </c>
    </row>
    <row collapsed="false" customFormat="false" customHeight="false" hidden="false" ht="14.05" outlineLevel="0" r="295">
      <c r="A295" s="60" t="n">
        <f aca="false">A294+1</f>
        <v>46</v>
      </c>
      <c r="B295" s="61" t="s">
        <v>57</v>
      </c>
      <c r="C295" s="62" t="s">
        <v>538</v>
      </c>
      <c r="D295" s="63" t="s">
        <v>539</v>
      </c>
      <c r="E295" s="64" t="s">
        <v>62</v>
      </c>
      <c r="F295" s="76" t="n">
        <v>1</v>
      </c>
      <c r="G295" s="66"/>
      <c r="H295" s="67" t="n">
        <f aca="false">F295*G295</f>
        <v>0</v>
      </c>
      <c r="I295" s="95"/>
      <c r="J295" s="96" t="n">
        <f aca="false">F295*I295</f>
        <v>0</v>
      </c>
      <c r="K295" s="95"/>
      <c r="L295" s="96" t="n">
        <f aca="false">K295*F295</f>
        <v>0</v>
      </c>
      <c r="M295" s="70" t="s">
        <v>61</v>
      </c>
    </row>
    <row collapsed="false" customFormat="false" customHeight="false" hidden="false" ht="23.85" outlineLevel="0" r="296">
      <c r="A296" s="60" t="n">
        <f aca="false">A295+1</f>
        <v>47</v>
      </c>
      <c r="B296" s="61" t="s">
        <v>57</v>
      </c>
      <c r="C296" s="62" t="s">
        <v>540</v>
      </c>
      <c r="D296" s="63" t="s">
        <v>541</v>
      </c>
      <c r="E296" s="64" t="s">
        <v>60</v>
      </c>
      <c r="F296" s="76" t="n">
        <v>9.781816</v>
      </c>
      <c r="G296" s="66"/>
      <c r="H296" s="67" t="n">
        <f aca="false">F296*G296</f>
        <v>0</v>
      </c>
      <c r="I296" s="68" t="n">
        <v>0.02337</v>
      </c>
      <c r="J296" s="69" t="n">
        <f aca="false">F296*I296</f>
        <v>0.22860103992</v>
      </c>
      <c r="K296" s="68"/>
      <c r="L296" s="69"/>
      <c r="M296" s="70" t="s">
        <v>61</v>
      </c>
    </row>
    <row collapsed="false" customFormat="false" customHeight="false" hidden="false" ht="23.85" outlineLevel="0" r="297">
      <c r="A297" s="60" t="n">
        <f aca="false">A296+1</f>
        <v>48</v>
      </c>
      <c r="B297" s="61" t="s">
        <v>57</v>
      </c>
      <c r="C297" s="62" t="s">
        <v>542</v>
      </c>
      <c r="D297" s="63" t="s">
        <v>543</v>
      </c>
      <c r="E297" s="64" t="s">
        <v>62</v>
      </c>
      <c r="F297" s="76" t="n">
        <v>385</v>
      </c>
      <c r="G297" s="66"/>
      <c r="H297" s="67" t="n">
        <f aca="false">F297*G297</f>
        <v>0</v>
      </c>
      <c r="I297" s="68"/>
      <c r="J297" s="69" t="n">
        <f aca="false">F297*I297</f>
        <v>0</v>
      </c>
      <c r="K297" s="68"/>
      <c r="L297" s="69" t="n">
        <f aca="false">F297*K297</f>
        <v>0</v>
      </c>
      <c r="M297" s="70" t="s">
        <v>61</v>
      </c>
    </row>
    <row collapsed="false" customFormat="false" customHeight="false" hidden="false" ht="23.85" outlineLevel="0" r="298">
      <c r="A298" s="60" t="n">
        <f aca="false">A297+1</f>
        <v>49</v>
      </c>
      <c r="B298" s="61" t="s">
        <v>57</v>
      </c>
      <c r="C298" s="62" t="s">
        <v>544</v>
      </c>
      <c r="D298" s="63" t="s">
        <v>545</v>
      </c>
      <c r="E298" s="64" t="s">
        <v>62</v>
      </c>
      <c r="F298" s="76" t="n">
        <v>385</v>
      </c>
      <c r="G298" s="66"/>
      <c r="H298" s="67" t="n">
        <f aca="false">F298*G298</f>
        <v>0</v>
      </c>
      <c r="I298" s="68"/>
      <c r="J298" s="69" t="n">
        <f aca="false">F298*I298</f>
        <v>0</v>
      </c>
      <c r="K298" s="68"/>
      <c r="L298" s="69" t="n">
        <f aca="false">F298*K298</f>
        <v>0</v>
      </c>
      <c r="M298" s="70" t="s">
        <v>61</v>
      </c>
    </row>
    <row collapsed="false" customFormat="false" customHeight="false" hidden="false" ht="14.05" outlineLevel="0" r="299">
      <c r="A299" s="60" t="n">
        <f aca="false">A298+1</f>
        <v>50</v>
      </c>
      <c r="B299" s="61" t="s">
        <v>57</v>
      </c>
      <c r="C299" s="62" t="s">
        <v>546</v>
      </c>
      <c r="D299" s="63" t="s">
        <v>547</v>
      </c>
      <c r="E299" s="64" t="s">
        <v>115</v>
      </c>
      <c r="F299" s="76" t="n">
        <v>416.4</v>
      </c>
      <c r="G299" s="66"/>
      <c r="H299" s="67" t="n">
        <f aca="false">F299*G299</f>
        <v>0</v>
      </c>
      <c r="I299" s="68"/>
      <c r="J299" s="69" t="n">
        <f aca="false">F299*I299</f>
        <v>0</v>
      </c>
      <c r="K299" s="68"/>
      <c r="L299" s="69" t="n">
        <f aca="false">F299*K299</f>
        <v>0</v>
      </c>
      <c r="M299" s="70" t="s">
        <v>61</v>
      </c>
    </row>
    <row collapsed="false" customFormat="false" customHeight="false" hidden="false" ht="14.05" outlineLevel="0" r="300">
      <c r="A300" s="60" t="n">
        <f aca="false">A299+1</f>
        <v>51</v>
      </c>
      <c r="B300" s="61" t="s">
        <v>91</v>
      </c>
      <c r="C300" s="62" t="s">
        <v>510</v>
      </c>
      <c r="D300" s="63" t="s">
        <v>548</v>
      </c>
      <c r="E300" s="64" t="s">
        <v>60</v>
      </c>
      <c r="F300" s="81" t="n">
        <v>6.181296</v>
      </c>
      <c r="G300" s="66"/>
      <c r="H300" s="67" t="n">
        <f aca="false">F300*G300</f>
        <v>0</v>
      </c>
      <c r="I300" s="68"/>
      <c r="J300" s="69"/>
      <c r="K300" s="68"/>
      <c r="L300" s="69"/>
      <c r="M300" s="70"/>
    </row>
    <row collapsed="false" customFormat="false" customHeight="false" hidden="false" ht="14.05" outlineLevel="0" r="301">
      <c r="A301" s="60" t="n">
        <f aca="false">A300+1</f>
        <v>52</v>
      </c>
      <c r="B301" s="199" t="s">
        <v>57</v>
      </c>
      <c r="C301" s="199" t="s">
        <v>549</v>
      </c>
      <c r="D301" s="200" t="s">
        <v>550</v>
      </c>
      <c r="E301" s="201" t="s">
        <v>94</v>
      </c>
      <c r="F301" s="201" t="n">
        <v>49.7</v>
      </c>
      <c r="G301" s="201"/>
      <c r="H301" s="67" t="n">
        <f aca="false">F301*G301</f>
        <v>0</v>
      </c>
      <c r="I301" s="68"/>
      <c r="J301" s="69" t="n">
        <f aca="false">F301*I301</f>
        <v>0</v>
      </c>
      <c r="K301" s="68"/>
      <c r="L301" s="69" t="n">
        <f aca="false">F301*K301</f>
        <v>0</v>
      </c>
      <c r="M301" s="70" t="s">
        <v>61</v>
      </c>
    </row>
    <row collapsed="false" customFormat="false" customHeight="false" hidden="false" ht="14.05" outlineLevel="0" r="302">
      <c r="A302" s="60" t="n">
        <f aca="false">A301+1</f>
        <v>53</v>
      </c>
      <c r="B302" s="199" t="s">
        <v>57</v>
      </c>
      <c r="C302" s="199" t="s">
        <v>551</v>
      </c>
      <c r="D302" s="200" t="s">
        <v>552</v>
      </c>
      <c r="E302" s="201" t="s">
        <v>94</v>
      </c>
      <c r="F302" s="201" t="n">
        <v>95.9</v>
      </c>
      <c r="G302" s="201"/>
      <c r="H302" s="67" t="n">
        <f aca="false">F302*G302</f>
        <v>0</v>
      </c>
      <c r="I302" s="68"/>
      <c r="J302" s="69" t="n">
        <f aca="false">F302*I302</f>
        <v>0</v>
      </c>
      <c r="K302" s="68"/>
      <c r="L302" s="69" t="n">
        <f aca="false">F302*K302</f>
        <v>0</v>
      </c>
      <c r="M302" s="70" t="s">
        <v>61</v>
      </c>
    </row>
    <row collapsed="false" customFormat="false" customHeight="false" hidden="false" ht="14.05" outlineLevel="0" r="303">
      <c r="A303" s="60" t="n">
        <f aca="false">A302+1</f>
        <v>54</v>
      </c>
      <c r="B303" s="61" t="s">
        <v>91</v>
      </c>
      <c r="C303" s="62" t="s">
        <v>553</v>
      </c>
      <c r="D303" s="63" t="s">
        <v>554</v>
      </c>
      <c r="E303" s="64" t="s">
        <v>298</v>
      </c>
      <c r="F303" s="127" t="n">
        <v>7</v>
      </c>
      <c r="G303" s="202"/>
      <c r="H303" s="67" t="n">
        <f aca="false">F303*G303</f>
        <v>0</v>
      </c>
      <c r="I303" s="68" t="n">
        <v>0.0071</v>
      </c>
      <c r="J303" s="69" t="n">
        <f aca="false">F303*I303</f>
        <v>0.0497</v>
      </c>
      <c r="K303" s="68"/>
      <c r="L303" s="69"/>
      <c r="M303" s="70"/>
    </row>
    <row collapsed="false" customFormat="false" customHeight="false" hidden="false" ht="14.05" outlineLevel="0" r="304">
      <c r="A304" s="60" t="n">
        <f aca="false">A303+1</f>
        <v>55</v>
      </c>
      <c r="B304" s="61" t="s">
        <v>91</v>
      </c>
      <c r="C304" s="62" t="s">
        <v>555</v>
      </c>
      <c r="D304" s="63" t="s">
        <v>556</v>
      </c>
      <c r="E304" s="64" t="s">
        <v>298</v>
      </c>
      <c r="F304" s="127" t="n">
        <v>7</v>
      </c>
      <c r="G304" s="202"/>
      <c r="H304" s="67" t="n">
        <f aca="false">F304*G304</f>
        <v>0</v>
      </c>
      <c r="I304" s="68" t="n">
        <f aca="false">0.0137</f>
        <v>0.0137</v>
      </c>
      <c r="J304" s="69" t="n">
        <f aca="false">F304*I304</f>
        <v>0.0959</v>
      </c>
      <c r="K304" s="68"/>
      <c r="L304" s="69"/>
      <c r="M304" s="70"/>
    </row>
    <row collapsed="false" customFormat="false" customHeight="false" hidden="false" ht="14.05" outlineLevel="0" r="305">
      <c r="A305" s="60" t="n">
        <f aca="false">A304+1</f>
        <v>56</v>
      </c>
      <c r="B305" s="61" t="s">
        <v>57</v>
      </c>
      <c r="C305" s="62" t="s">
        <v>557</v>
      </c>
      <c r="D305" s="63" t="s">
        <v>558</v>
      </c>
      <c r="E305" s="64" t="s">
        <v>103</v>
      </c>
      <c r="F305" s="76" t="n">
        <v>12.40343183992</v>
      </c>
      <c r="G305" s="66"/>
      <c r="H305" s="67" t="n">
        <f aca="false">F305*G305</f>
        <v>0</v>
      </c>
      <c r="I305" s="68"/>
      <c r="J305" s="69" t="n">
        <v>0</v>
      </c>
      <c r="K305" s="68"/>
      <c r="L305" s="69" t="n">
        <f aca="false">F305*K305</f>
        <v>0</v>
      </c>
      <c r="M305" s="70" t="s">
        <v>61</v>
      </c>
    </row>
    <row collapsed="false" customFormat="false" customHeight="false" hidden="false" ht="14.05" outlineLevel="0" r="306">
      <c r="A306" s="60" t="n">
        <f aca="false">A305+1</f>
        <v>57</v>
      </c>
      <c r="B306" s="61" t="s">
        <v>57</v>
      </c>
      <c r="C306" s="62" t="s">
        <v>559</v>
      </c>
      <c r="D306" s="63" t="s">
        <v>560</v>
      </c>
      <c r="E306" s="64" t="s">
        <v>124</v>
      </c>
      <c r="F306" s="76" t="n">
        <v>8</v>
      </c>
      <c r="G306" s="66"/>
      <c r="H306" s="67" t="n">
        <f aca="false">F306*G306</f>
        <v>0</v>
      </c>
      <c r="I306" s="68"/>
      <c r="J306" s="69" t="n">
        <f aca="false">F306*I306</f>
        <v>0</v>
      </c>
      <c r="K306" s="68" t="n">
        <v>0.005</v>
      </c>
      <c r="L306" s="69" t="n">
        <f aca="false">F306*K306</f>
        <v>0.04</v>
      </c>
      <c r="M306" s="70" t="s">
        <v>61</v>
      </c>
    </row>
    <row collapsed="false" customFormat="false" customHeight="false" hidden="false" ht="23.85" outlineLevel="0" r="307">
      <c r="A307" s="60" t="n">
        <f aca="false">A306+1</f>
        <v>58</v>
      </c>
      <c r="B307" s="61" t="s">
        <v>57</v>
      </c>
      <c r="C307" s="62" t="s">
        <v>561</v>
      </c>
      <c r="D307" s="63" t="s">
        <v>562</v>
      </c>
      <c r="E307" s="64" t="s">
        <v>115</v>
      </c>
      <c r="F307" s="76" t="n">
        <v>57</v>
      </c>
      <c r="G307" s="66"/>
      <c r="H307" s="67" t="n">
        <f aca="false">F307*G307</f>
        <v>0</v>
      </c>
      <c r="I307" s="68"/>
      <c r="J307" s="69" t="n">
        <f aca="false">F307*I307</f>
        <v>0</v>
      </c>
      <c r="K307" s="68" t="n">
        <v>0.024</v>
      </c>
      <c r="L307" s="69" t="n">
        <f aca="false">F307*K307</f>
        <v>1.368</v>
      </c>
      <c r="M307" s="70" t="s">
        <v>61</v>
      </c>
    </row>
    <row collapsed="false" customFormat="false" customHeight="false" hidden="false" ht="14.05" outlineLevel="0" r="308">
      <c r="A308" s="60" t="n">
        <f aca="false">A307+1</f>
        <v>59</v>
      </c>
      <c r="B308" s="61" t="s">
        <v>57</v>
      </c>
      <c r="C308" s="62" t="s">
        <v>561</v>
      </c>
      <c r="D308" s="63" t="s">
        <v>563</v>
      </c>
      <c r="E308" s="64" t="s">
        <v>115</v>
      </c>
      <c r="F308" s="76" t="n">
        <v>145</v>
      </c>
      <c r="G308" s="66"/>
      <c r="H308" s="67" t="n">
        <f aca="false">F308*G308</f>
        <v>0</v>
      </c>
      <c r="I308" s="68"/>
      <c r="J308" s="69" t="n">
        <f aca="false">F308*I308</f>
        <v>0</v>
      </c>
      <c r="K308" s="68" t="n">
        <v>0.024</v>
      </c>
      <c r="L308" s="69" t="n">
        <f aca="false">F308*K308</f>
        <v>3.48</v>
      </c>
      <c r="M308" s="70" t="s">
        <v>61</v>
      </c>
    </row>
    <row collapsed="false" customFormat="false" customHeight="false" hidden="false" ht="23.85" outlineLevel="0" r="309">
      <c r="A309" s="60" t="n">
        <f aca="false">A308+1</f>
        <v>60</v>
      </c>
      <c r="B309" s="61" t="s">
        <v>57</v>
      </c>
      <c r="C309" s="62" t="s">
        <v>564</v>
      </c>
      <c r="D309" s="63" t="s">
        <v>565</v>
      </c>
      <c r="E309" s="64" t="s">
        <v>115</v>
      </c>
      <c r="F309" s="76" t="n">
        <v>174</v>
      </c>
      <c r="G309" s="66"/>
      <c r="H309" s="67" t="n">
        <f aca="false">F309*G309</f>
        <v>0</v>
      </c>
      <c r="I309" s="68"/>
      <c r="J309" s="69" t="n">
        <f aca="false">F309*I309</f>
        <v>0</v>
      </c>
      <c r="K309" s="68" t="n">
        <v>0.032</v>
      </c>
      <c r="L309" s="69" t="n">
        <f aca="false">F309*K309</f>
        <v>5.568</v>
      </c>
      <c r="M309" s="70" t="s">
        <v>61</v>
      </c>
    </row>
    <row collapsed="false" customFormat="false" customHeight="false" hidden="false" ht="14.05" outlineLevel="0" r="310">
      <c r="A310" s="60" t="n">
        <f aca="false">A309+1</f>
        <v>61</v>
      </c>
      <c r="B310" s="61" t="s">
        <v>57</v>
      </c>
      <c r="C310" s="62" t="s">
        <v>566</v>
      </c>
      <c r="D310" s="63" t="s">
        <v>567</v>
      </c>
      <c r="E310" s="64" t="s">
        <v>62</v>
      </c>
      <c r="F310" s="76" t="n">
        <v>15</v>
      </c>
      <c r="G310" s="66"/>
      <c r="H310" s="67" t="n">
        <f aca="false">F310*G310</f>
        <v>0</v>
      </c>
      <c r="I310" s="68"/>
      <c r="J310" s="69" t="n">
        <f aca="false">F310*I310</f>
        <v>0</v>
      </c>
      <c r="K310" s="68" t="n">
        <v>0.015</v>
      </c>
      <c r="L310" s="69" t="n">
        <f aca="false">F310*K310</f>
        <v>0.225</v>
      </c>
      <c r="M310" s="70" t="s">
        <v>61</v>
      </c>
    </row>
    <row collapsed="false" customFormat="false" customHeight="false" hidden="false" ht="14.05" outlineLevel="0" r="311">
      <c r="A311" s="60" t="n">
        <f aca="false">A310+1</f>
        <v>62</v>
      </c>
      <c r="B311" s="61" t="s">
        <v>57</v>
      </c>
      <c r="C311" s="62" t="s">
        <v>568</v>
      </c>
      <c r="D311" s="63" t="s">
        <v>569</v>
      </c>
      <c r="E311" s="64" t="s">
        <v>62</v>
      </c>
      <c r="F311" s="76" t="n">
        <v>325</v>
      </c>
      <c r="G311" s="66"/>
      <c r="H311" s="67" t="n">
        <f aca="false">F311*G311</f>
        <v>0</v>
      </c>
      <c r="I311" s="68"/>
      <c r="J311" s="69" t="n">
        <f aca="false">F311*I311</f>
        <v>0</v>
      </c>
      <c r="K311" s="68" t="n">
        <v>0.007</v>
      </c>
      <c r="L311" s="69" t="n">
        <f aca="false">F311*K311</f>
        <v>2.275</v>
      </c>
      <c r="M311" s="70" t="s">
        <v>61</v>
      </c>
    </row>
    <row collapsed="false" customFormat="false" customHeight="false" hidden="false" ht="14.05" outlineLevel="0" r="312">
      <c r="A312" s="60" t="n">
        <f aca="false">A311+1</f>
        <v>63</v>
      </c>
      <c r="B312" s="61" t="s">
        <v>57</v>
      </c>
      <c r="C312" s="62" t="s">
        <v>570</v>
      </c>
      <c r="D312" s="63" t="s">
        <v>571</v>
      </c>
      <c r="E312" s="64" t="s">
        <v>62</v>
      </c>
      <c r="F312" s="81" t="n">
        <v>23.404</v>
      </c>
      <c r="G312" s="66"/>
      <c r="H312" s="67" t="n">
        <f aca="false">F312*G312</f>
        <v>0</v>
      </c>
      <c r="I312" s="68"/>
      <c r="J312" s="69" t="n">
        <f aca="false">F312*I312</f>
        <v>0</v>
      </c>
      <c r="K312" s="68" t="n">
        <v>0.014</v>
      </c>
      <c r="L312" s="69" t="n">
        <f aca="false">F312*K312</f>
        <v>0.327656</v>
      </c>
      <c r="M312" s="70" t="s">
        <v>61</v>
      </c>
    </row>
    <row collapsed="false" customFormat="false" customHeight="false" hidden="false" ht="14.05" outlineLevel="0" r="313">
      <c r="A313" s="82"/>
      <c r="B313" s="61"/>
      <c r="C313" s="62"/>
      <c r="D313" s="93" t="s">
        <v>572</v>
      </c>
      <c r="E313" s="64"/>
      <c r="F313" s="76"/>
      <c r="G313" s="66"/>
      <c r="H313" s="67"/>
      <c r="I313" s="68"/>
      <c r="J313" s="69"/>
      <c r="K313" s="68"/>
      <c r="L313" s="69"/>
      <c r="M313" s="70"/>
    </row>
    <row collapsed="false" customFormat="false" customHeight="false" hidden="false" ht="23.85" outlineLevel="0" r="314">
      <c r="A314" s="60" t="n">
        <f aca="false">A312+1</f>
        <v>64</v>
      </c>
      <c r="B314" s="61" t="s">
        <v>57</v>
      </c>
      <c r="C314" s="62" t="s">
        <v>573</v>
      </c>
      <c r="D314" s="63" t="s">
        <v>574</v>
      </c>
      <c r="E314" s="64" t="s">
        <v>115</v>
      </c>
      <c r="F314" s="76" t="n">
        <v>57.89</v>
      </c>
      <c r="G314" s="66"/>
      <c r="H314" s="67" t="n">
        <f aca="false">F314*G314</f>
        <v>0</v>
      </c>
      <c r="I314" s="68"/>
      <c r="J314" s="69" t="n">
        <f aca="false">F314*I314</f>
        <v>0</v>
      </c>
      <c r="K314" s="68" t="n">
        <v>0.025</v>
      </c>
      <c r="L314" s="69" t="n">
        <f aca="false">F314*K314</f>
        <v>1.44725</v>
      </c>
      <c r="M314" s="70" t="s">
        <v>61</v>
      </c>
    </row>
    <row collapsed="false" customFormat="false" customHeight="false" hidden="false" ht="14.05" outlineLevel="0" r="315">
      <c r="A315" s="82"/>
      <c r="B315" s="61"/>
      <c r="C315" s="62"/>
      <c r="D315" s="93" t="s">
        <v>575</v>
      </c>
      <c r="E315" s="64"/>
      <c r="F315" s="76"/>
      <c r="G315" s="66"/>
      <c r="H315" s="67"/>
      <c r="I315" s="68"/>
      <c r="J315" s="69"/>
      <c r="K315" s="68"/>
      <c r="L315" s="69"/>
      <c r="M315" s="70"/>
    </row>
    <row collapsed="false" customFormat="false" customHeight="false" hidden="false" ht="23.85" outlineLevel="0" r="316">
      <c r="A316" s="60" t="n">
        <f aca="false">A314+1</f>
        <v>65</v>
      </c>
      <c r="B316" s="61" t="s">
        <v>57</v>
      </c>
      <c r="C316" s="62" t="s">
        <v>576</v>
      </c>
      <c r="D316" s="63" t="s">
        <v>577</v>
      </c>
      <c r="E316" s="64" t="s">
        <v>62</v>
      </c>
      <c r="F316" s="76" t="n">
        <v>8.92</v>
      </c>
      <c r="G316" s="66"/>
      <c r="H316" s="67" t="n">
        <f aca="false">F316*G316</f>
        <v>0</v>
      </c>
      <c r="I316" s="68"/>
      <c r="J316" s="69" t="n">
        <f aca="false">F316*I316</f>
        <v>0</v>
      </c>
      <c r="K316" s="68" t="n">
        <v>0.04</v>
      </c>
      <c r="L316" s="69" t="n">
        <f aca="false">F316*K316</f>
        <v>0.3568</v>
      </c>
      <c r="M316" s="70" t="s">
        <v>61</v>
      </c>
    </row>
    <row collapsed="false" customFormat="false" customHeight="false" hidden="false" ht="14.05" outlineLevel="0" r="317">
      <c r="A317" s="60" t="n">
        <f aca="false">A316+1</f>
        <v>66</v>
      </c>
      <c r="B317" s="61" t="s">
        <v>57</v>
      </c>
      <c r="C317" s="62" t="s">
        <v>578</v>
      </c>
      <c r="D317" s="63" t="s">
        <v>579</v>
      </c>
      <c r="E317" s="64" t="s">
        <v>62</v>
      </c>
      <c r="F317" s="76" t="n">
        <v>136</v>
      </c>
      <c r="G317" s="66"/>
      <c r="H317" s="67" t="n">
        <f aca="false">F317*G317</f>
        <v>0</v>
      </c>
      <c r="I317" s="68"/>
      <c r="J317" s="69" t="n">
        <f aca="false">F317*I317</f>
        <v>0</v>
      </c>
      <c r="K317" s="68" t="n">
        <v>0.014</v>
      </c>
      <c r="L317" s="69" t="n">
        <f aca="false">F317*K317</f>
        <v>1.904</v>
      </c>
      <c r="M317" s="70" t="s">
        <v>61</v>
      </c>
    </row>
    <row collapsed="false" customFormat="false" customHeight="false" hidden="false" ht="23.85" outlineLevel="0" r="318">
      <c r="A318" s="60" t="n">
        <f aca="false">A317+1</f>
        <v>67</v>
      </c>
      <c r="B318" s="61" t="s">
        <v>57</v>
      </c>
      <c r="C318" s="62" t="s">
        <v>580</v>
      </c>
      <c r="D318" s="63" t="s">
        <v>581</v>
      </c>
      <c r="E318" s="64" t="s">
        <v>115</v>
      </c>
      <c r="F318" s="81" t="n">
        <v>255.102040816327</v>
      </c>
      <c r="G318" s="66"/>
      <c r="H318" s="67" t="n">
        <f aca="false">F318*G318</f>
        <v>0</v>
      </c>
      <c r="I318" s="68"/>
      <c r="J318" s="69" t="n">
        <f aca="false">F318*I318</f>
        <v>0</v>
      </c>
      <c r="K318" s="68" t="n">
        <v>0.01</v>
      </c>
      <c r="L318" s="69" t="n">
        <f aca="false">F318*K318</f>
        <v>2.55102040816327</v>
      </c>
      <c r="M318" s="70" t="s">
        <v>61</v>
      </c>
    </row>
    <row collapsed="false" customFormat="false" customHeight="false" hidden="false" ht="14.05" outlineLevel="0" r="319">
      <c r="A319" s="60" t="n">
        <f aca="false">A318+1</f>
        <v>68</v>
      </c>
      <c r="B319" s="61" t="s">
        <v>57</v>
      </c>
      <c r="C319" s="62" t="s">
        <v>582</v>
      </c>
      <c r="D319" s="63" t="s">
        <v>583</v>
      </c>
      <c r="E319" s="64" t="s">
        <v>62</v>
      </c>
      <c r="F319" s="81" t="n">
        <v>2.553</v>
      </c>
      <c r="G319" s="66"/>
      <c r="H319" s="67" t="n">
        <f aca="false">F319*G319</f>
        <v>0</v>
      </c>
      <c r="I319" s="68"/>
      <c r="J319" s="69" t="n">
        <f aca="false">F319*I319</f>
        <v>0</v>
      </c>
      <c r="K319" s="68" t="n">
        <f aca="false">0.31*0.55</f>
        <v>0.1705</v>
      </c>
      <c r="L319" s="69" t="n">
        <f aca="false">F319*K319</f>
        <v>0.4352865</v>
      </c>
      <c r="M319" s="70" t="s">
        <v>61</v>
      </c>
    </row>
    <row collapsed="false" customFormat="false" customHeight="false" hidden="false" ht="14.05" outlineLevel="0" r="320">
      <c r="A320" s="82"/>
      <c r="B320" s="98"/>
      <c r="C320" s="99"/>
      <c r="D320" s="100"/>
      <c r="E320" s="101"/>
      <c r="F320" s="102"/>
      <c r="G320" s="103"/>
      <c r="H320" s="104"/>
      <c r="I320" s="105"/>
      <c r="J320" s="106"/>
      <c r="K320" s="105"/>
      <c r="L320" s="106"/>
      <c r="M320" s="70" t="s">
        <v>61</v>
      </c>
    </row>
    <row collapsed="false" customFormat="false" customHeight="false" hidden="false" ht="14.05" outlineLevel="0" r="321">
      <c r="A321" s="82"/>
      <c r="B321" s="50"/>
      <c r="C321" s="51"/>
      <c r="D321" s="52" t="s">
        <v>18</v>
      </c>
      <c r="E321" s="53"/>
      <c r="F321" s="54"/>
      <c r="G321" s="55"/>
      <c r="H321" s="56" t="n">
        <f aca="false">SUBTOTAL(9,H322:H351)</f>
        <v>0</v>
      </c>
      <c r="I321" s="57"/>
      <c r="J321" s="58" t="n">
        <f aca="false">SUBTOTAL(9,J322:J351)</f>
        <v>0.7203758</v>
      </c>
      <c r="K321" s="59"/>
      <c r="L321" s="91" t="n">
        <f aca="false">SUBTOTAL(9,L322:L351)</f>
        <v>0.5036373</v>
      </c>
      <c r="M321" s="70" t="s">
        <v>61</v>
      </c>
    </row>
    <row collapsed="false" customFormat="false" customHeight="false" hidden="false" ht="23.85" outlineLevel="0" r="322">
      <c r="A322" s="60" t="n">
        <f aca="false">A319+1</f>
        <v>69</v>
      </c>
      <c r="B322" s="61" t="s">
        <v>57</v>
      </c>
      <c r="C322" s="62" t="s">
        <v>584</v>
      </c>
      <c r="D322" s="63" t="s">
        <v>585</v>
      </c>
      <c r="E322" s="64" t="s">
        <v>115</v>
      </c>
      <c r="F322" s="76" t="n">
        <v>15.2</v>
      </c>
      <c r="G322" s="66"/>
      <c r="H322" s="67" t="n">
        <f aca="false">F322*G322</f>
        <v>0</v>
      </c>
      <c r="I322" s="68" t="n">
        <v>0.00586</v>
      </c>
      <c r="J322" s="69" t="n">
        <f aca="false">F322*I322</f>
        <v>0.089072</v>
      </c>
      <c r="K322" s="68"/>
      <c r="L322" s="69" t="n">
        <f aca="false">F322*K322</f>
        <v>0</v>
      </c>
      <c r="M322" s="70" t="s">
        <v>61</v>
      </c>
    </row>
    <row collapsed="false" customFormat="false" customHeight="false" hidden="false" ht="23.85" outlineLevel="0" r="323">
      <c r="A323" s="60" t="n">
        <f aca="false">A322+1</f>
        <v>70</v>
      </c>
      <c r="B323" s="61" t="s">
        <v>57</v>
      </c>
      <c r="C323" s="62" t="s">
        <v>586</v>
      </c>
      <c r="D323" s="63" t="s">
        <v>587</v>
      </c>
      <c r="E323" s="64" t="s">
        <v>115</v>
      </c>
      <c r="F323" s="76" t="n">
        <v>36</v>
      </c>
      <c r="G323" s="66"/>
      <c r="H323" s="67" t="n">
        <f aca="false">F323*G323</f>
        <v>0</v>
      </c>
      <c r="I323" s="68" t="n">
        <v>0.00218</v>
      </c>
      <c r="J323" s="69" t="n">
        <f aca="false">F323*I323</f>
        <v>0.07848</v>
      </c>
      <c r="K323" s="68"/>
      <c r="L323" s="69" t="n">
        <f aca="false">F323*K323</f>
        <v>0</v>
      </c>
      <c r="M323" s="70" t="s">
        <v>61</v>
      </c>
    </row>
    <row collapsed="false" customFormat="false" customHeight="false" hidden="false" ht="23.85" outlineLevel="0" r="324">
      <c r="A324" s="60" t="n">
        <f aca="false">A323+1</f>
        <v>71</v>
      </c>
      <c r="B324" s="61" t="s">
        <v>57</v>
      </c>
      <c r="C324" s="62" t="s">
        <v>588</v>
      </c>
      <c r="D324" s="63" t="s">
        <v>589</v>
      </c>
      <c r="E324" s="64" t="s">
        <v>115</v>
      </c>
      <c r="F324" s="76" t="n">
        <v>49</v>
      </c>
      <c r="G324" s="66"/>
      <c r="H324" s="67" t="n">
        <f aca="false">F324*G324</f>
        <v>0</v>
      </c>
      <c r="I324" s="68" t="n">
        <v>0.00184</v>
      </c>
      <c r="J324" s="69" t="n">
        <f aca="false">F324*I324</f>
        <v>0.09016</v>
      </c>
      <c r="K324" s="68"/>
      <c r="L324" s="69" t="n">
        <f aca="false">F324*K324</f>
        <v>0</v>
      </c>
      <c r="M324" s="70" t="s">
        <v>61</v>
      </c>
    </row>
    <row collapsed="false" customFormat="false" customHeight="false" hidden="false" ht="23.85" outlineLevel="0" r="325">
      <c r="A325" s="60" t="n">
        <f aca="false">A324+1</f>
        <v>72</v>
      </c>
      <c r="B325" s="61" t="s">
        <v>57</v>
      </c>
      <c r="C325" s="62" t="s">
        <v>590</v>
      </c>
      <c r="D325" s="63" t="s">
        <v>591</v>
      </c>
      <c r="E325" s="64" t="s">
        <v>115</v>
      </c>
      <c r="F325" s="76" t="n">
        <v>1.85</v>
      </c>
      <c r="G325" s="66"/>
      <c r="H325" s="67" t="n">
        <f aca="false">F325*G325</f>
        <v>0</v>
      </c>
      <c r="I325" s="68" t="n">
        <v>0.00093</v>
      </c>
      <c r="J325" s="69" t="n">
        <f aca="false">F325*I325</f>
        <v>0.0017205</v>
      </c>
      <c r="K325" s="68"/>
      <c r="L325" s="69" t="n">
        <f aca="false">F325*K325</f>
        <v>0</v>
      </c>
      <c r="M325" s="70" t="s">
        <v>61</v>
      </c>
    </row>
    <row collapsed="false" customFormat="false" customHeight="false" hidden="false" ht="23.85" outlineLevel="0" r="326">
      <c r="A326" s="60" t="n">
        <f aca="false">A325+1</f>
        <v>73</v>
      </c>
      <c r="B326" s="61" t="s">
        <v>57</v>
      </c>
      <c r="C326" s="62" t="s">
        <v>592</v>
      </c>
      <c r="D326" s="63" t="s">
        <v>593</v>
      </c>
      <c r="E326" s="64" t="s">
        <v>115</v>
      </c>
      <c r="F326" s="76" t="n">
        <v>1.3</v>
      </c>
      <c r="G326" s="66"/>
      <c r="H326" s="67" t="n">
        <f aca="false">F326*G326</f>
        <v>0</v>
      </c>
      <c r="I326" s="68" t="n">
        <v>0.00136</v>
      </c>
      <c r="J326" s="69" t="n">
        <f aca="false">F326*I326</f>
        <v>0.001768</v>
      </c>
      <c r="K326" s="68"/>
      <c r="L326" s="69" t="n">
        <f aca="false">F326*K326</f>
        <v>0</v>
      </c>
      <c r="M326" s="70" t="s">
        <v>61</v>
      </c>
    </row>
    <row collapsed="false" customFormat="false" customHeight="false" hidden="false" ht="23.85" outlineLevel="0" r="327">
      <c r="A327" s="60" t="n">
        <f aca="false">A326+1</f>
        <v>74</v>
      </c>
      <c r="B327" s="61" t="s">
        <v>57</v>
      </c>
      <c r="C327" s="62" t="s">
        <v>594</v>
      </c>
      <c r="D327" s="63" t="s">
        <v>595</v>
      </c>
      <c r="E327" s="64" t="s">
        <v>115</v>
      </c>
      <c r="F327" s="76" t="n">
        <v>1.4</v>
      </c>
      <c r="G327" s="66"/>
      <c r="H327" s="67" t="n">
        <f aca="false">F327*G327</f>
        <v>0</v>
      </c>
      <c r="I327" s="68" t="n">
        <v>0.00179</v>
      </c>
      <c r="J327" s="69" t="n">
        <f aca="false">F327*I327</f>
        <v>0.002506</v>
      </c>
      <c r="K327" s="68"/>
      <c r="L327" s="69" t="n">
        <f aca="false">F327*K327</f>
        <v>0</v>
      </c>
      <c r="M327" s="70" t="s">
        <v>61</v>
      </c>
    </row>
    <row collapsed="false" customFormat="false" customHeight="false" hidden="false" ht="23.85" outlineLevel="0" r="328">
      <c r="A328" s="60" t="n">
        <f aca="false">A326+1</f>
        <v>74</v>
      </c>
      <c r="B328" s="61" t="s">
        <v>57</v>
      </c>
      <c r="C328" s="62" t="s">
        <v>596</v>
      </c>
      <c r="D328" s="63" t="s">
        <v>597</v>
      </c>
      <c r="E328" s="64" t="s">
        <v>115</v>
      </c>
      <c r="F328" s="76" t="n">
        <v>1.47</v>
      </c>
      <c r="G328" s="66"/>
      <c r="H328" s="67" t="n">
        <f aca="false">F328*G328</f>
        <v>0</v>
      </c>
      <c r="I328" s="68" t="n">
        <v>0.00222</v>
      </c>
      <c r="J328" s="69" t="n">
        <f aca="false">F328*I328</f>
        <v>0.0032634</v>
      </c>
      <c r="K328" s="68"/>
      <c r="L328" s="69" t="n">
        <f aca="false">F328*K328</f>
        <v>0</v>
      </c>
      <c r="M328" s="70" t="s">
        <v>61</v>
      </c>
    </row>
    <row collapsed="false" customFormat="false" customHeight="false" hidden="false" ht="23.85" outlineLevel="0" r="329">
      <c r="A329" s="60" t="n">
        <f aca="false">A327+1</f>
        <v>75</v>
      </c>
      <c r="B329" s="61" t="s">
        <v>57</v>
      </c>
      <c r="C329" s="62" t="s">
        <v>596</v>
      </c>
      <c r="D329" s="63" t="s">
        <v>598</v>
      </c>
      <c r="E329" s="64" t="s">
        <v>115</v>
      </c>
      <c r="F329" s="76" t="n">
        <v>12.82</v>
      </c>
      <c r="G329" s="66"/>
      <c r="H329" s="67" t="n">
        <f aca="false">F329*G329</f>
        <v>0</v>
      </c>
      <c r="I329" s="68" t="n">
        <v>0.00222</v>
      </c>
      <c r="J329" s="69" t="n">
        <f aca="false">F329*I329</f>
        <v>0.0284604</v>
      </c>
      <c r="K329" s="68"/>
      <c r="L329" s="69" t="n">
        <f aca="false">F329*K329</f>
        <v>0</v>
      </c>
      <c r="M329" s="70" t="s">
        <v>61</v>
      </c>
    </row>
    <row collapsed="false" customFormat="false" customHeight="false" hidden="false" ht="23.85" outlineLevel="0" r="330">
      <c r="A330" s="60" t="n">
        <f aca="false">A329+1</f>
        <v>76</v>
      </c>
      <c r="B330" s="61" t="s">
        <v>57</v>
      </c>
      <c r="C330" s="62" t="s">
        <v>599</v>
      </c>
      <c r="D330" s="63" t="s">
        <v>600</v>
      </c>
      <c r="E330" s="64" t="s">
        <v>115</v>
      </c>
      <c r="F330" s="76" t="n">
        <v>3</v>
      </c>
      <c r="G330" s="66"/>
      <c r="H330" s="67" t="n">
        <f aca="false">F330*G330</f>
        <v>0</v>
      </c>
      <c r="I330" s="68" t="n">
        <v>0.00291</v>
      </c>
      <c r="J330" s="69" t="n">
        <f aca="false">F330*I330</f>
        <v>0.00873</v>
      </c>
      <c r="K330" s="68"/>
      <c r="L330" s="69" t="n">
        <f aca="false">F330*K330</f>
        <v>0</v>
      </c>
      <c r="M330" s="70" t="s">
        <v>61</v>
      </c>
    </row>
    <row collapsed="false" customFormat="false" customHeight="false" hidden="false" ht="23.85" outlineLevel="0" r="331">
      <c r="A331" s="60" t="n">
        <f aca="false">A330+1</f>
        <v>77</v>
      </c>
      <c r="B331" s="61" t="s">
        <v>57</v>
      </c>
      <c r="C331" s="62" t="s">
        <v>599</v>
      </c>
      <c r="D331" s="63" t="s">
        <v>601</v>
      </c>
      <c r="E331" s="64" t="s">
        <v>115</v>
      </c>
      <c r="F331" s="76" t="n">
        <v>5.35</v>
      </c>
      <c r="G331" s="66"/>
      <c r="H331" s="67" t="n">
        <f aca="false">F331*G331</f>
        <v>0</v>
      </c>
      <c r="I331" s="68" t="n">
        <v>0.00291</v>
      </c>
      <c r="J331" s="69" t="n">
        <f aca="false">F331*I331</f>
        <v>0.0155685</v>
      </c>
      <c r="K331" s="68"/>
      <c r="L331" s="69" t="n">
        <f aca="false">F331*K331</f>
        <v>0</v>
      </c>
      <c r="M331" s="70" t="s">
        <v>61</v>
      </c>
    </row>
    <row collapsed="false" customFormat="false" customHeight="false" hidden="false" ht="23.85" outlineLevel="0" r="332">
      <c r="A332" s="60" t="n">
        <f aca="false">A331+1</f>
        <v>78</v>
      </c>
      <c r="B332" s="61" t="s">
        <v>57</v>
      </c>
      <c r="C332" s="62" t="s">
        <v>602</v>
      </c>
      <c r="D332" s="63" t="s">
        <v>603</v>
      </c>
      <c r="E332" s="64" t="s">
        <v>115</v>
      </c>
      <c r="F332" s="203" t="n">
        <v>7.2</v>
      </c>
      <c r="G332" s="66"/>
      <c r="H332" s="67" t="n">
        <f aca="false">F332*G332</f>
        <v>0</v>
      </c>
      <c r="I332" s="68" t="n">
        <v>0.004</v>
      </c>
      <c r="J332" s="69" t="n">
        <f aca="false">F332*I332</f>
        <v>0.0288</v>
      </c>
      <c r="K332" s="68"/>
      <c r="L332" s="69" t="n">
        <f aca="false">F332*K332</f>
        <v>0</v>
      </c>
      <c r="M332" s="70" t="s">
        <v>61</v>
      </c>
    </row>
    <row collapsed="false" customFormat="false" customHeight="false" hidden="false" ht="23.85" outlineLevel="0" r="333">
      <c r="A333" s="60" t="n">
        <f aca="false">A332+1</f>
        <v>79</v>
      </c>
      <c r="B333" s="61" t="s">
        <v>57</v>
      </c>
      <c r="C333" s="62" t="s">
        <v>604</v>
      </c>
      <c r="D333" s="63" t="s">
        <v>605</v>
      </c>
      <c r="E333" s="64" t="s">
        <v>115</v>
      </c>
      <c r="F333" s="76" t="n">
        <v>14</v>
      </c>
      <c r="G333" s="66"/>
      <c r="H333" s="67" t="n">
        <f aca="false">F333*G333</f>
        <v>0</v>
      </c>
      <c r="I333" s="68" t="n">
        <v>0.00538</v>
      </c>
      <c r="J333" s="69" t="n">
        <f aca="false">F333*I333</f>
        <v>0.07532</v>
      </c>
      <c r="K333" s="68"/>
      <c r="L333" s="69" t="n">
        <f aca="false">F333*K333</f>
        <v>0</v>
      </c>
      <c r="M333" s="70" t="s">
        <v>61</v>
      </c>
    </row>
    <row collapsed="false" customFormat="false" customHeight="false" hidden="false" ht="23.85" outlineLevel="0" r="334">
      <c r="A334" s="60" t="n">
        <f aca="false">A333+1</f>
        <v>80</v>
      </c>
      <c r="B334" s="61" t="s">
        <v>57</v>
      </c>
      <c r="C334" s="62" t="s">
        <v>606</v>
      </c>
      <c r="D334" s="63" t="s">
        <v>607</v>
      </c>
      <c r="E334" s="64" t="s">
        <v>115</v>
      </c>
      <c r="F334" s="76" t="n">
        <v>7</v>
      </c>
      <c r="G334" s="66"/>
      <c r="H334" s="67" t="n">
        <f aca="false">F334*G334</f>
        <v>0</v>
      </c>
      <c r="I334" s="68" t="n">
        <v>0.00582</v>
      </c>
      <c r="J334" s="69" t="n">
        <f aca="false">F334*I334</f>
        <v>0.04074</v>
      </c>
      <c r="K334" s="68"/>
      <c r="L334" s="69" t="n">
        <f aca="false">F334*K334</f>
        <v>0</v>
      </c>
      <c r="M334" s="70" t="s">
        <v>61</v>
      </c>
    </row>
    <row collapsed="false" customFormat="false" customHeight="false" hidden="false" ht="23.85" outlineLevel="0" r="335">
      <c r="A335" s="60" t="n">
        <f aca="false">A334+1</f>
        <v>81</v>
      </c>
      <c r="B335" s="61" t="s">
        <v>57</v>
      </c>
      <c r="C335" s="62" t="s">
        <v>608</v>
      </c>
      <c r="D335" s="63" t="s">
        <v>609</v>
      </c>
      <c r="E335" s="64" t="s">
        <v>124</v>
      </c>
      <c r="F335" s="76" t="n">
        <v>14</v>
      </c>
      <c r="G335" s="66"/>
      <c r="H335" s="67" t="n">
        <f aca="false">F335*G335</f>
        <v>0</v>
      </c>
      <c r="I335" s="68" t="n">
        <v>0.00196</v>
      </c>
      <c r="J335" s="69" t="n">
        <f aca="false">F335*I335</f>
        <v>0.02744</v>
      </c>
      <c r="K335" s="68"/>
      <c r="L335" s="69" t="n">
        <f aca="false">F335*K335</f>
        <v>0</v>
      </c>
      <c r="M335" s="70" t="s">
        <v>61</v>
      </c>
    </row>
    <row collapsed="false" customFormat="false" customHeight="false" hidden="false" ht="23.85" outlineLevel="0" r="336">
      <c r="A336" s="60" t="n">
        <f aca="false">A335+1</f>
        <v>82</v>
      </c>
      <c r="B336" s="61" t="s">
        <v>57</v>
      </c>
      <c r="C336" s="62" t="s">
        <v>610</v>
      </c>
      <c r="D336" s="63" t="s">
        <v>611</v>
      </c>
      <c r="E336" s="64" t="s">
        <v>115</v>
      </c>
      <c r="F336" s="76" t="n">
        <v>49</v>
      </c>
      <c r="G336" s="66"/>
      <c r="H336" s="67" t="n">
        <f aca="false">F336*G336</f>
        <v>0</v>
      </c>
      <c r="I336" s="68" t="n">
        <v>0.00174</v>
      </c>
      <c r="J336" s="69" t="n">
        <f aca="false">F336*I336</f>
        <v>0.08526</v>
      </c>
      <c r="K336" s="68"/>
      <c r="L336" s="69" t="n">
        <f aca="false">F336*K336</f>
        <v>0</v>
      </c>
      <c r="M336" s="70" t="s">
        <v>61</v>
      </c>
    </row>
    <row collapsed="false" customFormat="false" customHeight="false" hidden="false" ht="23.85" outlineLevel="0" r="337">
      <c r="A337" s="60" t="n">
        <f aca="false">A336+1</f>
        <v>83</v>
      </c>
      <c r="B337" s="61" t="s">
        <v>57</v>
      </c>
      <c r="C337" s="62" t="s">
        <v>612</v>
      </c>
      <c r="D337" s="63" t="s">
        <v>613</v>
      </c>
      <c r="E337" s="64" t="s">
        <v>115</v>
      </c>
      <c r="F337" s="76" t="n">
        <v>29</v>
      </c>
      <c r="G337" s="66"/>
      <c r="H337" s="67" t="n">
        <f aca="false">F337*G337</f>
        <v>0</v>
      </c>
      <c r="I337" s="68" t="n">
        <v>0.00286</v>
      </c>
      <c r="J337" s="69" t="n">
        <f aca="false">F337*I337</f>
        <v>0.08294</v>
      </c>
      <c r="K337" s="68"/>
      <c r="L337" s="69" t="n">
        <f aca="false">F337*K337</f>
        <v>0</v>
      </c>
      <c r="M337" s="70" t="s">
        <v>61</v>
      </c>
    </row>
    <row collapsed="false" customFormat="false" customHeight="false" hidden="false" ht="23.85" outlineLevel="0" r="338">
      <c r="A338" s="60" t="n">
        <f aca="false">A337+1</f>
        <v>84</v>
      </c>
      <c r="B338" s="61" t="s">
        <v>57</v>
      </c>
      <c r="C338" s="62" t="s">
        <v>614</v>
      </c>
      <c r="D338" s="63" t="s">
        <v>615</v>
      </c>
      <c r="E338" s="64" t="s">
        <v>115</v>
      </c>
      <c r="F338" s="76" t="n">
        <v>83</v>
      </c>
      <c r="G338" s="66"/>
      <c r="H338" s="67" t="n">
        <f aca="false">F338*G338</f>
        <v>0</v>
      </c>
      <c r="I338" s="68" t="n">
        <v>0.00063</v>
      </c>
      <c r="J338" s="69" t="n">
        <f aca="false">F338*I338</f>
        <v>0.05229</v>
      </c>
      <c r="K338" s="68"/>
      <c r="L338" s="69" t="n">
        <f aca="false">F338*K338</f>
        <v>0</v>
      </c>
      <c r="M338" s="70" t="s">
        <v>61</v>
      </c>
    </row>
    <row collapsed="false" customFormat="false" customHeight="false" hidden="false" ht="14.05" outlineLevel="0" r="339">
      <c r="A339" s="60" t="n">
        <f aca="false">A338+1</f>
        <v>85</v>
      </c>
      <c r="B339" s="204" t="s">
        <v>57</v>
      </c>
      <c r="C339" s="62" t="s">
        <v>616</v>
      </c>
      <c r="D339" s="196" t="s">
        <v>617</v>
      </c>
      <c r="E339" s="205" t="s">
        <v>124</v>
      </c>
      <c r="F339" s="159" t="n">
        <v>2</v>
      </c>
      <c r="G339" s="206"/>
      <c r="H339" s="67" t="n">
        <f aca="false">F339*G339</f>
        <v>0</v>
      </c>
      <c r="I339" s="68"/>
      <c r="J339" s="69" t="n">
        <f aca="false">F339*I339</f>
        <v>0</v>
      </c>
      <c r="K339" s="68"/>
      <c r="L339" s="69" t="n">
        <f aca="false">F339*K339</f>
        <v>0</v>
      </c>
      <c r="M339" s="70" t="s">
        <v>61</v>
      </c>
    </row>
    <row collapsed="false" customFormat="false" customHeight="false" hidden="false" ht="14.05" outlineLevel="0" r="340">
      <c r="A340" s="60" t="n">
        <f aca="false">A339+1</f>
        <v>86</v>
      </c>
      <c r="B340" s="204" t="s">
        <v>57</v>
      </c>
      <c r="C340" s="62" t="s">
        <v>618</v>
      </c>
      <c r="D340" s="196" t="s">
        <v>619</v>
      </c>
      <c r="E340" s="205" t="s">
        <v>124</v>
      </c>
      <c r="F340" s="159" t="n">
        <v>5</v>
      </c>
      <c r="G340" s="207"/>
      <c r="H340" s="67" t="n">
        <f aca="false">F340*G340</f>
        <v>0</v>
      </c>
      <c r="I340" s="68"/>
      <c r="J340" s="69" t="n">
        <f aca="false">F340*I340</f>
        <v>0</v>
      </c>
      <c r="K340" s="68"/>
      <c r="L340" s="69" t="n">
        <f aca="false">F340*K340</f>
        <v>0</v>
      </c>
      <c r="M340" s="70" t="s">
        <v>61</v>
      </c>
    </row>
    <row collapsed="false" customFormat="true" customHeight="false" hidden="false" ht="23.8" outlineLevel="0" r="341" s="183">
      <c r="A341" s="208" t="n">
        <f aca="false">A340+1</f>
        <v>87</v>
      </c>
      <c r="B341" s="173" t="s">
        <v>57</v>
      </c>
      <c r="C341" s="209" t="s">
        <v>599</v>
      </c>
      <c r="D341" s="175" t="s">
        <v>620</v>
      </c>
      <c r="E341" s="176" t="s">
        <v>115</v>
      </c>
      <c r="F341" s="177" t="n">
        <f aca="false">0.9*3</f>
        <v>2.7</v>
      </c>
      <c r="G341" s="210"/>
      <c r="H341" s="179" t="n">
        <f aca="false">F341*G341</f>
        <v>0</v>
      </c>
      <c r="I341" s="180" t="n">
        <v>0.00291</v>
      </c>
      <c r="J341" s="181" t="n">
        <f aca="false">F341*I341</f>
        <v>0.007857</v>
      </c>
      <c r="K341" s="180"/>
      <c r="L341" s="181" t="n">
        <f aca="false">F341*K341</f>
        <v>0</v>
      </c>
      <c r="M341" s="182" t="s">
        <v>61</v>
      </c>
    </row>
    <row collapsed="false" customFormat="false" customHeight="false" hidden="false" ht="23.85" outlineLevel="0" r="342">
      <c r="A342" s="60" t="n">
        <f aca="false">A341+1</f>
        <v>88</v>
      </c>
      <c r="B342" s="61" t="s">
        <v>57</v>
      </c>
      <c r="C342" s="62" t="s">
        <v>621</v>
      </c>
      <c r="D342" s="63" t="s">
        <v>622</v>
      </c>
      <c r="E342" s="64" t="s">
        <v>103</v>
      </c>
      <c r="F342" s="76" t="n">
        <v>0.06233</v>
      </c>
      <c r="G342" s="66"/>
      <c r="H342" s="67" t="n">
        <f aca="false">F342*G342</f>
        <v>0</v>
      </c>
      <c r="I342" s="68"/>
      <c r="J342" s="69" t="n">
        <f aca="false">F342*I342</f>
        <v>0</v>
      </c>
      <c r="K342" s="68"/>
      <c r="L342" s="69" t="n">
        <f aca="false">F342*K342</f>
        <v>0</v>
      </c>
      <c r="M342" s="70" t="s">
        <v>61</v>
      </c>
    </row>
    <row collapsed="false" customFormat="false" customHeight="false" hidden="false" ht="14.05" outlineLevel="0" r="343">
      <c r="A343" s="60" t="n">
        <f aca="false">A342+1</f>
        <v>89</v>
      </c>
      <c r="B343" s="204" t="s">
        <v>57</v>
      </c>
      <c r="C343" s="62" t="s">
        <v>623</v>
      </c>
      <c r="D343" s="196" t="s">
        <v>624</v>
      </c>
      <c r="E343" s="205" t="s">
        <v>115</v>
      </c>
      <c r="F343" s="159" t="n">
        <v>36</v>
      </c>
      <c r="G343" s="211"/>
      <c r="H343" s="67" t="n">
        <f aca="false">F343*G343</f>
        <v>0</v>
      </c>
      <c r="I343" s="68"/>
      <c r="J343" s="69" t="n">
        <f aca="false">F343*I343</f>
        <v>0</v>
      </c>
      <c r="K343" s="68" t="n">
        <v>0.0017</v>
      </c>
      <c r="L343" s="69" t="n">
        <f aca="false">F343*K343</f>
        <v>0.0612</v>
      </c>
      <c r="M343" s="70" t="s">
        <v>61</v>
      </c>
    </row>
    <row collapsed="false" customFormat="false" customHeight="false" hidden="false" ht="14.05" outlineLevel="0" r="344">
      <c r="A344" s="60" t="n">
        <f aca="false">A343+1</f>
        <v>90</v>
      </c>
      <c r="B344" s="204" t="s">
        <v>57</v>
      </c>
      <c r="C344" s="62" t="s">
        <v>625</v>
      </c>
      <c r="D344" s="196" t="s">
        <v>626</v>
      </c>
      <c r="E344" s="205" t="s">
        <v>115</v>
      </c>
      <c r="F344" s="159" t="n">
        <v>13</v>
      </c>
      <c r="G344" s="211"/>
      <c r="H344" s="67" t="n">
        <f aca="false">F344*G344</f>
        <v>0</v>
      </c>
      <c r="I344" s="68"/>
      <c r="J344" s="69" t="n">
        <f aca="false">F344*I344</f>
        <v>0</v>
      </c>
      <c r="K344" s="68" t="n">
        <v>0.00348</v>
      </c>
      <c r="L344" s="69" t="n">
        <f aca="false">F344*K344</f>
        <v>0.04524</v>
      </c>
      <c r="M344" s="70" t="s">
        <v>61</v>
      </c>
    </row>
    <row collapsed="false" customFormat="false" customHeight="false" hidden="false" ht="14.05" outlineLevel="0" r="345">
      <c r="A345" s="60" t="n">
        <f aca="false">A344+1</f>
        <v>91</v>
      </c>
      <c r="B345" s="204" t="s">
        <v>57</v>
      </c>
      <c r="C345" s="62" t="s">
        <v>627</v>
      </c>
      <c r="D345" s="196" t="s">
        <v>628</v>
      </c>
      <c r="E345" s="205" t="s">
        <v>115</v>
      </c>
      <c r="F345" s="159" t="n">
        <v>49</v>
      </c>
      <c r="G345" s="211"/>
      <c r="H345" s="67" t="n">
        <f aca="false">F345*G345</f>
        <v>0</v>
      </c>
      <c r="I345" s="68"/>
      <c r="J345" s="69" t="n">
        <f aca="false">F345*I345</f>
        <v>0</v>
      </c>
      <c r="K345" s="68" t="n">
        <v>0.00177</v>
      </c>
      <c r="L345" s="69" t="n">
        <f aca="false">F345*K345</f>
        <v>0.08673</v>
      </c>
      <c r="M345" s="70" t="s">
        <v>61</v>
      </c>
    </row>
    <row collapsed="false" customFormat="false" customHeight="false" hidden="false" ht="14.05" outlineLevel="0" r="346">
      <c r="A346" s="60" t="n">
        <f aca="false">A345+1</f>
        <v>92</v>
      </c>
      <c r="B346" s="204" t="s">
        <v>57</v>
      </c>
      <c r="C346" s="62" t="s">
        <v>629</v>
      </c>
      <c r="D346" s="196" t="s">
        <v>630</v>
      </c>
      <c r="E346" s="205" t="s">
        <v>115</v>
      </c>
      <c r="F346" s="159" t="n">
        <v>27.19</v>
      </c>
      <c r="G346" s="211"/>
      <c r="H346" s="67" t="n">
        <f aca="false">F346*G346</f>
        <v>0</v>
      </c>
      <c r="I346" s="68"/>
      <c r="J346" s="69" t="n">
        <f aca="false">F346*I346</f>
        <v>0</v>
      </c>
      <c r="K346" s="68" t="n">
        <v>0.00167</v>
      </c>
      <c r="L346" s="69" t="n">
        <f aca="false">F346*K346</f>
        <v>0.0454073</v>
      </c>
      <c r="M346" s="70" t="s">
        <v>61</v>
      </c>
    </row>
    <row collapsed="false" customFormat="false" customHeight="false" hidden="false" ht="14.05" outlineLevel="0" r="347">
      <c r="A347" s="60" t="n">
        <f aca="false">A346+1</f>
        <v>93</v>
      </c>
      <c r="B347" s="204" t="s">
        <v>57</v>
      </c>
      <c r="C347" s="62" t="s">
        <v>631</v>
      </c>
      <c r="D347" s="196" t="s">
        <v>632</v>
      </c>
      <c r="E347" s="205" t="s">
        <v>115</v>
      </c>
      <c r="F347" s="159" t="n">
        <v>7</v>
      </c>
      <c r="G347" s="211"/>
      <c r="H347" s="67" t="n">
        <f aca="false">F347*G347</f>
        <v>0</v>
      </c>
      <c r="I347" s="68"/>
      <c r="J347" s="69" t="n">
        <f aca="false">F347*I347</f>
        <v>0</v>
      </c>
      <c r="K347" s="68" t="n">
        <v>0.00175</v>
      </c>
      <c r="L347" s="69" t="n">
        <f aca="false">F347*K347</f>
        <v>0.01225</v>
      </c>
      <c r="M347" s="70" t="s">
        <v>61</v>
      </c>
    </row>
    <row collapsed="false" customFormat="false" customHeight="false" hidden="false" ht="14.05" outlineLevel="0" r="348">
      <c r="A348" s="60" t="n">
        <f aca="false">A347+1</f>
        <v>94</v>
      </c>
      <c r="B348" s="204" t="s">
        <v>57</v>
      </c>
      <c r="C348" s="62" t="s">
        <v>633</v>
      </c>
      <c r="D348" s="196" t="s">
        <v>634</v>
      </c>
      <c r="E348" s="205" t="s">
        <v>115</v>
      </c>
      <c r="F348" s="159" t="n">
        <v>5</v>
      </c>
      <c r="G348" s="211"/>
      <c r="H348" s="67" t="n">
        <f aca="false">F348*G348</f>
        <v>0</v>
      </c>
      <c r="I348" s="68"/>
      <c r="J348" s="69" t="n">
        <f aca="false">F348*I348</f>
        <v>0</v>
      </c>
      <c r="K348" s="68" t="n">
        <v>0.00223</v>
      </c>
      <c r="L348" s="69" t="n">
        <f aca="false">F348*K348</f>
        <v>0.01115</v>
      </c>
      <c r="M348" s="70" t="s">
        <v>61</v>
      </c>
    </row>
    <row collapsed="false" customFormat="false" customHeight="false" hidden="false" ht="14.05" outlineLevel="0" r="349">
      <c r="A349" s="60" t="n">
        <f aca="false">A348+1</f>
        <v>95</v>
      </c>
      <c r="B349" s="204" t="s">
        <v>57</v>
      </c>
      <c r="C349" s="62" t="s">
        <v>635</v>
      </c>
      <c r="D349" s="196" t="s">
        <v>636</v>
      </c>
      <c r="E349" s="205" t="s">
        <v>115</v>
      </c>
      <c r="F349" s="159" t="n">
        <v>49</v>
      </c>
      <c r="G349" s="211"/>
      <c r="H349" s="67" t="n">
        <f aca="false">F349*G349</f>
        <v>0</v>
      </c>
      <c r="I349" s="68"/>
      <c r="J349" s="69" t="n">
        <f aca="false">F349*I349</f>
        <v>0</v>
      </c>
      <c r="K349" s="68" t="n">
        <v>0.0026</v>
      </c>
      <c r="L349" s="69" t="n">
        <f aca="false">F349*K349</f>
        <v>0.1274</v>
      </c>
      <c r="M349" s="70" t="s">
        <v>61</v>
      </c>
    </row>
    <row collapsed="false" customFormat="false" customHeight="false" hidden="false" ht="14.05" outlineLevel="0" r="350">
      <c r="A350" s="60" t="n">
        <f aca="false">A349+1</f>
        <v>96</v>
      </c>
      <c r="B350" s="204" t="s">
        <v>57</v>
      </c>
      <c r="C350" s="62" t="s">
        <v>637</v>
      </c>
      <c r="D350" s="196" t="s">
        <v>638</v>
      </c>
      <c r="E350" s="205" t="s">
        <v>115</v>
      </c>
      <c r="F350" s="159" t="n">
        <v>29</v>
      </c>
      <c r="G350" s="211"/>
      <c r="H350" s="67" t="n">
        <f aca="false">F350*G350</f>
        <v>0</v>
      </c>
      <c r="I350" s="68"/>
      <c r="J350" s="69" t="n">
        <f aca="false">F350*I350</f>
        <v>0</v>
      </c>
      <c r="K350" s="68" t="n">
        <v>0.00394</v>
      </c>
      <c r="L350" s="69" t="n">
        <f aca="false">F350*K350</f>
        <v>0.11426</v>
      </c>
      <c r="M350" s="70" t="s">
        <v>61</v>
      </c>
    </row>
    <row collapsed="false" customFormat="false" customHeight="false" hidden="false" ht="14.05" outlineLevel="0" r="351">
      <c r="A351" s="97"/>
      <c r="B351" s="98"/>
      <c r="C351" s="99"/>
      <c r="D351" s="100"/>
      <c r="E351" s="101"/>
      <c r="F351" s="102"/>
      <c r="G351" s="103"/>
      <c r="H351" s="104"/>
      <c r="I351" s="105"/>
      <c r="J351" s="106"/>
      <c r="K351" s="105"/>
      <c r="L351" s="106"/>
      <c r="M351" s="105"/>
    </row>
    <row collapsed="false" customFormat="false" customHeight="true" hidden="false" ht="21.6" outlineLevel="0" r="352">
      <c r="A352" s="97"/>
      <c r="B352" s="98"/>
      <c r="C352" s="99"/>
      <c r="D352" s="100"/>
      <c r="E352" s="101"/>
      <c r="F352" s="102"/>
      <c r="G352" s="103"/>
      <c r="H352" s="104"/>
      <c r="I352" s="105"/>
      <c r="J352" s="106"/>
      <c r="K352" s="105"/>
      <c r="L352" s="106"/>
      <c r="M352" s="105"/>
    </row>
    <row collapsed="false" customFormat="false" customHeight="true" hidden="false" ht="19.2" outlineLevel="0" r="353">
      <c r="A353" s="82"/>
      <c r="B353" s="50"/>
      <c r="C353" s="51"/>
      <c r="D353" s="52" t="s">
        <v>17</v>
      </c>
      <c r="E353" s="53"/>
      <c r="F353" s="54"/>
      <c r="G353" s="55"/>
      <c r="H353" s="56" t="n">
        <f aca="false">SUBTOTAL(9,H354:H365)</f>
        <v>0</v>
      </c>
      <c r="I353" s="57"/>
      <c r="J353" s="58" t="n">
        <f aca="false">SUBTOTAL(9,J354:J365)</f>
        <v>9.4503606</v>
      </c>
      <c r="K353" s="59"/>
      <c r="L353" s="58" t="n">
        <f aca="false">SUBTOTAL(9,L354:L366)</f>
        <v>0</v>
      </c>
      <c r="M353" s="59"/>
    </row>
    <row collapsed="false" customFormat="false" customHeight="false" hidden="false" ht="23.85" outlineLevel="0" r="354">
      <c r="A354" s="60" t="n">
        <f aca="false">A350+1</f>
        <v>97</v>
      </c>
      <c r="B354" s="61" t="s">
        <v>57</v>
      </c>
      <c r="C354" s="62" t="s">
        <v>639</v>
      </c>
      <c r="D354" s="77" t="s">
        <v>640</v>
      </c>
      <c r="E354" s="64" t="s">
        <v>62</v>
      </c>
      <c r="F354" s="76" t="n">
        <v>74.3</v>
      </c>
      <c r="G354" s="66"/>
      <c r="H354" s="67" t="n">
        <f aca="false">F354*G354</f>
        <v>0</v>
      </c>
      <c r="I354" s="68" t="n">
        <f aca="false">0.01088+0.04*0.5</f>
        <v>0.03088</v>
      </c>
      <c r="J354" s="69" t="n">
        <f aca="false">F354*I354</f>
        <v>2.294384</v>
      </c>
      <c r="K354" s="68"/>
      <c r="L354" s="69" t="n">
        <f aca="false">F354*K354</f>
        <v>0</v>
      </c>
      <c r="M354" s="70" t="s">
        <v>61</v>
      </c>
    </row>
    <row collapsed="false" customFormat="false" customHeight="false" hidden="false" ht="23.85" outlineLevel="0" r="355">
      <c r="A355" s="60" t="n">
        <f aca="false">A354+1</f>
        <v>98</v>
      </c>
      <c r="B355" s="61" t="s">
        <v>57</v>
      </c>
      <c r="C355" s="62" t="s">
        <v>641</v>
      </c>
      <c r="D355" s="63" t="s">
        <v>642</v>
      </c>
      <c r="E355" s="64" t="s">
        <v>62</v>
      </c>
      <c r="F355" s="76" t="n">
        <v>10.4</v>
      </c>
      <c r="G355" s="66"/>
      <c r="H355" s="67" t="n">
        <f aca="false">F355*G355</f>
        <v>0</v>
      </c>
      <c r="I355" s="68" t="n">
        <v>0.0504</v>
      </c>
      <c r="J355" s="69" t="n">
        <f aca="false">F355*I355</f>
        <v>0.52416</v>
      </c>
      <c r="K355" s="68"/>
      <c r="L355" s="69" t="n">
        <f aca="false">F355*K355</f>
        <v>0</v>
      </c>
      <c r="M355" s="70" t="s">
        <v>61</v>
      </c>
    </row>
    <row collapsed="false" customFormat="false" customHeight="false" hidden="false" ht="23.85" outlineLevel="0" r="356">
      <c r="A356" s="60" t="n">
        <f aca="false">A355+1</f>
        <v>99</v>
      </c>
      <c r="B356" s="61" t="s">
        <v>57</v>
      </c>
      <c r="C356" s="62" t="s">
        <v>643</v>
      </c>
      <c r="D356" s="63" t="s">
        <v>644</v>
      </c>
      <c r="E356" s="64" t="s">
        <v>62</v>
      </c>
      <c r="F356" s="76" t="n">
        <v>37.66</v>
      </c>
      <c r="G356" s="66"/>
      <c r="H356" s="67" t="n">
        <f aca="false">F356*G356</f>
        <v>0</v>
      </c>
      <c r="I356" s="68" t="n">
        <v>0.05593</v>
      </c>
      <c r="J356" s="69" t="n">
        <f aca="false">F356*I356</f>
        <v>2.1063238</v>
      </c>
      <c r="K356" s="68"/>
      <c r="L356" s="69" t="n">
        <f aca="false">F356*K356</f>
        <v>0</v>
      </c>
      <c r="M356" s="70"/>
    </row>
    <row collapsed="false" customFormat="false" customHeight="false" hidden="false" ht="23.85" outlineLevel="0" r="357">
      <c r="A357" s="60" t="n">
        <f aca="false">A356+1</f>
        <v>100</v>
      </c>
      <c r="B357" s="61" t="s">
        <v>57</v>
      </c>
      <c r="C357" s="62" t="s">
        <v>645</v>
      </c>
      <c r="D357" s="63" t="s">
        <v>646</v>
      </c>
      <c r="E357" s="64" t="s">
        <v>62</v>
      </c>
      <c r="F357" s="76" t="n">
        <v>26.02</v>
      </c>
      <c r="G357" s="66"/>
      <c r="H357" s="67" t="n">
        <f aca="false">F357*G357</f>
        <v>0</v>
      </c>
      <c r="I357" s="68" t="n">
        <v>0.0504</v>
      </c>
      <c r="J357" s="69" t="n">
        <f aca="false">F357*I357</f>
        <v>1.311408</v>
      </c>
      <c r="K357" s="68"/>
      <c r="L357" s="69" t="n">
        <f aca="false">F357*K357</f>
        <v>0</v>
      </c>
      <c r="M357" s="70" t="s">
        <v>61</v>
      </c>
    </row>
    <row collapsed="false" customFormat="false" customHeight="false" hidden="false" ht="23.85" outlineLevel="0" r="358">
      <c r="A358" s="60" t="n">
        <f aca="false">A357+1</f>
        <v>101</v>
      </c>
      <c r="B358" s="61" t="s">
        <v>57</v>
      </c>
      <c r="C358" s="62" t="s">
        <v>647</v>
      </c>
      <c r="D358" s="63" t="s">
        <v>648</v>
      </c>
      <c r="E358" s="64" t="s">
        <v>62</v>
      </c>
      <c r="F358" s="76" t="n">
        <v>10.48</v>
      </c>
      <c r="G358" s="66"/>
      <c r="H358" s="67" t="n">
        <f aca="false">F358*G358</f>
        <v>0</v>
      </c>
      <c r="I358" s="68" t="n">
        <v>0.05372</v>
      </c>
      <c r="J358" s="69" t="n">
        <f aca="false">F358*I358</f>
        <v>0.5629856</v>
      </c>
      <c r="K358" s="68"/>
      <c r="L358" s="69" t="n">
        <f aca="false">F358*K358</f>
        <v>0</v>
      </c>
      <c r="M358" s="70" t="s">
        <v>61</v>
      </c>
    </row>
    <row collapsed="false" customFormat="false" customHeight="false" hidden="false" ht="23.85" outlineLevel="0" r="359">
      <c r="A359" s="60" t="n">
        <f aca="false">A358+1</f>
        <v>102</v>
      </c>
      <c r="B359" s="61" t="s">
        <v>57</v>
      </c>
      <c r="C359" s="62" t="s">
        <v>649</v>
      </c>
      <c r="D359" s="63" t="s">
        <v>650</v>
      </c>
      <c r="E359" s="64" t="s">
        <v>62</v>
      </c>
      <c r="F359" s="76" t="n">
        <v>9.02</v>
      </c>
      <c r="G359" s="66"/>
      <c r="H359" s="67" t="n">
        <f aca="false">F359*G359</f>
        <v>0</v>
      </c>
      <c r="I359" s="68" t="n">
        <v>0.05249</v>
      </c>
      <c r="J359" s="69" t="n">
        <f aca="false">F359*I359</f>
        <v>0.4734598</v>
      </c>
      <c r="K359" s="68"/>
      <c r="L359" s="69" t="n">
        <f aca="false">F359*K359</f>
        <v>0</v>
      </c>
      <c r="M359" s="70"/>
    </row>
    <row collapsed="false" customFormat="false" customHeight="false" hidden="false" ht="23.85" outlineLevel="0" r="360">
      <c r="A360" s="60" t="n">
        <f aca="false">A359+1</f>
        <v>103</v>
      </c>
      <c r="B360" s="61" t="s">
        <v>57</v>
      </c>
      <c r="C360" s="62" t="s">
        <v>651</v>
      </c>
      <c r="D360" s="63" t="s">
        <v>652</v>
      </c>
      <c r="E360" s="64" t="s">
        <v>62</v>
      </c>
      <c r="F360" s="76" t="n">
        <v>5.18</v>
      </c>
      <c r="G360" s="66"/>
      <c r="H360" s="67" t="n">
        <f aca="false">F360*G360</f>
        <v>0</v>
      </c>
      <c r="I360" s="68" t="n">
        <v>0.04963</v>
      </c>
      <c r="J360" s="69" t="n">
        <f aca="false">F360*I360</f>
        <v>0.2570834</v>
      </c>
      <c r="K360" s="68"/>
      <c r="L360" s="69" t="n">
        <f aca="false">F360*K360</f>
        <v>0</v>
      </c>
      <c r="M360" s="70"/>
    </row>
    <row collapsed="false" customFormat="false" customHeight="false" hidden="false" ht="23.85" outlineLevel="0" r="361">
      <c r="A361" s="60" t="n">
        <f aca="false">A360+1</f>
        <v>104</v>
      </c>
      <c r="B361" s="61" t="s">
        <v>57</v>
      </c>
      <c r="C361" s="62" t="s">
        <v>653</v>
      </c>
      <c r="D361" s="63" t="s">
        <v>654</v>
      </c>
      <c r="E361" s="64" t="s">
        <v>62</v>
      </c>
      <c r="F361" s="76" t="n">
        <v>11.2</v>
      </c>
      <c r="G361" s="66"/>
      <c r="H361" s="67" t="n">
        <f aca="false">F361*G361</f>
        <v>0</v>
      </c>
      <c r="I361" s="68" t="n">
        <v>0.03116</v>
      </c>
      <c r="J361" s="69" t="n">
        <f aca="false">F361*I361</f>
        <v>0.348992</v>
      </c>
      <c r="K361" s="68"/>
      <c r="L361" s="69" t="n">
        <f aca="false">F361*K361</f>
        <v>0</v>
      </c>
      <c r="M361" s="70" t="s">
        <v>61</v>
      </c>
    </row>
    <row collapsed="false" customFormat="false" customHeight="false" hidden="false" ht="23.85" outlineLevel="0" r="362">
      <c r="A362" s="60" t="n">
        <f aca="false">A361+1</f>
        <v>105</v>
      </c>
      <c r="B362" s="61" t="s">
        <v>57</v>
      </c>
      <c r="C362" s="62" t="s">
        <v>655</v>
      </c>
      <c r="D362" s="63" t="s">
        <v>656</v>
      </c>
      <c r="E362" s="64" t="s">
        <v>62</v>
      </c>
      <c r="F362" s="76" t="n">
        <v>26.1</v>
      </c>
      <c r="G362" s="66"/>
      <c r="H362" s="67" t="n">
        <f aca="false">F362*G362</f>
        <v>0</v>
      </c>
      <c r="I362" s="68" t="n">
        <v>0.01181</v>
      </c>
      <c r="J362" s="69" t="n">
        <f aca="false">F362*I362</f>
        <v>0.308241</v>
      </c>
      <c r="K362" s="68"/>
      <c r="L362" s="69" t="n">
        <f aca="false">F362*K362</f>
        <v>0</v>
      </c>
      <c r="M362" s="70"/>
    </row>
    <row collapsed="false" customFormat="false" customHeight="false" hidden="false" ht="23.85" outlineLevel="0" r="363">
      <c r="A363" s="60" t="n">
        <f aca="false">A362+1</f>
        <v>106</v>
      </c>
      <c r="B363" s="61" t="s">
        <v>57</v>
      </c>
      <c r="C363" s="62" t="s">
        <v>657</v>
      </c>
      <c r="D363" s="63" t="s">
        <v>658</v>
      </c>
      <c r="E363" s="64" t="s">
        <v>62</v>
      </c>
      <c r="F363" s="76" t="n">
        <v>28.2</v>
      </c>
      <c r="G363" s="66"/>
      <c r="H363" s="67" t="n">
        <f aca="false">F363*G363</f>
        <v>0</v>
      </c>
      <c r="I363" s="68" t="n">
        <v>0.01379</v>
      </c>
      <c r="J363" s="69" t="n">
        <f aca="false">F363*I363</f>
        <v>0.388878</v>
      </c>
      <c r="K363" s="68"/>
      <c r="L363" s="69" t="n">
        <f aca="false">F363*K363</f>
        <v>0</v>
      </c>
      <c r="M363" s="70" t="s">
        <v>61</v>
      </c>
    </row>
    <row collapsed="false" customFormat="false" customHeight="false" hidden="false" ht="23.85" outlineLevel="0" r="364">
      <c r="A364" s="60" t="n">
        <f aca="false">A363+1</f>
        <v>107</v>
      </c>
      <c r="B364" s="61" t="s">
        <v>57</v>
      </c>
      <c r="C364" s="62" t="s">
        <v>659</v>
      </c>
      <c r="D364" s="63" t="s">
        <v>660</v>
      </c>
      <c r="E364" s="64" t="s">
        <v>62</v>
      </c>
      <c r="F364" s="76" t="n">
        <v>71.5</v>
      </c>
      <c r="G364" s="66"/>
      <c r="H364" s="67" t="n">
        <f aca="false">F364*G364</f>
        <v>0</v>
      </c>
      <c r="I364" s="68" t="n">
        <v>0.01223</v>
      </c>
      <c r="J364" s="69" t="n">
        <f aca="false">F364*I364</f>
        <v>0.874445</v>
      </c>
      <c r="K364" s="68"/>
      <c r="L364" s="69" t="n">
        <f aca="false">F364*K364</f>
        <v>0</v>
      </c>
      <c r="M364" s="70" t="s">
        <v>61</v>
      </c>
    </row>
    <row collapsed="false" customFormat="false" customHeight="false" hidden="false" ht="23.85" outlineLevel="0" r="365">
      <c r="A365" s="60" t="n">
        <f aca="false">A364+1</f>
        <v>108</v>
      </c>
      <c r="B365" s="61" t="s">
        <v>57</v>
      </c>
      <c r="C365" s="62" t="s">
        <v>661</v>
      </c>
      <c r="D365" s="63" t="s">
        <v>662</v>
      </c>
      <c r="E365" s="64" t="s">
        <v>103</v>
      </c>
      <c r="F365" s="76" t="n">
        <v>9.4503606</v>
      </c>
      <c r="G365" s="66"/>
      <c r="H365" s="67" t="n">
        <f aca="false">F365*G365</f>
        <v>0</v>
      </c>
      <c r="I365" s="68"/>
      <c r="J365" s="69" t="n">
        <v>0</v>
      </c>
      <c r="K365" s="68"/>
      <c r="L365" s="69" t="n">
        <f aca="false">F365*K365</f>
        <v>0</v>
      </c>
      <c r="M365" s="70" t="s">
        <v>61</v>
      </c>
    </row>
    <row collapsed="false" customFormat="false" customHeight="false" hidden="false" ht="14.05" outlineLevel="0" r="366">
      <c r="A366" s="82"/>
    </row>
    <row collapsed="false" customFormat="false" customHeight="false" hidden="false" ht="14.05" outlineLevel="0" r="367">
      <c r="A367" s="82"/>
      <c r="B367" s="50"/>
      <c r="C367" s="51"/>
      <c r="D367" s="52" t="s">
        <v>19</v>
      </c>
      <c r="E367" s="53"/>
      <c r="F367" s="54"/>
      <c r="G367" s="55"/>
      <c r="H367" s="56" t="n">
        <f aca="false">SUBTOTAL(9,H368:H382)</f>
        <v>0</v>
      </c>
      <c r="I367" s="57"/>
      <c r="J367" s="58" t="n">
        <f aca="false">SUBTOTAL(9,J368:J382)</f>
        <v>6.61980802</v>
      </c>
      <c r="K367" s="59"/>
      <c r="L367" s="58" t="n">
        <f aca="false">SUBTOTAL(9,L368:L382)</f>
        <v>12.4983761</v>
      </c>
    </row>
    <row collapsed="false" customFormat="false" customHeight="false" hidden="false" ht="23.85" outlineLevel="0" r="368">
      <c r="A368" s="60" t="n">
        <f aca="false">A365+1</f>
        <v>109</v>
      </c>
      <c r="B368" s="61" t="s">
        <v>57</v>
      </c>
      <c r="C368" s="62" t="s">
        <v>663</v>
      </c>
      <c r="D368" s="63" t="s">
        <v>664</v>
      </c>
      <c r="E368" s="64" t="s">
        <v>62</v>
      </c>
      <c r="F368" s="76" t="n">
        <v>385</v>
      </c>
      <c r="G368" s="66"/>
      <c r="H368" s="67" t="n">
        <f aca="false">F368*G368</f>
        <v>0</v>
      </c>
      <c r="I368" s="68" t="n">
        <v>0.0135</v>
      </c>
      <c r="J368" s="69" t="n">
        <f aca="false">F368*I368</f>
        <v>5.1975</v>
      </c>
      <c r="K368" s="68"/>
      <c r="L368" s="69" t="n">
        <f aca="false">F368*K368</f>
        <v>0</v>
      </c>
      <c r="M368" s="70" t="s">
        <v>61</v>
      </c>
    </row>
    <row collapsed="false" customFormat="false" customHeight="true" hidden="false" ht="16.2" outlineLevel="0" r="369">
      <c r="A369" s="60" t="n">
        <f aca="false">A368+1</f>
        <v>110</v>
      </c>
      <c r="B369" s="61" t="s">
        <v>57</v>
      </c>
      <c r="C369" s="62" t="s">
        <v>665</v>
      </c>
      <c r="D369" s="63" t="s">
        <v>666</v>
      </c>
      <c r="E369" s="64" t="s">
        <v>62</v>
      </c>
      <c r="F369" s="76" t="n">
        <v>385</v>
      </c>
      <c r="G369" s="66"/>
      <c r="H369" s="67" t="n">
        <f aca="false">F369*G369</f>
        <v>0</v>
      </c>
      <c r="I369" s="68"/>
      <c r="J369" s="69" t="n">
        <f aca="false">F369*I369</f>
        <v>0</v>
      </c>
      <c r="K369" s="68"/>
      <c r="L369" s="69" t="n">
        <f aca="false">F369*K369</f>
        <v>0</v>
      </c>
      <c r="M369" s="70" t="s">
        <v>61</v>
      </c>
    </row>
    <row collapsed="false" customFormat="false" customHeight="false" hidden="false" ht="23.85" outlineLevel="0" r="370">
      <c r="A370" s="60" t="n">
        <f aca="false">A369+1</f>
        <v>111</v>
      </c>
      <c r="B370" s="61" t="s">
        <v>57</v>
      </c>
      <c r="C370" s="62" t="s">
        <v>667</v>
      </c>
      <c r="D370" s="63" t="s">
        <v>668</v>
      </c>
      <c r="E370" s="64" t="s">
        <v>115</v>
      </c>
      <c r="F370" s="76" t="n">
        <v>42.76</v>
      </c>
      <c r="G370" s="66"/>
      <c r="H370" s="67" t="n">
        <f aca="false">F370*G370</f>
        <v>0</v>
      </c>
      <c r="I370" s="68" t="n">
        <v>0.00401</v>
      </c>
      <c r="J370" s="69" t="n">
        <f aca="false">F370*I370</f>
        <v>0.1714676</v>
      </c>
      <c r="K370" s="68"/>
      <c r="L370" s="69" t="n">
        <f aca="false">F370*K370</f>
        <v>0</v>
      </c>
      <c r="M370" s="70" t="s">
        <v>61</v>
      </c>
    </row>
    <row collapsed="false" customFormat="false" customHeight="false" hidden="false" ht="14.05" outlineLevel="0" r="371">
      <c r="A371" s="60"/>
      <c r="B371" s="61"/>
      <c r="C371" s="158"/>
      <c r="D371" s="93" t="s">
        <v>669</v>
      </c>
      <c r="E371" s="74"/>
      <c r="F371" s="194"/>
      <c r="G371" s="66"/>
      <c r="H371" s="67"/>
      <c r="I371" s="68"/>
      <c r="J371" s="69"/>
      <c r="K371" s="68"/>
      <c r="L371" s="69" t="n">
        <f aca="false">F371*K371</f>
        <v>0</v>
      </c>
      <c r="M371" s="70"/>
    </row>
    <row collapsed="false" customFormat="false" customHeight="false" hidden="false" ht="23.85" outlineLevel="0" r="372">
      <c r="A372" s="60" t="n">
        <f aca="false">A370+1</f>
        <v>112</v>
      </c>
      <c r="B372" s="61" t="s">
        <v>57</v>
      </c>
      <c r="C372" s="62" t="s">
        <v>670</v>
      </c>
      <c r="D372" s="63" t="s">
        <v>671</v>
      </c>
      <c r="E372" s="64" t="s">
        <v>115</v>
      </c>
      <c r="F372" s="81" t="n">
        <v>24.472</v>
      </c>
      <c r="G372" s="66"/>
      <c r="H372" s="67" t="n">
        <f aca="false">F372*G372</f>
        <v>0</v>
      </c>
      <c r="I372" s="68" t="n">
        <v>0.00401</v>
      </c>
      <c r="J372" s="69" t="n">
        <f aca="false">F372*I372</f>
        <v>0.09813272</v>
      </c>
      <c r="K372" s="68"/>
      <c r="L372" s="69" t="n">
        <f aca="false">F372*K372</f>
        <v>0</v>
      </c>
      <c r="M372" s="70" t="s">
        <v>61</v>
      </c>
    </row>
    <row collapsed="false" customFormat="false" customHeight="false" hidden="false" ht="14.05" outlineLevel="0" r="373">
      <c r="A373" s="60"/>
      <c r="B373" s="61"/>
      <c r="C373" s="62"/>
      <c r="D373" s="93" t="s">
        <v>672</v>
      </c>
      <c r="E373" s="74"/>
      <c r="F373" s="194"/>
      <c r="G373" s="66"/>
      <c r="H373" s="67"/>
      <c r="I373" s="68"/>
      <c r="J373" s="69"/>
      <c r="K373" s="68"/>
      <c r="L373" s="69" t="n">
        <f aca="false">F373*K373</f>
        <v>0</v>
      </c>
      <c r="M373" s="70"/>
    </row>
    <row collapsed="false" customFormat="false" customHeight="false" hidden="false" ht="14.05" outlineLevel="0" r="374">
      <c r="A374" s="60" t="n">
        <f aca="false">A372+1</f>
        <v>113</v>
      </c>
      <c r="B374" s="61" t="s">
        <v>57</v>
      </c>
      <c r="C374" s="62" t="s">
        <v>673</v>
      </c>
      <c r="D374" s="63" t="s">
        <v>674</v>
      </c>
      <c r="E374" s="64" t="s">
        <v>115</v>
      </c>
      <c r="F374" s="76" t="n">
        <v>52.47</v>
      </c>
      <c r="G374" s="66"/>
      <c r="H374" s="67" t="n">
        <f aca="false">F374*G374</f>
        <v>0</v>
      </c>
      <c r="I374" s="68" t="n">
        <v>0.00571</v>
      </c>
      <c r="J374" s="69" t="n">
        <f aca="false">F374*I374</f>
        <v>0.2996037</v>
      </c>
      <c r="K374" s="68"/>
      <c r="L374" s="69" t="n">
        <f aca="false">F374*K374</f>
        <v>0</v>
      </c>
      <c r="M374" s="70" t="s">
        <v>61</v>
      </c>
    </row>
    <row collapsed="false" customFormat="false" customHeight="false" hidden="false" ht="14.05" outlineLevel="0" r="375">
      <c r="A375" s="60"/>
      <c r="B375" s="61"/>
      <c r="C375" s="62"/>
      <c r="D375" s="93" t="s">
        <v>675</v>
      </c>
      <c r="E375" s="74"/>
      <c r="F375" s="194"/>
      <c r="G375" s="66"/>
      <c r="H375" s="67"/>
      <c r="I375" s="68"/>
      <c r="J375" s="69"/>
      <c r="K375" s="68"/>
      <c r="L375" s="69" t="n">
        <f aca="false">F375*K375</f>
        <v>0</v>
      </c>
      <c r="M375" s="70"/>
    </row>
    <row collapsed="false" customFormat="false" customHeight="false" hidden="false" ht="23.85" outlineLevel="0" r="376">
      <c r="A376" s="60" t="n">
        <f aca="false">A374+1</f>
        <v>114</v>
      </c>
      <c r="B376" s="61" t="s">
        <v>57</v>
      </c>
      <c r="C376" s="62" t="s">
        <v>676</v>
      </c>
      <c r="D376" s="63" t="s">
        <v>677</v>
      </c>
      <c r="E376" s="64" t="s">
        <v>115</v>
      </c>
      <c r="F376" s="76" t="n">
        <v>16.8</v>
      </c>
      <c r="G376" s="66"/>
      <c r="H376" s="67" t="n">
        <f aca="false">F376*G376</f>
        <v>0</v>
      </c>
      <c r="I376" s="68" t="n">
        <v>0.05078</v>
      </c>
      <c r="J376" s="69" t="n">
        <f aca="false">F376*I376</f>
        <v>0.853104</v>
      </c>
      <c r="K376" s="68"/>
      <c r="L376" s="69" t="n">
        <f aca="false">F376*K376</f>
        <v>0</v>
      </c>
      <c r="M376" s="70" t="s">
        <v>61</v>
      </c>
    </row>
    <row collapsed="false" customFormat="false" customHeight="false" hidden="false" ht="14.05" outlineLevel="0" r="377">
      <c r="A377" s="60"/>
      <c r="B377" s="61"/>
      <c r="C377" s="62"/>
      <c r="D377" s="63" t="s">
        <v>678</v>
      </c>
      <c r="E377" s="64"/>
      <c r="F377" s="76"/>
      <c r="G377" s="66"/>
      <c r="H377" s="67"/>
      <c r="I377" s="68"/>
      <c r="J377" s="69"/>
      <c r="K377" s="68"/>
      <c r="L377" s="69" t="n">
        <f aca="false">F377*K377</f>
        <v>0</v>
      </c>
      <c r="M377" s="70"/>
    </row>
    <row collapsed="false" customFormat="false" customHeight="false" hidden="false" ht="14.05" outlineLevel="0" r="378">
      <c r="A378" s="60" t="n">
        <f aca="false">A376+1</f>
        <v>115</v>
      </c>
      <c r="B378" s="61" t="s">
        <v>57</v>
      </c>
      <c r="C378" s="62" t="s">
        <v>679</v>
      </c>
      <c r="D378" s="63" t="s">
        <v>680</v>
      </c>
      <c r="E378" s="64" t="s">
        <v>103</v>
      </c>
      <c r="F378" s="76" t="n">
        <v>6.61980802</v>
      </c>
      <c r="G378" s="66"/>
      <c r="H378" s="67" t="n">
        <f aca="false">F378*G378</f>
        <v>0</v>
      </c>
      <c r="I378" s="68"/>
      <c r="J378" s="69" t="n">
        <v>0</v>
      </c>
      <c r="K378" s="68"/>
      <c r="L378" s="69" t="n">
        <f aca="false">F378*K378</f>
        <v>0</v>
      </c>
      <c r="M378" s="70" t="s">
        <v>61</v>
      </c>
    </row>
    <row collapsed="false" customFormat="false" customHeight="true" hidden="false" ht="13.2" outlineLevel="0" r="379">
      <c r="A379" s="60" t="n">
        <f aca="false">A378+1</f>
        <v>116</v>
      </c>
      <c r="B379" s="61" t="s">
        <v>57</v>
      </c>
      <c r="C379" s="62" t="s">
        <v>681</v>
      </c>
      <c r="D379" s="63" t="s">
        <v>682</v>
      </c>
      <c r="E379" s="64" t="s">
        <v>62</v>
      </c>
      <c r="F379" s="76" t="n">
        <v>325</v>
      </c>
      <c r="G379" s="66"/>
      <c r="H379" s="67" t="n">
        <f aca="false">F379*G379</f>
        <v>0</v>
      </c>
      <c r="I379" s="68"/>
      <c r="J379" s="69" t="n">
        <f aca="false">F379*I379</f>
        <v>0</v>
      </c>
      <c r="K379" s="68" t="n">
        <v>0.01778</v>
      </c>
      <c r="L379" s="69" t="n">
        <f aca="false">F379*K379</f>
        <v>5.7785</v>
      </c>
      <c r="M379" s="70" t="s">
        <v>61</v>
      </c>
    </row>
    <row collapsed="false" customFormat="false" customHeight="false" hidden="false" ht="23.85" outlineLevel="0" r="380">
      <c r="A380" s="60" t="n">
        <f aca="false">A379+1</f>
        <v>117</v>
      </c>
      <c r="B380" s="61" t="s">
        <v>57</v>
      </c>
      <c r="C380" s="62" t="s">
        <v>683</v>
      </c>
      <c r="D380" s="63" t="s">
        <v>684</v>
      </c>
      <c r="E380" s="64" t="s">
        <v>115</v>
      </c>
      <c r="F380" s="76" t="n">
        <v>52.47</v>
      </c>
      <c r="G380" s="66"/>
      <c r="H380" s="67" t="n">
        <f aca="false">F380*G380</f>
        <v>0</v>
      </c>
      <c r="I380" s="68"/>
      <c r="J380" s="69" t="n">
        <f aca="false">F380*I380</f>
        <v>0</v>
      </c>
      <c r="K380" s="68" t="n">
        <v>0.00463</v>
      </c>
      <c r="L380" s="69" t="n">
        <f aca="false">F380*K380</f>
        <v>0.2429361</v>
      </c>
      <c r="M380" s="70" t="s">
        <v>61</v>
      </c>
    </row>
    <row collapsed="false" customFormat="false" customHeight="false" hidden="false" ht="14.05" outlineLevel="0" r="381">
      <c r="A381" s="60" t="n">
        <f aca="false">A380+1</f>
        <v>118</v>
      </c>
      <c r="B381" s="61" t="s">
        <v>57</v>
      </c>
      <c r="C381" s="62" t="s">
        <v>685</v>
      </c>
      <c r="D381" s="63" t="s">
        <v>686</v>
      </c>
      <c r="E381" s="64" t="s">
        <v>62</v>
      </c>
      <c r="F381" s="76" t="n">
        <v>379</v>
      </c>
      <c r="G381" s="66"/>
      <c r="H381" s="67" t="n">
        <f aca="false">F381*G381</f>
        <v>0</v>
      </c>
      <c r="I381" s="68"/>
      <c r="J381" s="69" t="n">
        <f aca="false">F381*I381</f>
        <v>0</v>
      </c>
      <c r="K381" s="68" t="n">
        <v>0.01536</v>
      </c>
      <c r="L381" s="69" t="n">
        <f aca="false">F381*K381</f>
        <v>5.82144</v>
      </c>
      <c r="M381" s="70" t="s">
        <v>61</v>
      </c>
    </row>
    <row collapsed="false" customFormat="false" customHeight="false" hidden="false" ht="14.05" outlineLevel="0" r="382">
      <c r="A382" s="60" t="n">
        <f aca="false">A381+1</f>
        <v>119</v>
      </c>
      <c r="B382" s="61" t="s">
        <v>57</v>
      </c>
      <c r="C382" s="62" t="s">
        <v>687</v>
      </c>
      <c r="D382" s="63" t="s">
        <v>688</v>
      </c>
      <c r="E382" s="64" t="s">
        <v>62</v>
      </c>
      <c r="F382" s="76" t="n">
        <v>69</v>
      </c>
      <c r="G382" s="66"/>
      <c r="H382" s="67" t="n">
        <f aca="false">F382*G382</f>
        <v>0</v>
      </c>
      <c r="I382" s="68"/>
      <c r="J382" s="69" t="n">
        <f aca="false">F382*I382</f>
        <v>0</v>
      </c>
      <c r="K382" s="68" t="n">
        <v>0.0095</v>
      </c>
      <c r="L382" s="69" t="n">
        <f aca="false">F382*K382</f>
        <v>0.6555</v>
      </c>
      <c r="M382" s="70" t="s">
        <v>61</v>
      </c>
    </row>
    <row collapsed="false" customFormat="false" customHeight="false" hidden="false" ht="14.05" outlineLevel="0" r="383">
      <c r="A383" s="82"/>
      <c r="M383" s="212"/>
    </row>
    <row collapsed="false" customFormat="false" customHeight="true" hidden="false" ht="15.6" outlineLevel="0" r="384">
      <c r="A384" s="82"/>
      <c r="B384" s="50"/>
      <c r="C384" s="51"/>
      <c r="D384" s="52" t="s">
        <v>20</v>
      </c>
      <c r="E384" s="53"/>
      <c r="F384" s="54"/>
      <c r="G384" s="55"/>
      <c r="H384" s="56" t="n">
        <f aca="false">SUBTOTAL(9,H387:H464)</f>
        <v>0</v>
      </c>
      <c r="I384" s="57"/>
      <c r="J384" s="58" t="n">
        <f aca="false">SUBTOTAL(9,J387:J396)</f>
        <v>0</v>
      </c>
      <c r="K384" s="59"/>
      <c r="L384" s="58" t="n">
        <f aca="false">SUBTOTAL(9,L387:L396)</f>
        <v>0</v>
      </c>
      <c r="M384" s="212"/>
    </row>
    <row collapsed="false" customFormat="false" customHeight="false" hidden="false" ht="14.05" outlineLevel="0" r="385">
      <c r="A385" s="82"/>
      <c r="B385" s="50"/>
      <c r="C385" s="51"/>
      <c r="D385" s="213" t="s">
        <v>689</v>
      </c>
      <c r="E385" s="53"/>
      <c r="F385" s="54"/>
      <c r="G385" s="55"/>
      <c r="H385" s="56"/>
      <c r="I385" s="57"/>
      <c r="J385" s="58"/>
      <c r="K385" s="59"/>
      <c r="L385" s="58"/>
      <c r="M385" s="212"/>
    </row>
    <row collapsed="false" customFormat="false" customHeight="false" hidden="false" ht="14.05" outlineLevel="0" r="386">
      <c r="A386" s="82"/>
      <c r="B386" s="50"/>
      <c r="C386" s="51"/>
      <c r="D386" s="214" t="s">
        <v>690</v>
      </c>
      <c r="E386" s="53"/>
      <c r="F386" s="54"/>
      <c r="G386" s="55"/>
      <c r="H386" s="56"/>
      <c r="I386" s="57"/>
      <c r="J386" s="58"/>
      <c r="K386" s="59"/>
      <c r="L386" s="58"/>
      <c r="M386" s="212"/>
    </row>
    <row collapsed="false" customFormat="false" customHeight="false" hidden="false" ht="23.85" outlineLevel="0" r="387">
      <c r="A387" s="128" t="n">
        <f aca="false">A382+1</f>
        <v>120</v>
      </c>
      <c r="B387" s="61" t="s">
        <v>57</v>
      </c>
      <c r="C387" s="109" t="s">
        <v>691</v>
      </c>
      <c r="D387" s="215" t="s">
        <v>692</v>
      </c>
      <c r="E387" s="111" t="s">
        <v>298</v>
      </c>
      <c r="F387" s="76" t="n">
        <v>1</v>
      </c>
      <c r="G387" s="66"/>
      <c r="H387" s="67" t="n">
        <f aca="false">F387*G387</f>
        <v>0</v>
      </c>
      <c r="I387" s="68" t="n">
        <v>0</v>
      </c>
      <c r="J387" s="69" t="n">
        <f aca="false">F387*I387</f>
        <v>0</v>
      </c>
      <c r="K387" s="68"/>
      <c r="L387" s="69" t="n">
        <f aca="false">F387*K387</f>
        <v>0</v>
      </c>
      <c r="M387" s="70"/>
    </row>
    <row collapsed="false" customFormat="false" customHeight="false" hidden="false" ht="23.85" outlineLevel="0" r="388">
      <c r="A388" s="128" t="n">
        <f aca="false">A387+1</f>
        <v>121</v>
      </c>
      <c r="B388" s="61" t="s">
        <v>57</v>
      </c>
      <c r="C388" s="216" t="n">
        <f aca="false">C387+1</f>
        <v>76660002</v>
      </c>
      <c r="D388" s="215" t="s">
        <v>693</v>
      </c>
      <c r="E388" s="111" t="s">
        <v>298</v>
      </c>
      <c r="F388" s="76" t="n">
        <v>1</v>
      </c>
      <c r="G388" s="66"/>
      <c r="H388" s="67" t="n">
        <f aca="false">F388*G388</f>
        <v>0</v>
      </c>
      <c r="I388" s="68" t="n">
        <v>0</v>
      </c>
      <c r="J388" s="69" t="n">
        <f aca="false">F388*I388</f>
        <v>0</v>
      </c>
      <c r="K388" s="68"/>
      <c r="L388" s="69" t="n">
        <f aca="false">F388*K388</f>
        <v>0</v>
      </c>
      <c r="M388" s="70"/>
    </row>
    <row collapsed="false" customFormat="false" customHeight="false" hidden="false" ht="14.05" outlineLevel="0" r="389">
      <c r="A389" s="128" t="n">
        <f aca="false">A388+1</f>
        <v>122</v>
      </c>
      <c r="B389" s="61" t="s">
        <v>57</v>
      </c>
      <c r="C389" s="216" t="n">
        <f aca="false">C388+1</f>
        <v>76660003</v>
      </c>
      <c r="D389" s="215" t="s">
        <v>694</v>
      </c>
      <c r="E389" s="111" t="s">
        <v>298</v>
      </c>
      <c r="F389" s="76" t="n">
        <v>1</v>
      </c>
      <c r="G389" s="66"/>
      <c r="H389" s="67" t="n">
        <f aca="false">F389*G389</f>
        <v>0</v>
      </c>
      <c r="I389" s="68" t="n">
        <v>0</v>
      </c>
      <c r="J389" s="69" t="n">
        <f aca="false">F389*I389</f>
        <v>0</v>
      </c>
      <c r="K389" s="68"/>
      <c r="L389" s="69" t="n">
        <f aca="false">F389*K389</f>
        <v>0</v>
      </c>
      <c r="M389" s="70"/>
    </row>
    <row collapsed="false" customFormat="false" customHeight="false" hidden="false" ht="14.05" outlineLevel="0" r="390">
      <c r="A390" s="128" t="n">
        <f aca="false">A389+1</f>
        <v>123</v>
      </c>
      <c r="B390" s="61" t="s">
        <v>57</v>
      </c>
      <c r="C390" s="216" t="n">
        <f aca="false">C389+1</f>
        <v>76660004</v>
      </c>
      <c r="D390" s="215" t="s">
        <v>695</v>
      </c>
      <c r="E390" s="111" t="s">
        <v>298</v>
      </c>
      <c r="F390" s="76" t="n">
        <v>1</v>
      </c>
      <c r="G390" s="66"/>
      <c r="H390" s="67" t="n">
        <f aca="false">F390*G390</f>
        <v>0</v>
      </c>
      <c r="I390" s="68" t="n">
        <v>0</v>
      </c>
      <c r="J390" s="69" t="n">
        <f aca="false">F390*I390</f>
        <v>0</v>
      </c>
      <c r="K390" s="68"/>
      <c r="L390" s="69" t="n">
        <f aca="false">F390*K390</f>
        <v>0</v>
      </c>
      <c r="M390" s="70"/>
    </row>
    <row collapsed="false" customFormat="false" customHeight="false" hidden="false" ht="23.85" outlineLevel="0" r="391">
      <c r="A391" s="128" t="n">
        <f aca="false">A390+1</f>
        <v>124</v>
      </c>
      <c r="B391" s="61" t="s">
        <v>57</v>
      </c>
      <c r="C391" s="216" t="n">
        <f aca="false">C390+1</f>
        <v>76660005</v>
      </c>
      <c r="D391" s="215" t="s">
        <v>696</v>
      </c>
      <c r="E391" s="111" t="s">
        <v>298</v>
      </c>
      <c r="F391" s="76" t="n">
        <v>1</v>
      </c>
      <c r="G391" s="66"/>
      <c r="H391" s="67" t="n">
        <f aca="false">F391*G391</f>
        <v>0</v>
      </c>
      <c r="I391" s="68" t="n">
        <v>0</v>
      </c>
      <c r="J391" s="69" t="n">
        <f aca="false">F391*I391</f>
        <v>0</v>
      </c>
      <c r="K391" s="68"/>
      <c r="L391" s="69" t="n">
        <f aca="false">F391*K391</f>
        <v>0</v>
      </c>
      <c r="M391" s="70"/>
    </row>
    <row collapsed="false" customFormat="false" customHeight="false" hidden="false" ht="23.85" outlineLevel="0" r="392">
      <c r="A392" s="128" t="n">
        <f aca="false">A391+1</f>
        <v>125</v>
      </c>
      <c r="B392" s="61" t="s">
        <v>57</v>
      </c>
      <c r="C392" s="216" t="n">
        <f aca="false">C391+1</f>
        <v>76660006</v>
      </c>
      <c r="D392" s="215" t="s">
        <v>697</v>
      </c>
      <c r="E392" s="111" t="s">
        <v>298</v>
      </c>
      <c r="F392" s="76" t="n">
        <v>1</v>
      </c>
      <c r="G392" s="66"/>
      <c r="H392" s="67" t="n">
        <f aca="false">F392*G392</f>
        <v>0</v>
      </c>
      <c r="I392" s="68" t="n">
        <v>0</v>
      </c>
      <c r="J392" s="69" t="n">
        <f aca="false">F392*I392</f>
        <v>0</v>
      </c>
      <c r="K392" s="68"/>
      <c r="L392" s="69" t="n">
        <f aca="false">F392*K392</f>
        <v>0</v>
      </c>
      <c r="M392" s="70"/>
    </row>
    <row collapsed="false" customFormat="false" customHeight="false" hidden="false" ht="14.05" outlineLevel="0" r="393">
      <c r="A393" s="128" t="n">
        <f aca="false">A392+1</f>
        <v>126</v>
      </c>
      <c r="B393" s="61" t="s">
        <v>57</v>
      </c>
      <c r="C393" s="216" t="n">
        <f aca="false">C392+1</f>
        <v>76660007</v>
      </c>
      <c r="D393" s="215" t="s">
        <v>698</v>
      </c>
      <c r="E393" s="111" t="s">
        <v>298</v>
      </c>
      <c r="F393" s="76" t="n">
        <v>1</v>
      </c>
      <c r="G393" s="66"/>
      <c r="H393" s="67" t="n">
        <f aca="false">F393*G393</f>
        <v>0</v>
      </c>
      <c r="I393" s="68" t="n">
        <v>0</v>
      </c>
      <c r="J393" s="69" t="n">
        <f aca="false">F393*I393</f>
        <v>0</v>
      </c>
      <c r="K393" s="68"/>
      <c r="L393" s="69" t="n">
        <f aca="false">F393*K393</f>
        <v>0</v>
      </c>
      <c r="M393" s="70"/>
    </row>
    <row collapsed="false" customFormat="false" customHeight="false" hidden="false" ht="23.85" outlineLevel="0" r="394">
      <c r="A394" s="128" t="n">
        <f aca="false">A393+1</f>
        <v>127</v>
      </c>
      <c r="B394" s="61" t="s">
        <v>57</v>
      </c>
      <c r="C394" s="216" t="n">
        <f aca="false">C393+1</f>
        <v>76660008</v>
      </c>
      <c r="D394" s="215" t="s">
        <v>699</v>
      </c>
      <c r="E394" s="111" t="s">
        <v>298</v>
      </c>
      <c r="F394" s="76" t="n">
        <v>3</v>
      </c>
      <c r="G394" s="66"/>
      <c r="H394" s="67" t="n">
        <f aca="false">F394*G394</f>
        <v>0</v>
      </c>
      <c r="I394" s="68" t="n">
        <v>0</v>
      </c>
      <c r="J394" s="69" t="n">
        <f aca="false">F394*I394</f>
        <v>0</v>
      </c>
      <c r="K394" s="68"/>
      <c r="L394" s="69" t="n">
        <f aca="false">F394*K394</f>
        <v>0</v>
      </c>
      <c r="M394" s="70"/>
    </row>
    <row collapsed="false" customFormat="false" customHeight="false" hidden="false" ht="23.85" outlineLevel="0" r="395">
      <c r="A395" s="128" t="n">
        <f aca="false">A394+1</f>
        <v>128</v>
      </c>
      <c r="B395" s="61" t="s">
        <v>57</v>
      </c>
      <c r="C395" s="216" t="n">
        <f aca="false">C394+1</f>
        <v>76660009</v>
      </c>
      <c r="D395" s="215" t="s">
        <v>700</v>
      </c>
      <c r="E395" s="111" t="s">
        <v>298</v>
      </c>
      <c r="F395" s="76" t="n">
        <v>5</v>
      </c>
      <c r="G395" s="66"/>
      <c r="H395" s="67" t="n">
        <f aca="false">F395*G395</f>
        <v>0</v>
      </c>
      <c r="I395" s="68" t="n">
        <v>0</v>
      </c>
      <c r="J395" s="69" t="n">
        <f aca="false">F395*I395</f>
        <v>0</v>
      </c>
      <c r="K395" s="68"/>
      <c r="L395" s="69" t="n">
        <f aca="false">F395*K395</f>
        <v>0</v>
      </c>
      <c r="M395" s="70"/>
    </row>
    <row collapsed="false" customFormat="false" customHeight="false" hidden="false" ht="14.05" outlineLevel="0" r="396">
      <c r="A396" s="128" t="n">
        <f aca="false">A395+1</f>
        <v>129</v>
      </c>
      <c r="B396" s="61" t="s">
        <v>57</v>
      </c>
      <c r="C396" s="216" t="n">
        <f aca="false">C395+1</f>
        <v>76660010</v>
      </c>
      <c r="D396" s="215" t="s">
        <v>701</v>
      </c>
      <c r="E396" s="111" t="s">
        <v>298</v>
      </c>
      <c r="F396" s="76" t="n">
        <v>1</v>
      </c>
      <c r="G396" s="66"/>
      <c r="H396" s="67" t="n">
        <f aca="false">F396*G396</f>
        <v>0</v>
      </c>
      <c r="I396" s="68" t="n">
        <v>0</v>
      </c>
      <c r="J396" s="69" t="n">
        <f aca="false">F396*I396</f>
        <v>0</v>
      </c>
      <c r="K396" s="68"/>
      <c r="L396" s="69" t="n">
        <f aca="false">F396*K396</f>
        <v>0</v>
      </c>
      <c r="M396" s="70"/>
    </row>
    <row collapsed="false" customFormat="false" customHeight="false" hidden="false" ht="23.85" outlineLevel="0" r="397">
      <c r="A397" s="128" t="n">
        <f aca="false">A396+1</f>
        <v>130</v>
      </c>
      <c r="B397" s="61" t="s">
        <v>57</v>
      </c>
      <c r="C397" s="216" t="n">
        <f aca="false">C396+1</f>
        <v>76660011</v>
      </c>
      <c r="D397" s="215" t="s">
        <v>702</v>
      </c>
      <c r="E397" s="111" t="s">
        <v>298</v>
      </c>
      <c r="F397" s="76" t="n">
        <v>1</v>
      </c>
      <c r="G397" s="66"/>
      <c r="H397" s="67" t="n">
        <f aca="false">F397*G397</f>
        <v>0</v>
      </c>
      <c r="I397" s="68" t="n">
        <v>0</v>
      </c>
      <c r="J397" s="69" t="n">
        <f aca="false">F397*I397</f>
        <v>0</v>
      </c>
      <c r="K397" s="68"/>
      <c r="L397" s="69" t="n">
        <f aca="false">F397*K397</f>
        <v>0</v>
      </c>
      <c r="M397" s="70"/>
    </row>
    <row collapsed="false" customFormat="false" customHeight="false" hidden="false" ht="23.85" outlineLevel="0" r="398">
      <c r="A398" s="128" t="n">
        <f aca="false">A397+1</f>
        <v>131</v>
      </c>
      <c r="B398" s="61" t="s">
        <v>57</v>
      </c>
      <c r="C398" s="216" t="n">
        <f aca="false">C397+1</f>
        <v>76660012</v>
      </c>
      <c r="D398" s="215" t="s">
        <v>703</v>
      </c>
      <c r="E398" s="111" t="s">
        <v>298</v>
      </c>
      <c r="F398" s="76" t="n">
        <v>1</v>
      </c>
      <c r="G398" s="66"/>
      <c r="H398" s="67" t="n">
        <f aca="false">F398*G398</f>
        <v>0</v>
      </c>
      <c r="I398" s="68" t="n">
        <v>0</v>
      </c>
      <c r="J398" s="69" t="n">
        <f aca="false">F398*I398</f>
        <v>0</v>
      </c>
      <c r="K398" s="68"/>
      <c r="L398" s="69" t="n">
        <f aca="false">F398*K398</f>
        <v>0</v>
      </c>
      <c r="M398" s="70"/>
    </row>
    <row collapsed="false" customFormat="false" customHeight="false" hidden="false" ht="14.05" outlineLevel="0" r="399">
      <c r="A399" s="128" t="n">
        <f aca="false">A398+1</f>
        <v>132</v>
      </c>
      <c r="B399" s="61" t="s">
        <v>57</v>
      </c>
      <c r="C399" s="216" t="n">
        <f aca="false">C398+1</f>
        <v>76660013</v>
      </c>
      <c r="D399" s="215" t="s">
        <v>704</v>
      </c>
      <c r="E399" s="111" t="s">
        <v>298</v>
      </c>
      <c r="F399" s="76" t="n">
        <v>5</v>
      </c>
      <c r="G399" s="66"/>
      <c r="H399" s="67" t="n">
        <f aca="false">F399*G399</f>
        <v>0</v>
      </c>
      <c r="I399" s="68" t="n">
        <v>0</v>
      </c>
      <c r="J399" s="69" t="n">
        <f aca="false">F399*I399</f>
        <v>0</v>
      </c>
      <c r="K399" s="68"/>
      <c r="L399" s="69" t="n">
        <f aca="false">F399*K399</f>
        <v>0</v>
      </c>
      <c r="M399" s="70"/>
    </row>
    <row collapsed="false" customFormat="false" customHeight="false" hidden="false" ht="14.05" outlineLevel="0" r="400">
      <c r="A400" s="128" t="n">
        <f aca="false">A399+1</f>
        <v>133</v>
      </c>
      <c r="B400" s="61" t="s">
        <v>57</v>
      </c>
      <c r="C400" s="216" t="n">
        <f aca="false">C399+1</f>
        <v>76660014</v>
      </c>
      <c r="D400" s="215" t="s">
        <v>705</v>
      </c>
      <c r="E400" s="111" t="s">
        <v>298</v>
      </c>
      <c r="F400" s="76" t="n">
        <v>2</v>
      </c>
      <c r="G400" s="66"/>
      <c r="H400" s="67" t="n">
        <f aca="false">F400*G400</f>
        <v>0</v>
      </c>
      <c r="I400" s="68" t="n">
        <v>0</v>
      </c>
      <c r="J400" s="69" t="n">
        <f aca="false">F400*I400</f>
        <v>0</v>
      </c>
      <c r="K400" s="68"/>
      <c r="L400" s="69" t="n">
        <f aca="false">F400*K400</f>
        <v>0</v>
      </c>
      <c r="M400" s="70"/>
    </row>
    <row collapsed="false" customFormat="false" customHeight="false" hidden="false" ht="23.85" outlineLevel="0" r="401">
      <c r="A401" s="128" t="n">
        <f aca="false">A400+1</f>
        <v>134</v>
      </c>
      <c r="B401" s="61" t="s">
        <v>57</v>
      </c>
      <c r="C401" s="216" t="n">
        <f aca="false">C400+1</f>
        <v>76660015</v>
      </c>
      <c r="D401" s="215" t="s">
        <v>706</v>
      </c>
      <c r="E401" s="111" t="s">
        <v>298</v>
      </c>
      <c r="F401" s="76" t="n">
        <v>2</v>
      </c>
      <c r="G401" s="66"/>
      <c r="H401" s="67" t="n">
        <f aca="false">F401*G401</f>
        <v>0</v>
      </c>
      <c r="I401" s="68" t="n">
        <v>0</v>
      </c>
      <c r="J401" s="69" t="n">
        <f aca="false">F401*I401</f>
        <v>0</v>
      </c>
      <c r="K401" s="68"/>
      <c r="L401" s="69" t="n">
        <f aca="false">F401*K401</f>
        <v>0</v>
      </c>
      <c r="M401" s="70"/>
    </row>
    <row collapsed="false" customFormat="false" customHeight="false" hidden="false" ht="23.85" outlineLevel="0" r="402">
      <c r="A402" s="128" t="n">
        <f aca="false">A401+1</f>
        <v>135</v>
      </c>
      <c r="B402" s="61" t="s">
        <v>57</v>
      </c>
      <c r="C402" s="216" t="n">
        <f aca="false">C401+1</f>
        <v>76660016</v>
      </c>
      <c r="D402" s="215" t="s">
        <v>707</v>
      </c>
      <c r="E402" s="111" t="s">
        <v>298</v>
      </c>
      <c r="F402" s="76" t="n">
        <v>3</v>
      </c>
      <c r="G402" s="66"/>
      <c r="H402" s="67" t="n">
        <f aca="false">F402*G402</f>
        <v>0</v>
      </c>
      <c r="I402" s="68" t="n">
        <v>0</v>
      </c>
      <c r="J402" s="69" t="n">
        <f aca="false">F402*I402</f>
        <v>0</v>
      </c>
      <c r="K402" s="68"/>
      <c r="L402" s="69" t="n">
        <f aca="false">F402*K402</f>
        <v>0</v>
      </c>
      <c r="M402" s="70"/>
    </row>
    <row collapsed="false" customFormat="false" customHeight="false" hidden="false" ht="23.85" outlineLevel="0" r="403">
      <c r="A403" s="128" t="n">
        <f aca="false">A402+1</f>
        <v>136</v>
      </c>
      <c r="B403" s="61" t="s">
        <v>57</v>
      </c>
      <c r="C403" s="216" t="n">
        <f aca="false">C402+1</f>
        <v>76660017</v>
      </c>
      <c r="D403" s="215" t="s">
        <v>708</v>
      </c>
      <c r="E403" s="111" t="s">
        <v>298</v>
      </c>
      <c r="F403" s="76" t="n">
        <v>3</v>
      </c>
      <c r="G403" s="66"/>
      <c r="H403" s="67" t="n">
        <f aca="false">F403*G403</f>
        <v>0</v>
      </c>
      <c r="I403" s="68" t="n">
        <v>0</v>
      </c>
      <c r="J403" s="69" t="n">
        <f aca="false">F403*I403</f>
        <v>0</v>
      </c>
      <c r="K403" s="68"/>
      <c r="L403" s="69" t="n">
        <f aca="false">F403*K403</f>
        <v>0</v>
      </c>
      <c r="M403" s="70"/>
    </row>
    <row collapsed="false" customFormat="false" customHeight="false" hidden="false" ht="23.85" outlineLevel="0" r="404">
      <c r="A404" s="128" t="n">
        <f aca="false">A403+1</f>
        <v>137</v>
      </c>
      <c r="B404" s="61" t="s">
        <v>57</v>
      </c>
      <c r="C404" s="216" t="n">
        <f aca="false">C403+1</f>
        <v>76660018</v>
      </c>
      <c r="D404" s="215" t="s">
        <v>709</v>
      </c>
      <c r="E404" s="111" t="s">
        <v>298</v>
      </c>
      <c r="F404" s="76" t="n">
        <v>2</v>
      </c>
      <c r="G404" s="66"/>
      <c r="H404" s="67" t="n">
        <f aca="false">F404*G404</f>
        <v>0</v>
      </c>
      <c r="I404" s="68" t="n">
        <v>0</v>
      </c>
      <c r="J404" s="69" t="n">
        <f aca="false">F404*I404</f>
        <v>0</v>
      </c>
      <c r="K404" s="68"/>
      <c r="L404" s="69" t="n">
        <f aca="false">F404*K404</f>
        <v>0</v>
      </c>
      <c r="M404" s="70"/>
    </row>
    <row collapsed="false" customFormat="false" customHeight="false" hidden="false" ht="23.85" outlineLevel="0" r="405">
      <c r="A405" s="128" t="n">
        <f aca="false">A404+1</f>
        <v>138</v>
      </c>
      <c r="B405" s="61" t="s">
        <v>57</v>
      </c>
      <c r="C405" s="216" t="n">
        <f aca="false">C404+1</f>
        <v>76660019</v>
      </c>
      <c r="D405" s="215" t="s">
        <v>710</v>
      </c>
      <c r="E405" s="111" t="s">
        <v>298</v>
      </c>
      <c r="F405" s="76" t="n">
        <v>1</v>
      </c>
      <c r="G405" s="66"/>
      <c r="H405" s="67" t="n">
        <f aca="false">F405*G405</f>
        <v>0</v>
      </c>
      <c r="I405" s="68" t="n">
        <v>0</v>
      </c>
      <c r="J405" s="69" t="n">
        <f aca="false">F405*I405</f>
        <v>0</v>
      </c>
      <c r="K405" s="68"/>
      <c r="L405" s="69" t="n">
        <f aca="false">F405*K405</f>
        <v>0</v>
      </c>
      <c r="M405" s="70"/>
    </row>
    <row collapsed="false" customFormat="false" customHeight="false" hidden="false" ht="23.85" outlineLevel="0" r="406">
      <c r="A406" s="128" t="n">
        <f aca="false">A405+1</f>
        <v>139</v>
      </c>
      <c r="B406" s="61" t="s">
        <v>57</v>
      </c>
      <c r="C406" s="216" t="n">
        <f aca="false">C405+1</f>
        <v>76660020</v>
      </c>
      <c r="D406" s="215" t="s">
        <v>711</v>
      </c>
      <c r="E406" s="111" t="s">
        <v>298</v>
      </c>
      <c r="F406" s="76" t="n">
        <v>1</v>
      </c>
      <c r="G406" s="66"/>
      <c r="H406" s="67" t="n">
        <f aca="false">F406*G406</f>
        <v>0</v>
      </c>
      <c r="I406" s="68" t="n">
        <v>0</v>
      </c>
      <c r="J406" s="69" t="n">
        <f aca="false">F406*I406</f>
        <v>0</v>
      </c>
      <c r="K406" s="68"/>
      <c r="L406" s="69" t="n">
        <f aca="false">F406*K406</f>
        <v>0</v>
      </c>
      <c r="M406" s="70"/>
    </row>
    <row collapsed="false" customFormat="false" customHeight="false" hidden="false" ht="14.05" outlineLevel="0" r="407">
      <c r="A407" s="128" t="n">
        <f aca="false">A406+1</f>
        <v>140</v>
      </c>
      <c r="B407" s="61" t="s">
        <v>57</v>
      </c>
      <c r="C407" s="216" t="n">
        <f aca="false">C406+1</f>
        <v>76660021</v>
      </c>
      <c r="D407" s="215" t="s">
        <v>712</v>
      </c>
      <c r="E407" s="111" t="s">
        <v>298</v>
      </c>
      <c r="F407" s="76" t="n">
        <v>1</v>
      </c>
      <c r="G407" s="66"/>
      <c r="H407" s="67" t="n">
        <f aca="false">F407*G407</f>
        <v>0</v>
      </c>
      <c r="I407" s="68" t="n">
        <v>0</v>
      </c>
      <c r="J407" s="69" t="n">
        <f aca="false">F407*I407</f>
        <v>0</v>
      </c>
      <c r="K407" s="68"/>
      <c r="L407" s="69" t="n">
        <f aca="false">F407*K407</f>
        <v>0</v>
      </c>
      <c r="M407" s="70"/>
    </row>
    <row collapsed="false" customFormat="false" customHeight="true" hidden="false" ht="15.6" outlineLevel="0" r="408">
      <c r="A408" s="128" t="n">
        <f aca="false">A407+1</f>
        <v>141</v>
      </c>
      <c r="B408" s="61" t="s">
        <v>57</v>
      </c>
      <c r="C408" s="216" t="n">
        <f aca="false">C407+1</f>
        <v>76660022</v>
      </c>
      <c r="D408" s="215" t="s">
        <v>713</v>
      </c>
      <c r="E408" s="111" t="s">
        <v>298</v>
      </c>
      <c r="F408" s="76" t="n">
        <v>1</v>
      </c>
      <c r="G408" s="66"/>
      <c r="H408" s="67" t="n">
        <f aca="false">F408*G408</f>
        <v>0</v>
      </c>
      <c r="I408" s="68" t="n">
        <v>0</v>
      </c>
      <c r="J408" s="69" t="n">
        <f aca="false">F408*I408</f>
        <v>0</v>
      </c>
      <c r="K408" s="68"/>
      <c r="L408" s="69" t="n">
        <f aca="false">F408*K408</f>
        <v>0</v>
      </c>
      <c r="M408" s="70"/>
    </row>
    <row collapsed="false" customFormat="false" customHeight="false" hidden="false" ht="14.05" outlineLevel="0" r="409">
      <c r="A409" s="128" t="n">
        <f aca="false">A408+1</f>
        <v>142</v>
      </c>
      <c r="B409" s="61" t="s">
        <v>57</v>
      </c>
      <c r="C409" s="216" t="n">
        <f aca="false">C408+1</f>
        <v>76660023</v>
      </c>
      <c r="D409" s="215" t="s">
        <v>714</v>
      </c>
      <c r="E409" s="111" t="s">
        <v>298</v>
      </c>
      <c r="F409" s="76" t="n">
        <v>2</v>
      </c>
      <c r="G409" s="66"/>
      <c r="H409" s="67" t="n">
        <f aca="false">F409*G409</f>
        <v>0</v>
      </c>
      <c r="I409" s="68" t="n">
        <v>0</v>
      </c>
      <c r="J409" s="69" t="n">
        <f aca="false">F409*I409</f>
        <v>0</v>
      </c>
      <c r="K409" s="68"/>
      <c r="L409" s="69" t="n">
        <f aca="false">F409*K409</f>
        <v>0</v>
      </c>
      <c r="M409" s="70"/>
    </row>
    <row collapsed="false" customFormat="true" customHeight="false" hidden="false" ht="14.05" outlineLevel="0" r="410" s="183">
      <c r="A410" s="172" t="n">
        <f aca="false">A409+1</f>
        <v>143</v>
      </c>
      <c r="B410" s="173" t="s">
        <v>57</v>
      </c>
      <c r="C410" s="217" t="n">
        <f aca="false">C409+1</f>
        <v>76660024</v>
      </c>
      <c r="D410" s="218" t="s">
        <v>715</v>
      </c>
      <c r="E410" s="219" t="s">
        <v>298</v>
      </c>
      <c r="F410" s="177" t="n">
        <v>4</v>
      </c>
      <c r="G410" s="210"/>
      <c r="H410" s="179" t="n">
        <f aca="false">F410*G410</f>
        <v>0</v>
      </c>
      <c r="I410" s="180" t="n">
        <v>0</v>
      </c>
      <c r="J410" s="181" t="n">
        <f aca="false">F410*I410</f>
        <v>0</v>
      </c>
      <c r="K410" s="180"/>
      <c r="L410" s="181" t="n">
        <f aca="false">F410*K410</f>
        <v>0</v>
      </c>
      <c r="M410" s="182"/>
    </row>
    <row collapsed="false" customFormat="true" customHeight="false" hidden="false" ht="14.05" outlineLevel="0" r="411" s="183">
      <c r="A411" s="172" t="n">
        <f aca="false">A410+1</f>
        <v>144</v>
      </c>
      <c r="B411" s="173" t="s">
        <v>57</v>
      </c>
      <c r="C411" s="217" t="n">
        <f aca="false">C410+1</f>
        <v>76660025</v>
      </c>
      <c r="D411" s="218" t="s">
        <v>716</v>
      </c>
      <c r="E411" s="219" t="s">
        <v>298</v>
      </c>
      <c r="F411" s="177" t="n">
        <v>1</v>
      </c>
      <c r="G411" s="210"/>
      <c r="H411" s="179" t="n">
        <f aca="false">F411*G411</f>
        <v>0</v>
      </c>
      <c r="I411" s="180" t="n">
        <v>0</v>
      </c>
      <c r="J411" s="181" t="n">
        <f aca="false">F411*I411</f>
        <v>0</v>
      </c>
      <c r="K411" s="180"/>
      <c r="L411" s="181" t="n">
        <f aca="false">F411*K411</f>
        <v>0</v>
      </c>
      <c r="M411" s="182"/>
    </row>
    <row collapsed="false" customFormat="false" customHeight="false" hidden="false" ht="23.85" outlineLevel="0" r="412">
      <c r="A412" s="128" t="n">
        <f aca="false">A411+1</f>
        <v>145</v>
      </c>
      <c r="B412" s="220" t="s">
        <v>57</v>
      </c>
      <c r="C412" s="221" t="n">
        <f aca="false">C411+1</f>
        <v>76660026</v>
      </c>
      <c r="D412" s="215" t="s">
        <v>717</v>
      </c>
      <c r="E412" s="64" t="s">
        <v>298</v>
      </c>
      <c r="F412" s="76" t="n">
        <v>1</v>
      </c>
      <c r="G412" s="66"/>
      <c r="H412" s="67" t="n">
        <f aca="false">F412*G412</f>
        <v>0</v>
      </c>
      <c r="I412" s="68" t="n">
        <v>0</v>
      </c>
      <c r="J412" s="69" t="n">
        <f aca="false">F412*I412</f>
        <v>0</v>
      </c>
      <c r="K412" s="68"/>
      <c r="L412" s="69" t="n">
        <f aca="false">F412*K412</f>
        <v>0</v>
      </c>
      <c r="M412" s="70"/>
    </row>
    <row collapsed="false" customFormat="false" customHeight="false" hidden="false" ht="14.05" outlineLevel="0" r="413">
      <c r="A413" s="128" t="n">
        <f aca="false">A412+1</f>
        <v>146</v>
      </c>
      <c r="B413" s="220" t="s">
        <v>57</v>
      </c>
      <c r="C413" s="221" t="n">
        <f aca="false">C412+1</f>
        <v>76660027</v>
      </c>
      <c r="D413" s="200" t="s">
        <v>718</v>
      </c>
      <c r="E413" s="64" t="s">
        <v>298</v>
      </c>
      <c r="F413" s="76" t="n">
        <v>3</v>
      </c>
      <c r="G413" s="66"/>
      <c r="H413" s="67" t="n">
        <f aca="false">F413*G413</f>
        <v>0</v>
      </c>
      <c r="I413" s="68" t="n">
        <v>0</v>
      </c>
      <c r="J413" s="69" t="n">
        <f aca="false">F413*I413</f>
        <v>0</v>
      </c>
      <c r="K413" s="68"/>
      <c r="L413" s="69" t="n">
        <f aca="false">F413*K413</f>
        <v>0</v>
      </c>
      <c r="M413" s="70"/>
    </row>
    <row collapsed="false" customFormat="false" customHeight="false" hidden="false" ht="14.05" outlineLevel="0" r="414">
      <c r="A414" s="128" t="n">
        <f aca="false">A413+1</f>
        <v>147</v>
      </c>
      <c r="B414" s="220" t="s">
        <v>57</v>
      </c>
      <c r="C414" s="221" t="n">
        <f aca="false">C413+1</f>
        <v>76660028</v>
      </c>
      <c r="D414" s="200" t="s">
        <v>719</v>
      </c>
      <c r="E414" s="64" t="s">
        <v>298</v>
      </c>
      <c r="F414" s="76" t="n">
        <v>5</v>
      </c>
      <c r="G414" s="66"/>
      <c r="H414" s="67" t="n">
        <f aca="false">F414*G414</f>
        <v>0</v>
      </c>
      <c r="I414" s="68" t="n">
        <v>0</v>
      </c>
      <c r="J414" s="69" t="n">
        <f aca="false">F414*I414</f>
        <v>0</v>
      </c>
      <c r="K414" s="68"/>
      <c r="L414" s="69" t="n">
        <f aca="false">F414*K414</f>
        <v>0</v>
      </c>
      <c r="M414" s="70"/>
    </row>
    <row collapsed="false" customFormat="false" customHeight="false" hidden="false" ht="14.05" outlineLevel="0" r="415">
      <c r="A415" s="128" t="n">
        <f aca="false">A414+1</f>
        <v>148</v>
      </c>
      <c r="B415" s="220" t="s">
        <v>57</v>
      </c>
      <c r="C415" s="221" t="n">
        <f aca="false">C414+1</f>
        <v>76660029</v>
      </c>
      <c r="D415" s="200" t="s">
        <v>720</v>
      </c>
      <c r="E415" s="64" t="s">
        <v>298</v>
      </c>
      <c r="F415" s="76" t="n">
        <v>1</v>
      </c>
      <c r="G415" s="66"/>
      <c r="H415" s="67" t="n">
        <f aca="false">F415*G415</f>
        <v>0</v>
      </c>
      <c r="I415" s="68" t="n">
        <v>0</v>
      </c>
      <c r="J415" s="69" t="n">
        <f aca="false">F415*I415</f>
        <v>0</v>
      </c>
      <c r="K415" s="68"/>
      <c r="L415" s="69" t="n">
        <f aca="false">F415*K415</f>
        <v>0</v>
      </c>
      <c r="M415" s="70"/>
    </row>
    <row collapsed="false" customFormat="false" customHeight="false" hidden="false" ht="14.05" outlineLevel="0" r="416">
      <c r="A416" s="128" t="n">
        <f aca="false">A415+1</f>
        <v>149</v>
      </c>
      <c r="B416" s="220" t="s">
        <v>57</v>
      </c>
      <c r="C416" s="221" t="n">
        <f aca="false">C415+1</f>
        <v>76660030</v>
      </c>
      <c r="D416" s="200" t="s">
        <v>721</v>
      </c>
      <c r="E416" s="64" t="s">
        <v>298</v>
      </c>
      <c r="F416" s="76" t="n">
        <v>1</v>
      </c>
      <c r="G416" s="66"/>
      <c r="H416" s="67" t="n">
        <f aca="false">F416*G416</f>
        <v>0</v>
      </c>
      <c r="I416" s="68" t="n">
        <v>0</v>
      </c>
      <c r="J416" s="69" t="n">
        <f aca="false">F416*I416</f>
        <v>0</v>
      </c>
      <c r="K416" s="68"/>
      <c r="L416" s="69" t="n">
        <f aca="false">F416*K416</f>
        <v>0</v>
      </c>
      <c r="M416" s="70"/>
    </row>
    <row collapsed="false" customFormat="false" customHeight="false" hidden="false" ht="14.05" outlineLevel="0" r="417">
      <c r="A417" s="128" t="n">
        <f aca="false">A416+1</f>
        <v>150</v>
      </c>
      <c r="B417" s="220" t="s">
        <v>57</v>
      </c>
      <c r="C417" s="221" t="n">
        <f aca="false">C416+1</f>
        <v>76660031</v>
      </c>
      <c r="D417" s="200" t="s">
        <v>722</v>
      </c>
      <c r="E417" s="64" t="s">
        <v>298</v>
      </c>
      <c r="F417" s="76" t="n">
        <v>5</v>
      </c>
      <c r="G417" s="66"/>
      <c r="H417" s="67" t="n">
        <f aca="false">F417*G417</f>
        <v>0</v>
      </c>
      <c r="I417" s="68" t="n">
        <v>0</v>
      </c>
      <c r="J417" s="69" t="n">
        <f aca="false">F417*I417</f>
        <v>0</v>
      </c>
      <c r="K417" s="68"/>
      <c r="L417" s="69" t="n">
        <f aca="false">F417*K417</f>
        <v>0</v>
      </c>
      <c r="M417" s="70"/>
    </row>
    <row collapsed="false" customFormat="false" customHeight="false" hidden="false" ht="14.05" outlineLevel="0" r="418">
      <c r="A418" s="128" t="n">
        <f aca="false">A417+1</f>
        <v>151</v>
      </c>
      <c r="B418" s="220" t="s">
        <v>57</v>
      </c>
      <c r="C418" s="221" t="n">
        <f aca="false">C417+1</f>
        <v>76660032</v>
      </c>
      <c r="D418" s="200" t="s">
        <v>723</v>
      </c>
      <c r="E418" s="64" t="s">
        <v>298</v>
      </c>
      <c r="F418" s="76" t="n">
        <v>2</v>
      </c>
      <c r="G418" s="66"/>
      <c r="H418" s="67" t="n">
        <f aca="false">F418*G418</f>
        <v>0</v>
      </c>
      <c r="I418" s="68" t="n">
        <v>0</v>
      </c>
      <c r="J418" s="69" t="n">
        <f aca="false">F418*I418</f>
        <v>0</v>
      </c>
      <c r="K418" s="68"/>
      <c r="L418" s="69" t="n">
        <f aca="false">F418*K418</f>
        <v>0</v>
      </c>
      <c r="M418" s="70"/>
    </row>
    <row collapsed="false" customFormat="false" customHeight="false" hidden="false" ht="14.05" outlineLevel="0" r="419">
      <c r="A419" s="128" t="n">
        <f aca="false">A418+1</f>
        <v>152</v>
      </c>
      <c r="B419" s="220" t="s">
        <v>57</v>
      </c>
      <c r="C419" s="221" t="n">
        <f aca="false">C418+1</f>
        <v>76660033</v>
      </c>
      <c r="D419" s="200" t="s">
        <v>724</v>
      </c>
      <c r="E419" s="64" t="s">
        <v>298</v>
      </c>
      <c r="F419" s="76" t="n">
        <v>2</v>
      </c>
      <c r="G419" s="66"/>
      <c r="H419" s="67" t="n">
        <f aca="false">F419*G419</f>
        <v>0</v>
      </c>
      <c r="I419" s="68" t="n">
        <v>0</v>
      </c>
      <c r="J419" s="69" t="n">
        <f aca="false">F419*I419</f>
        <v>0</v>
      </c>
      <c r="K419" s="68"/>
      <c r="L419" s="69" t="n">
        <f aca="false">F419*K419</f>
        <v>0</v>
      </c>
      <c r="M419" s="70"/>
    </row>
    <row collapsed="false" customFormat="false" customHeight="false" hidden="false" ht="14.05" outlineLevel="0" r="420">
      <c r="A420" s="128" t="n">
        <f aca="false">A419+1</f>
        <v>153</v>
      </c>
      <c r="B420" s="220" t="s">
        <v>57</v>
      </c>
      <c r="C420" s="221" t="n">
        <f aca="false">C419+1</f>
        <v>76660034</v>
      </c>
      <c r="D420" s="200" t="s">
        <v>725</v>
      </c>
      <c r="E420" s="64" t="s">
        <v>298</v>
      </c>
      <c r="F420" s="76" t="n">
        <v>3</v>
      </c>
      <c r="G420" s="66"/>
      <c r="H420" s="67" t="n">
        <f aca="false">F420*G420</f>
        <v>0</v>
      </c>
      <c r="I420" s="68" t="n">
        <v>0</v>
      </c>
      <c r="J420" s="69" t="n">
        <f aca="false">F420*I420</f>
        <v>0</v>
      </c>
      <c r="K420" s="68"/>
      <c r="L420" s="69" t="n">
        <f aca="false">F420*K420</f>
        <v>0</v>
      </c>
      <c r="M420" s="70"/>
    </row>
    <row collapsed="false" customFormat="false" customHeight="false" hidden="false" ht="14.05" outlineLevel="0" r="421">
      <c r="A421" s="128" t="n">
        <f aca="false">A420+1</f>
        <v>154</v>
      </c>
      <c r="B421" s="220" t="s">
        <v>57</v>
      </c>
      <c r="C421" s="221" t="n">
        <f aca="false">C420+1</f>
        <v>76660035</v>
      </c>
      <c r="D421" s="200" t="s">
        <v>726</v>
      </c>
      <c r="E421" s="64" t="s">
        <v>298</v>
      </c>
      <c r="F421" s="76" t="n">
        <v>3</v>
      </c>
      <c r="G421" s="66"/>
      <c r="H421" s="67" t="n">
        <f aca="false">F421*G421</f>
        <v>0</v>
      </c>
      <c r="I421" s="68" t="n">
        <v>0</v>
      </c>
      <c r="J421" s="69" t="n">
        <f aca="false">F421*I421</f>
        <v>0</v>
      </c>
      <c r="K421" s="68"/>
      <c r="L421" s="69" t="n">
        <f aca="false">F421*K421</f>
        <v>0</v>
      </c>
      <c r="M421" s="70"/>
    </row>
    <row collapsed="false" customFormat="false" customHeight="false" hidden="false" ht="14.05" outlineLevel="0" r="422">
      <c r="A422" s="128" t="n">
        <f aca="false">A421+1</f>
        <v>155</v>
      </c>
      <c r="B422" s="220" t="s">
        <v>57</v>
      </c>
      <c r="C422" s="221" t="n">
        <f aca="false">C421+1</f>
        <v>76660036</v>
      </c>
      <c r="D422" s="200" t="s">
        <v>727</v>
      </c>
      <c r="E422" s="64" t="s">
        <v>298</v>
      </c>
      <c r="F422" s="76" t="n">
        <v>2</v>
      </c>
      <c r="G422" s="66"/>
      <c r="H422" s="67" t="n">
        <f aca="false">F422*G422</f>
        <v>0</v>
      </c>
      <c r="I422" s="68" t="n">
        <v>0</v>
      </c>
      <c r="J422" s="69" t="n">
        <f aca="false">F422*I422</f>
        <v>0</v>
      </c>
      <c r="K422" s="68"/>
      <c r="L422" s="69" t="n">
        <f aca="false">F422*K422</f>
        <v>0</v>
      </c>
      <c r="M422" s="70"/>
    </row>
    <row collapsed="false" customFormat="false" customHeight="false" hidden="false" ht="14.05" outlineLevel="0" r="423">
      <c r="A423" s="128" t="n">
        <f aca="false">A422+1</f>
        <v>156</v>
      </c>
      <c r="B423" s="220" t="s">
        <v>57</v>
      </c>
      <c r="C423" s="221" t="n">
        <f aca="false">C422+1</f>
        <v>76660037</v>
      </c>
      <c r="D423" s="200" t="s">
        <v>728</v>
      </c>
      <c r="E423" s="64" t="s">
        <v>298</v>
      </c>
      <c r="F423" s="76" t="n">
        <v>1</v>
      </c>
      <c r="G423" s="66"/>
      <c r="H423" s="67" t="n">
        <f aca="false">F423*G423</f>
        <v>0</v>
      </c>
      <c r="I423" s="68" t="n">
        <v>0</v>
      </c>
      <c r="J423" s="69" t="n">
        <f aca="false">F423*I423</f>
        <v>0</v>
      </c>
      <c r="K423" s="68"/>
      <c r="L423" s="69" t="n">
        <f aca="false">F423*K423</f>
        <v>0</v>
      </c>
      <c r="M423" s="70"/>
    </row>
    <row collapsed="false" customFormat="false" customHeight="false" hidden="false" ht="14.05" outlineLevel="0" r="424">
      <c r="A424" s="128" t="n">
        <f aca="false">A423+1</f>
        <v>157</v>
      </c>
      <c r="B424" s="220" t="s">
        <v>57</v>
      </c>
      <c r="C424" s="221" t="n">
        <f aca="false">C423+1</f>
        <v>76660038</v>
      </c>
      <c r="D424" s="200" t="s">
        <v>729</v>
      </c>
      <c r="E424" s="64" t="s">
        <v>298</v>
      </c>
      <c r="F424" s="76" t="n">
        <v>1</v>
      </c>
      <c r="G424" s="66"/>
      <c r="H424" s="67" t="n">
        <f aca="false">F424*G424</f>
        <v>0</v>
      </c>
      <c r="I424" s="68" t="n">
        <v>0</v>
      </c>
      <c r="J424" s="69" t="n">
        <f aca="false">F424*I424</f>
        <v>0</v>
      </c>
      <c r="K424" s="68"/>
      <c r="L424" s="69" t="n">
        <f aca="false">F424*K424</f>
        <v>0</v>
      </c>
      <c r="M424" s="70"/>
    </row>
    <row collapsed="false" customFormat="false" customHeight="false" hidden="false" ht="14.05" outlineLevel="0" r="425">
      <c r="A425" s="128" t="n">
        <f aca="false">A424+1</f>
        <v>158</v>
      </c>
      <c r="B425" s="220" t="s">
        <v>57</v>
      </c>
      <c r="C425" s="221" t="n">
        <f aca="false">C424+1</f>
        <v>76660039</v>
      </c>
      <c r="D425" s="200" t="s">
        <v>730</v>
      </c>
      <c r="E425" s="64" t="s">
        <v>298</v>
      </c>
      <c r="F425" s="76" t="n">
        <v>2</v>
      </c>
      <c r="G425" s="66"/>
      <c r="H425" s="67" t="n">
        <f aca="false">F425*G425</f>
        <v>0</v>
      </c>
      <c r="I425" s="68" t="n">
        <v>0</v>
      </c>
      <c r="J425" s="69" t="n">
        <f aca="false">F425*I425</f>
        <v>0</v>
      </c>
      <c r="K425" s="68"/>
      <c r="L425" s="69" t="n">
        <f aca="false">F425*K425</f>
        <v>0</v>
      </c>
      <c r="M425" s="70"/>
    </row>
    <row collapsed="false" customFormat="false" customHeight="false" hidden="false" ht="23.85" outlineLevel="0" r="426">
      <c r="A426" s="128" t="n">
        <f aca="false">A425+1</f>
        <v>159</v>
      </c>
      <c r="B426" s="61" t="s">
        <v>57</v>
      </c>
      <c r="C426" s="62" t="s">
        <v>731</v>
      </c>
      <c r="D426" s="63" t="s">
        <v>732</v>
      </c>
      <c r="E426" s="64" t="s">
        <v>62</v>
      </c>
      <c r="F426" s="76" t="n">
        <v>126</v>
      </c>
      <c r="G426" s="66"/>
      <c r="H426" s="67" t="n">
        <f aca="false">F426*G426</f>
        <v>0</v>
      </c>
      <c r="I426" s="68"/>
      <c r="J426" s="69" t="n">
        <f aca="false">F426*I426</f>
        <v>0</v>
      </c>
      <c r="K426" s="68"/>
      <c r="L426" s="69" t="n">
        <f aca="false">F426*K426</f>
        <v>0</v>
      </c>
      <c r="M426" s="70"/>
    </row>
    <row collapsed="false" customFormat="false" customHeight="false" hidden="false" ht="14.05" outlineLevel="0" r="427">
      <c r="A427" s="128" t="n">
        <f aca="false">A426+1</f>
        <v>160</v>
      </c>
      <c r="B427" s="61" t="s">
        <v>57</v>
      </c>
      <c r="C427" s="62" t="s">
        <v>733</v>
      </c>
      <c r="D427" s="63" t="s">
        <v>734</v>
      </c>
      <c r="E427" s="64" t="s">
        <v>115</v>
      </c>
      <c r="F427" s="76" t="n">
        <v>252</v>
      </c>
      <c r="G427" s="66"/>
      <c r="H427" s="67" t="n">
        <f aca="false">F427*G427</f>
        <v>0</v>
      </c>
      <c r="I427" s="68"/>
      <c r="J427" s="69" t="n">
        <f aca="false">F427*I427</f>
        <v>0</v>
      </c>
      <c r="K427" s="68"/>
      <c r="L427" s="69" t="n">
        <f aca="false">F427*K427</f>
        <v>0</v>
      </c>
      <c r="M427" s="70" t="s">
        <v>61</v>
      </c>
    </row>
    <row collapsed="false" customFormat="false" customHeight="true" hidden="false" ht="15.6" outlineLevel="0" r="428">
      <c r="A428" s="128" t="n">
        <f aca="false">A427+1</f>
        <v>161</v>
      </c>
      <c r="B428" s="61" t="s">
        <v>91</v>
      </c>
      <c r="C428" s="221" t="n">
        <f aca="false">C425+1</f>
        <v>76660040</v>
      </c>
      <c r="D428" s="63" t="s">
        <v>735</v>
      </c>
      <c r="E428" s="64" t="s">
        <v>62</v>
      </c>
      <c r="F428" s="76" t="n">
        <v>132.3</v>
      </c>
      <c r="G428" s="66"/>
      <c r="H428" s="67" t="n">
        <f aca="false">F428*G428</f>
        <v>0</v>
      </c>
      <c r="I428" s="68"/>
      <c r="J428" s="69" t="n">
        <f aca="false">F428*I428</f>
        <v>0</v>
      </c>
      <c r="K428" s="68"/>
      <c r="L428" s="69" t="n">
        <f aca="false">F428*K428</f>
        <v>0</v>
      </c>
      <c r="M428" s="70"/>
    </row>
    <row collapsed="false" customFormat="false" customHeight="false" hidden="false" ht="14.05" outlineLevel="0" r="429">
      <c r="A429" s="128" t="n">
        <f aca="false">A428+1</f>
        <v>162</v>
      </c>
      <c r="B429" s="61" t="s">
        <v>91</v>
      </c>
      <c r="C429" s="221" t="n">
        <f aca="false">C428+1</f>
        <v>76660041</v>
      </c>
      <c r="D429" s="63" t="s">
        <v>736</v>
      </c>
      <c r="E429" s="64" t="s">
        <v>60</v>
      </c>
      <c r="F429" s="81" t="n">
        <v>0.8316</v>
      </c>
      <c r="G429" s="66"/>
      <c r="H429" s="67" t="n">
        <f aca="false">F429*G429</f>
        <v>0</v>
      </c>
      <c r="I429" s="68"/>
      <c r="J429" s="69" t="n">
        <f aca="false">F429*I429</f>
        <v>0</v>
      </c>
      <c r="K429" s="68"/>
      <c r="L429" s="69" t="n">
        <f aca="false">F429*K429</f>
        <v>0</v>
      </c>
      <c r="M429" s="70"/>
    </row>
    <row collapsed="false" customFormat="false" customHeight="false" hidden="false" ht="14.05" outlineLevel="0" r="430">
      <c r="A430" s="128" t="n">
        <f aca="false">A429+1</f>
        <v>163</v>
      </c>
      <c r="B430" s="61" t="s">
        <v>91</v>
      </c>
      <c r="C430" s="221" t="n">
        <f aca="false">C429+1</f>
        <v>76660042</v>
      </c>
      <c r="D430" s="63" t="s">
        <v>737</v>
      </c>
      <c r="E430" s="64" t="s">
        <v>60</v>
      </c>
      <c r="F430" s="81" t="n">
        <v>0.798336</v>
      </c>
      <c r="G430" s="66"/>
      <c r="H430" s="67" t="n">
        <f aca="false">F430*G430</f>
        <v>0</v>
      </c>
      <c r="I430" s="68"/>
      <c r="J430" s="69" t="n">
        <f aca="false">F430*I430</f>
        <v>0</v>
      </c>
      <c r="K430" s="68"/>
      <c r="L430" s="69" t="n">
        <f aca="false">F430*K430</f>
        <v>0</v>
      </c>
      <c r="M430" s="70"/>
    </row>
    <row collapsed="false" customFormat="false" customHeight="false" hidden="false" ht="14.05" outlineLevel="0" r="431">
      <c r="A431" s="128" t="n">
        <f aca="false">A430+1</f>
        <v>164</v>
      </c>
      <c r="B431" s="61" t="s">
        <v>91</v>
      </c>
      <c r="C431" s="221" t="n">
        <f aca="false">C430+1</f>
        <v>76660043</v>
      </c>
      <c r="D431" s="222" t="s">
        <v>738</v>
      </c>
      <c r="E431" s="64" t="s">
        <v>298</v>
      </c>
      <c r="F431" s="76" t="n">
        <v>2</v>
      </c>
      <c r="G431" s="202"/>
      <c r="H431" s="67" t="n">
        <f aca="false">F431*G431</f>
        <v>0</v>
      </c>
      <c r="I431" s="68" t="n">
        <v>0</v>
      </c>
      <c r="J431" s="69" t="n">
        <f aca="false">F431*I431</f>
        <v>0</v>
      </c>
      <c r="K431" s="68"/>
      <c r="L431" s="69" t="n">
        <f aca="false">F431*K431</f>
        <v>0</v>
      </c>
      <c r="M431" s="70"/>
    </row>
    <row collapsed="false" customFormat="false" customHeight="false" hidden="false" ht="14.05" outlineLevel="0" r="432">
      <c r="A432" s="128" t="n">
        <f aca="false">A431+1</f>
        <v>165</v>
      </c>
      <c r="B432" s="61" t="s">
        <v>91</v>
      </c>
      <c r="C432" s="221" t="n">
        <f aca="false">C431+1</f>
        <v>76660044</v>
      </c>
      <c r="D432" s="222" t="s">
        <v>739</v>
      </c>
      <c r="E432" s="64" t="s">
        <v>298</v>
      </c>
      <c r="F432" s="76" t="n">
        <v>2</v>
      </c>
      <c r="G432" s="202"/>
      <c r="H432" s="67" t="n">
        <f aca="false">F432*G432</f>
        <v>0</v>
      </c>
      <c r="I432" s="68" t="n">
        <v>0</v>
      </c>
      <c r="J432" s="69" t="n">
        <f aca="false">F432*I432</f>
        <v>0</v>
      </c>
      <c r="K432" s="68"/>
      <c r="L432" s="69" t="n">
        <f aca="false">F432*K432</f>
        <v>0</v>
      </c>
      <c r="M432" s="70"/>
    </row>
    <row collapsed="false" customFormat="false" customHeight="false" hidden="false" ht="14.05" outlineLevel="0" r="433">
      <c r="A433" s="128" t="n">
        <f aca="false">A432+1</f>
        <v>166</v>
      </c>
      <c r="B433" s="61" t="s">
        <v>91</v>
      </c>
      <c r="C433" s="221" t="n">
        <f aca="false">C432+1</f>
        <v>76660045</v>
      </c>
      <c r="D433" s="222" t="s">
        <v>740</v>
      </c>
      <c r="E433" s="64" t="s">
        <v>298</v>
      </c>
      <c r="F433" s="76" t="n">
        <v>2</v>
      </c>
      <c r="G433" s="202"/>
      <c r="H433" s="67" t="n">
        <f aca="false">F433*G433</f>
        <v>0</v>
      </c>
      <c r="I433" s="68" t="n">
        <v>0</v>
      </c>
      <c r="J433" s="69" t="n">
        <f aca="false">F433*I433</f>
        <v>0</v>
      </c>
      <c r="K433" s="68"/>
      <c r="L433" s="69" t="n">
        <f aca="false">F433*K433</f>
        <v>0</v>
      </c>
      <c r="M433" s="70"/>
    </row>
    <row collapsed="false" customFormat="false" customHeight="false" hidden="false" ht="23.85" outlineLevel="0" r="434">
      <c r="A434" s="128" t="n">
        <f aca="false">A433+1</f>
        <v>167</v>
      </c>
      <c r="B434" s="61" t="s">
        <v>91</v>
      </c>
      <c r="C434" s="221" t="n">
        <f aca="false">C433+1</f>
        <v>76660046</v>
      </c>
      <c r="D434" s="222" t="s">
        <v>741</v>
      </c>
      <c r="E434" s="64" t="s">
        <v>298</v>
      </c>
      <c r="F434" s="76" t="n">
        <v>1</v>
      </c>
      <c r="G434" s="202"/>
      <c r="H434" s="67" t="n">
        <f aca="false">F434*G434</f>
        <v>0</v>
      </c>
      <c r="I434" s="68" t="n">
        <v>0</v>
      </c>
      <c r="J434" s="69" t="n">
        <f aca="false">F434*I434</f>
        <v>0</v>
      </c>
      <c r="K434" s="68"/>
      <c r="L434" s="69" t="n">
        <f aca="false">F434*K434</f>
        <v>0</v>
      </c>
      <c r="M434" s="70"/>
    </row>
    <row collapsed="false" customFormat="false" customHeight="false" hidden="false" ht="14.05" outlineLevel="0" r="435">
      <c r="A435" s="128" t="n">
        <f aca="false">A434+1</f>
        <v>168</v>
      </c>
      <c r="B435" s="61" t="s">
        <v>91</v>
      </c>
      <c r="C435" s="221" t="n">
        <f aca="false">C434+1</f>
        <v>76660047</v>
      </c>
      <c r="D435" s="222" t="s">
        <v>742</v>
      </c>
      <c r="E435" s="64" t="s">
        <v>298</v>
      </c>
      <c r="F435" s="76" t="n">
        <v>1</v>
      </c>
      <c r="G435" s="202"/>
      <c r="H435" s="67" t="n">
        <f aca="false">F435*G435</f>
        <v>0</v>
      </c>
      <c r="I435" s="68" t="n">
        <v>0</v>
      </c>
      <c r="J435" s="69" t="n">
        <f aca="false">F435*I435</f>
        <v>0</v>
      </c>
      <c r="K435" s="68"/>
      <c r="L435" s="69" t="n">
        <f aca="false">F435*K435</f>
        <v>0</v>
      </c>
      <c r="M435" s="70"/>
    </row>
    <row collapsed="false" customFormat="false" customHeight="false" hidden="false" ht="23.85" outlineLevel="0" r="436">
      <c r="A436" s="128" t="n">
        <f aca="false">A435+1</f>
        <v>169</v>
      </c>
      <c r="B436" s="61" t="s">
        <v>91</v>
      </c>
      <c r="C436" s="221" t="n">
        <f aca="false">C435+1</f>
        <v>76660048</v>
      </c>
      <c r="D436" s="222" t="s">
        <v>743</v>
      </c>
      <c r="E436" s="64" t="s">
        <v>298</v>
      </c>
      <c r="F436" s="76" t="n">
        <v>1</v>
      </c>
      <c r="G436" s="202"/>
      <c r="H436" s="67" t="n">
        <f aca="false">F436*G436</f>
        <v>0</v>
      </c>
      <c r="I436" s="68" t="n">
        <v>0</v>
      </c>
      <c r="J436" s="69" t="n">
        <f aca="false">F436*I436</f>
        <v>0</v>
      </c>
      <c r="K436" s="68"/>
      <c r="L436" s="69" t="n">
        <f aca="false">F436*K436</f>
        <v>0</v>
      </c>
      <c r="M436" s="70"/>
    </row>
    <row collapsed="false" customFormat="false" customHeight="true" hidden="false" ht="16.2" outlineLevel="0" r="437">
      <c r="A437" s="128" t="n">
        <f aca="false">A436+1</f>
        <v>170</v>
      </c>
      <c r="B437" s="61" t="s">
        <v>91</v>
      </c>
      <c r="C437" s="221" t="n">
        <f aca="false">C436+1</f>
        <v>76660049</v>
      </c>
      <c r="D437" s="222" t="s">
        <v>744</v>
      </c>
      <c r="E437" s="64" t="s">
        <v>298</v>
      </c>
      <c r="F437" s="76" t="n">
        <v>1</v>
      </c>
      <c r="G437" s="202"/>
      <c r="H437" s="67" t="n">
        <f aca="false">F437*G437</f>
        <v>0</v>
      </c>
      <c r="I437" s="68" t="n">
        <v>0</v>
      </c>
      <c r="J437" s="69" t="n">
        <f aca="false">F437*I437</f>
        <v>0</v>
      </c>
      <c r="K437" s="68"/>
      <c r="L437" s="69" t="n">
        <f aca="false">F437*K437</f>
        <v>0</v>
      </c>
      <c r="M437" s="70"/>
    </row>
    <row collapsed="false" customFormat="false" customHeight="true" hidden="false" ht="16.2" outlineLevel="0" r="438">
      <c r="A438" s="128" t="n">
        <f aca="false">A437+1</f>
        <v>171</v>
      </c>
      <c r="B438" s="61" t="s">
        <v>91</v>
      </c>
      <c r="C438" s="221" t="n">
        <f aca="false">C437+1</f>
        <v>76660050</v>
      </c>
      <c r="D438" s="222" t="s">
        <v>745</v>
      </c>
      <c r="E438" s="64" t="s">
        <v>298</v>
      </c>
      <c r="F438" s="76" t="n">
        <v>1</v>
      </c>
      <c r="G438" s="202"/>
      <c r="H438" s="67" t="n">
        <f aca="false">F438*G438</f>
        <v>0</v>
      </c>
      <c r="I438" s="68" t="n">
        <v>0</v>
      </c>
      <c r="J438" s="69" t="n">
        <f aca="false">F438*I438</f>
        <v>0</v>
      </c>
      <c r="K438" s="68"/>
      <c r="L438" s="69" t="n">
        <f aca="false">F438*K438</f>
        <v>0</v>
      </c>
      <c r="M438" s="70"/>
    </row>
    <row collapsed="false" customFormat="false" customHeight="false" hidden="false" ht="14.05" outlineLevel="0" r="439">
      <c r="A439" s="128" t="n">
        <f aca="false">A438+1</f>
        <v>172</v>
      </c>
      <c r="B439" s="61" t="s">
        <v>91</v>
      </c>
      <c r="C439" s="221" t="n">
        <f aca="false">C438+1</f>
        <v>76660051</v>
      </c>
      <c r="D439" s="222" t="s">
        <v>746</v>
      </c>
      <c r="E439" s="64" t="s">
        <v>298</v>
      </c>
      <c r="F439" s="76" t="n">
        <v>1</v>
      </c>
      <c r="G439" s="202"/>
      <c r="H439" s="67" t="n">
        <f aca="false">F439*G439</f>
        <v>0</v>
      </c>
      <c r="I439" s="68" t="n">
        <v>0</v>
      </c>
      <c r="J439" s="69" t="n">
        <f aca="false">F439*I439</f>
        <v>0</v>
      </c>
      <c r="K439" s="68"/>
      <c r="L439" s="69" t="n">
        <f aca="false">F439*K439</f>
        <v>0</v>
      </c>
      <c r="M439" s="70"/>
    </row>
    <row collapsed="false" customFormat="false" customHeight="false" hidden="false" ht="14.05" outlineLevel="0" r="440">
      <c r="A440" s="128" t="n">
        <f aca="false">A439+1</f>
        <v>173</v>
      </c>
      <c r="B440" s="61" t="s">
        <v>91</v>
      </c>
      <c r="C440" s="221" t="n">
        <f aca="false">C439+1</f>
        <v>76660052</v>
      </c>
      <c r="D440" s="222" t="s">
        <v>747</v>
      </c>
      <c r="E440" s="64" t="s">
        <v>298</v>
      </c>
      <c r="F440" s="76" t="n">
        <v>1</v>
      </c>
      <c r="G440" s="202"/>
      <c r="H440" s="67" t="n">
        <f aca="false">F440*G440</f>
        <v>0</v>
      </c>
      <c r="I440" s="68" t="n">
        <v>0</v>
      </c>
      <c r="J440" s="69" t="n">
        <f aca="false">F440*I440</f>
        <v>0</v>
      </c>
      <c r="K440" s="68"/>
      <c r="L440" s="69" t="n">
        <f aca="false">F440*K440</f>
        <v>0</v>
      </c>
      <c r="M440" s="70"/>
    </row>
    <row collapsed="false" customFormat="false" customHeight="false" hidden="false" ht="14.05" outlineLevel="0" r="441">
      <c r="A441" s="128" t="n">
        <f aca="false">A440+1</f>
        <v>174</v>
      </c>
      <c r="B441" s="61" t="s">
        <v>91</v>
      </c>
      <c r="C441" s="221" t="n">
        <f aca="false">C440+1</f>
        <v>76660053</v>
      </c>
      <c r="D441" s="222" t="s">
        <v>748</v>
      </c>
      <c r="E441" s="64" t="s">
        <v>298</v>
      </c>
      <c r="F441" s="76" t="n">
        <v>2</v>
      </c>
      <c r="G441" s="202"/>
      <c r="H441" s="67" t="n">
        <f aca="false">F441*G441</f>
        <v>0</v>
      </c>
      <c r="I441" s="68" t="n">
        <v>0</v>
      </c>
      <c r="J441" s="69" t="n">
        <f aca="false">F441*I441</f>
        <v>0</v>
      </c>
      <c r="K441" s="68"/>
      <c r="L441" s="69" t="n">
        <f aca="false">F441*K441</f>
        <v>0</v>
      </c>
      <c r="M441" s="70"/>
    </row>
    <row collapsed="false" customFormat="false" customHeight="false" hidden="false" ht="14.05" outlineLevel="0" r="442">
      <c r="A442" s="128" t="n">
        <f aca="false">A441+1</f>
        <v>175</v>
      </c>
      <c r="B442" s="61" t="s">
        <v>91</v>
      </c>
      <c r="C442" s="221" t="n">
        <f aca="false">C441+1</f>
        <v>76660054</v>
      </c>
      <c r="D442" s="222" t="s">
        <v>749</v>
      </c>
      <c r="E442" s="64" t="s">
        <v>298</v>
      </c>
      <c r="F442" s="76" t="n">
        <v>1</v>
      </c>
      <c r="G442" s="202"/>
      <c r="H442" s="67" t="n">
        <f aca="false">F442*G442</f>
        <v>0</v>
      </c>
      <c r="I442" s="68" t="n">
        <v>0</v>
      </c>
      <c r="J442" s="69" t="n">
        <f aca="false">F442*I442</f>
        <v>0</v>
      </c>
      <c r="K442" s="68"/>
      <c r="L442" s="69" t="n">
        <f aca="false">F442*K442</f>
        <v>0</v>
      </c>
      <c r="M442" s="70"/>
    </row>
    <row collapsed="false" customFormat="false" customHeight="false" hidden="false" ht="14.05" outlineLevel="0" r="443">
      <c r="A443" s="128" t="n">
        <f aca="false">A442+1</f>
        <v>176</v>
      </c>
      <c r="B443" s="61" t="s">
        <v>91</v>
      </c>
      <c r="C443" s="221" t="n">
        <f aca="false">C442+1</f>
        <v>76660055</v>
      </c>
      <c r="D443" s="222" t="s">
        <v>750</v>
      </c>
      <c r="E443" s="64" t="s">
        <v>298</v>
      </c>
      <c r="F443" s="76" t="n">
        <v>1</v>
      </c>
      <c r="G443" s="202"/>
      <c r="H443" s="67" t="n">
        <f aca="false">F443*G443</f>
        <v>0</v>
      </c>
      <c r="I443" s="68" t="n">
        <v>0</v>
      </c>
      <c r="J443" s="69" t="n">
        <f aca="false">F443*I443</f>
        <v>0</v>
      </c>
      <c r="K443" s="68"/>
      <c r="L443" s="69" t="n">
        <f aca="false">F443*K443</f>
        <v>0</v>
      </c>
      <c r="M443" s="70"/>
    </row>
    <row collapsed="false" customFormat="false" customHeight="false" hidden="false" ht="14.05" outlineLevel="0" r="444">
      <c r="A444" s="128" t="n">
        <f aca="false">A443+1</f>
        <v>177</v>
      </c>
      <c r="B444" s="61" t="s">
        <v>91</v>
      </c>
      <c r="C444" s="221" t="n">
        <f aca="false">C443+1</f>
        <v>76660056</v>
      </c>
      <c r="D444" s="222" t="s">
        <v>751</v>
      </c>
      <c r="E444" s="64" t="s">
        <v>298</v>
      </c>
      <c r="F444" s="76" t="n">
        <v>1</v>
      </c>
      <c r="G444" s="202"/>
      <c r="H444" s="67" t="n">
        <f aca="false">F444*G444</f>
        <v>0</v>
      </c>
      <c r="I444" s="68" t="n">
        <v>0</v>
      </c>
      <c r="J444" s="69" t="n">
        <f aca="false">F444*I444</f>
        <v>0</v>
      </c>
      <c r="K444" s="68"/>
      <c r="L444" s="69" t="n">
        <f aca="false">F444*K444</f>
        <v>0</v>
      </c>
      <c r="M444" s="70"/>
    </row>
    <row collapsed="false" customFormat="false" customHeight="false" hidden="false" ht="14.05" outlineLevel="0" r="445">
      <c r="A445" s="128" t="n">
        <f aca="false">A444+1</f>
        <v>178</v>
      </c>
      <c r="B445" s="61" t="s">
        <v>91</v>
      </c>
      <c r="C445" s="221" t="n">
        <f aca="false">C444+1</f>
        <v>76660057</v>
      </c>
      <c r="D445" s="222" t="s">
        <v>752</v>
      </c>
      <c r="E445" s="64" t="s">
        <v>298</v>
      </c>
      <c r="F445" s="76" t="n">
        <v>1</v>
      </c>
      <c r="G445" s="202"/>
      <c r="H445" s="67" t="n">
        <f aca="false">F445*G445</f>
        <v>0</v>
      </c>
      <c r="I445" s="68" t="n">
        <v>0</v>
      </c>
      <c r="J445" s="69" t="n">
        <f aca="false">F445*I445</f>
        <v>0</v>
      </c>
      <c r="K445" s="68"/>
      <c r="L445" s="69" t="n">
        <f aca="false">F445*K445</f>
        <v>0</v>
      </c>
      <c r="M445" s="70"/>
    </row>
    <row collapsed="false" customFormat="false" customHeight="false" hidden="false" ht="14.05" outlineLevel="0" r="446">
      <c r="A446" s="128" t="n">
        <f aca="false">A445+1</f>
        <v>179</v>
      </c>
      <c r="B446" s="61" t="s">
        <v>91</v>
      </c>
      <c r="C446" s="221" t="n">
        <f aca="false">C445+1</f>
        <v>76660058</v>
      </c>
      <c r="D446" s="222" t="s">
        <v>753</v>
      </c>
      <c r="E446" s="64" t="s">
        <v>298</v>
      </c>
      <c r="F446" s="76" t="n">
        <v>1</v>
      </c>
      <c r="G446" s="202"/>
      <c r="H446" s="67" t="n">
        <f aca="false">F446*G446</f>
        <v>0</v>
      </c>
      <c r="I446" s="68" t="n">
        <v>0</v>
      </c>
      <c r="J446" s="69" t="n">
        <f aca="false">F446*I446</f>
        <v>0</v>
      </c>
      <c r="K446" s="68"/>
      <c r="L446" s="69" t="n">
        <f aca="false">F446*K446</f>
        <v>0</v>
      </c>
      <c r="M446" s="70"/>
    </row>
    <row collapsed="false" customFormat="false" customHeight="false" hidden="false" ht="14.05" outlineLevel="0" r="447">
      <c r="A447" s="128" t="n">
        <f aca="false">A446+1</f>
        <v>180</v>
      </c>
      <c r="B447" s="61" t="s">
        <v>91</v>
      </c>
      <c r="C447" s="221" t="n">
        <f aca="false">C446+1</f>
        <v>76660059</v>
      </c>
      <c r="D447" s="222" t="s">
        <v>754</v>
      </c>
      <c r="E447" s="64" t="s">
        <v>298</v>
      </c>
      <c r="F447" s="76" t="n">
        <v>1</v>
      </c>
      <c r="G447" s="202"/>
      <c r="H447" s="67" t="n">
        <f aca="false">F447*G447</f>
        <v>0</v>
      </c>
      <c r="I447" s="68" t="n">
        <v>0</v>
      </c>
      <c r="J447" s="69" t="n">
        <f aca="false">F447*I447</f>
        <v>0</v>
      </c>
      <c r="K447" s="68"/>
      <c r="L447" s="69" t="n">
        <f aca="false">F447*K447</f>
        <v>0</v>
      </c>
      <c r="M447" s="70"/>
    </row>
    <row collapsed="false" customFormat="false" customHeight="false" hidden="false" ht="14.05" outlineLevel="0" r="448">
      <c r="A448" s="128" t="n">
        <f aca="false">A447+1</f>
        <v>181</v>
      </c>
      <c r="B448" s="61" t="s">
        <v>91</v>
      </c>
      <c r="C448" s="221" t="n">
        <f aca="false">C447+1</f>
        <v>76660060</v>
      </c>
      <c r="D448" s="222" t="s">
        <v>755</v>
      </c>
      <c r="E448" s="64" t="s">
        <v>298</v>
      </c>
      <c r="F448" s="76" t="n">
        <v>1</v>
      </c>
      <c r="G448" s="202"/>
      <c r="H448" s="67" t="n">
        <f aca="false">F448*G448</f>
        <v>0</v>
      </c>
      <c r="I448" s="68" t="n">
        <v>0</v>
      </c>
      <c r="J448" s="69" t="n">
        <f aca="false">F448*I448</f>
        <v>0</v>
      </c>
      <c r="K448" s="68"/>
      <c r="L448" s="69" t="n">
        <f aca="false">F448*K448</f>
        <v>0</v>
      </c>
      <c r="M448" s="70"/>
    </row>
    <row collapsed="false" customFormat="false" customHeight="false" hidden="false" ht="14.05" outlineLevel="0" r="449">
      <c r="A449" s="128" t="n">
        <f aca="false">A448+1</f>
        <v>182</v>
      </c>
      <c r="B449" s="61" t="s">
        <v>91</v>
      </c>
      <c r="C449" s="221" t="n">
        <f aca="false">C448+1</f>
        <v>76660061</v>
      </c>
      <c r="D449" s="222" t="s">
        <v>756</v>
      </c>
      <c r="E449" s="64" t="s">
        <v>298</v>
      </c>
      <c r="F449" s="76" t="n">
        <v>5</v>
      </c>
      <c r="G449" s="202"/>
      <c r="H449" s="67" t="n">
        <f aca="false">F449*G449</f>
        <v>0</v>
      </c>
      <c r="I449" s="68" t="n">
        <v>0</v>
      </c>
      <c r="J449" s="69" t="n">
        <f aca="false">F449*I449</f>
        <v>0</v>
      </c>
      <c r="K449" s="68"/>
      <c r="L449" s="69" t="n">
        <f aca="false">F449*K449</f>
        <v>0</v>
      </c>
      <c r="M449" s="70"/>
    </row>
    <row collapsed="false" customFormat="false" customHeight="false" hidden="false" ht="14.05" outlineLevel="0" r="450">
      <c r="A450" s="128" t="n">
        <f aca="false">A449+1</f>
        <v>183</v>
      </c>
      <c r="B450" s="61" t="s">
        <v>91</v>
      </c>
      <c r="C450" s="221" t="n">
        <f aca="false">C449+1</f>
        <v>76660062</v>
      </c>
      <c r="D450" s="222" t="s">
        <v>757</v>
      </c>
      <c r="E450" s="64" t="s">
        <v>298</v>
      </c>
      <c r="F450" s="76" t="n">
        <v>1</v>
      </c>
      <c r="G450" s="202"/>
      <c r="H450" s="67" t="n">
        <f aca="false">F450*G450</f>
        <v>0</v>
      </c>
      <c r="I450" s="68" t="n">
        <v>0</v>
      </c>
      <c r="J450" s="69" t="n">
        <f aca="false">F450*I450</f>
        <v>0</v>
      </c>
      <c r="K450" s="68"/>
      <c r="L450" s="69" t="n">
        <f aca="false">F450*K450</f>
        <v>0</v>
      </c>
      <c r="M450" s="70"/>
    </row>
    <row collapsed="false" customFormat="false" customHeight="false" hidden="false" ht="14.05" outlineLevel="0" r="451">
      <c r="A451" s="128" t="n">
        <f aca="false">A450+1</f>
        <v>184</v>
      </c>
      <c r="B451" s="61" t="s">
        <v>91</v>
      </c>
      <c r="C451" s="221" t="n">
        <f aca="false">C450+1</f>
        <v>76660063</v>
      </c>
      <c r="D451" s="222" t="s">
        <v>758</v>
      </c>
      <c r="E451" s="64" t="s">
        <v>413</v>
      </c>
      <c r="F451" s="76" t="n">
        <v>12</v>
      </c>
      <c r="G451" s="202"/>
      <c r="H451" s="67" t="n">
        <f aca="false">F451*G451</f>
        <v>0</v>
      </c>
      <c r="I451" s="68" t="n">
        <v>0</v>
      </c>
      <c r="J451" s="69" t="n">
        <f aca="false">F451*I451</f>
        <v>0</v>
      </c>
      <c r="K451" s="68"/>
      <c r="L451" s="69" t="n">
        <f aca="false">F451*K451</f>
        <v>0</v>
      </c>
      <c r="M451" s="70"/>
    </row>
    <row collapsed="false" customFormat="false" customHeight="false" hidden="false" ht="23.85" outlineLevel="0" r="452">
      <c r="A452" s="128" t="n">
        <f aca="false">A451+1</f>
        <v>185</v>
      </c>
      <c r="B452" s="61" t="s">
        <v>91</v>
      </c>
      <c r="C452" s="221" t="n">
        <f aca="false">C451+1</f>
        <v>76660064</v>
      </c>
      <c r="D452" s="222" t="s">
        <v>759</v>
      </c>
      <c r="E452" s="64" t="s">
        <v>298</v>
      </c>
      <c r="F452" s="76" t="n">
        <v>1</v>
      </c>
      <c r="G452" s="202"/>
      <c r="H452" s="67" t="n">
        <f aca="false">F452*G452</f>
        <v>0</v>
      </c>
      <c r="I452" s="68" t="n">
        <v>0</v>
      </c>
      <c r="J452" s="69" t="n">
        <f aca="false">F452*I452</f>
        <v>0</v>
      </c>
      <c r="K452" s="68"/>
      <c r="L452" s="69" t="n">
        <f aca="false">F452*K452</f>
        <v>0</v>
      </c>
      <c r="M452" s="70"/>
    </row>
    <row collapsed="false" customFormat="false" customHeight="false" hidden="false" ht="23.85" outlineLevel="0" r="453">
      <c r="A453" s="128" t="n">
        <f aca="false">A452+1</f>
        <v>186</v>
      </c>
      <c r="B453" s="61" t="s">
        <v>91</v>
      </c>
      <c r="C453" s="221" t="n">
        <f aca="false">C452+1</f>
        <v>76660065</v>
      </c>
      <c r="D453" s="222" t="s">
        <v>760</v>
      </c>
      <c r="E453" s="64" t="s">
        <v>298</v>
      </c>
      <c r="F453" s="76" t="n">
        <v>1</v>
      </c>
      <c r="G453" s="202"/>
      <c r="H453" s="67" t="n">
        <f aca="false">F453*G453</f>
        <v>0</v>
      </c>
      <c r="I453" s="68" t="n">
        <v>0</v>
      </c>
      <c r="J453" s="69" t="n">
        <f aca="false">F453*I453</f>
        <v>0</v>
      </c>
      <c r="K453" s="68"/>
      <c r="L453" s="69" t="n">
        <f aca="false">F453*K453</f>
        <v>0</v>
      </c>
      <c r="M453" s="70"/>
    </row>
    <row collapsed="false" customFormat="false" customHeight="false" hidden="false" ht="23.85" outlineLevel="0" r="454">
      <c r="A454" s="128" t="n">
        <f aca="false">A453+1</f>
        <v>187</v>
      </c>
      <c r="B454" s="61" t="s">
        <v>91</v>
      </c>
      <c r="C454" s="221" t="n">
        <f aca="false">C453+1</f>
        <v>76660066</v>
      </c>
      <c r="D454" s="222" t="s">
        <v>761</v>
      </c>
      <c r="E454" s="64" t="s">
        <v>298</v>
      </c>
      <c r="F454" s="76" t="n">
        <v>1</v>
      </c>
      <c r="G454" s="202"/>
      <c r="H454" s="67" t="n">
        <f aca="false">F454*G454</f>
        <v>0</v>
      </c>
      <c r="I454" s="68" t="n">
        <v>0</v>
      </c>
      <c r="J454" s="69" t="n">
        <f aca="false">F454*I454</f>
        <v>0</v>
      </c>
      <c r="K454" s="68"/>
      <c r="L454" s="69" t="n">
        <f aca="false">F454*K454</f>
        <v>0</v>
      </c>
      <c r="M454" s="70"/>
    </row>
    <row collapsed="false" customFormat="false" customHeight="false" hidden="false" ht="23.85" outlineLevel="0" r="455">
      <c r="A455" s="128" t="n">
        <f aca="false">A454+1</f>
        <v>188</v>
      </c>
      <c r="B455" s="61" t="s">
        <v>91</v>
      </c>
      <c r="C455" s="221" t="n">
        <f aca="false">C454+1</f>
        <v>76660067</v>
      </c>
      <c r="D455" s="222" t="s">
        <v>762</v>
      </c>
      <c r="E455" s="64" t="s">
        <v>298</v>
      </c>
      <c r="F455" s="76" t="n">
        <v>1</v>
      </c>
      <c r="G455" s="202"/>
      <c r="H455" s="67" t="n">
        <f aca="false">F455*G455</f>
        <v>0</v>
      </c>
      <c r="I455" s="68" t="n">
        <v>0</v>
      </c>
      <c r="J455" s="69" t="n">
        <f aca="false">F455*I455</f>
        <v>0</v>
      </c>
      <c r="K455" s="68"/>
      <c r="L455" s="69" t="n">
        <f aca="false">F455*K455</f>
        <v>0</v>
      </c>
      <c r="M455" s="70"/>
    </row>
    <row collapsed="false" customFormat="false" customHeight="false" hidden="false" ht="14.05" outlineLevel="0" r="456">
      <c r="A456" s="128" t="n">
        <f aca="false">A455+1</f>
        <v>189</v>
      </c>
      <c r="B456" s="61" t="s">
        <v>91</v>
      </c>
      <c r="C456" s="221" t="n">
        <f aca="false">C455+1</f>
        <v>76660068</v>
      </c>
      <c r="D456" s="222" t="s">
        <v>763</v>
      </c>
      <c r="E456" s="64" t="s">
        <v>298</v>
      </c>
      <c r="F456" s="76" t="n">
        <v>1</v>
      </c>
      <c r="G456" s="202"/>
      <c r="H456" s="67" t="n">
        <f aca="false">F456*G456</f>
        <v>0</v>
      </c>
      <c r="I456" s="68" t="n">
        <v>0</v>
      </c>
      <c r="J456" s="69" t="n">
        <f aca="false">F456*I456</f>
        <v>0</v>
      </c>
      <c r="K456" s="68"/>
      <c r="L456" s="69" t="n">
        <f aca="false">F456*K456</f>
        <v>0</v>
      </c>
      <c r="M456" s="70"/>
    </row>
    <row collapsed="false" customFormat="false" customHeight="false" hidden="false" ht="23.85" outlineLevel="0" r="457">
      <c r="A457" s="128" t="n">
        <f aca="false">A456+1</f>
        <v>190</v>
      </c>
      <c r="B457" s="61" t="s">
        <v>91</v>
      </c>
      <c r="C457" s="221" t="n">
        <f aca="false">C456+1</f>
        <v>76660069</v>
      </c>
      <c r="D457" s="222" t="s">
        <v>764</v>
      </c>
      <c r="E457" s="64" t="s">
        <v>298</v>
      </c>
      <c r="F457" s="76" t="n">
        <v>1</v>
      </c>
      <c r="G457" s="223"/>
      <c r="H457" s="67" t="n">
        <f aca="false">F457*G457</f>
        <v>0</v>
      </c>
      <c r="I457" s="68" t="n">
        <v>0</v>
      </c>
      <c r="J457" s="69" t="n">
        <f aca="false">F457*I457</f>
        <v>0</v>
      </c>
      <c r="K457" s="68"/>
      <c r="L457" s="69" t="n">
        <f aca="false">F457*K457</f>
        <v>0</v>
      </c>
      <c r="M457" s="70"/>
    </row>
    <row collapsed="false" customFormat="false" customHeight="false" hidden="false" ht="14.05" outlineLevel="0" r="458">
      <c r="A458" s="128" t="n">
        <f aca="false">A457+1</f>
        <v>191</v>
      </c>
      <c r="B458" s="61" t="s">
        <v>91</v>
      </c>
      <c r="C458" s="221" t="n">
        <f aca="false">C457+1</f>
        <v>76660070</v>
      </c>
      <c r="D458" s="222" t="s">
        <v>765</v>
      </c>
      <c r="E458" s="64" t="s">
        <v>298</v>
      </c>
      <c r="F458" s="76" t="n">
        <v>1</v>
      </c>
      <c r="G458" s="223"/>
      <c r="H458" s="67"/>
      <c r="I458" s="68"/>
      <c r="J458" s="69"/>
      <c r="K458" s="68"/>
      <c r="L458" s="69"/>
      <c r="M458" s="70"/>
    </row>
    <row collapsed="false" customFormat="false" customHeight="false" hidden="false" ht="14.05" outlineLevel="0" r="459">
      <c r="A459" s="128" t="n">
        <f aca="false">A458+1</f>
        <v>192</v>
      </c>
      <c r="B459" s="61" t="s">
        <v>91</v>
      </c>
      <c r="C459" s="221" t="n">
        <f aca="false">C458+1</f>
        <v>76660071</v>
      </c>
      <c r="D459" s="222" t="s">
        <v>766</v>
      </c>
      <c r="E459" s="64" t="s">
        <v>298</v>
      </c>
      <c r="F459" s="76" t="n">
        <v>1</v>
      </c>
      <c r="G459" s="202"/>
      <c r="H459" s="67" t="n">
        <f aca="false">F459*G459</f>
        <v>0</v>
      </c>
      <c r="I459" s="68"/>
      <c r="J459" s="69"/>
      <c r="K459" s="68"/>
      <c r="L459" s="69"/>
      <c r="M459" s="70"/>
    </row>
    <row collapsed="false" customFormat="true" customHeight="false" hidden="false" ht="14.05" outlineLevel="0" r="460" s="183">
      <c r="A460" s="172" t="n">
        <f aca="false">A459+1</f>
        <v>193</v>
      </c>
      <c r="B460" s="173" t="s">
        <v>91</v>
      </c>
      <c r="C460" s="224" t="n">
        <f aca="false">C459+1</f>
        <v>76660072</v>
      </c>
      <c r="D460" s="225" t="s">
        <v>767</v>
      </c>
      <c r="E460" s="176" t="s">
        <v>298</v>
      </c>
      <c r="F460" s="177" t="n">
        <v>1</v>
      </c>
      <c r="G460" s="226"/>
      <c r="H460" s="179" t="n">
        <f aca="false">F460*G460</f>
        <v>0</v>
      </c>
      <c r="I460" s="180" t="n">
        <v>0</v>
      </c>
      <c r="J460" s="181" t="n">
        <f aca="false">F460*I460</f>
        <v>0</v>
      </c>
      <c r="K460" s="180"/>
      <c r="L460" s="181" t="n">
        <f aca="false">F460*K460</f>
        <v>0</v>
      </c>
      <c r="M460" s="182"/>
    </row>
    <row collapsed="false" customFormat="true" customHeight="false" hidden="false" ht="14.05" outlineLevel="0" r="461" s="183">
      <c r="A461" s="172" t="n">
        <f aca="false">A460+1</f>
        <v>194</v>
      </c>
      <c r="B461" s="173" t="s">
        <v>91</v>
      </c>
      <c r="C461" s="224" t="n">
        <f aca="false">C460+1</f>
        <v>76660073</v>
      </c>
      <c r="D461" s="225" t="s">
        <v>768</v>
      </c>
      <c r="E461" s="176" t="s">
        <v>298</v>
      </c>
      <c r="F461" s="177" t="n">
        <v>1</v>
      </c>
      <c r="G461" s="226"/>
      <c r="H461" s="179" t="n">
        <f aca="false">F461*G461</f>
        <v>0</v>
      </c>
      <c r="I461" s="180" t="n">
        <v>0</v>
      </c>
      <c r="J461" s="181" t="n">
        <f aca="false">F461*I461</f>
        <v>0</v>
      </c>
      <c r="K461" s="180"/>
      <c r="L461" s="181" t="n">
        <f aca="false">F461*K461</f>
        <v>0</v>
      </c>
      <c r="M461" s="182"/>
    </row>
    <row collapsed="false" customFormat="true" customHeight="false" hidden="false" ht="14.05" outlineLevel="0" r="462" s="183">
      <c r="A462" s="172" t="n">
        <f aca="false">A461+1</f>
        <v>195</v>
      </c>
      <c r="B462" s="173" t="s">
        <v>91</v>
      </c>
      <c r="C462" s="224" t="n">
        <f aca="false">C461+1</f>
        <v>76660074</v>
      </c>
      <c r="D462" s="225" t="s">
        <v>769</v>
      </c>
      <c r="E462" s="176" t="s">
        <v>298</v>
      </c>
      <c r="F462" s="177" t="n">
        <v>1</v>
      </c>
      <c r="G462" s="226"/>
      <c r="H462" s="179" t="n">
        <f aca="false">F462*G462</f>
        <v>0</v>
      </c>
      <c r="I462" s="180" t="n">
        <v>0</v>
      </c>
      <c r="J462" s="181" t="n">
        <f aca="false">F462*I462</f>
        <v>0</v>
      </c>
      <c r="K462" s="180"/>
      <c r="L462" s="181" t="n">
        <f aca="false">F462*K462</f>
        <v>0</v>
      </c>
      <c r="M462" s="182"/>
    </row>
    <row collapsed="false" customFormat="false" customHeight="false" hidden="false" ht="14.05" outlineLevel="0" r="463">
      <c r="A463" s="128" t="n">
        <f aca="false">A462+1</f>
        <v>196</v>
      </c>
      <c r="B463" s="61" t="s">
        <v>91</v>
      </c>
      <c r="C463" s="221" t="n">
        <f aca="false">C459+1</f>
        <v>76660072</v>
      </c>
      <c r="D463" s="222" t="s">
        <v>770</v>
      </c>
      <c r="E463" s="64" t="s">
        <v>298</v>
      </c>
      <c r="F463" s="76" t="n">
        <v>1</v>
      </c>
      <c r="G463" s="202"/>
      <c r="H463" s="67" t="n">
        <f aca="false">F463*G463</f>
        <v>0</v>
      </c>
      <c r="I463" s="68" t="n">
        <v>0</v>
      </c>
      <c r="J463" s="69" t="n">
        <f aca="false">F463*I463</f>
        <v>0</v>
      </c>
      <c r="K463" s="68"/>
      <c r="L463" s="69" t="n">
        <f aca="false">F463*K463</f>
        <v>0</v>
      </c>
      <c r="M463" s="70"/>
    </row>
    <row collapsed="false" customFormat="false" customHeight="false" hidden="false" ht="14.05" outlineLevel="0" r="464">
      <c r="A464" s="227"/>
      <c r="B464" s="98"/>
      <c r="C464" s="228"/>
      <c r="D464" s="229"/>
      <c r="E464" s="101"/>
      <c r="F464" s="102"/>
      <c r="G464" s="230"/>
      <c r="H464" s="104"/>
      <c r="I464" s="105"/>
      <c r="J464" s="106"/>
      <c r="K464" s="105"/>
      <c r="L464" s="106"/>
      <c r="M464" s="212"/>
    </row>
    <row collapsed="false" customFormat="false" customHeight="false" hidden="false" ht="14.05" outlineLevel="0" r="465">
      <c r="A465" s="144"/>
      <c r="B465" s="50"/>
      <c r="C465" s="51"/>
      <c r="D465" s="52" t="s">
        <v>21</v>
      </c>
      <c r="E465" s="53"/>
      <c r="F465" s="54"/>
      <c r="G465" s="55"/>
      <c r="H465" s="56" t="n">
        <f aca="false">SUBTOTAL(9,H468:H486)</f>
        <v>0</v>
      </c>
      <c r="I465" s="57"/>
      <c r="J465" s="58" t="n">
        <f aca="false">SUBTOTAL(9,J471:J473)</f>
        <v>0</v>
      </c>
      <c r="K465" s="59"/>
      <c r="L465" s="58" t="n">
        <f aca="false">SUBTOTAL(9,L471:L492)</f>
        <v>0</v>
      </c>
      <c r="M465" s="212"/>
    </row>
    <row collapsed="false" customFormat="false" customHeight="false" hidden="false" ht="14.05" outlineLevel="0" r="466">
      <c r="A466" s="144"/>
      <c r="B466" s="50"/>
      <c r="C466" s="51"/>
      <c r="D466" s="213" t="s">
        <v>689</v>
      </c>
      <c r="E466" s="53"/>
      <c r="F466" s="54"/>
      <c r="G466" s="55"/>
      <c r="H466" s="56"/>
      <c r="I466" s="57"/>
      <c r="J466" s="58"/>
      <c r="K466" s="59"/>
      <c r="L466" s="58"/>
      <c r="M466" s="212"/>
    </row>
    <row collapsed="false" customFormat="false" customHeight="false" hidden="false" ht="14.05" outlineLevel="0" r="467">
      <c r="A467" s="144"/>
      <c r="B467" s="50"/>
      <c r="C467" s="51"/>
      <c r="D467" s="214" t="s">
        <v>690</v>
      </c>
      <c r="E467" s="53"/>
      <c r="F467" s="54"/>
      <c r="G467" s="55"/>
      <c r="H467" s="56"/>
      <c r="I467" s="57"/>
      <c r="J467" s="58"/>
      <c r="K467" s="59"/>
      <c r="L467" s="58"/>
      <c r="M467" s="212"/>
    </row>
    <row collapsed="false" customFormat="true" customHeight="false" hidden="false" ht="23.8" outlineLevel="0" r="468" s="183">
      <c r="A468" s="172" t="n">
        <f aca="false">A463+1</f>
        <v>197</v>
      </c>
      <c r="B468" s="173" t="s">
        <v>57</v>
      </c>
      <c r="C468" s="231" t="s">
        <v>771</v>
      </c>
      <c r="D468" s="225" t="s">
        <v>772</v>
      </c>
      <c r="E468" s="232" t="s">
        <v>298</v>
      </c>
      <c r="F468" s="233" t="n">
        <v>1</v>
      </c>
      <c r="G468" s="234"/>
      <c r="H468" s="179" t="n">
        <f aca="false">G468*F468</f>
        <v>0</v>
      </c>
      <c r="I468" s="180" t="n">
        <v>0</v>
      </c>
      <c r="J468" s="181" t="n">
        <f aca="false">F468*I468</f>
        <v>0</v>
      </c>
      <c r="K468" s="180"/>
      <c r="L468" s="181" t="n">
        <f aca="false">F468*K468</f>
        <v>0</v>
      </c>
      <c r="M468" s="182"/>
    </row>
    <row collapsed="false" customFormat="false" customHeight="false" hidden="false" ht="14.05" outlineLevel="0" r="469">
      <c r="A469" s="172" t="n">
        <f aca="false">A468+1</f>
        <v>198</v>
      </c>
      <c r="B469" s="173" t="s">
        <v>57</v>
      </c>
      <c r="C469" s="224" t="n">
        <f aca="false">C468+1</f>
        <v>7670002</v>
      </c>
      <c r="D469" s="235" t="s">
        <v>773</v>
      </c>
      <c r="E469" s="232" t="s">
        <v>298</v>
      </c>
      <c r="F469" s="236" t="n">
        <v>1</v>
      </c>
      <c r="G469" s="234"/>
      <c r="H469" s="179" t="n">
        <f aca="false">F469*G469</f>
        <v>0</v>
      </c>
      <c r="I469" s="180" t="n">
        <v>0</v>
      </c>
      <c r="J469" s="181" t="n">
        <f aca="false">F469*I469</f>
        <v>0</v>
      </c>
      <c r="K469" s="180"/>
      <c r="L469" s="181" t="n">
        <f aca="false">F469*K469</f>
        <v>0</v>
      </c>
      <c r="M469" s="182"/>
    </row>
    <row collapsed="false" customFormat="false" customHeight="false" hidden="false" ht="14.05" outlineLevel="0" r="470">
      <c r="A470" s="172" t="n">
        <f aca="false">A469+1</f>
        <v>199</v>
      </c>
      <c r="B470" s="173" t="s">
        <v>57</v>
      </c>
      <c r="C470" s="224" t="n">
        <f aca="false">C469+1</f>
        <v>7670003</v>
      </c>
      <c r="D470" s="235" t="s">
        <v>774</v>
      </c>
      <c r="E470" s="232" t="s">
        <v>298</v>
      </c>
      <c r="F470" s="236" t="n">
        <v>1</v>
      </c>
      <c r="G470" s="234"/>
      <c r="H470" s="179" t="n">
        <f aca="false">F470*G470</f>
        <v>0</v>
      </c>
      <c r="I470" s="180" t="n">
        <v>0</v>
      </c>
      <c r="J470" s="181" t="n">
        <f aca="false">F470*I470</f>
        <v>0</v>
      </c>
      <c r="K470" s="180"/>
      <c r="L470" s="181" t="n">
        <f aca="false">F470*K470</f>
        <v>0</v>
      </c>
      <c r="M470" s="182"/>
    </row>
    <row collapsed="false" customFormat="false" customHeight="false" hidden="false" ht="14.05" outlineLevel="0" r="471">
      <c r="A471" s="128" t="n">
        <f aca="false">A470+1</f>
        <v>200</v>
      </c>
      <c r="B471" s="61" t="s">
        <v>57</v>
      </c>
      <c r="C471" s="221" t="n">
        <f aca="false">C470+1</f>
        <v>7670004</v>
      </c>
      <c r="D471" s="215" t="s">
        <v>775</v>
      </c>
      <c r="E471" s="111" t="s">
        <v>298</v>
      </c>
      <c r="F471" s="76" t="n">
        <v>1</v>
      </c>
      <c r="G471" s="66"/>
      <c r="H471" s="67" t="n">
        <f aca="false">F471*G471</f>
        <v>0</v>
      </c>
      <c r="I471" s="68" t="n">
        <v>0</v>
      </c>
      <c r="J471" s="69" t="n">
        <f aca="false">F471*I471</f>
        <v>0</v>
      </c>
      <c r="K471" s="68"/>
      <c r="L471" s="69" t="n">
        <f aca="false">F471*K471</f>
        <v>0</v>
      </c>
      <c r="M471" s="70"/>
    </row>
    <row collapsed="false" customFormat="false" customHeight="false" hidden="false" ht="14.05" outlineLevel="0" r="472">
      <c r="A472" s="128" t="n">
        <f aca="false">A471+1</f>
        <v>201</v>
      </c>
      <c r="B472" s="61" t="s">
        <v>57</v>
      </c>
      <c r="C472" s="221" t="n">
        <f aca="false">C471+1</f>
        <v>7670005</v>
      </c>
      <c r="D472" s="222" t="s">
        <v>776</v>
      </c>
      <c r="E472" s="64" t="s">
        <v>298</v>
      </c>
      <c r="F472" s="76" t="n">
        <v>1</v>
      </c>
      <c r="G472" s="202"/>
      <c r="H472" s="67" t="n">
        <f aca="false">F472*G472</f>
        <v>0</v>
      </c>
      <c r="I472" s="68" t="n">
        <v>0</v>
      </c>
      <c r="J472" s="69" t="n">
        <f aca="false">F472*I472</f>
        <v>0</v>
      </c>
      <c r="K472" s="68"/>
      <c r="L472" s="69" t="n">
        <f aca="false">F472*K472</f>
        <v>0</v>
      </c>
      <c r="M472" s="70"/>
    </row>
    <row collapsed="false" customFormat="false" customHeight="false" hidden="false" ht="14.05" outlineLevel="0" r="473">
      <c r="A473" s="128" t="n">
        <f aca="false">A472+1</f>
        <v>202</v>
      </c>
      <c r="B473" s="61" t="s">
        <v>57</v>
      </c>
      <c r="C473" s="221" t="n">
        <f aca="false">C472+1</f>
        <v>7670006</v>
      </c>
      <c r="D473" s="222" t="s">
        <v>777</v>
      </c>
      <c r="E473" s="64" t="s">
        <v>298</v>
      </c>
      <c r="F473" s="76" t="n">
        <v>1</v>
      </c>
      <c r="G473" s="202"/>
      <c r="H473" s="67" t="n">
        <f aca="false">F473*G473</f>
        <v>0</v>
      </c>
      <c r="I473" s="68" t="n">
        <v>0</v>
      </c>
      <c r="J473" s="69" t="n">
        <f aca="false">F473*I473</f>
        <v>0</v>
      </c>
      <c r="K473" s="68"/>
      <c r="L473" s="69" t="n">
        <f aca="false">F473*K473</f>
        <v>0</v>
      </c>
      <c r="M473" s="70"/>
    </row>
    <row collapsed="false" customFormat="false" customHeight="false" hidden="false" ht="14.05" outlineLevel="0" r="474">
      <c r="A474" s="128" t="n">
        <f aca="false">A473+1</f>
        <v>203</v>
      </c>
      <c r="B474" s="61" t="s">
        <v>57</v>
      </c>
      <c r="C474" s="221" t="n">
        <f aca="false">C473+1</f>
        <v>7670007</v>
      </c>
      <c r="D474" s="222" t="s">
        <v>778</v>
      </c>
      <c r="E474" s="64" t="s">
        <v>298</v>
      </c>
      <c r="F474" s="76" t="n">
        <v>1</v>
      </c>
      <c r="G474" s="202"/>
      <c r="H474" s="67" t="n">
        <f aca="false">F474*G474</f>
        <v>0</v>
      </c>
      <c r="I474" s="68" t="n">
        <v>0</v>
      </c>
      <c r="J474" s="69" t="n">
        <f aca="false">F474*I474</f>
        <v>0</v>
      </c>
      <c r="K474" s="68"/>
      <c r="L474" s="69" t="n">
        <f aca="false">F474*K474</f>
        <v>0</v>
      </c>
      <c r="M474" s="70"/>
    </row>
    <row collapsed="false" customFormat="false" customHeight="false" hidden="false" ht="14.05" outlineLevel="0" r="475">
      <c r="A475" s="128" t="n">
        <f aca="false">A474+1</f>
        <v>204</v>
      </c>
      <c r="B475" s="61" t="s">
        <v>57</v>
      </c>
      <c r="C475" s="221" t="n">
        <f aca="false">C474+1</f>
        <v>7670008</v>
      </c>
      <c r="D475" s="222" t="s">
        <v>779</v>
      </c>
      <c r="E475" s="64" t="s">
        <v>298</v>
      </c>
      <c r="F475" s="76" t="n">
        <v>5</v>
      </c>
      <c r="G475" s="202"/>
      <c r="H475" s="67" t="n">
        <f aca="false">F475*G475</f>
        <v>0</v>
      </c>
      <c r="I475" s="68" t="n">
        <v>0</v>
      </c>
      <c r="J475" s="69" t="n">
        <f aca="false">F475*I475</f>
        <v>0</v>
      </c>
      <c r="K475" s="68"/>
      <c r="L475" s="69" t="n">
        <f aca="false">F475*K475</f>
        <v>0</v>
      </c>
      <c r="M475" s="70"/>
    </row>
    <row collapsed="false" customFormat="false" customHeight="false" hidden="false" ht="14.05" outlineLevel="0" r="476">
      <c r="A476" s="128" t="n">
        <f aca="false">A475+1</f>
        <v>205</v>
      </c>
      <c r="B476" s="61" t="s">
        <v>57</v>
      </c>
      <c r="C476" s="221" t="n">
        <f aca="false">C475+1</f>
        <v>7670009</v>
      </c>
      <c r="D476" s="222" t="s">
        <v>780</v>
      </c>
      <c r="E476" s="64" t="s">
        <v>298</v>
      </c>
      <c r="F476" s="76" t="n">
        <v>1</v>
      </c>
      <c r="G476" s="202"/>
      <c r="H476" s="67" t="n">
        <f aca="false">F476*G476</f>
        <v>0</v>
      </c>
      <c r="I476" s="68" t="n">
        <v>0</v>
      </c>
      <c r="J476" s="69" t="n">
        <f aca="false">F476*I476</f>
        <v>0</v>
      </c>
      <c r="K476" s="68"/>
      <c r="L476" s="69" t="n">
        <f aca="false">F476*K476</f>
        <v>0</v>
      </c>
      <c r="M476" s="70"/>
    </row>
    <row collapsed="false" customFormat="false" customHeight="false" hidden="false" ht="14.05" outlineLevel="0" r="477">
      <c r="A477" s="128" t="n">
        <f aca="false">A476+1</f>
        <v>206</v>
      </c>
      <c r="B477" s="61" t="s">
        <v>57</v>
      </c>
      <c r="C477" s="221" t="n">
        <f aca="false">C476+1</f>
        <v>7670010</v>
      </c>
      <c r="D477" s="222" t="s">
        <v>781</v>
      </c>
      <c r="E477" s="64" t="s">
        <v>298</v>
      </c>
      <c r="F477" s="76" t="n">
        <v>1</v>
      </c>
      <c r="G477" s="202"/>
      <c r="H477" s="67" t="n">
        <f aca="false">F477*G477</f>
        <v>0</v>
      </c>
      <c r="I477" s="68" t="n">
        <v>0</v>
      </c>
      <c r="J477" s="69" t="n">
        <f aca="false">F477*I477</f>
        <v>0</v>
      </c>
      <c r="K477" s="68"/>
      <c r="L477" s="69" t="n">
        <f aca="false">F477*K477</f>
        <v>0</v>
      </c>
      <c r="M477" s="70"/>
    </row>
    <row collapsed="false" customFormat="false" customHeight="false" hidden="false" ht="14.05" outlineLevel="0" r="478">
      <c r="A478" s="128" t="n">
        <f aca="false">A477+1</f>
        <v>207</v>
      </c>
      <c r="B478" s="61" t="s">
        <v>57</v>
      </c>
      <c r="C478" s="221" t="n">
        <f aca="false">C477+1</f>
        <v>7670011</v>
      </c>
      <c r="D478" s="222" t="s">
        <v>782</v>
      </c>
      <c r="E478" s="64" t="s">
        <v>298</v>
      </c>
      <c r="F478" s="76" t="n">
        <v>6</v>
      </c>
      <c r="G478" s="202"/>
      <c r="H478" s="67" t="n">
        <f aca="false">F478*G478</f>
        <v>0</v>
      </c>
      <c r="I478" s="68" t="n">
        <v>0</v>
      </c>
      <c r="J478" s="69" t="n">
        <f aca="false">F478*I478</f>
        <v>0</v>
      </c>
      <c r="K478" s="68"/>
      <c r="L478" s="69" t="n">
        <f aca="false">F478*K478</f>
        <v>0</v>
      </c>
      <c r="M478" s="70"/>
    </row>
    <row collapsed="false" customFormat="false" customHeight="false" hidden="false" ht="14.05" outlineLevel="0" r="479">
      <c r="A479" s="128" t="n">
        <f aca="false">A478+1</f>
        <v>208</v>
      </c>
      <c r="B479" s="61" t="s">
        <v>57</v>
      </c>
      <c r="C479" s="221" t="n">
        <f aca="false">C478+1</f>
        <v>7670012</v>
      </c>
      <c r="D479" s="222" t="s">
        <v>783</v>
      </c>
      <c r="E479" s="64" t="s">
        <v>298</v>
      </c>
      <c r="F479" s="76" t="n">
        <v>2</v>
      </c>
      <c r="G479" s="202"/>
      <c r="H479" s="67" t="n">
        <f aca="false">F479*G479</f>
        <v>0</v>
      </c>
      <c r="I479" s="68" t="n">
        <v>0</v>
      </c>
      <c r="J479" s="69" t="n">
        <f aca="false">F479*I479</f>
        <v>0</v>
      </c>
      <c r="K479" s="68"/>
      <c r="L479" s="69" t="n">
        <f aca="false">F479*K479</f>
        <v>0</v>
      </c>
      <c r="M479" s="70"/>
    </row>
    <row collapsed="false" customFormat="false" customHeight="false" hidden="false" ht="14.05" outlineLevel="0" r="480">
      <c r="A480" s="128" t="n">
        <f aca="false">A479+1</f>
        <v>209</v>
      </c>
      <c r="B480" s="61" t="s">
        <v>57</v>
      </c>
      <c r="C480" s="221" t="n">
        <f aca="false">C479+1</f>
        <v>7670013</v>
      </c>
      <c r="D480" s="222" t="s">
        <v>784</v>
      </c>
      <c r="E480" s="64" t="s">
        <v>115</v>
      </c>
      <c r="F480" s="76" t="n">
        <v>47</v>
      </c>
      <c r="G480" s="202"/>
      <c r="H480" s="67" t="n">
        <f aca="false">F480*G480</f>
        <v>0</v>
      </c>
      <c r="I480" s="68" t="n">
        <v>0</v>
      </c>
      <c r="J480" s="69" t="n">
        <f aca="false">F480*I480</f>
        <v>0</v>
      </c>
      <c r="K480" s="68"/>
      <c r="L480" s="69" t="n">
        <f aca="false">F480*K480</f>
        <v>0</v>
      </c>
      <c r="M480" s="70"/>
    </row>
    <row collapsed="false" customFormat="false" customHeight="false" hidden="false" ht="14.05" outlineLevel="0" r="481">
      <c r="A481" s="128" t="n">
        <f aca="false">A480+1</f>
        <v>210</v>
      </c>
      <c r="B481" s="61" t="s">
        <v>57</v>
      </c>
      <c r="C481" s="221" t="n">
        <f aca="false">C480+1</f>
        <v>7670014</v>
      </c>
      <c r="D481" s="222" t="s">
        <v>785</v>
      </c>
      <c r="E481" s="64" t="s">
        <v>298</v>
      </c>
      <c r="F481" s="76" t="n">
        <v>1</v>
      </c>
      <c r="G481" s="202"/>
      <c r="H481" s="67" t="n">
        <f aca="false">F481*G481</f>
        <v>0</v>
      </c>
      <c r="I481" s="68" t="n">
        <v>0</v>
      </c>
      <c r="J481" s="69" t="n">
        <f aca="false">F481*I481</f>
        <v>0</v>
      </c>
      <c r="K481" s="68"/>
      <c r="L481" s="69" t="n">
        <f aca="false">F481*K481</f>
        <v>0</v>
      </c>
      <c r="M481" s="70"/>
    </row>
    <row collapsed="false" customFormat="false" customHeight="false" hidden="false" ht="14.05" outlineLevel="0" r="482">
      <c r="A482" s="128" t="n">
        <f aca="false">A481+1</f>
        <v>211</v>
      </c>
      <c r="B482" s="61" t="s">
        <v>57</v>
      </c>
      <c r="C482" s="221" t="n">
        <f aca="false">C481+1</f>
        <v>7670015</v>
      </c>
      <c r="D482" s="222" t="s">
        <v>786</v>
      </c>
      <c r="E482" s="64" t="s">
        <v>298</v>
      </c>
      <c r="F482" s="76" t="n">
        <v>1</v>
      </c>
      <c r="G482" s="202"/>
      <c r="H482" s="67" t="n">
        <f aca="false">F482*G482</f>
        <v>0</v>
      </c>
      <c r="I482" s="68" t="n">
        <v>0</v>
      </c>
      <c r="J482" s="69" t="n">
        <f aca="false">F482*I482</f>
        <v>0</v>
      </c>
      <c r="K482" s="68"/>
      <c r="L482" s="69" t="n">
        <f aca="false">F482*K482</f>
        <v>0</v>
      </c>
      <c r="M482" s="70"/>
    </row>
    <row collapsed="false" customFormat="false" customHeight="false" hidden="false" ht="14.05" outlineLevel="0" r="483">
      <c r="A483" s="128" t="n">
        <f aca="false">A482+1</f>
        <v>212</v>
      </c>
      <c r="B483" s="61" t="s">
        <v>57</v>
      </c>
      <c r="C483" s="221" t="n">
        <f aca="false">C482+1</f>
        <v>7670016</v>
      </c>
      <c r="D483" s="222" t="s">
        <v>787</v>
      </c>
      <c r="E483" s="64" t="s">
        <v>298</v>
      </c>
      <c r="F483" s="76" t="n">
        <v>1</v>
      </c>
      <c r="G483" s="223"/>
      <c r="H483" s="67" t="n">
        <f aca="false">F483*G483</f>
        <v>0</v>
      </c>
      <c r="I483" s="68" t="n">
        <v>0</v>
      </c>
      <c r="J483" s="69" t="n">
        <f aca="false">F483*I483</f>
        <v>0</v>
      </c>
      <c r="K483" s="68"/>
      <c r="L483" s="69" t="n">
        <f aca="false">F483*K483</f>
        <v>0</v>
      </c>
      <c r="M483" s="70"/>
    </row>
    <row collapsed="false" customFormat="false" customHeight="false" hidden="false" ht="14.05" outlineLevel="0" r="484">
      <c r="A484" s="128" t="n">
        <f aca="false">A483+1</f>
        <v>213</v>
      </c>
      <c r="B484" s="61" t="s">
        <v>57</v>
      </c>
      <c r="C484" s="221" t="n">
        <f aca="false">C483+1</f>
        <v>7670017</v>
      </c>
      <c r="D484" s="222" t="s">
        <v>788</v>
      </c>
      <c r="E484" s="64" t="s">
        <v>298</v>
      </c>
      <c r="F484" s="76" t="n">
        <v>1</v>
      </c>
      <c r="G484" s="202"/>
      <c r="H484" s="67" t="n">
        <f aca="false">F484*G484</f>
        <v>0</v>
      </c>
      <c r="I484" s="68" t="n">
        <v>0</v>
      </c>
      <c r="J484" s="69" t="n">
        <f aca="false">F484*I484</f>
        <v>0</v>
      </c>
      <c r="K484" s="68"/>
      <c r="L484" s="69" t="n">
        <f aca="false">F484*K484</f>
        <v>0</v>
      </c>
      <c r="M484" s="70"/>
    </row>
    <row collapsed="false" customFormat="false" customHeight="false" hidden="false" ht="14.05" outlineLevel="0" r="485">
      <c r="A485" s="128" t="n">
        <f aca="false">A484+1</f>
        <v>214</v>
      </c>
      <c r="B485" s="61" t="s">
        <v>57</v>
      </c>
      <c r="C485" s="221" t="n">
        <f aca="false">C484+1</f>
        <v>7670018</v>
      </c>
      <c r="D485" s="222" t="s">
        <v>789</v>
      </c>
      <c r="E485" s="64" t="s">
        <v>298</v>
      </c>
      <c r="F485" s="76" t="n">
        <v>1</v>
      </c>
      <c r="G485" s="223"/>
      <c r="H485" s="67" t="n">
        <f aca="false">F485*G485</f>
        <v>0</v>
      </c>
      <c r="I485" s="68" t="n">
        <v>0</v>
      </c>
      <c r="J485" s="69" t="n">
        <f aca="false">F485*I485</f>
        <v>0</v>
      </c>
      <c r="K485" s="68"/>
      <c r="L485" s="69" t="n">
        <f aca="false">F485*K485</f>
        <v>0</v>
      </c>
      <c r="M485" s="70"/>
    </row>
    <row collapsed="false" customFormat="false" customHeight="false" hidden="false" ht="14.05" outlineLevel="0" r="486">
      <c r="A486" s="144"/>
    </row>
    <row collapsed="false" customFormat="false" customHeight="false" hidden="false" ht="14.05" outlineLevel="0" r="487">
      <c r="A487" s="144"/>
      <c r="B487" s="50"/>
      <c r="C487" s="51"/>
      <c r="D487" s="52" t="s">
        <v>22</v>
      </c>
      <c r="E487" s="53"/>
      <c r="F487" s="54"/>
      <c r="G487" s="55"/>
      <c r="H487" s="56" t="n">
        <f aca="false">SUBTOTAL(9,H488:H495)</f>
        <v>0</v>
      </c>
      <c r="I487" s="57"/>
      <c r="J487" s="58" t="n">
        <f aca="false">SUBTOTAL(9,J488:J495)</f>
        <v>5.928307</v>
      </c>
      <c r="K487" s="59"/>
      <c r="L487" s="58" t="n">
        <f aca="false">SUBTOTAL(9,L488:L495)</f>
        <v>0</v>
      </c>
    </row>
    <row collapsed="false" customFormat="false" customHeight="false" hidden="false" ht="23.85" outlineLevel="0" r="488">
      <c r="A488" s="128" t="n">
        <f aca="false">A485+1</f>
        <v>215</v>
      </c>
      <c r="B488" s="61" t="s">
        <v>57</v>
      </c>
      <c r="C488" s="62" t="s">
        <v>790</v>
      </c>
      <c r="D488" s="63" t="s">
        <v>791</v>
      </c>
      <c r="E488" s="64" t="s">
        <v>62</v>
      </c>
      <c r="F488" s="76" t="n">
        <v>65.9</v>
      </c>
      <c r="G488" s="66"/>
      <c r="H488" s="67" t="n">
        <f aca="false">F488*G488</f>
        <v>0</v>
      </c>
      <c r="I488" s="68" t="n">
        <v>0.00737</v>
      </c>
      <c r="J488" s="69" t="n">
        <f aca="false">F488*I488</f>
        <v>0.485683</v>
      </c>
      <c r="K488" s="68"/>
      <c r="L488" s="69" t="n">
        <f aca="false">F488*K488</f>
        <v>0</v>
      </c>
      <c r="M488" s="70" t="s">
        <v>61</v>
      </c>
    </row>
    <row collapsed="false" customFormat="false" customHeight="false" hidden="false" ht="23.85" outlineLevel="0" r="489">
      <c r="A489" s="128" t="n">
        <f aca="false">A488+1</f>
        <v>216</v>
      </c>
      <c r="B489" s="61" t="s">
        <v>57</v>
      </c>
      <c r="C489" s="62" t="s">
        <v>792</v>
      </c>
      <c r="D489" s="63" t="s">
        <v>793</v>
      </c>
      <c r="E489" s="64" t="s">
        <v>62</v>
      </c>
      <c r="F489" s="76" t="n">
        <v>65.9</v>
      </c>
      <c r="G489" s="66"/>
      <c r="H489" s="67" t="n">
        <f aca="false">F489*G489</f>
        <v>0</v>
      </c>
      <c r="I489" s="68" t="n">
        <v>0.0002</v>
      </c>
      <c r="J489" s="69" t="n">
        <f aca="false">F489*I489</f>
        <v>0.01318</v>
      </c>
      <c r="K489" s="68"/>
      <c r="L489" s="69" t="n">
        <f aca="false">F489*K489</f>
        <v>0</v>
      </c>
      <c r="M489" s="70" t="s">
        <v>61</v>
      </c>
    </row>
    <row collapsed="false" customFormat="false" customHeight="false" hidden="false" ht="14.05" outlineLevel="0" r="490">
      <c r="A490" s="128" t="n">
        <f aca="false">A489+1</f>
        <v>217</v>
      </c>
      <c r="B490" s="61" t="s">
        <v>91</v>
      </c>
      <c r="C490" s="62" t="s">
        <v>794</v>
      </c>
      <c r="D490" s="63" t="s">
        <v>795</v>
      </c>
      <c r="E490" s="64" t="s">
        <v>62</v>
      </c>
      <c r="F490" s="81" t="n">
        <v>69.195</v>
      </c>
      <c r="G490" s="66"/>
      <c r="H490" s="67" t="n">
        <f aca="false">F490*G490</f>
        <v>0</v>
      </c>
      <c r="I490" s="68" t="n">
        <f aca="false">0.03*1.8</f>
        <v>0.054</v>
      </c>
      <c r="J490" s="69" t="n">
        <f aca="false">F490*I490</f>
        <v>3.73653</v>
      </c>
      <c r="K490" s="68"/>
      <c r="L490" s="69"/>
      <c r="M490" s="69"/>
    </row>
    <row collapsed="false" customFormat="false" customHeight="false" hidden="false" ht="23.85" outlineLevel="0" r="491">
      <c r="A491" s="128" t="n">
        <f aca="false">A490+1</f>
        <v>218</v>
      </c>
      <c r="B491" s="61" t="s">
        <v>57</v>
      </c>
      <c r="C491" s="62" t="s">
        <v>796</v>
      </c>
      <c r="D491" s="63" t="s">
        <v>797</v>
      </c>
      <c r="E491" s="64" t="s">
        <v>62</v>
      </c>
      <c r="F491" s="76" t="n">
        <v>24.2</v>
      </c>
      <c r="G491" s="66"/>
      <c r="H491" s="67" t="n">
        <f aca="false">F491*G491</f>
        <v>0</v>
      </c>
      <c r="I491" s="68" t="n">
        <v>0.00366</v>
      </c>
      <c r="J491" s="69" t="n">
        <f aca="false">F491*I491</f>
        <v>0.088572</v>
      </c>
      <c r="K491" s="68"/>
      <c r="L491" s="69" t="n">
        <f aca="false">F491*K491</f>
        <v>0</v>
      </c>
      <c r="M491" s="70" t="s">
        <v>61</v>
      </c>
    </row>
    <row collapsed="false" customFormat="false" customHeight="false" hidden="false" ht="14.05" outlineLevel="0" r="492">
      <c r="A492" s="128" t="n">
        <f aca="false">A491+1</f>
        <v>219</v>
      </c>
      <c r="B492" s="61" t="s">
        <v>91</v>
      </c>
      <c r="C492" s="62" t="s">
        <v>798</v>
      </c>
      <c r="D492" s="63" t="s">
        <v>799</v>
      </c>
      <c r="E492" s="64" t="s">
        <v>62</v>
      </c>
      <c r="F492" s="81" t="n">
        <v>29.516</v>
      </c>
      <c r="G492" s="66"/>
      <c r="H492" s="67" t="n">
        <f aca="false">F492*G492</f>
        <v>0</v>
      </c>
      <c r="I492" s="68" t="n">
        <f aca="false">0.03*1.8</f>
        <v>0.054</v>
      </c>
      <c r="J492" s="69" t="n">
        <f aca="false">F492*I492</f>
        <v>1.593864</v>
      </c>
      <c r="K492" s="68"/>
      <c r="L492" s="69"/>
      <c r="M492" s="69"/>
    </row>
    <row collapsed="false" customFormat="false" customHeight="false" hidden="false" ht="14.05" outlineLevel="0" r="493">
      <c r="A493" s="128" t="n">
        <f aca="false">A492+1</f>
        <v>220</v>
      </c>
      <c r="B493" s="61" t="s">
        <v>57</v>
      </c>
      <c r="C493" s="62" t="s">
        <v>800</v>
      </c>
      <c r="D493" s="63" t="s">
        <v>801</v>
      </c>
      <c r="E493" s="64" t="s">
        <v>124</v>
      </c>
      <c r="F493" s="76" t="n">
        <v>25</v>
      </c>
      <c r="G493" s="66"/>
      <c r="H493" s="67" t="n">
        <f aca="false">F493*G493</f>
        <v>0</v>
      </c>
      <c r="I493" s="68"/>
      <c r="J493" s="69" t="n">
        <f aca="false">F493*I493</f>
        <v>0</v>
      </c>
      <c r="K493" s="68"/>
      <c r="L493" s="69" t="n">
        <f aca="false">F493*K493</f>
        <v>0</v>
      </c>
      <c r="M493" s="70" t="s">
        <v>61</v>
      </c>
    </row>
    <row collapsed="false" customFormat="false" customHeight="false" hidden="false" ht="23.85" outlineLevel="0" r="494">
      <c r="A494" s="128" t="n">
        <f aca="false">A493+1</f>
        <v>221</v>
      </c>
      <c r="B494" s="61" t="s">
        <v>57</v>
      </c>
      <c r="C494" s="62" t="s">
        <v>802</v>
      </c>
      <c r="D494" s="63" t="s">
        <v>803</v>
      </c>
      <c r="E494" s="64" t="s">
        <v>115</v>
      </c>
      <c r="F494" s="76" t="n">
        <v>16.9</v>
      </c>
      <c r="G494" s="66"/>
      <c r="H494" s="67" t="n">
        <f aca="false">F494*G494</f>
        <v>0</v>
      </c>
      <c r="I494" s="68" t="n">
        <v>0.00062</v>
      </c>
      <c r="J494" s="69" t="n">
        <f aca="false">F494*I494</f>
        <v>0.010478</v>
      </c>
      <c r="K494" s="68"/>
      <c r="L494" s="69" t="n">
        <f aca="false">F494*K494</f>
        <v>0</v>
      </c>
      <c r="M494" s="70" t="s">
        <v>61</v>
      </c>
    </row>
    <row collapsed="false" customFormat="false" customHeight="true" hidden="false" ht="14.4" outlineLevel="0" r="495">
      <c r="A495" s="128" t="n">
        <f aca="false">A494+1</f>
        <v>222</v>
      </c>
      <c r="B495" s="61" t="s">
        <v>57</v>
      </c>
      <c r="C495" s="62" t="s">
        <v>804</v>
      </c>
      <c r="D495" s="63" t="s">
        <v>805</v>
      </c>
      <c r="E495" s="64" t="s">
        <v>103</v>
      </c>
      <c r="F495" s="76" t="n">
        <v>5.928307</v>
      </c>
      <c r="G495" s="66"/>
      <c r="H495" s="67" t="n">
        <f aca="false">F495*G495</f>
        <v>0</v>
      </c>
      <c r="I495" s="68"/>
      <c r="J495" s="69" t="n">
        <v>0</v>
      </c>
      <c r="K495" s="68"/>
      <c r="L495" s="69" t="n">
        <f aca="false">F495*K495</f>
        <v>0</v>
      </c>
      <c r="M495" s="70" t="s">
        <v>61</v>
      </c>
    </row>
    <row collapsed="false" customFormat="false" customHeight="false" hidden="false" ht="14.05" outlineLevel="0" r="496">
      <c r="A496" s="144"/>
      <c r="M496" s="212"/>
    </row>
    <row collapsed="false" customFormat="false" customHeight="false" hidden="false" ht="14.05" outlineLevel="0" r="497">
      <c r="A497" s="144"/>
      <c r="B497" s="50"/>
      <c r="C497" s="51"/>
      <c r="D497" s="52" t="s">
        <v>806</v>
      </c>
      <c r="E497" s="53"/>
      <c r="F497" s="54"/>
      <c r="G497" s="55"/>
      <c r="H497" s="56" t="n">
        <f aca="false">SUBTOTAL(9,H498:H503)</f>
        <v>0</v>
      </c>
      <c r="I497" s="57"/>
      <c r="J497" s="58" t="n">
        <f aca="false">SUBTOTAL(9,J498:J503)</f>
        <v>4.518466</v>
      </c>
      <c r="K497" s="59"/>
      <c r="L497" s="58" t="n">
        <f aca="false">SUBTOTAL(9,L498:L503)</f>
        <v>0</v>
      </c>
      <c r="M497" s="212"/>
    </row>
    <row collapsed="false" customFormat="false" customHeight="false" hidden="false" ht="23.85" outlineLevel="0" r="498">
      <c r="A498" s="128" t="n">
        <f aca="false">A495+1</f>
        <v>223</v>
      </c>
      <c r="B498" s="61" t="s">
        <v>57</v>
      </c>
      <c r="C498" s="62" t="s">
        <v>807</v>
      </c>
      <c r="D498" s="63" t="s">
        <v>808</v>
      </c>
      <c r="E498" s="64" t="s">
        <v>62</v>
      </c>
      <c r="F498" s="76" t="n">
        <v>231</v>
      </c>
      <c r="G498" s="66"/>
      <c r="H498" s="67" t="n">
        <f aca="false">F498*G498</f>
        <v>0</v>
      </c>
      <c r="I498" s="68" t="n">
        <v>0.01109</v>
      </c>
      <c r="J498" s="69" t="n">
        <f aca="false">F498*I498</f>
        <v>2.56179</v>
      </c>
      <c r="K498" s="68"/>
      <c r="L498" s="69" t="n">
        <f aca="false">F498*K498</f>
        <v>0</v>
      </c>
      <c r="M498" s="70" t="s">
        <v>61</v>
      </c>
    </row>
    <row collapsed="false" customFormat="false" customHeight="false" hidden="false" ht="14.05" outlineLevel="0" r="499">
      <c r="A499" s="128" t="n">
        <f aca="false">A498+1</f>
        <v>224</v>
      </c>
      <c r="B499" s="61" t="s">
        <v>57</v>
      </c>
      <c r="C499" s="62" t="s">
        <v>809</v>
      </c>
      <c r="D499" s="63" t="s">
        <v>810</v>
      </c>
      <c r="E499" s="64" t="s">
        <v>62</v>
      </c>
      <c r="F499" s="76" t="n">
        <v>130</v>
      </c>
      <c r="G499" s="66"/>
      <c r="H499" s="67" t="n">
        <f aca="false">F499*G499</f>
        <v>0</v>
      </c>
      <c r="I499" s="68" t="n">
        <v>0.0001</v>
      </c>
      <c r="J499" s="69" t="n">
        <f aca="false">F499*I499</f>
        <v>0.013</v>
      </c>
      <c r="K499" s="68"/>
      <c r="L499" s="69" t="n">
        <f aca="false">F499*K499</f>
        <v>0</v>
      </c>
      <c r="M499" s="70" t="s">
        <v>61</v>
      </c>
    </row>
    <row collapsed="false" customFormat="false" customHeight="false" hidden="false" ht="14.05" outlineLevel="0" r="500">
      <c r="A500" s="128" t="n">
        <f aca="false">A499+1</f>
        <v>225</v>
      </c>
      <c r="B500" s="61" t="s">
        <v>91</v>
      </c>
      <c r="C500" s="62" t="s">
        <v>811</v>
      </c>
      <c r="D500" s="63" t="s">
        <v>812</v>
      </c>
      <c r="E500" s="64" t="s">
        <v>62</v>
      </c>
      <c r="F500" s="76" t="n">
        <v>140.4</v>
      </c>
      <c r="G500" s="66"/>
      <c r="H500" s="67" t="n">
        <f aca="false">F500*G500</f>
        <v>0</v>
      </c>
      <c r="I500" s="68" t="n">
        <f aca="false">0.015*0.55</f>
        <v>0.00825</v>
      </c>
      <c r="J500" s="69" t="n">
        <f aca="false">F500*I500</f>
        <v>1.1583</v>
      </c>
      <c r="K500" s="68"/>
      <c r="L500" s="69"/>
      <c r="M500" s="69"/>
    </row>
    <row collapsed="false" customFormat="false" customHeight="false" hidden="false" ht="14.05" outlineLevel="0" r="501">
      <c r="A501" s="128" t="n">
        <f aca="false">A500+1</f>
        <v>226</v>
      </c>
      <c r="B501" s="61" t="s">
        <v>91</v>
      </c>
      <c r="C501" s="62" t="s">
        <v>813</v>
      </c>
      <c r="D501" s="63" t="s">
        <v>814</v>
      </c>
      <c r="E501" s="64" t="s">
        <v>62</v>
      </c>
      <c r="F501" s="76" t="n">
        <v>109.08</v>
      </c>
      <c r="G501" s="66"/>
      <c r="H501" s="67" t="n">
        <f aca="false">F501*G501</f>
        <v>0</v>
      </c>
      <c r="I501" s="68" t="n">
        <v>0.0072</v>
      </c>
      <c r="J501" s="69" t="n">
        <f aca="false">F501*I501</f>
        <v>0.785376</v>
      </c>
      <c r="K501" s="68"/>
      <c r="L501" s="69"/>
      <c r="M501" s="69"/>
    </row>
    <row collapsed="false" customFormat="false" customHeight="false" hidden="false" ht="14.05" outlineLevel="0" r="502">
      <c r="A502" s="128" t="n">
        <f aca="false">A501+1</f>
        <v>227</v>
      </c>
      <c r="B502" s="61" t="s">
        <v>57</v>
      </c>
      <c r="C502" s="62" t="s">
        <v>815</v>
      </c>
      <c r="D502" s="63" t="s">
        <v>816</v>
      </c>
      <c r="E502" s="64" t="s">
        <v>103</v>
      </c>
      <c r="F502" s="76" t="n">
        <v>4.518466</v>
      </c>
      <c r="G502" s="66"/>
      <c r="H502" s="67" t="n">
        <f aca="false">F502*G502</f>
        <v>0</v>
      </c>
      <c r="I502" s="68"/>
      <c r="J502" s="69" t="n">
        <v>0</v>
      </c>
      <c r="K502" s="68"/>
      <c r="L502" s="69" t="n">
        <f aca="false">F502*K502</f>
        <v>0</v>
      </c>
      <c r="M502" s="70" t="s">
        <v>61</v>
      </c>
    </row>
    <row collapsed="false" customFormat="false" customHeight="false" hidden="false" ht="14.05" outlineLevel="0" r="503">
      <c r="A503" s="144"/>
      <c r="B503" s="83"/>
      <c r="C503" s="83"/>
      <c r="D503" s="84"/>
      <c r="E503" s="85"/>
      <c r="F503" s="86"/>
      <c r="G503" s="87"/>
      <c r="H503" s="88"/>
      <c r="I503" s="89"/>
      <c r="J503" s="90"/>
      <c r="K503" s="90"/>
      <c r="L503" s="90"/>
      <c r="M503" s="212"/>
    </row>
    <row collapsed="false" customFormat="false" customHeight="true" hidden="false" ht="16.2" outlineLevel="0" r="504">
      <c r="A504" s="144"/>
      <c r="B504" s="50"/>
      <c r="C504" s="51"/>
      <c r="D504" s="52" t="s">
        <v>23</v>
      </c>
      <c r="E504" s="53"/>
      <c r="F504" s="54"/>
      <c r="G504" s="55"/>
      <c r="H504" s="56" t="n">
        <f aca="false">SUBTOTAL(9,H505:H512)</f>
        <v>0</v>
      </c>
      <c r="I504" s="57"/>
      <c r="J504" s="58" t="n">
        <f aca="false">SUBTOTAL(9,J505:J512)</f>
        <v>1.37221796</v>
      </c>
      <c r="K504" s="59"/>
      <c r="L504" s="58" t="n">
        <f aca="false">SUBTOTAL(9,L505:L512)</f>
        <v>0</v>
      </c>
      <c r="M504" s="212"/>
    </row>
    <row collapsed="false" customFormat="false" customHeight="false" hidden="false" ht="23.85" outlineLevel="0" r="505">
      <c r="A505" s="128" t="n">
        <f aca="false">A502+1</f>
        <v>228</v>
      </c>
      <c r="B505" s="61" t="s">
        <v>57</v>
      </c>
      <c r="C505" s="62" t="s">
        <v>817</v>
      </c>
      <c r="D505" s="63" t="s">
        <v>818</v>
      </c>
      <c r="E505" s="64" t="s">
        <v>62</v>
      </c>
      <c r="F505" s="76" t="n">
        <v>75</v>
      </c>
      <c r="G505" s="66"/>
      <c r="H505" s="67" t="n">
        <f aca="false">F505*G505</f>
        <v>0</v>
      </c>
      <c r="I505" s="68" t="n">
        <v>0.00295</v>
      </c>
      <c r="J505" s="69" t="n">
        <f aca="false">F505*I505</f>
        <v>0.22125</v>
      </c>
      <c r="K505" s="68"/>
      <c r="L505" s="69" t="n">
        <f aca="false">F505*K505</f>
        <v>0</v>
      </c>
      <c r="M505" s="70" t="s">
        <v>61</v>
      </c>
    </row>
    <row collapsed="false" customFormat="false" customHeight="false" hidden="false" ht="14.05" outlineLevel="0" r="506">
      <c r="A506" s="128" t="n">
        <f aca="false">A505+1</f>
        <v>229</v>
      </c>
      <c r="B506" s="61" t="s">
        <v>57</v>
      </c>
      <c r="C506" s="62" t="s">
        <v>819</v>
      </c>
      <c r="D506" s="63" t="s">
        <v>820</v>
      </c>
      <c r="E506" s="64" t="s">
        <v>115</v>
      </c>
      <c r="F506" s="76" t="n">
        <v>45</v>
      </c>
      <c r="G506" s="66"/>
      <c r="H506" s="67" t="n">
        <f aca="false">F506*G506</f>
        <v>0</v>
      </c>
      <c r="I506" s="68" t="n">
        <v>0.00026</v>
      </c>
      <c r="J506" s="69" t="n">
        <f aca="false">F506*I506</f>
        <v>0.0117</v>
      </c>
      <c r="K506" s="68"/>
      <c r="L506" s="69" t="n">
        <f aca="false">F506*K506</f>
        <v>0</v>
      </c>
      <c r="M506" s="70" t="s">
        <v>61</v>
      </c>
    </row>
    <row collapsed="false" customFormat="false" customHeight="false" hidden="false" ht="14.05" outlineLevel="0" r="507">
      <c r="A507" s="128" t="n">
        <f aca="false">A506+1</f>
        <v>230</v>
      </c>
      <c r="B507" s="61" t="s">
        <v>57</v>
      </c>
      <c r="C507" s="62" t="s">
        <v>821</v>
      </c>
      <c r="D507" s="63" t="s">
        <v>822</v>
      </c>
      <c r="E507" s="64" t="s">
        <v>124</v>
      </c>
      <c r="F507" s="76" t="n">
        <v>6</v>
      </c>
      <c r="G507" s="66"/>
      <c r="H507" s="67" t="n">
        <f aca="false">F507*G507</f>
        <v>0</v>
      </c>
      <c r="I507" s="68"/>
      <c r="J507" s="69" t="n">
        <f aca="false">F507*I507</f>
        <v>0</v>
      </c>
      <c r="K507" s="68"/>
      <c r="L507" s="69" t="n">
        <f aca="false">F507*K507</f>
        <v>0</v>
      </c>
      <c r="M507" s="70" t="s">
        <v>61</v>
      </c>
    </row>
    <row collapsed="false" customFormat="false" customHeight="false" hidden="false" ht="14.05" outlineLevel="0" r="508">
      <c r="A508" s="128" t="n">
        <f aca="false">A507+1</f>
        <v>231</v>
      </c>
      <c r="B508" s="61" t="s">
        <v>57</v>
      </c>
      <c r="C508" s="62" t="s">
        <v>823</v>
      </c>
      <c r="D508" s="63" t="s">
        <v>824</v>
      </c>
      <c r="E508" s="64" t="s">
        <v>124</v>
      </c>
      <c r="F508" s="76" t="n">
        <v>30</v>
      </c>
      <c r="G508" s="66"/>
      <c r="H508" s="67" t="n">
        <f aca="false">F508*G508</f>
        <v>0</v>
      </c>
      <c r="I508" s="68"/>
      <c r="J508" s="69" t="n">
        <f aca="false">F508*I508</f>
        <v>0</v>
      </c>
      <c r="K508" s="68"/>
      <c r="L508" s="69" t="n">
        <f aca="false">F508*K508</f>
        <v>0</v>
      </c>
      <c r="M508" s="70" t="s">
        <v>61</v>
      </c>
    </row>
    <row collapsed="false" customFormat="false" customHeight="false" hidden="false" ht="23.85" outlineLevel="0" r="509">
      <c r="A509" s="128" t="n">
        <f aca="false">A508+1</f>
        <v>232</v>
      </c>
      <c r="B509" s="61" t="s">
        <v>57</v>
      </c>
      <c r="C509" s="62" t="s">
        <v>825</v>
      </c>
      <c r="D509" s="63" t="s">
        <v>826</v>
      </c>
      <c r="E509" s="64" t="s">
        <v>115</v>
      </c>
      <c r="F509" s="81" t="n">
        <v>0.3175</v>
      </c>
      <c r="G509" s="66"/>
      <c r="H509" s="67" t="n">
        <f aca="false">F509*G509</f>
        <v>0</v>
      </c>
      <c r="I509" s="68" t="n">
        <v>0.00104</v>
      </c>
      <c r="J509" s="69" t="n">
        <f aca="false">F509*I509</f>
        <v>0.0003302</v>
      </c>
      <c r="K509" s="68"/>
      <c r="L509" s="69" t="n">
        <f aca="false">F509*K509</f>
        <v>0</v>
      </c>
      <c r="M509" s="70" t="s">
        <v>61</v>
      </c>
    </row>
    <row collapsed="false" customFormat="false" customHeight="false" hidden="false" ht="14.05" outlineLevel="0" r="510">
      <c r="A510" s="128" t="n">
        <f aca="false">A509+1</f>
        <v>233</v>
      </c>
      <c r="B510" s="61" t="s">
        <v>91</v>
      </c>
      <c r="C510" s="62" t="s">
        <v>827</v>
      </c>
      <c r="D510" s="63" t="s">
        <v>828</v>
      </c>
      <c r="E510" s="64" t="s">
        <v>62</v>
      </c>
      <c r="F510" s="81" t="n">
        <v>79.0929</v>
      </c>
      <c r="G510" s="66"/>
      <c r="H510" s="67" t="n">
        <f aca="false">F510*G510</f>
        <v>0</v>
      </c>
      <c r="I510" s="68" t="n">
        <f aca="false">0.008*1.8</f>
        <v>0.0144</v>
      </c>
      <c r="J510" s="69" t="n">
        <f aca="false">F510*I510</f>
        <v>1.13893776</v>
      </c>
      <c r="K510" s="68"/>
      <c r="L510" s="69" t="n">
        <f aca="false">F510*K510</f>
        <v>0</v>
      </c>
      <c r="M510" s="69"/>
    </row>
    <row collapsed="false" customFormat="false" customHeight="false" hidden="false" ht="14.05" outlineLevel="0" r="511">
      <c r="A511" s="128" t="n">
        <f aca="false">A510+1</f>
        <v>234</v>
      </c>
      <c r="B511" s="61" t="s">
        <v>57</v>
      </c>
      <c r="C511" s="62" t="s">
        <v>829</v>
      </c>
      <c r="D511" s="63" t="s">
        <v>830</v>
      </c>
      <c r="E511" s="64" t="s">
        <v>103</v>
      </c>
      <c r="F511" s="76" t="n">
        <v>1.37221796</v>
      </c>
      <c r="G511" s="66"/>
      <c r="H511" s="67" t="n">
        <f aca="false">F511*G511</f>
        <v>0</v>
      </c>
      <c r="I511" s="68"/>
      <c r="J511" s="69" t="n">
        <v>0</v>
      </c>
      <c r="K511" s="68"/>
      <c r="L511" s="69" t="n">
        <f aca="false">F511*K511</f>
        <v>0</v>
      </c>
      <c r="M511" s="70" t="s">
        <v>61</v>
      </c>
    </row>
    <row collapsed="false" customFormat="false" customHeight="false" hidden="false" ht="14.05" outlineLevel="0" r="512">
      <c r="A512" s="144"/>
      <c r="M512" s="212"/>
    </row>
    <row collapsed="false" customFormat="false" customHeight="false" hidden="false" ht="14.05" outlineLevel="0" r="513">
      <c r="A513" s="237"/>
      <c r="B513" s="50"/>
      <c r="C513" s="51"/>
      <c r="D513" s="52" t="s">
        <v>24</v>
      </c>
      <c r="E513" s="53"/>
      <c r="F513" s="145"/>
      <c r="G513" s="55"/>
      <c r="H513" s="56" t="n">
        <f aca="false">SUBTOTAL(9,H514:H522)</f>
        <v>0</v>
      </c>
      <c r="I513" s="57"/>
      <c r="J513" s="58" t="n">
        <f aca="false">SUBTOTAL(9,J514:J522)</f>
        <v>0.15326</v>
      </c>
      <c r="K513" s="59"/>
      <c r="L513" s="58" t="n">
        <f aca="false">SUBTOTAL(9,L514:L522)</f>
        <v>0</v>
      </c>
      <c r="M513" s="212"/>
    </row>
    <row collapsed="false" customFormat="false" customHeight="false" hidden="false" ht="14.05" outlineLevel="0" r="514">
      <c r="A514" s="128" t="n">
        <f aca="false">A511+1</f>
        <v>235</v>
      </c>
      <c r="B514" s="64" t="s">
        <v>57</v>
      </c>
      <c r="C514" s="62" t="s">
        <v>831</v>
      </c>
      <c r="D514" s="63" t="s">
        <v>832</v>
      </c>
      <c r="E514" s="64" t="s">
        <v>62</v>
      </c>
      <c r="F514" s="76" t="n">
        <v>128</v>
      </c>
      <c r="G514" s="66"/>
      <c r="H514" s="67" t="n">
        <f aca="false">F514*G514</f>
        <v>0</v>
      </c>
      <c r="I514" s="68" t="n">
        <v>0.00033</v>
      </c>
      <c r="J514" s="96" t="n">
        <f aca="false">F514*I514</f>
        <v>0.04224</v>
      </c>
      <c r="K514" s="95"/>
      <c r="L514" s="96" t="n">
        <f aca="false">K514*F514</f>
        <v>0</v>
      </c>
      <c r="M514" s="70" t="s">
        <v>61</v>
      </c>
    </row>
    <row collapsed="false" customFormat="false" customHeight="false" hidden="false" ht="14.05" outlineLevel="0" r="515">
      <c r="A515" s="128" t="n">
        <f aca="false">A514+1</f>
        <v>236</v>
      </c>
      <c r="B515" s="64" t="s">
        <v>57</v>
      </c>
      <c r="C515" s="62" t="s">
        <v>833</v>
      </c>
      <c r="D515" s="63" t="s">
        <v>834</v>
      </c>
      <c r="E515" s="64" t="s">
        <v>62</v>
      </c>
      <c r="F515" s="76" t="n">
        <v>136</v>
      </c>
      <c r="G515" s="66"/>
      <c r="H515" s="67" t="n">
        <f aca="false">F515*G515</f>
        <v>0</v>
      </c>
      <c r="I515" s="68" t="n">
        <v>0.00013</v>
      </c>
      <c r="J515" s="96" t="n">
        <f aca="false">F515*I515</f>
        <v>0.01768</v>
      </c>
      <c r="K515" s="95"/>
      <c r="L515" s="96" t="n">
        <f aca="false">K515*F515</f>
        <v>0</v>
      </c>
      <c r="M515" s="70" t="s">
        <v>61</v>
      </c>
    </row>
    <row collapsed="false" customFormat="false" customHeight="false" hidden="false" ht="23.85" outlineLevel="0" r="516">
      <c r="A516" s="128" t="n">
        <f aca="false">A515+1</f>
        <v>237</v>
      </c>
      <c r="B516" s="64" t="s">
        <v>57</v>
      </c>
      <c r="C516" s="62" t="s">
        <v>835</v>
      </c>
      <c r="D516" s="63" t="s">
        <v>836</v>
      </c>
      <c r="E516" s="64" t="s">
        <v>62</v>
      </c>
      <c r="F516" s="76" t="n">
        <v>136</v>
      </c>
      <c r="G516" s="66"/>
      <c r="H516" s="67" t="n">
        <f aca="false">F516*G516</f>
        <v>0</v>
      </c>
      <c r="I516" s="68" t="n">
        <v>0.00016</v>
      </c>
      <c r="J516" s="96" t="n">
        <f aca="false">F516*I516</f>
        <v>0.02176</v>
      </c>
      <c r="K516" s="95"/>
      <c r="L516" s="96" t="n">
        <f aca="false">K516*F516</f>
        <v>0</v>
      </c>
      <c r="M516" s="70" t="s">
        <v>61</v>
      </c>
    </row>
    <row collapsed="false" customFormat="false" customHeight="false" hidden="false" ht="14.05" outlineLevel="0" r="517">
      <c r="A517" s="128" t="n">
        <f aca="false">A516+1</f>
        <v>238</v>
      </c>
      <c r="B517" s="64" t="s">
        <v>57</v>
      </c>
      <c r="C517" s="62" t="s">
        <v>837</v>
      </c>
      <c r="D517" s="63" t="s">
        <v>838</v>
      </c>
      <c r="E517" s="64" t="s">
        <v>62</v>
      </c>
      <c r="F517" s="76" t="n">
        <v>195</v>
      </c>
      <c r="G517" s="66"/>
      <c r="H517" s="67" t="n">
        <f aca="false">F517*G517</f>
        <v>0</v>
      </c>
      <c r="I517" s="68" t="n">
        <v>0.00017</v>
      </c>
      <c r="J517" s="96" t="n">
        <f aca="false">F517*I517</f>
        <v>0.03315</v>
      </c>
      <c r="K517" s="95"/>
      <c r="L517" s="96" t="n">
        <f aca="false">K517*F517</f>
        <v>0</v>
      </c>
      <c r="M517" s="70" t="s">
        <v>61</v>
      </c>
    </row>
    <row collapsed="false" customFormat="false" customHeight="false" hidden="false" ht="14.05" outlineLevel="0" r="518">
      <c r="A518" s="128" t="n">
        <f aca="false">A517+1</f>
        <v>239</v>
      </c>
      <c r="B518" s="64" t="s">
        <v>57</v>
      </c>
      <c r="C518" s="62" t="s">
        <v>839</v>
      </c>
      <c r="D518" s="63" t="s">
        <v>840</v>
      </c>
      <c r="E518" s="64" t="s">
        <v>62</v>
      </c>
      <c r="F518" s="76" t="n">
        <v>195</v>
      </c>
      <c r="G518" s="66"/>
      <c r="H518" s="67" t="n">
        <f aca="false">F518*G518</f>
        <v>0</v>
      </c>
      <c r="I518" s="68" t="n">
        <v>0.00017</v>
      </c>
      <c r="J518" s="96" t="n">
        <f aca="false">F518*I518</f>
        <v>0.03315</v>
      </c>
      <c r="K518" s="95"/>
      <c r="L518" s="96" t="n">
        <f aca="false">K518*F518</f>
        <v>0</v>
      </c>
      <c r="M518" s="70" t="s">
        <v>61</v>
      </c>
    </row>
    <row collapsed="false" customFormat="false" customHeight="false" hidden="false" ht="14.05" outlineLevel="0" r="519">
      <c r="A519" s="128" t="n">
        <f aca="false">A518+1</f>
        <v>240</v>
      </c>
      <c r="B519" s="64" t="s">
        <v>57</v>
      </c>
      <c r="C519" s="62" t="s">
        <v>841</v>
      </c>
      <c r="D519" s="63" t="s">
        <v>842</v>
      </c>
      <c r="E519" s="64" t="s">
        <v>62</v>
      </c>
      <c r="F519" s="76" t="n">
        <v>264</v>
      </c>
      <c r="G519" s="66"/>
      <c r="H519" s="67" t="n">
        <f aca="false">F519*G519</f>
        <v>0</v>
      </c>
      <c r="I519" s="68" t="n">
        <v>2E-005</v>
      </c>
      <c r="J519" s="96" t="n">
        <f aca="false">F519*I519</f>
        <v>0.00528</v>
      </c>
      <c r="K519" s="95"/>
      <c r="L519" s="96" t="n">
        <f aca="false">K519*F519</f>
        <v>0</v>
      </c>
      <c r="M519" s="70" t="s">
        <v>61</v>
      </c>
    </row>
    <row collapsed="false" customFormat="false" customHeight="false" hidden="false" ht="14.05" outlineLevel="0" r="520">
      <c r="A520" s="128" t="n">
        <f aca="false">A519+1</f>
        <v>241</v>
      </c>
      <c r="B520" s="64" t="s">
        <v>57</v>
      </c>
      <c r="C520" s="62" t="s">
        <v>843</v>
      </c>
      <c r="D520" s="63" t="s">
        <v>844</v>
      </c>
      <c r="E520" s="64" t="s">
        <v>62</v>
      </c>
      <c r="F520" s="76" t="n">
        <v>264</v>
      </c>
      <c r="G520" s="66"/>
      <c r="H520" s="67" t="n">
        <f aca="false">F520*G520</f>
        <v>0</v>
      </c>
      <c r="I520" s="95"/>
      <c r="J520" s="96" t="n">
        <f aca="false">F520*I520</f>
        <v>0</v>
      </c>
      <c r="K520" s="95"/>
      <c r="L520" s="96" t="n">
        <f aca="false">K520*F520</f>
        <v>0</v>
      </c>
      <c r="M520" s="70" t="s">
        <v>61</v>
      </c>
    </row>
    <row collapsed="false" customFormat="false" customHeight="false" hidden="false" ht="23.85" outlineLevel="0" r="521">
      <c r="A521" s="128" t="n">
        <f aca="false">A520+1</f>
        <v>242</v>
      </c>
      <c r="B521" s="61" t="s">
        <v>57</v>
      </c>
      <c r="C521" s="62" t="s">
        <v>845</v>
      </c>
      <c r="D521" s="63" t="s">
        <v>846</v>
      </c>
      <c r="E521" s="64" t="s">
        <v>62</v>
      </c>
      <c r="F521" s="65" t="n">
        <v>244</v>
      </c>
      <c r="G521" s="66"/>
      <c r="H521" s="67" t="n">
        <f aca="false">F521*G521</f>
        <v>0</v>
      </c>
      <c r="I521" s="68"/>
      <c r="J521" s="69"/>
      <c r="K521" s="68"/>
      <c r="L521" s="69"/>
      <c r="M521" s="70" t="s">
        <v>61</v>
      </c>
    </row>
    <row collapsed="false" customFormat="false" customHeight="false" hidden="false" ht="14.05" outlineLevel="0" r="522">
      <c r="A522" s="238"/>
      <c r="D522" s="239"/>
      <c r="E522" s="239"/>
      <c r="F522" s="240"/>
      <c r="G522" s="241"/>
      <c r="I522" s="212"/>
      <c r="J522" s="212"/>
      <c r="K522" s="212"/>
      <c r="L522" s="212"/>
      <c r="M522" s="212"/>
    </row>
    <row collapsed="false" customFormat="false" customHeight="false" hidden="false" ht="14.05" outlineLevel="0" r="523">
      <c r="A523" s="238"/>
      <c r="B523" s="242"/>
      <c r="C523" s="243"/>
      <c r="D523" s="244" t="s">
        <v>25</v>
      </c>
      <c r="E523" s="245"/>
      <c r="F523" s="145"/>
      <c r="G523" s="246"/>
      <c r="H523" s="247" t="n">
        <f aca="false">SUBTOTAL(9,H524:H525)</f>
        <v>0</v>
      </c>
      <c r="I523" s="248"/>
      <c r="J523" s="249" t="n">
        <f aca="false">SUBTOTAL(9,J524:J525)</f>
        <v>0.263868</v>
      </c>
      <c r="K523" s="250"/>
      <c r="L523" s="251" t="n">
        <f aca="false">SUBTOTAL(9,L524:L525)</f>
        <v>0</v>
      </c>
      <c r="M523" s="212"/>
    </row>
    <row collapsed="false" customFormat="false" customHeight="false" hidden="false" ht="23.85" outlineLevel="0" r="524">
      <c r="A524" s="252" t="n">
        <f aca="false">A521+1</f>
        <v>243</v>
      </c>
      <c r="B524" s="61" t="s">
        <v>57</v>
      </c>
      <c r="C524" s="62" t="s">
        <v>847</v>
      </c>
      <c r="D524" s="63" t="s">
        <v>848</v>
      </c>
      <c r="E524" s="64" t="s">
        <v>62</v>
      </c>
      <c r="F524" s="65" t="n">
        <v>799.6</v>
      </c>
      <c r="G524" s="66"/>
      <c r="H524" s="253" t="n">
        <f aca="false">F524*G524</f>
        <v>0</v>
      </c>
      <c r="I524" s="254" t="n">
        <v>0.00033</v>
      </c>
      <c r="J524" s="255" t="n">
        <f aca="false">F524*I524</f>
        <v>0.263868</v>
      </c>
      <c r="K524" s="68"/>
      <c r="L524" s="69" t="n">
        <f aca="false">F524*K524</f>
        <v>0</v>
      </c>
      <c r="M524" s="70" t="s">
        <v>61</v>
      </c>
    </row>
    <row collapsed="false" customFormat="false" customHeight="false" hidden="false" ht="14.05" outlineLevel="0" r="525">
      <c r="A525" s="144"/>
    </row>
  </sheetData>
  <printOptions headings="false" gridLines="false" gridLinesSet="true" horizontalCentered="false" verticalCentered="false"/>
  <pageMargins left="0.39375" right="0.275694444444444" top="0.275694444444444" bottom="0.669444444444444" header="0.511805555555555" footer="0.315277777777778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>&amp;C&amp;9&amp;P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70"/>
  <sheetViews>
    <sheetView colorId="64" defaultGridColor="true" rightToLeft="false" showFormulas="false" showGridLines="false" showOutlineSymbols="true" showRowColHeaders="true" showZeros="true" tabSelected="false" topLeftCell="D1" view="normal" windowProtection="false" workbookViewId="0" zoomScale="100" zoomScaleNormal="100" zoomScalePageLayoutView="100">
      <selection activeCell="H9" activeCellId="0" pane="topLeft" sqref="H9"/>
    </sheetView>
  </sheetViews>
  <sheetFormatPr defaultRowHeight="12"/>
  <cols>
    <col collapsed="false" hidden="false" max="1" min="1" style="0" width="5.00510204081633"/>
    <col collapsed="false" hidden="false" max="2" min="2" style="0" width="6.00510204081633"/>
    <col collapsed="false" hidden="false" max="3" min="3" style="0" width="11.9948979591837"/>
    <col collapsed="false" hidden="false" max="4" min="4" style="0" width="46.219387755102"/>
    <col collapsed="false" hidden="false" max="5" min="5" style="0" width="3.99489795918367"/>
    <col collapsed="false" hidden="false" max="6" min="6" style="0" width="8.66836734693878"/>
    <col collapsed="false" hidden="false" max="7" min="7" style="0" width="10.2244897959184"/>
    <col collapsed="false" hidden="false" max="8" min="8" style="0" width="14.0051020408163"/>
    <col collapsed="false" hidden="false" max="9" min="9" style="0" width="10.7704081632653"/>
    <col collapsed="false" hidden="false" max="254" min="10" style="0" width="8.10714285714286"/>
    <col collapsed="false" hidden="false" max="255" min="255" style="0" width="5.00510204081633"/>
    <col collapsed="false" hidden="false" max="256" min="256" style="0" width="6.00510204081633"/>
    <col collapsed="false" hidden="false" max="257" min="257" style="0" width="11.9948979591837"/>
    <col collapsed="false" hidden="false" max="258" min="258" style="0" width="46.219387755102"/>
    <col collapsed="false" hidden="false" max="259" min="259" style="0" width="3.99489795918367"/>
    <col collapsed="false" hidden="false" max="260" min="260" style="0" width="8.66836734693878"/>
    <col collapsed="false" hidden="false" max="261" min="261" style="0" width="10.2244897959184"/>
    <col collapsed="false" hidden="false" max="262" min="262" style="0" width="13.219387755102"/>
    <col collapsed="false" hidden="false" max="263" min="263" style="0" width="12.4438775510204"/>
    <col collapsed="false" hidden="false" max="264" min="264" style="0" width="14.0051020408163"/>
    <col collapsed="false" hidden="false" max="265" min="265" style="0" width="10.7704081632653"/>
    <col collapsed="false" hidden="false" max="510" min="266" style="0" width="8.10714285714286"/>
    <col collapsed="false" hidden="false" max="511" min="511" style="0" width="5.00510204081633"/>
    <col collapsed="false" hidden="false" max="512" min="512" style="0" width="6.00510204081633"/>
    <col collapsed="false" hidden="false" max="513" min="513" style="0" width="11.9948979591837"/>
    <col collapsed="false" hidden="false" max="514" min="514" style="0" width="46.219387755102"/>
    <col collapsed="false" hidden="false" max="515" min="515" style="0" width="3.99489795918367"/>
    <col collapsed="false" hidden="false" max="516" min="516" style="0" width="8.66836734693878"/>
    <col collapsed="false" hidden="false" max="517" min="517" style="0" width="10.2244897959184"/>
    <col collapsed="false" hidden="false" max="518" min="518" style="0" width="13.219387755102"/>
    <col collapsed="false" hidden="false" max="519" min="519" style="0" width="12.4438775510204"/>
    <col collapsed="false" hidden="false" max="520" min="520" style="0" width="14.0051020408163"/>
    <col collapsed="false" hidden="false" max="521" min="521" style="0" width="10.7704081632653"/>
    <col collapsed="false" hidden="false" max="766" min="522" style="0" width="8.10714285714286"/>
    <col collapsed="false" hidden="false" max="767" min="767" style="0" width="5.00510204081633"/>
    <col collapsed="false" hidden="false" max="768" min="768" style="0" width="6.00510204081633"/>
    <col collapsed="false" hidden="false" max="769" min="769" style="0" width="11.9948979591837"/>
    <col collapsed="false" hidden="false" max="770" min="770" style="0" width="46.219387755102"/>
    <col collapsed="false" hidden="false" max="771" min="771" style="0" width="3.99489795918367"/>
    <col collapsed="false" hidden="false" max="772" min="772" style="0" width="8.66836734693878"/>
    <col collapsed="false" hidden="false" max="773" min="773" style="0" width="10.2244897959184"/>
    <col collapsed="false" hidden="false" max="774" min="774" style="0" width="13.219387755102"/>
    <col collapsed="false" hidden="false" max="775" min="775" style="0" width="12.4438775510204"/>
    <col collapsed="false" hidden="false" max="776" min="776" style="0" width="14.0051020408163"/>
    <col collapsed="false" hidden="false" max="777" min="777" style="0" width="10.7704081632653"/>
    <col collapsed="false" hidden="false" max="1025" min="778" style="0" width="8.10714285714286"/>
  </cols>
  <sheetData>
    <row collapsed="false" customFormat="true" customHeight="false" hidden="false" ht="14.05" outlineLevel="0" r="1" s="264">
      <c r="A1" s="256"/>
      <c r="B1" s="257"/>
      <c r="C1" s="258" t="s">
        <v>40</v>
      </c>
      <c r="D1" s="259" t="s">
        <v>41</v>
      </c>
      <c r="E1" s="27" t="s">
        <v>1</v>
      </c>
      <c r="F1" s="260"/>
      <c r="G1" s="261"/>
      <c r="H1" s="262" t="s">
        <v>849</v>
      </c>
      <c r="I1" s="263"/>
      <c r="AMI1" s="0"/>
      <c r="AMJ1" s="0"/>
    </row>
    <row collapsed="false" customFormat="false" customHeight="true" hidden="false" ht="13.8" outlineLevel="0" r="2">
      <c r="A2" s="265"/>
      <c r="B2" s="266"/>
      <c r="C2" s="267" t="s">
        <v>43</v>
      </c>
      <c r="D2" s="268" t="s">
        <v>44</v>
      </c>
      <c r="E2" s="266" t="s">
        <v>850</v>
      </c>
      <c r="F2" s="269"/>
      <c r="G2" s="270"/>
      <c r="H2" s="271"/>
      <c r="I2" s="272"/>
    </row>
    <row collapsed="false" customFormat="true" customHeight="true" hidden="false" ht="10.8" outlineLevel="0" r="3" s="276">
      <c r="A3" s="273" t="s">
        <v>851</v>
      </c>
      <c r="B3" s="274" t="s">
        <v>852</v>
      </c>
      <c r="C3" s="274" t="s">
        <v>853</v>
      </c>
      <c r="D3" s="274" t="s">
        <v>854</v>
      </c>
      <c r="E3" s="274" t="s">
        <v>855</v>
      </c>
      <c r="F3" s="274" t="s">
        <v>50</v>
      </c>
      <c r="G3" s="274" t="s">
        <v>856</v>
      </c>
      <c r="H3" s="274" t="s">
        <v>857</v>
      </c>
      <c r="I3" s="275" t="s">
        <v>858</v>
      </c>
      <c r="AMI3" s="0"/>
      <c r="AMJ3" s="0"/>
    </row>
    <row collapsed="false" customFormat="false" customHeight="true" hidden="false" ht="10.8" outlineLevel="0" r="4">
      <c r="A4" s="277" t="s">
        <v>859</v>
      </c>
      <c r="B4" s="278" t="s">
        <v>860</v>
      </c>
      <c r="C4" s="278" t="s">
        <v>861</v>
      </c>
      <c r="D4" s="278" t="s">
        <v>862</v>
      </c>
      <c r="E4" s="278" t="s">
        <v>863</v>
      </c>
      <c r="F4" s="278" t="s">
        <v>864</v>
      </c>
      <c r="G4" s="278" t="s">
        <v>865</v>
      </c>
      <c r="H4" s="278" t="s">
        <v>866</v>
      </c>
      <c r="I4" s="279" t="s">
        <v>867</v>
      </c>
    </row>
    <row collapsed="false" customFormat="true" customHeight="true" hidden="false" ht="3.6" outlineLevel="0" r="5" s="282">
      <c r="A5" s="280"/>
      <c r="B5" s="280"/>
      <c r="C5" s="280"/>
      <c r="D5" s="280"/>
      <c r="E5" s="281"/>
      <c r="F5" s="281"/>
      <c r="G5" s="281"/>
      <c r="H5" s="280"/>
      <c r="I5" s="280"/>
      <c r="AMI5" s="0"/>
      <c r="AMJ5" s="0"/>
    </row>
    <row collapsed="false" customFormat="true" customHeight="true" hidden="false" ht="16.8" outlineLevel="0" r="6" s="290">
      <c r="A6" s="283"/>
      <c r="B6" s="284"/>
      <c r="C6" s="285" t="s">
        <v>421</v>
      </c>
      <c r="D6" s="285" t="s">
        <v>868</v>
      </c>
      <c r="E6" s="284"/>
      <c r="F6" s="286"/>
      <c r="G6" s="287"/>
      <c r="H6" s="288" t="n">
        <f aca="false">H7+H12+H14</f>
        <v>0</v>
      </c>
      <c r="I6" s="289" t="n">
        <v>14.803821</v>
      </c>
      <c r="AMI6" s="0"/>
      <c r="AMJ6" s="0"/>
    </row>
    <row collapsed="false" customFormat="true" customHeight="true" hidden="false" ht="20.4" outlineLevel="0" r="7" s="282">
      <c r="A7" s="283"/>
      <c r="B7" s="284"/>
      <c r="C7" s="285" t="s">
        <v>859</v>
      </c>
      <c r="D7" s="285" t="s">
        <v>869</v>
      </c>
      <c r="E7" s="284"/>
      <c r="F7" s="286"/>
      <c r="G7" s="287"/>
      <c r="H7" s="288" t="n">
        <f aca="false">SUM(H8:H11)</f>
        <v>0</v>
      </c>
      <c r="I7" s="289" t="n">
        <v>0</v>
      </c>
      <c r="AMI7" s="0"/>
      <c r="AMJ7" s="0"/>
    </row>
    <row collapsed="false" customFormat="true" customHeight="true" hidden="false" ht="24" outlineLevel="0" r="8" s="282">
      <c r="A8" s="291" t="n">
        <v>33</v>
      </c>
      <c r="B8" s="292" t="s">
        <v>870</v>
      </c>
      <c r="C8" s="293" t="s">
        <v>871</v>
      </c>
      <c r="D8" s="293" t="s">
        <v>872</v>
      </c>
      <c r="E8" s="292" t="s">
        <v>60</v>
      </c>
      <c r="F8" s="294" t="n">
        <v>54.204</v>
      </c>
      <c r="G8" s="295"/>
      <c r="H8" s="296" t="n">
        <f aca="false">F8*G8</f>
        <v>0</v>
      </c>
      <c r="I8" s="297" t="n">
        <v>0</v>
      </c>
      <c r="AMI8" s="0"/>
      <c r="AMJ8" s="0"/>
    </row>
    <row collapsed="false" customFormat="true" customHeight="true" hidden="false" ht="13.5" outlineLevel="0" r="9" s="282">
      <c r="A9" s="291" t="n">
        <v>34</v>
      </c>
      <c r="B9" s="292" t="s">
        <v>870</v>
      </c>
      <c r="C9" s="293" t="s">
        <v>873</v>
      </c>
      <c r="D9" s="293" t="s">
        <v>874</v>
      </c>
      <c r="E9" s="292" t="s">
        <v>60</v>
      </c>
      <c r="F9" s="294" t="n">
        <v>54.204</v>
      </c>
      <c r="G9" s="295"/>
      <c r="H9" s="296" t="n">
        <f aca="false">F9*G9</f>
        <v>0</v>
      </c>
      <c r="I9" s="297" t="n">
        <v>0</v>
      </c>
      <c r="AMI9" s="0"/>
      <c r="AMJ9" s="0"/>
    </row>
    <row collapsed="false" customFormat="true" customHeight="true" hidden="false" ht="13.5" outlineLevel="0" r="10" s="282">
      <c r="A10" s="291" t="n">
        <v>35</v>
      </c>
      <c r="B10" s="292" t="s">
        <v>870</v>
      </c>
      <c r="C10" s="293" t="s">
        <v>875</v>
      </c>
      <c r="D10" s="293" t="s">
        <v>876</v>
      </c>
      <c r="E10" s="292" t="s">
        <v>60</v>
      </c>
      <c r="F10" s="294" t="n">
        <v>46.611</v>
      </c>
      <c r="G10" s="295"/>
      <c r="H10" s="296" t="n">
        <f aca="false">F10*G10</f>
        <v>0</v>
      </c>
      <c r="I10" s="297" t="n">
        <v>0</v>
      </c>
      <c r="AMI10" s="0"/>
      <c r="AMJ10" s="0"/>
    </row>
    <row collapsed="false" customFormat="true" customHeight="true" hidden="false" ht="13.5" outlineLevel="0" r="11" s="282">
      <c r="A11" s="291" t="n">
        <v>37</v>
      </c>
      <c r="B11" s="292" t="s">
        <v>870</v>
      </c>
      <c r="C11" s="293" t="s">
        <v>877</v>
      </c>
      <c r="D11" s="293" t="s">
        <v>878</v>
      </c>
      <c r="E11" s="292" t="s">
        <v>62</v>
      </c>
      <c r="F11" s="294" t="n">
        <v>120.3</v>
      </c>
      <c r="G11" s="295"/>
      <c r="H11" s="296" t="n">
        <f aca="false">F11*G11</f>
        <v>0</v>
      </c>
      <c r="I11" s="297" t="n">
        <v>0</v>
      </c>
      <c r="AMI11" s="0"/>
      <c r="AMJ11" s="0"/>
    </row>
    <row collapsed="false" customFormat="true" customHeight="true" hidden="false" ht="18" outlineLevel="0" r="12" s="282">
      <c r="A12" s="283"/>
      <c r="B12" s="284"/>
      <c r="C12" s="285" t="s">
        <v>860</v>
      </c>
      <c r="D12" s="285" t="s">
        <v>879</v>
      </c>
      <c r="E12" s="284"/>
      <c r="F12" s="286"/>
      <c r="G12" s="287"/>
      <c r="H12" s="288" t="n">
        <f aca="false">H13</f>
        <v>0</v>
      </c>
      <c r="I12" s="289" t="n">
        <v>0</v>
      </c>
      <c r="AMI12" s="0"/>
      <c r="AMJ12" s="0"/>
    </row>
    <row collapsed="false" customFormat="true" customHeight="true" hidden="false" ht="13.5" outlineLevel="0" r="13" s="282">
      <c r="A13" s="291" t="n">
        <v>36</v>
      </c>
      <c r="B13" s="292" t="s">
        <v>880</v>
      </c>
      <c r="C13" s="293" t="s">
        <v>881</v>
      </c>
      <c r="D13" s="293" t="s">
        <v>882</v>
      </c>
      <c r="E13" s="292" t="s">
        <v>60</v>
      </c>
      <c r="F13" s="294" t="n">
        <v>5.688</v>
      </c>
      <c r="G13" s="295"/>
      <c r="H13" s="296" t="n">
        <f aca="false">F13*G13</f>
        <v>0</v>
      </c>
      <c r="I13" s="297" t="n">
        <v>12.28608</v>
      </c>
      <c r="AMI13" s="0"/>
      <c r="AMJ13" s="0"/>
    </row>
    <row collapsed="false" customFormat="false" customHeight="true" hidden="false" ht="17.4" outlineLevel="0" r="14">
      <c r="A14" s="283"/>
      <c r="B14" s="284"/>
      <c r="C14" s="285" t="s">
        <v>883</v>
      </c>
      <c r="D14" s="285" t="s">
        <v>884</v>
      </c>
      <c r="E14" s="284"/>
      <c r="F14" s="286"/>
      <c r="G14" s="287"/>
      <c r="H14" s="288" t="n">
        <f aca="false">SUM(H15:H60)</f>
        <v>0</v>
      </c>
      <c r="I14" s="289" t="n">
        <v>0</v>
      </c>
    </row>
    <row collapsed="false" customFormat="false" customHeight="true" hidden="false" ht="24" outlineLevel="0" r="15">
      <c r="A15" s="291" t="n">
        <v>41</v>
      </c>
      <c r="B15" s="292" t="s">
        <v>885</v>
      </c>
      <c r="C15" s="293" t="s">
        <v>886</v>
      </c>
      <c r="D15" s="293" t="s">
        <v>887</v>
      </c>
      <c r="E15" s="292" t="s">
        <v>115</v>
      </c>
      <c r="F15" s="294" t="n">
        <v>33.4</v>
      </c>
      <c r="G15" s="295"/>
      <c r="H15" s="296" t="n">
        <f aca="false">F15*G15</f>
        <v>0</v>
      </c>
      <c r="I15" s="297" t="n">
        <v>0.000334</v>
      </c>
    </row>
    <row collapsed="false" customFormat="false" customHeight="true" hidden="false" ht="24" outlineLevel="0" r="16">
      <c r="A16" s="291" t="n">
        <v>38</v>
      </c>
      <c r="B16" s="292" t="s">
        <v>885</v>
      </c>
      <c r="C16" s="293" t="s">
        <v>888</v>
      </c>
      <c r="D16" s="293" t="s">
        <v>889</v>
      </c>
      <c r="E16" s="292" t="s">
        <v>115</v>
      </c>
      <c r="F16" s="294" t="n">
        <v>74.4</v>
      </c>
      <c r="G16" s="295"/>
      <c r="H16" s="296" t="n">
        <f aca="false">F16*G16</f>
        <v>0</v>
      </c>
      <c r="I16" s="297" t="n">
        <v>0.000744</v>
      </c>
    </row>
    <row collapsed="false" customFormat="false" customHeight="true" hidden="false" ht="13.5" outlineLevel="0" r="17">
      <c r="A17" s="298" t="n">
        <v>39</v>
      </c>
      <c r="B17" s="299" t="s">
        <v>890</v>
      </c>
      <c r="C17" s="300" t="s">
        <v>891</v>
      </c>
      <c r="D17" s="300" t="s">
        <v>892</v>
      </c>
      <c r="E17" s="299" t="s">
        <v>115</v>
      </c>
      <c r="F17" s="301" t="n">
        <v>74.4</v>
      </c>
      <c r="G17" s="302"/>
      <c r="H17" s="296" t="n">
        <f aca="false">F17*G17</f>
        <v>0</v>
      </c>
      <c r="I17" s="303" t="n">
        <v>0.23808</v>
      </c>
    </row>
    <row collapsed="false" customFormat="false" customHeight="true" hidden="false" ht="13.5" outlineLevel="0" r="18">
      <c r="A18" s="298" t="n">
        <v>40</v>
      </c>
      <c r="B18" s="299" t="s">
        <v>890</v>
      </c>
      <c r="C18" s="300" t="s">
        <v>893</v>
      </c>
      <c r="D18" s="300" t="s">
        <v>894</v>
      </c>
      <c r="E18" s="299" t="s">
        <v>115</v>
      </c>
      <c r="F18" s="301" t="n">
        <v>33.4</v>
      </c>
      <c r="G18" s="302"/>
      <c r="H18" s="296" t="n">
        <f aca="false">F18*G18</f>
        <v>0</v>
      </c>
      <c r="I18" s="303" t="n">
        <v>0.089178</v>
      </c>
    </row>
    <row collapsed="false" customFormat="false" customHeight="true" hidden="false" ht="24" outlineLevel="0" r="19">
      <c r="A19" s="291" t="n">
        <v>48</v>
      </c>
      <c r="B19" s="292" t="s">
        <v>885</v>
      </c>
      <c r="C19" s="293" t="s">
        <v>895</v>
      </c>
      <c r="D19" s="293" t="s">
        <v>896</v>
      </c>
      <c r="E19" s="292" t="s">
        <v>115</v>
      </c>
      <c r="F19" s="294" t="n">
        <v>12.5</v>
      </c>
      <c r="G19" s="295"/>
      <c r="H19" s="296" t="n">
        <f aca="false">F19*G19</f>
        <v>0</v>
      </c>
      <c r="I19" s="297" t="n">
        <v>0.000125</v>
      </c>
    </row>
    <row collapsed="false" customFormat="false" customHeight="true" hidden="false" ht="13.5" outlineLevel="0" r="20">
      <c r="A20" s="298" t="n">
        <v>49</v>
      </c>
      <c r="B20" s="299" t="s">
        <v>890</v>
      </c>
      <c r="C20" s="300" t="s">
        <v>897</v>
      </c>
      <c r="D20" s="300" t="s">
        <v>898</v>
      </c>
      <c r="E20" s="299" t="s">
        <v>115</v>
      </c>
      <c r="F20" s="301" t="n">
        <v>12.5</v>
      </c>
      <c r="G20" s="302"/>
      <c r="H20" s="296" t="n">
        <f aca="false">F20*G20</f>
        <v>0</v>
      </c>
      <c r="I20" s="303" t="n">
        <v>0.0575</v>
      </c>
    </row>
    <row collapsed="false" customFormat="false" customHeight="true" hidden="false" ht="13.5" outlineLevel="0" r="21">
      <c r="A21" s="291" t="n">
        <v>27</v>
      </c>
      <c r="B21" s="292" t="s">
        <v>885</v>
      </c>
      <c r="C21" s="293" t="s">
        <v>899</v>
      </c>
      <c r="D21" s="293" t="s">
        <v>900</v>
      </c>
      <c r="E21" s="292" t="s">
        <v>124</v>
      </c>
      <c r="F21" s="294" t="n">
        <v>7</v>
      </c>
      <c r="G21" s="295"/>
      <c r="H21" s="296" t="n">
        <f aca="false">F21*G21</f>
        <v>0</v>
      </c>
      <c r="I21" s="297" t="n">
        <v>0</v>
      </c>
    </row>
    <row collapsed="false" customFormat="false" customHeight="true" hidden="false" ht="13.5" outlineLevel="0" r="22">
      <c r="A22" s="291" t="n">
        <v>28</v>
      </c>
      <c r="B22" s="292" t="s">
        <v>885</v>
      </c>
      <c r="C22" s="293" t="s">
        <v>901</v>
      </c>
      <c r="D22" s="293" t="s">
        <v>902</v>
      </c>
      <c r="E22" s="292" t="s">
        <v>124</v>
      </c>
      <c r="F22" s="294" t="n">
        <v>1</v>
      </c>
      <c r="G22" s="295"/>
      <c r="H22" s="296" t="n">
        <f aca="false">F22*G22</f>
        <v>0</v>
      </c>
      <c r="I22" s="297" t="n">
        <v>0</v>
      </c>
    </row>
    <row collapsed="false" customFormat="false" customHeight="true" hidden="false" ht="13.5" outlineLevel="0" r="23">
      <c r="A23" s="298" t="n">
        <v>31</v>
      </c>
      <c r="B23" s="299" t="s">
        <v>903</v>
      </c>
      <c r="C23" s="300" t="s">
        <v>904</v>
      </c>
      <c r="D23" s="300" t="s">
        <v>905</v>
      </c>
      <c r="E23" s="299" t="s">
        <v>124</v>
      </c>
      <c r="F23" s="301" t="n">
        <v>1</v>
      </c>
      <c r="G23" s="302"/>
      <c r="H23" s="296" t="n">
        <f aca="false">F23*G23</f>
        <v>0</v>
      </c>
      <c r="I23" s="303" t="n">
        <v>0.014</v>
      </c>
    </row>
    <row collapsed="false" customFormat="false" customHeight="true" hidden="false" ht="13.5" outlineLevel="0" r="24">
      <c r="A24" s="298" t="n">
        <v>32</v>
      </c>
      <c r="B24" s="299" t="s">
        <v>906</v>
      </c>
      <c r="C24" s="300" t="s">
        <v>907</v>
      </c>
      <c r="D24" s="300" t="s">
        <v>908</v>
      </c>
      <c r="E24" s="299" t="s">
        <v>124</v>
      </c>
      <c r="F24" s="301" t="n">
        <v>1</v>
      </c>
      <c r="G24" s="302"/>
      <c r="H24" s="296" t="n">
        <f aca="false">F24*G24</f>
        <v>0</v>
      </c>
      <c r="I24" s="303" t="n">
        <v>0.0026</v>
      </c>
    </row>
    <row collapsed="false" customFormat="false" customHeight="true" hidden="false" ht="13.5" outlineLevel="0" r="25">
      <c r="A25" s="298" t="n">
        <v>29</v>
      </c>
      <c r="B25" s="299" t="s">
        <v>890</v>
      </c>
      <c r="C25" s="300" t="s">
        <v>909</v>
      </c>
      <c r="D25" s="300" t="s">
        <v>910</v>
      </c>
      <c r="E25" s="299" t="s">
        <v>124</v>
      </c>
      <c r="F25" s="301" t="n">
        <v>1</v>
      </c>
      <c r="G25" s="302"/>
      <c r="H25" s="296" t="n">
        <f aca="false">F25*G25</f>
        <v>0</v>
      </c>
      <c r="I25" s="303" t="n">
        <v>0.00012</v>
      </c>
    </row>
    <row collapsed="false" customFormat="false" customHeight="true" hidden="false" ht="13.5" outlineLevel="0" r="26">
      <c r="A26" s="298" t="n">
        <v>30</v>
      </c>
      <c r="B26" s="299" t="s">
        <v>890</v>
      </c>
      <c r="C26" s="300" t="s">
        <v>911</v>
      </c>
      <c r="D26" s="300" t="s">
        <v>912</v>
      </c>
      <c r="E26" s="299" t="s">
        <v>124</v>
      </c>
      <c r="F26" s="301" t="n">
        <v>1</v>
      </c>
      <c r="G26" s="302"/>
      <c r="H26" s="296" t="n">
        <f aca="false">F26*G26</f>
        <v>0</v>
      </c>
      <c r="I26" s="303" t="n">
        <v>0.00019</v>
      </c>
    </row>
    <row collapsed="false" customFormat="false" customHeight="true" hidden="false" ht="13.5" outlineLevel="0" r="27">
      <c r="A27" s="291" t="n">
        <v>24</v>
      </c>
      <c r="B27" s="292" t="s">
        <v>885</v>
      </c>
      <c r="C27" s="293" t="s">
        <v>913</v>
      </c>
      <c r="D27" s="293" t="s">
        <v>914</v>
      </c>
      <c r="E27" s="292" t="s">
        <v>124</v>
      </c>
      <c r="F27" s="294" t="n">
        <v>9</v>
      </c>
      <c r="G27" s="295"/>
      <c r="H27" s="296" t="n">
        <f aca="false">F27*G27</f>
        <v>0</v>
      </c>
      <c r="I27" s="297" t="n">
        <v>0</v>
      </c>
    </row>
    <row collapsed="false" customFormat="false" customHeight="true" hidden="false" ht="13.5" outlineLevel="0" r="28">
      <c r="A28" s="298" t="n">
        <v>25</v>
      </c>
      <c r="B28" s="299" t="s">
        <v>890</v>
      </c>
      <c r="C28" s="300" t="s">
        <v>915</v>
      </c>
      <c r="D28" s="300" t="s">
        <v>916</v>
      </c>
      <c r="E28" s="299" t="s">
        <v>124</v>
      </c>
      <c r="F28" s="301" t="n">
        <v>9</v>
      </c>
      <c r="G28" s="302"/>
      <c r="H28" s="296" t="n">
        <f aca="false">F28*G28</f>
        <v>0</v>
      </c>
      <c r="I28" s="303" t="n">
        <v>0.00216</v>
      </c>
    </row>
    <row collapsed="false" customFormat="false" customHeight="true" hidden="false" ht="13.5" outlineLevel="0" r="29">
      <c r="A29" s="298" t="n">
        <v>26</v>
      </c>
      <c r="B29" s="299" t="s">
        <v>890</v>
      </c>
      <c r="C29" s="300" t="s">
        <v>917</v>
      </c>
      <c r="D29" s="300" t="s">
        <v>918</v>
      </c>
      <c r="E29" s="299" t="s">
        <v>124</v>
      </c>
      <c r="F29" s="301" t="n">
        <v>7</v>
      </c>
      <c r="G29" s="302"/>
      <c r="H29" s="296" t="n">
        <f aca="false">F29*G29</f>
        <v>0</v>
      </c>
      <c r="I29" s="303" t="n">
        <v>0.00035</v>
      </c>
    </row>
    <row collapsed="false" customFormat="false" customHeight="true" hidden="false" ht="13.5" outlineLevel="0" r="30">
      <c r="A30" s="291" t="n">
        <v>18</v>
      </c>
      <c r="B30" s="292" t="s">
        <v>885</v>
      </c>
      <c r="C30" s="293" t="s">
        <v>919</v>
      </c>
      <c r="D30" s="293" t="s">
        <v>920</v>
      </c>
      <c r="E30" s="292" t="s">
        <v>124</v>
      </c>
      <c r="F30" s="294" t="n">
        <v>1</v>
      </c>
      <c r="G30" s="295"/>
      <c r="H30" s="296" t="n">
        <f aca="false">F30*G30</f>
        <v>0</v>
      </c>
      <c r="I30" s="297" t="n">
        <v>0</v>
      </c>
    </row>
    <row collapsed="false" customFormat="false" customHeight="true" hidden="false" ht="13.5" outlineLevel="0" r="31">
      <c r="A31" s="298" t="n">
        <v>19</v>
      </c>
      <c r="B31" s="299" t="s">
        <v>890</v>
      </c>
      <c r="C31" s="300" t="s">
        <v>921</v>
      </c>
      <c r="D31" s="300" t="s">
        <v>922</v>
      </c>
      <c r="E31" s="299" t="s">
        <v>124</v>
      </c>
      <c r="F31" s="301" t="n">
        <v>1</v>
      </c>
      <c r="G31" s="302"/>
      <c r="H31" s="296" t="n">
        <f aca="false">F31*G31</f>
        <v>0</v>
      </c>
      <c r="I31" s="303" t="n">
        <v>0.00057</v>
      </c>
    </row>
    <row collapsed="false" customFormat="false" customHeight="true" hidden="false" ht="13.5" outlineLevel="0" r="32">
      <c r="A32" s="291" t="n">
        <v>20</v>
      </c>
      <c r="B32" s="292" t="s">
        <v>885</v>
      </c>
      <c r="C32" s="293" t="s">
        <v>923</v>
      </c>
      <c r="D32" s="293" t="s">
        <v>924</v>
      </c>
      <c r="E32" s="292" t="s">
        <v>124</v>
      </c>
      <c r="F32" s="294" t="n">
        <v>12</v>
      </c>
      <c r="G32" s="295"/>
      <c r="H32" s="296" t="n">
        <f aca="false">F32*G32</f>
        <v>0</v>
      </c>
      <c r="I32" s="297" t="n">
        <v>0</v>
      </c>
    </row>
    <row collapsed="false" customFormat="false" customHeight="true" hidden="false" ht="13.5" outlineLevel="0" r="33">
      <c r="A33" s="298" t="n">
        <v>23</v>
      </c>
      <c r="B33" s="299" t="s">
        <v>890</v>
      </c>
      <c r="C33" s="300" t="s">
        <v>925</v>
      </c>
      <c r="D33" s="300" t="s">
        <v>926</v>
      </c>
      <c r="E33" s="299" t="s">
        <v>124</v>
      </c>
      <c r="F33" s="301" t="n">
        <v>2</v>
      </c>
      <c r="G33" s="302"/>
      <c r="H33" s="296" t="n">
        <f aca="false">F33*G33</f>
        <v>0</v>
      </c>
      <c r="I33" s="303" t="n">
        <v>0.00046</v>
      </c>
    </row>
    <row collapsed="false" customFormat="false" customHeight="true" hidden="false" ht="13.5" outlineLevel="0" r="34">
      <c r="A34" s="298" t="n">
        <v>21</v>
      </c>
      <c r="B34" s="299" t="s">
        <v>890</v>
      </c>
      <c r="C34" s="300" t="s">
        <v>927</v>
      </c>
      <c r="D34" s="300" t="s">
        <v>928</v>
      </c>
      <c r="E34" s="299" t="s">
        <v>124</v>
      </c>
      <c r="F34" s="301" t="n">
        <v>2</v>
      </c>
      <c r="G34" s="302"/>
      <c r="H34" s="296" t="n">
        <f aca="false">F34*G34</f>
        <v>0</v>
      </c>
      <c r="I34" s="303" t="n">
        <v>0.00054</v>
      </c>
    </row>
    <row collapsed="false" customFormat="false" customHeight="true" hidden="false" ht="13.5" outlineLevel="0" r="35">
      <c r="A35" s="298" t="n">
        <v>22</v>
      </c>
      <c r="B35" s="299" t="s">
        <v>890</v>
      </c>
      <c r="C35" s="300" t="s">
        <v>929</v>
      </c>
      <c r="D35" s="300" t="s">
        <v>930</v>
      </c>
      <c r="E35" s="299" t="s">
        <v>124</v>
      </c>
      <c r="F35" s="301" t="n">
        <v>8</v>
      </c>
      <c r="G35" s="302"/>
      <c r="H35" s="296" t="n">
        <f aca="false">F35*G35</f>
        <v>0</v>
      </c>
      <c r="I35" s="303" t="n">
        <v>0.00328</v>
      </c>
    </row>
    <row collapsed="false" customFormat="false" customHeight="true" hidden="false" ht="13.5" outlineLevel="0" r="36">
      <c r="A36" s="291" t="n">
        <v>46</v>
      </c>
      <c r="B36" s="292" t="s">
        <v>885</v>
      </c>
      <c r="C36" s="293" t="s">
        <v>931</v>
      </c>
      <c r="D36" s="293" t="s">
        <v>932</v>
      </c>
      <c r="E36" s="292" t="s">
        <v>124</v>
      </c>
      <c r="F36" s="294" t="n">
        <v>5</v>
      </c>
      <c r="G36" s="295"/>
      <c r="H36" s="296" t="n">
        <f aca="false">F36*G36</f>
        <v>0</v>
      </c>
      <c r="I36" s="297" t="n">
        <v>0</v>
      </c>
    </row>
    <row collapsed="false" customFormat="false" customHeight="true" hidden="false" ht="13.5" outlineLevel="0" r="37">
      <c r="A37" s="298" t="n">
        <v>47</v>
      </c>
      <c r="B37" s="299" t="s">
        <v>933</v>
      </c>
      <c r="C37" s="300" t="s">
        <v>934</v>
      </c>
      <c r="D37" s="300" t="s">
        <v>935</v>
      </c>
      <c r="E37" s="299" t="s">
        <v>124</v>
      </c>
      <c r="F37" s="301" t="n">
        <v>5</v>
      </c>
      <c r="G37" s="302"/>
      <c r="H37" s="296" t="n">
        <f aca="false">F37*G37</f>
        <v>0</v>
      </c>
      <c r="I37" s="303" t="n">
        <v>0.1275</v>
      </c>
    </row>
    <row collapsed="false" customFormat="false" customHeight="true" hidden="false" ht="13.5" outlineLevel="0" r="38">
      <c r="A38" s="291" t="n">
        <v>6</v>
      </c>
      <c r="B38" s="292" t="s">
        <v>885</v>
      </c>
      <c r="C38" s="293" t="s">
        <v>936</v>
      </c>
      <c r="D38" s="293" t="s">
        <v>937</v>
      </c>
      <c r="E38" s="292" t="s">
        <v>124</v>
      </c>
      <c r="F38" s="294" t="n">
        <v>13</v>
      </c>
      <c r="G38" s="295"/>
      <c r="H38" s="296" t="n">
        <f aca="false">F38*G38</f>
        <v>0</v>
      </c>
      <c r="I38" s="297" t="n">
        <v>0</v>
      </c>
    </row>
    <row collapsed="false" customFormat="false" customHeight="true" hidden="false" ht="13.5" outlineLevel="0" r="39">
      <c r="A39" s="298" t="n">
        <v>7</v>
      </c>
      <c r="B39" s="299" t="s">
        <v>890</v>
      </c>
      <c r="C39" s="300" t="s">
        <v>938</v>
      </c>
      <c r="D39" s="300" t="s">
        <v>939</v>
      </c>
      <c r="E39" s="299" t="s">
        <v>124</v>
      </c>
      <c r="F39" s="301" t="n">
        <v>13</v>
      </c>
      <c r="G39" s="302"/>
      <c r="H39" s="296" t="n">
        <f aca="false">F39*G39</f>
        <v>0</v>
      </c>
      <c r="I39" s="303" t="n">
        <v>0.01677</v>
      </c>
    </row>
    <row collapsed="false" customFormat="false" customHeight="true" hidden="false" ht="13.5" outlineLevel="0" r="40">
      <c r="A40" s="298" t="n">
        <v>8</v>
      </c>
      <c r="B40" s="299" t="s">
        <v>890</v>
      </c>
      <c r="C40" s="300" t="s">
        <v>940</v>
      </c>
      <c r="D40" s="300" t="s">
        <v>941</v>
      </c>
      <c r="E40" s="299" t="s">
        <v>124</v>
      </c>
      <c r="F40" s="301" t="n">
        <v>8</v>
      </c>
      <c r="G40" s="302"/>
      <c r="H40" s="296" t="n">
        <f aca="false">F40*G40</f>
        <v>0</v>
      </c>
      <c r="I40" s="303" t="n">
        <v>0.00432</v>
      </c>
    </row>
    <row collapsed="false" customFormat="false" customHeight="true" hidden="false" ht="13.5" outlineLevel="0" r="41">
      <c r="A41" s="291" t="n">
        <v>9</v>
      </c>
      <c r="B41" s="292" t="s">
        <v>885</v>
      </c>
      <c r="C41" s="293" t="s">
        <v>942</v>
      </c>
      <c r="D41" s="293" t="s">
        <v>943</v>
      </c>
      <c r="E41" s="292" t="s">
        <v>124</v>
      </c>
      <c r="F41" s="294" t="n">
        <v>8</v>
      </c>
      <c r="G41" s="295"/>
      <c r="H41" s="296" t="n">
        <f aca="false">F41*G41</f>
        <v>0</v>
      </c>
      <c r="I41" s="297" t="n">
        <v>0</v>
      </c>
    </row>
    <row collapsed="false" customFormat="false" customHeight="true" hidden="false" ht="24" outlineLevel="0" r="42">
      <c r="A42" s="291" t="n">
        <v>42</v>
      </c>
      <c r="B42" s="292" t="s">
        <v>885</v>
      </c>
      <c r="C42" s="293" t="s">
        <v>944</v>
      </c>
      <c r="D42" s="293" t="s">
        <v>945</v>
      </c>
      <c r="E42" s="292" t="s">
        <v>124</v>
      </c>
      <c r="F42" s="294" t="n">
        <v>12</v>
      </c>
      <c r="G42" s="295"/>
      <c r="H42" s="296" t="n">
        <f aca="false">F42*G42</f>
        <v>0</v>
      </c>
      <c r="I42" s="297" t="n">
        <v>0</v>
      </c>
    </row>
    <row collapsed="false" customFormat="false" customHeight="true" hidden="false" ht="13.5" outlineLevel="0" r="43">
      <c r="A43" s="298" t="n">
        <v>43</v>
      </c>
      <c r="B43" s="299" t="s">
        <v>890</v>
      </c>
      <c r="C43" s="300" t="s">
        <v>946</v>
      </c>
      <c r="D43" s="300" t="s">
        <v>947</v>
      </c>
      <c r="E43" s="299" t="s">
        <v>124</v>
      </c>
      <c r="F43" s="301" t="n">
        <v>12</v>
      </c>
      <c r="G43" s="302"/>
      <c r="H43" s="296" t="n">
        <f aca="false">F43*G43</f>
        <v>0</v>
      </c>
      <c r="I43" s="303" t="n">
        <v>0.0078</v>
      </c>
    </row>
    <row collapsed="false" customFormat="false" customHeight="true" hidden="false" ht="24" outlineLevel="0" r="44">
      <c r="A44" s="291" t="n">
        <v>3</v>
      </c>
      <c r="B44" s="292" t="s">
        <v>885</v>
      </c>
      <c r="C44" s="293" t="s">
        <v>948</v>
      </c>
      <c r="D44" s="293" t="s">
        <v>949</v>
      </c>
      <c r="E44" s="292" t="s">
        <v>124</v>
      </c>
      <c r="F44" s="294" t="n">
        <v>8</v>
      </c>
      <c r="G44" s="295"/>
      <c r="H44" s="296" t="n">
        <f aca="false">F44*G44</f>
        <v>0</v>
      </c>
      <c r="I44" s="297" t="n">
        <v>0</v>
      </c>
    </row>
    <row collapsed="false" customFormat="false" customHeight="true" hidden="false" ht="13.5" outlineLevel="0" r="45">
      <c r="A45" s="298" t="n">
        <v>4</v>
      </c>
      <c r="B45" s="299" t="s">
        <v>890</v>
      </c>
      <c r="C45" s="300" t="s">
        <v>950</v>
      </c>
      <c r="D45" s="300" t="s">
        <v>951</v>
      </c>
      <c r="E45" s="299" t="s">
        <v>124</v>
      </c>
      <c r="F45" s="301" t="n">
        <v>7</v>
      </c>
      <c r="G45" s="302"/>
      <c r="H45" s="296" t="n">
        <f aca="false">F45*G45</f>
        <v>0</v>
      </c>
      <c r="I45" s="303" t="n">
        <v>0.01001</v>
      </c>
    </row>
    <row collapsed="false" customFormat="false" customHeight="true" hidden="false" ht="13.5" outlineLevel="0" r="46">
      <c r="A46" s="298" t="n">
        <v>5</v>
      </c>
      <c r="B46" s="299" t="s">
        <v>890</v>
      </c>
      <c r="C46" s="300" t="s">
        <v>952</v>
      </c>
      <c r="D46" s="300" t="s">
        <v>953</v>
      </c>
      <c r="E46" s="299" t="s">
        <v>124</v>
      </c>
      <c r="F46" s="301" t="n">
        <v>1</v>
      </c>
      <c r="G46" s="302"/>
      <c r="H46" s="296" t="n">
        <f aca="false">F46*G46</f>
        <v>0</v>
      </c>
      <c r="I46" s="303" t="n">
        <v>0.00097</v>
      </c>
    </row>
    <row collapsed="false" customFormat="false" customHeight="true" hidden="false" ht="24" outlineLevel="0" r="47">
      <c r="A47" s="291" t="n">
        <v>44</v>
      </c>
      <c r="B47" s="292" t="s">
        <v>885</v>
      </c>
      <c r="C47" s="293" t="s">
        <v>948</v>
      </c>
      <c r="D47" s="293" t="s">
        <v>949</v>
      </c>
      <c r="E47" s="292" t="s">
        <v>124</v>
      </c>
      <c r="F47" s="294" t="n">
        <v>9</v>
      </c>
      <c r="G47" s="295"/>
      <c r="H47" s="296" t="n">
        <f aca="false">F47*G47</f>
        <v>0</v>
      </c>
      <c r="I47" s="297" t="n">
        <v>0</v>
      </c>
    </row>
    <row collapsed="false" customFormat="false" customHeight="true" hidden="false" ht="13.5" outlineLevel="0" r="48">
      <c r="A48" s="298" t="n">
        <v>45</v>
      </c>
      <c r="B48" s="299" t="s">
        <v>890</v>
      </c>
      <c r="C48" s="300" t="s">
        <v>954</v>
      </c>
      <c r="D48" s="300" t="s">
        <v>955</v>
      </c>
      <c r="E48" s="299" t="s">
        <v>124</v>
      </c>
      <c r="F48" s="301" t="n">
        <v>9</v>
      </c>
      <c r="G48" s="302"/>
      <c r="H48" s="296" t="n">
        <f aca="false">F48*G48</f>
        <v>0</v>
      </c>
      <c r="I48" s="303" t="n">
        <v>0.0198</v>
      </c>
    </row>
    <row collapsed="false" customFormat="false" customHeight="true" hidden="false" ht="13.5" outlineLevel="0" r="49">
      <c r="A49" s="291" t="n">
        <v>10</v>
      </c>
      <c r="B49" s="292" t="s">
        <v>885</v>
      </c>
      <c r="C49" s="293" t="s">
        <v>956</v>
      </c>
      <c r="D49" s="293" t="s">
        <v>957</v>
      </c>
      <c r="E49" s="292" t="s">
        <v>124</v>
      </c>
      <c r="F49" s="294" t="n">
        <v>8</v>
      </c>
      <c r="G49" s="295"/>
      <c r="H49" s="296" t="n">
        <f aca="false">F49*G49</f>
        <v>0</v>
      </c>
      <c r="I49" s="297" t="n">
        <v>0</v>
      </c>
    </row>
    <row collapsed="false" customFormat="false" customHeight="true" hidden="false" ht="13.5" outlineLevel="0" r="50">
      <c r="A50" s="298" t="n">
        <v>11</v>
      </c>
      <c r="B50" s="299" t="s">
        <v>890</v>
      </c>
      <c r="C50" s="300" t="s">
        <v>958</v>
      </c>
      <c r="D50" s="300" t="s">
        <v>959</v>
      </c>
      <c r="E50" s="299" t="s">
        <v>124</v>
      </c>
      <c r="F50" s="301" t="n">
        <v>8</v>
      </c>
      <c r="G50" s="302"/>
      <c r="H50" s="296" t="n">
        <f aca="false">F50*G50</f>
        <v>0</v>
      </c>
      <c r="I50" s="303" t="n">
        <v>0.00288</v>
      </c>
    </row>
    <row collapsed="false" customFormat="false" customHeight="true" hidden="false" ht="13.5" outlineLevel="0" r="51">
      <c r="A51" s="291" t="n">
        <v>13</v>
      </c>
      <c r="B51" s="292" t="s">
        <v>885</v>
      </c>
      <c r="C51" s="293" t="s">
        <v>960</v>
      </c>
      <c r="D51" s="293" t="s">
        <v>961</v>
      </c>
      <c r="E51" s="292" t="s">
        <v>124</v>
      </c>
      <c r="F51" s="294" t="n">
        <v>3</v>
      </c>
      <c r="G51" s="295"/>
      <c r="H51" s="296" t="n">
        <f aca="false">F51*G51</f>
        <v>0</v>
      </c>
      <c r="I51" s="297" t="n">
        <v>0.11718</v>
      </c>
    </row>
    <row collapsed="false" customFormat="false" customHeight="true" hidden="false" ht="13.5" outlineLevel="0" r="52">
      <c r="A52" s="291" t="n">
        <v>50</v>
      </c>
      <c r="B52" s="292" t="s">
        <v>885</v>
      </c>
      <c r="C52" s="293" t="s">
        <v>962</v>
      </c>
      <c r="D52" s="293" t="s">
        <v>963</v>
      </c>
      <c r="E52" s="292" t="s">
        <v>124</v>
      </c>
      <c r="F52" s="294" t="n">
        <v>1</v>
      </c>
      <c r="G52" s="295"/>
      <c r="H52" s="296" t="n">
        <f aca="false">F52*G52</f>
        <v>0</v>
      </c>
      <c r="I52" s="297" t="n">
        <v>0.16174</v>
      </c>
    </row>
    <row collapsed="false" customFormat="false" customHeight="true" hidden="false" ht="13.5" outlineLevel="0" r="53">
      <c r="A53" s="291" t="n">
        <v>51</v>
      </c>
      <c r="B53" s="292" t="s">
        <v>885</v>
      </c>
      <c r="C53" s="293" t="s">
        <v>964</v>
      </c>
      <c r="D53" s="293" t="s">
        <v>965</v>
      </c>
      <c r="E53" s="292" t="s">
        <v>124</v>
      </c>
      <c r="F53" s="294" t="n">
        <v>1</v>
      </c>
      <c r="G53" s="295"/>
      <c r="H53" s="296" t="n">
        <f aca="false">F53*G53</f>
        <v>0</v>
      </c>
      <c r="I53" s="297" t="n">
        <v>0.04766</v>
      </c>
    </row>
    <row collapsed="false" customFormat="false" customHeight="true" hidden="false" ht="13.5" outlineLevel="0" r="54">
      <c r="A54" s="291" t="n">
        <v>52</v>
      </c>
      <c r="B54" s="292" t="s">
        <v>885</v>
      </c>
      <c r="C54" s="293" t="s">
        <v>966</v>
      </c>
      <c r="D54" s="293" t="s">
        <v>967</v>
      </c>
      <c r="E54" s="292" t="s">
        <v>124</v>
      </c>
      <c r="F54" s="294" t="n">
        <v>1</v>
      </c>
      <c r="G54" s="295"/>
      <c r="H54" s="296" t="n">
        <f aca="false">F54*G54</f>
        <v>0</v>
      </c>
      <c r="I54" s="297" t="n">
        <v>0.29722</v>
      </c>
    </row>
    <row collapsed="false" customFormat="false" customHeight="true" hidden="false" ht="13.5" outlineLevel="0" r="55">
      <c r="A55" s="291" t="n">
        <v>53</v>
      </c>
      <c r="B55" s="292" t="s">
        <v>885</v>
      </c>
      <c r="C55" s="293" t="s">
        <v>968</v>
      </c>
      <c r="D55" s="293" t="s">
        <v>969</v>
      </c>
      <c r="E55" s="292" t="s">
        <v>124</v>
      </c>
      <c r="F55" s="294" t="n">
        <v>1</v>
      </c>
      <c r="G55" s="295"/>
      <c r="H55" s="296" t="n">
        <f aca="false">F55*G55</f>
        <v>0</v>
      </c>
      <c r="I55" s="297" t="n">
        <v>0.29722</v>
      </c>
    </row>
    <row collapsed="false" customFormat="false" customHeight="true" hidden="false" ht="13.5" outlineLevel="0" r="56">
      <c r="A56" s="291" t="n">
        <v>54</v>
      </c>
      <c r="B56" s="292" t="s">
        <v>885</v>
      </c>
      <c r="C56" s="293" t="s">
        <v>970</v>
      </c>
      <c r="D56" s="293" t="s">
        <v>971</v>
      </c>
      <c r="E56" s="292" t="s">
        <v>124</v>
      </c>
      <c r="F56" s="294" t="n">
        <v>1</v>
      </c>
      <c r="G56" s="295"/>
      <c r="H56" s="296" t="n">
        <f aca="false">F56*G56</f>
        <v>0</v>
      </c>
      <c r="I56" s="297" t="n">
        <v>0.29722</v>
      </c>
    </row>
    <row collapsed="false" customFormat="false" customHeight="true" hidden="false" ht="13.5" outlineLevel="0" r="57">
      <c r="A57" s="291" t="n">
        <v>55</v>
      </c>
      <c r="B57" s="292" t="s">
        <v>885</v>
      </c>
      <c r="C57" s="293" t="s">
        <v>972</v>
      </c>
      <c r="D57" s="293" t="s">
        <v>973</v>
      </c>
      <c r="E57" s="292" t="s">
        <v>974</v>
      </c>
      <c r="F57" s="294" t="n">
        <v>1</v>
      </c>
      <c r="G57" s="295"/>
      <c r="H57" s="296" t="n">
        <f aca="false">F57*G57</f>
        <v>0</v>
      </c>
      <c r="I57" s="297" t="n">
        <v>0.29722</v>
      </c>
    </row>
    <row collapsed="false" customFormat="false" customHeight="true" hidden="false" ht="13.5" outlineLevel="0" r="58">
      <c r="A58" s="298" t="n">
        <v>56</v>
      </c>
      <c r="B58" s="299" t="s">
        <v>903</v>
      </c>
      <c r="C58" s="300" t="s">
        <v>975</v>
      </c>
      <c r="D58" s="300" t="s">
        <v>976</v>
      </c>
      <c r="E58" s="299" t="s">
        <v>124</v>
      </c>
      <c r="F58" s="301" t="n">
        <v>1</v>
      </c>
      <c r="G58" s="302"/>
      <c r="H58" s="296" t="n">
        <f aca="false">F58*G58</f>
        <v>0</v>
      </c>
      <c r="I58" s="303" t="n">
        <v>0.032</v>
      </c>
    </row>
    <row collapsed="false" customFormat="false" customHeight="true" hidden="false" ht="24" outlineLevel="0" r="59">
      <c r="A59" s="298" t="n">
        <v>57</v>
      </c>
      <c r="B59" s="299" t="s">
        <v>977</v>
      </c>
      <c r="C59" s="300" t="s">
        <v>978</v>
      </c>
      <c r="D59" s="300" t="s">
        <v>979</v>
      </c>
      <c r="E59" s="299" t="s">
        <v>124</v>
      </c>
      <c r="F59" s="301" t="n">
        <v>1</v>
      </c>
      <c r="G59" s="302"/>
      <c r="H59" s="296" t="n">
        <f aca="false">F59*G59</f>
        <v>0</v>
      </c>
      <c r="I59" s="303" t="n">
        <v>0.185</v>
      </c>
    </row>
    <row collapsed="false" customFormat="false" customHeight="true" hidden="false" ht="13.5" outlineLevel="0" r="60">
      <c r="A60" s="298" t="n">
        <v>58</v>
      </c>
      <c r="B60" s="299" t="s">
        <v>977</v>
      </c>
      <c r="C60" s="300" t="s">
        <v>980</v>
      </c>
      <c r="D60" s="300" t="s">
        <v>981</v>
      </c>
      <c r="E60" s="299" t="s">
        <v>124</v>
      </c>
      <c r="F60" s="301" t="n">
        <v>1</v>
      </c>
      <c r="G60" s="302"/>
      <c r="H60" s="296" t="n">
        <f aca="false">F60*G60</f>
        <v>0</v>
      </c>
      <c r="I60" s="303" t="n">
        <v>0.185</v>
      </c>
    </row>
    <row collapsed="false" customFormat="false" customHeight="true" hidden="false" ht="22.8" outlineLevel="0" r="61">
      <c r="A61" s="304"/>
      <c r="B61" s="305"/>
      <c r="C61" s="306" t="s">
        <v>982</v>
      </c>
      <c r="D61" s="306" t="s">
        <v>983</v>
      </c>
      <c r="E61" s="305"/>
      <c r="F61" s="307"/>
      <c r="G61" s="308"/>
      <c r="H61" s="288" t="n">
        <f aca="false">H62</f>
        <v>0</v>
      </c>
      <c r="I61" s="289" t="n">
        <v>0</v>
      </c>
    </row>
    <row collapsed="false" customFormat="false" customHeight="true" hidden="false" ht="15" outlineLevel="0" r="62">
      <c r="A62" s="283"/>
      <c r="B62" s="284"/>
      <c r="C62" s="285" t="s">
        <v>984</v>
      </c>
      <c r="D62" s="285" t="s">
        <v>985</v>
      </c>
      <c r="E62" s="284"/>
      <c r="F62" s="286"/>
      <c r="G62" s="287"/>
      <c r="H62" s="288" t="n">
        <f aca="false">SUM(H63:H69)</f>
        <v>0</v>
      </c>
      <c r="I62" s="289" t="n">
        <v>0</v>
      </c>
    </row>
    <row collapsed="false" customFormat="false" customHeight="true" hidden="false" ht="13.5" outlineLevel="0" r="63">
      <c r="A63" s="291" t="n">
        <v>2</v>
      </c>
      <c r="B63" s="292" t="s">
        <v>984</v>
      </c>
      <c r="C63" s="293" t="s">
        <v>986</v>
      </c>
      <c r="D63" s="293" t="s">
        <v>987</v>
      </c>
      <c r="E63" s="292" t="s">
        <v>115</v>
      </c>
      <c r="F63" s="294" t="n">
        <v>24</v>
      </c>
      <c r="G63" s="295"/>
      <c r="H63" s="296" t="n">
        <f aca="false">F63*G63</f>
        <v>0</v>
      </c>
      <c r="I63" s="297" t="n">
        <v>0.04224</v>
      </c>
    </row>
    <row collapsed="false" customFormat="false" customHeight="true" hidden="false" ht="13.5" outlineLevel="0" r="64">
      <c r="A64" s="291" t="n">
        <v>1</v>
      </c>
      <c r="B64" s="292" t="s">
        <v>984</v>
      </c>
      <c r="C64" s="293" t="s">
        <v>988</v>
      </c>
      <c r="D64" s="293" t="s">
        <v>989</v>
      </c>
      <c r="E64" s="292" t="s">
        <v>115</v>
      </c>
      <c r="F64" s="294" t="n">
        <v>24</v>
      </c>
      <c r="G64" s="295"/>
      <c r="H64" s="296" t="n">
        <f aca="false">F64*G64</f>
        <v>0</v>
      </c>
      <c r="I64" s="297" t="n">
        <v>0.06648</v>
      </c>
    </row>
    <row collapsed="false" customFormat="false" customHeight="true" hidden="false" ht="13.5" outlineLevel="0" r="65">
      <c r="A65" s="291" t="n">
        <v>16</v>
      </c>
      <c r="B65" s="292" t="s">
        <v>984</v>
      </c>
      <c r="C65" s="293" t="s">
        <v>990</v>
      </c>
      <c r="D65" s="293" t="s">
        <v>991</v>
      </c>
      <c r="E65" s="292" t="s">
        <v>115</v>
      </c>
      <c r="F65" s="294" t="n">
        <v>1</v>
      </c>
      <c r="G65" s="295"/>
      <c r="H65" s="296" t="n">
        <f aca="false">F65*G65</f>
        <v>0</v>
      </c>
      <c r="I65" s="297" t="n">
        <v>0.00059</v>
      </c>
    </row>
    <row collapsed="false" customFormat="false" customHeight="true" hidden="false" ht="13.5" outlineLevel="0" r="66">
      <c r="A66" s="291" t="n">
        <v>15</v>
      </c>
      <c r="B66" s="292" t="s">
        <v>984</v>
      </c>
      <c r="C66" s="293" t="s">
        <v>992</v>
      </c>
      <c r="D66" s="293" t="s">
        <v>993</v>
      </c>
      <c r="E66" s="292" t="s">
        <v>115</v>
      </c>
      <c r="F66" s="294" t="n">
        <v>33</v>
      </c>
      <c r="G66" s="295"/>
      <c r="H66" s="296" t="n">
        <f aca="false">F66*G66</f>
        <v>0</v>
      </c>
      <c r="I66" s="297" t="n">
        <v>0.03993</v>
      </c>
    </row>
    <row collapsed="false" customFormat="false" customHeight="true" hidden="false" ht="13.5" outlineLevel="0" r="67">
      <c r="A67" s="291" t="n">
        <v>17</v>
      </c>
      <c r="B67" s="292" t="s">
        <v>984</v>
      </c>
      <c r="C67" s="293" t="s">
        <v>994</v>
      </c>
      <c r="D67" s="293" t="s">
        <v>995</v>
      </c>
      <c r="E67" s="292" t="s">
        <v>115</v>
      </c>
      <c r="F67" s="294" t="n">
        <v>10</v>
      </c>
      <c r="G67" s="295"/>
      <c r="H67" s="296" t="n">
        <f aca="false">F67*G67</f>
        <v>0</v>
      </c>
      <c r="I67" s="297" t="n">
        <v>0.0035</v>
      </c>
    </row>
    <row collapsed="false" customFormat="false" customHeight="true" hidden="false" ht="13.5" outlineLevel="0" r="68">
      <c r="A68" s="291" t="n">
        <v>14</v>
      </c>
      <c r="B68" s="292" t="s">
        <v>984</v>
      </c>
      <c r="C68" s="293" t="s">
        <v>996</v>
      </c>
      <c r="D68" s="293" t="s">
        <v>997</v>
      </c>
      <c r="E68" s="292" t="s">
        <v>124</v>
      </c>
      <c r="F68" s="294" t="n">
        <v>1</v>
      </c>
      <c r="G68" s="295"/>
      <c r="H68" s="296" t="n">
        <f aca="false">F68*G68</f>
        <v>0</v>
      </c>
      <c r="I68" s="297" t="n">
        <v>0.00016</v>
      </c>
    </row>
    <row collapsed="false" customFormat="false" customHeight="true" hidden="false" ht="13.5" outlineLevel="0" r="69">
      <c r="A69" s="291" t="n">
        <v>12</v>
      </c>
      <c r="B69" s="292" t="s">
        <v>984</v>
      </c>
      <c r="C69" s="293" t="s">
        <v>998</v>
      </c>
      <c r="D69" s="293" t="s">
        <v>999</v>
      </c>
      <c r="E69" s="292" t="s">
        <v>124</v>
      </c>
      <c r="F69" s="294" t="n">
        <v>2</v>
      </c>
      <c r="G69" s="295"/>
      <c r="H69" s="296" t="n">
        <f aca="false">F69*G69</f>
        <v>0</v>
      </c>
      <c r="I69" s="297" t="n">
        <v>0.00058</v>
      </c>
    </row>
    <row collapsed="false" customFormat="false" customHeight="true" hidden="false" ht="18.6" outlineLevel="0" r="70">
      <c r="A70" s="309"/>
      <c r="B70" s="310"/>
      <c r="C70" s="311"/>
      <c r="D70" s="311" t="s">
        <v>52</v>
      </c>
      <c r="E70" s="310"/>
      <c r="F70" s="312"/>
      <c r="G70" s="313"/>
      <c r="H70" s="314" t="n">
        <f aca="false">H6+H61</f>
        <v>0</v>
      </c>
      <c r="I70" s="315" t="n">
        <v>14.957301</v>
      </c>
    </row>
  </sheetData>
  <printOptions headings="false" gridLines="false" gridLinesSet="true" horizontalCentered="false" verticalCentered="false"/>
  <pageMargins left="0.39375" right="0.39375" top="0.129861111111111" bottom="0.559722222222222" header="0.511805555555555" footer="0"/>
  <pageSetup blackAndWhite="false" cellComments="none" copies="1" draft="false" firstPageNumber="0" fitToHeight="100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54"/>
  <sheetViews>
    <sheetView colorId="64" defaultGridColor="true" rightToLeft="false" showFormulas="false" showGridLines="false" showOutlineSymbols="true" showRowColHeaders="true" showZeros="true" tabSelected="false" topLeftCell="A1" view="normal" windowProtection="false" workbookViewId="0" zoomScale="85" zoomScaleNormal="85" zoomScalePageLayoutView="100">
      <selection activeCell="H54" activeCellId="0" pane="topLeft" sqref="H54"/>
    </sheetView>
  </sheetViews>
  <sheetFormatPr defaultRowHeight="12"/>
  <cols>
    <col collapsed="false" hidden="false" max="1" min="1" style="0" width="5.00510204081633"/>
    <col collapsed="false" hidden="false" max="2" min="2" style="0" width="5.55102040816327"/>
    <col collapsed="false" hidden="false" max="3" min="3" style="0" width="11.9948979591837"/>
    <col collapsed="false" hidden="false" max="4" min="4" style="0" width="47.6632653061225"/>
    <col collapsed="false" hidden="false" max="5" min="5" style="0" width="6.00510204081633"/>
    <col collapsed="false" hidden="false" max="6" min="6" style="0" width="8.66836734693878"/>
    <col collapsed="false" hidden="false" max="7" min="7" style="0" width="10.2244897959184"/>
    <col collapsed="false" hidden="false" max="8" min="8" style="0" width="14.0051020408163"/>
    <col collapsed="false" hidden="false" max="9" min="9" style="0" width="10.3316326530612"/>
    <col collapsed="false" hidden="false" max="254" min="10" style="0" width="8.10714285714286"/>
    <col collapsed="false" hidden="false" max="255" min="255" style="0" width="5.00510204081633"/>
    <col collapsed="false" hidden="false" max="256" min="256" style="0" width="5.55102040816327"/>
    <col collapsed="false" hidden="false" max="257" min="257" style="0" width="11.9948979591837"/>
    <col collapsed="false" hidden="false" max="258" min="258" style="0" width="46.219387755102"/>
    <col collapsed="false" hidden="false" max="259" min="259" style="0" width="6.00510204081633"/>
    <col collapsed="false" hidden="false" max="260" min="260" style="0" width="8.66836734693878"/>
    <col collapsed="false" hidden="false" max="261" min="261" style="0" width="10.2244897959184"/>
    <col collapsed="false" hidden="false" max="263" min="262" style="0" width="14.219387755102"/>
    <col collapsed="false" hidden="false" max="264" min="264" style="0" width="14.0051020408163"/>
    <col collapsed="false" hidden="false" max="265" min="265" style="0" width="10.3316326530612"/>
    <col collapsed="false" hidden="false" max="510" min="266" style="0" width="8.10714285714286"/>
    <col collapsed="false" hidden="false" max="511" min="511" style="0" width="5.00510204081633"/>
    <col collapsed="false" hidden="false" max="512" min="512" style="0" width="5.55102040816327"/>
    <col collapsed="false" hidden="false" max="513" min="513" style="0" width="11.9948979591837"/>
    <col collapsed="false" hidden="false" max="514" min="514" style="0" width="46.219387755102"/>
    <col collapsed="false" hidden="false" max="515" min="515" style="0" width="6.00510204081633"/>
    <col collapsed="false" hidden="false" max="516" min="516" style="0" width="8.66836734693878"/>
    <col collapsed="false" hidden="false" max="517" min="517" style="0" width="10.2244897959184"/>
    <col collapsed="false" hidden="false" max="519" min="518" style="0" width="14.219387755102"/>
    <col collapsed="false" hidden="false" max="520" min="520" style="0" width="14.0051020408163"/>
    <col collapsed="false" hidden="false" max="521" min="521" style="0" width="10.3316326530612"/>
    <col collapsed="false" hidden="false" max="766" min="522" style="0" width="8.10714285714286"/>
    <col collapsed="false" hidden="false" max="767" min="767" style="0" width="5.00510204081633"/>
    <col collapsed="false" hidden="false" max="768" min="768" style="0" width="5.55102040816327"/>
    <col collapsed="false" hidden="false" max="769" min="769" style="0" width="11.9948979591837"/>
    <col collapsed="false" hidden="false" max="770" min="770" style="0" width="46.219387755102"/>
    <col collapsed="false" hidden="false" max="771" min="771" style="0" width="6.00510204081633"/>
    <col collapsed="false" hidden="false" max="772" min="772" style="0" width="8.66836734693878"/>
    <col collapsed="false" hidden="false" max="773" min="773" style="0" width="10.2244897959184"/>
    <col collapsed="false" hidden="false" max="775" min="774" style="0" width="14.219387755102"/>
    <col collapsed="false" hidden="false" max="776" min="776" style="0" width="14.0051020408163"/>
    <col collapsed="false" hidden="false" max="777" min="777" style="0" width="10.3316326530612"/>
    <col collapsed="false" hidden="false" max="1025" min="778" style="0" width="8.10714285714286"/>
  </cols>
  <sheetData>
    <row collapsed="false" customFormat="true" customHeight="true" hidden="false" ht="11.4" outlineLevel="0" r="1" s="264">
      <c r="A1" s="256"/>
      <c r="B1" s="257"/>
      <c r="C1" s="258" t="s">
        <v>40</v>
      </c>
      <c r="D1" s="259" t="s">
        <v>41</v>
      </c>
      <c r="E1" s="27" t="s">
        <v>1</v>
      </c>
      <c r="F1" s="260"/>
      <c r="G1" s="261"/>
      <c r="H1" s="262" t="s">
        <v>849</v>
      </c>
      <c r="I1" s="263"/>
      <c r="AMI1" s="0"/>
      <c r="AMJ1" s="0"/>
    </row>
    <row collapsed="false" customFormat="false" customHeight="true" hidden="false" ht="11.4" outlineLevel="0" r="2">
      <c r="A2" s="265"/>
      <c r="B2" s="266"/>
      <c r="C2" s="267" t="s">
        <v>43</v>
      </c>
      <c r="D2" s="268" t="s">
        <v>44</v>
      </c>
      <c r="E2" s="266" t="s">
        <v>1000</v>
      </c>
      <c r="F2" s="269"/>
      <c r="G2" s="270"/>
      <c r="H2" s="271"/>
      <c r="I2" s="272"/>
    </row>
    <row collapsed="false" customFormat="true" customHeight="true" hidden="false" ht="11.4" outlineLevel="0" r="3" s="276">
      <c r="A3" s="273" t="s">
        <v>851</v>
      </c>
      <c r="B3" s="274" t="s">
        <v>852</v>
      </c>
      <c r="C3" s="274" t="s">
        <v>853</v>
      </c>
      <c r="D3" s="274" t="s">
        <v>854</v>
      </c>
      <c r="E3" s="274" t="s">
        <v>855</v>
      </c>
      <c r="F3" s="274" t="s">
        <v>50</v>
      </c>
      <c r="G3" s="274" t="s">
        <v>856</v>
      </c>
      <c r="H3" s="274" t="s">
        <v>857</v>
      </c>
      <c r="I3" s="275" t="s">
        <v>858</v>
      </c>
      <c r="AMI3" s="0"/>
      <c r="AMJ3" s="0"/>
    </row>
    <row collapsed="false" customFormat="false" customHeight="true" hidden="false" ht="11.4" outlineLevel="0" r="4">
      <c r="A4" s="277" t="s">
        <v>859</v>
      </c>
      <c r="B4" s="278" t="s">
        <v>860</v>
      </c>
      <c r="C4" s="278" t="s">
        <v>861</v>
      </c>
      <c r="D4" s="278" t="s">
        <v>862</v>
      </c>
      <c r="E4" s="278" t="s">
        <v>863</v>
      </c>
      <c r="F4" s="278" t="s">
        <v>864</v>
      </c>
      <c r="G4" s="278" t="s">
        <v>865</v>
      </c>
      <c r="H4" s="278" t="s">
        <v>866</v>
      </c>
      <c r="I4" s="279" t="s">
        <v>867</v>
      </c>
    </row>
    <row collapsed="false" customFormat="true" customHeight="true" hidden="false" ht="4.2" outlineLevel="0" r="5" s="282">
      <c r="A5" s="280"/>
      <c r="B5" s="280"/>
      <c r="C5" s="280"/>
      <c r="D5" s="280"/>
      <c r="E5" s="281"/>
      <c r="F5" s="281"/>
      <c r="G5" s="281"/>
      <c r="H5" s="280"/>
      <c r="I5" s="280"/>
      <c r="AMI5" s="0"/>
      <c r="AMJ5" s="0"/>
    </row>
    <row collapsed="false" customFormat="true" customHeight="true" hidden="false" ht="19.2" outlineLevel="0" r="6" s="290">
      <c r="A6" s="283"/>
      <c r="B6" s="284"/>
      <c r="C6" s="285" t="s">
        <v>982</v>
      </c>
      <c r="D6" s="285" t="s">
        <v>983</v>
      </c>
      <c r="E6" s="284"/>
      <c r="F6" s="287"/>
      <c r="G6" s="287"/>
      <c r="H6" s="288"/>
      <c r="I6" s="289" t="n">
        <v>0.546665</v>
      </c>
      <c r="AMI6" s="0"/>
      <c r="AMJ6" s="0"/>
    </row>
    <row collapsed="false" customFormat="true" customHeight="true" hidden="false" ht="20.4" outlineLevel="0" r="7" s="282">
      <c r="A7" s="283"/>
      <c r="B7" s="284"/>
      <c r="C7" s="285" t="s">
        <v>1001</v>
      </c>
      <c r="D7" s="285" t="s">
        <v>1002</v>
      </c>
      <c r="E7" s="284"/>
      <c r="F7" s="287"/>
      <c r="G7" s="287"/>
      <c r="H7" s="288"/>
      <c r="I7" s="289" t="n">
        <v>0.033625</v>
      </c>
      <c r="AMI7" s="0"/>
      <c r="AMJ7" s="0"/>
    </row>
    <row collapsed="false" customFormat="false" customHeight="true" hidden="false" ht="16.2" outlineLevel="0" r="8">
      <c r="A8" s="291" t="n">
        <v>7</v>
      </c>
      <c r="B8" s="292" t="s">
        <v>1001</v>
      </c>
      <c r="C8" s="293" t="s">
        <v>1003</v>
      </c>
      <c r="D8" s="293" t="s">
        <v>1004</v>
      </c>
      <c r="E8" s="292" t="s">
        <v>115</v>
      </c>
      <c r="F8" s="295" t="n">
        <v>93.5</v>
      </c>
      <c r="G8" s="295"/>
      <c r="H8" s="296" t="n">
        <f aca="false">F8*G8</f>
        <v>0</v>
      </c>
      <c r="I8" s="297" t="n">
        <v>0</v>
      </c>
    </row>
    <row collapsed="false" customFormat="false" customHeight="true" hidden="false" ht="16.2" outlineLevel="0" r="9">
      <c r="A9" s="298" t="n">
        <v>10</v>
      </c>
      <c r="B9" s="299" t="s">
        <v>1005</v>
      </c>
      <c r="C9" s="300" t="s">
        <v>1006</v>
      </c>
      <c r="D9" s="300" t="s">
        <v>1007</v>
      </c>
      <c r="E9" s="299" t="s">
        <v>115</v>
      </c>
      <c r="F9" s="302" t="n">
        <v>36</v>
      </c>
      <c r="G9" s="302"/>
      <c r="H9" s="296" t="n">
        <f aca="false">F9*G9</f>
        <v>0</v>
      </c>
      <c r="I9" s="303" t="n">
        <v>0.00144</v>
      </c>
    </row>
    <row collapsed="false" customFormat="false" customHeight="true" hidden="false" ht="16.2" outlineLevel="0" r="10">
      <c r="A10" s="298" t="n">
        <v>11</v>
      </c>
      <c r="B10" s="299" t="s">
        <v>1005</v>
      </c>
      <c r="C10" s="300" t="s">
        <v>1008</v>
      </c>
      <c r="D10" s="300" t="s">
        <v>1009</v>
      </c>
      <c r="E10" s="299" t="s">
        <v>115</v>
      </c>
      <c r="F10" s="302" t="n">
        <v>4</v>
      </c>
      <c r="G10" s="302"/>
      <c r="H10" s="296" t="n">
        <f aca="false">F10*G10</f>
        <v>0</v>
      </c>
      <c r="I10" s="303" t="n">
        <v>0.00012</v>
      </c>
    </row>
    <row collapsed="false" customFormat="false" customHeight="true" hidden="false" ht="16.2" outlineLevel="0" r="11">
      <c r="A11" s="298" t="n">
        <v>8</v>
      </c>
      <c r="B11" s="299" t="s">
        <v>1005</v>
      </c>
      <c r="C11" s="300" t="s">
        <v>1010</v>
      </c>
      <c r="D11" s="300" t="s">
        <v>1011</v>
      </c>
      <c r="E11" s="299" t="s">
        <v>115</v>
      </c>
      <c r="F11" s="302" t="n">
        <v>36.5</v>
      </c>
      <c r="G11" s="302"/>
      <c r="H11" s="296" t="n">
        <f aca="false">F11*G11</f>
        <v>0</v>
      </c>
      <c r="I11" s="303" t="n">
        <v>0.020075</v>
      </c>
    </row>
    <row collapsed="false" customFormat="false" customHeight="true" hidden="false" ht="16.2" outlineLevel="0" r="12">
      <c r="A12" s="298" t="n">
        <v>9</v>
      </c>
      <c r="B12" s="299" t="s">
        <v>1005</v>
      </c>
      <c r="C12" s="300" t="s">
        <v>1012</v>
      </c>
      <c r="D12" s="300" t="s">
        <v>1013</v>
      </c>
      <c r="E12" s="299" t="s">
        <v>115</v>
      </c>
      <c r="F12" s="302" t="n">
        <v>17</v>
      </c>
      <c r="G12" s="302"/>
      <c r="H12" s="296" t="n">
        <f aca="false">F12*G12</f>
        <v>0</v>
      </c>
      <c r="I12" s="303" t="n">
        <v>0.00085</v>
      </c>
    </row>
    <row collapsed="false" customFormat="false" customHeight="true" hidden="false" ht="16.2" outlineLevel="0" r="13">
      <c r="A13" s="291" t="n">
        <v>15</v>
      </c>
      <c r="B13" s="292" t="s">
        <v>1001</v>
      </c>
      <c r="C13" s="293" t="s">
        <v>1003</v>
      </c>
      <c r="D13" s="293" t="s">
        <v>1004</v>
      </c>
      <c r="E13" s="292" t="s">
        <v>115</v>
      </c>
      <c r="F13" s="295" t="n">
        <v>113</v>
      </c>
      <c r="G13" s="295"/>
      <c r="H13" s="296" t="n">
        <f aca="false">F13*G13</f>
        <v>0</v>
      </c>
      <c r="I13" s="297" t="n">
        <v>0</v>
      </c>
    </row>
    <row collapsed="false" customFormat="false" customHeight="true" hidden="false" ht="16.2" outlineLevel="0" r="14">
      <c r="A14" s="298" t="n">
        <v>16</v>
      </c>
      <c r="B14" s="299" t="s">
        <v>1005</v>
      </c>
      <c r="C14" s="300" t="s">
        <v>1014</v>
      </c>
      <c r="D14" s="300" t="s">
        <v>1015</v>
      </c>
      <c r="E14" s="299" t="s">
        <v>115</v>
      </c>
      <c r="F14" s="302" t="n">
        <v>43</v>
      </c>
      <c r="G14" s="302"/>
      <c r="H14" s="296" t="n">
        <f aca="false">F14*G14</f>
        <v>0</v>
      </c>
      <c r="I14" s="303" t="n">
        <v>0.00516</v>
      </c>
    </row>
    <row collapsed="false" customFormat="false" customHeight="true" hidden="false" ht="16.2" outlineLevel="0" r="15">
      <c r="A15" s="298" t="n">
        <v>17</v>
      </c>
      <c r="B15" s="299" t="s">
        <v>1005</v>
      </c>
      <c r="C15" s="300" t="s">
        <v>1016</v>
      </c>
      <c r="D15" s="300" t="s">
        <v>1017</v>
      </c>
      <c r="E15" s="299" t="s">
        <v>115</v>
      </c>
      <c r="F15" s="302" t="n">
        <v>27</v>
      </c>
      <c r="G15" s="302"/>
      <c r="H15" s="296" t="n">
        <f aca="false">F15*G15</f>
        <v>0</v>
      </c>
      <c r="I15" s="303" t="n">
        <v>0.00297</v>
      </c>
    </row>
    <row collapsed="false" customFormat="false" customHeight="true" hidden="false" ht="16.2" outlineLevel="0" r="16">
      <c r="A16" s="298" t="n">
        <v>18</v>
      </c>
      <c r="B16" s="299" t="s">
        <v>1005</v>
      </c>
      <c r="C16" s="300" t="s">
        <v>1018</v>
      </c>
      <c r="D16" s="300" t="s">
        <v>1019</v>
      </c>
      <c r="E16" s="299" t="s">
        <v>115</v>
      </c>
      <c r="F16" s="302" t="n">
        <v>43</v>
      </c>
      <c r="G16" s="302"/>
      <c r="H16" s="296" t="n">
        <f aca="false">F16*G16</f>
        <v>0</v>
      </c>
      <c r="I16" s="303" t="n">
        <v>0.00301</v>
      </c>
    </row>
    <row collapsed="false" customFormat="false" customHeight="true" hidden="false" ht="28.5" outlineLevel="0" r="17">
      <c r="A17" s="283"/>
      <c r="B17" s="284"/>
      <c r="C17" s="285" t="s">
        <v>1020</v>
      </c>
      <c r="D17" s="285" t="s">
        <v>1021</v>
      </c>
      <c r="E17" s="284"/>
      <c r="F17" s="287"/>
      <c r="G17" s="287"/>
      <c r="H17" s="288"/>
      <c r="I17" s="289" t="n">
        <v>0.29904</v>
      </c>
    </row>
    <row collapsed="false" customFormat="false" customHeight="true" hidden="false" ht="13.5" outlineLevel="0" r="18">
      <c r="A18" s="291" t="n">
        <v>6</v>
      </c>
      <c r="B18" s="292" t="s">
        <v>984</v>
      </c>
      <c r="C18" s="293" t="s">
        <v>1022</v>
      </c>
      <c r="D18" s="293" t="s">
        <v>1023</v>
      </c>
      <c r="E18" s="292" t="s">
        <v>115</v>
      </c>
      <c r="F18" s="295" t="n">
        <v>4</v>
      </c>
      <c r="G18" s="295"/>
      <c r="H18" s="296" t="n">
        <f aca="false">F18*G18</f>
        <v>0</v>
      </c>
      <c r="I18" s="297" t="n">
        <v>0.0016</v>
      </c>
    </row>
    <row collapsed="false" customFormat="false" customHeight="true" hidden="false" ht="13.5" outlineLevel="0" r="19">
      <c r="A19" s="291" t="n">
        <v>5</v>
      </c>
      <c r="B19" s="292" t="s">
        <v>984</v>
      </c>
      <c r="C19" s="293" t="s">
        <v>1024</v>
      </c>
      <c r="D19" s="293" t="s">
        <v>1025</v>
      </c>
      <c r="E19" s="292" t="s">
        <v>115</v>
      </c>
      <c r="F19" s="295" t="n">
        <v>36</v>
      </c>
      <c r="G19" s="295"/>
      <c r="H19" s="296" t="n">
        <f aca="false">F19*G19</f>
        <v>0</v>
      </c>
      <c r="I19" s="297" t="n">
        <v>0.02376</v>
      </c>
    </row>
    <row collapsed="false" customFormat="false" customHeight="true" hidden="false" ht="13.5" outlineLevel="0" r="20">
      <c r="A20" s="291" t="n">
        <v>4</v>
      </c>
      <c r="B20" s="292" t="s">
        <v>984</v>
      </c>
      <c r="C20" s="293" t="s">
        <v>1026</v>
      </c>
      <c r="D20" s="293" t="s">
        <v>1027</v>
      </c>
      <c r="E20" s="292" t="s">
        <v>115</v>
      </c>
      <c r="F20" s="295" t="n">
        <v>17</v>
      </c>
      <c r="G20" s="295"/>
      <c r="H20" s="296" t="n">
        <f aca="false">F20*G20</f>
        <v>0</v>
      </c>
      <c r="I20" s="297" t="n">
        <v>0.01547</v>
      </c>
    </row>
    <row collapsed="false" customFormat="false" customHeight="true" hidden="false" ht="13.5" outlineLevel="0" r="21">
      <c r="A21" s="291" t="n">
        <v>3</v>
      </c>
      <c r="B21" s="292" t="s">
        <v>984</v>
      </c>
      <c r="C21" s="293" t="s">
        <v>1028</v>
      </c>
      <c r="D21" s="293" t="s">
        <v>1029</v>
      </c>
      <c r="E21" s="292" t="s">
        <v>115</v>
      </c>
      <c r="F21" s="295" t="n">
        <v>36.5</v>
      </c>
      <c r="G21" s="295"/>
      <c r="H21" s="296" t="n">
        <f aca="false">F21*G21</f>
        <v>0</v>
      </c>
      <c r="I21" s="297" t="n">
        <v>0.043435</v>
      </c>
    </row>
    <row collapsed="false" customFormat="false" customHeight="true" hidden="false" ht="13.5" outlineLevel="0" r="22">
      <c r="A22" s="291" t="n">
        <v>14</v>
      </c>
      <c r="B22" s="292" t="s">
        <v>984</v>
      </c>
      <c r="C22" s="293" t="s">
        <v>1030</v>
      </c>
      <c r="D22" s="293" t="s">
        <v>1031</v>
      </c>
      <c r="E22" s="292" t="s">
        <v>115</v>
      </c>
      <c r="F22" s="295" t="n">
        <v>43</v>
      </c>
      <c r="G22" s="295"/>
      <c r="H22" s="296" t="n">
        <f aca="false">F22*G22</f>
        <v>0</v>
      </c>
      <c r="I22" s="297" t="n">
        <v>0.0301</v>
      </c>
    </row>
    <row collapsed="false" customFormat="false" customHeight="true" hidden="false" ht="13.5" outlineLevel="0" r="23">
      <c r="A23" s="291" t="n">
        <v>13</v>
      </c>
      <c r="B23" s="292" t="s">
        <v>984</v>
      </c>
      <c r="C23" s="293" t="s">
        <v>1032</v>
      </c>
      <c r="D23" s="293" t="s">
        <v>1033</v>
      </c>
      <c r="E23" s="292" t="s">
        <v>115</v>
      </c>
      <c r="F23" s="295" t="n">
        <v>27</v>
      </c>
      <c r="G23" s="295"/>
      <c r="H23" s="296" t="n">
        <f aca="false">F23*G23</f>
        <v>0</v>
      </c>
      <c r="I23" s="297" t="n">
        <v>0.02106</v>
      </c>
    </row>
    <row collapsed="false" customFormat="false" customHeight="true" hidden="false" ht="13.5" outlineLevel="0" r="24">
      <c r="A24" s="291" t="n">
        <v>12</v>
      </c>
      <c r="B24" s="292" t="s">
        <v>984</v>
      </c>
      <c r="C24" s="293" t="s">
        <v>1034</v>
      </c>
      <c r="D24" s="293" t="s">
        <v>1035</v>
      </c>
      <c r="E24" s="292" t="s">
        <v>115</v>
      </c>
      <c r="F24" s="295" t="n">
        <v>43</v>
      </c>
      <c r="G24" s="295"/>
      <c r="H24" s="296" t="n">
        <f aca="false">F24*G24</f>
        <v>0</v>
      </c>
      <c r="I24" s="297" t="n">
        <v>0.04128</v>
      </c>
    </row>
    <row collapsed="false" customFormat="false" customHeight="true" hidden="false" ht="14.4" outlineLevel="0" r="25">
      <c r="A25" s="291" t="n">
        <v>23</v>
      </c>
      <c r="B25" s="292" t="s">
        <v>984</v>
      </c>
      <c r="C25" s="293" t="s">
        <v>1036</v>
      </c>
      <c r="D25" s="293" t="s">
        <v>1037</v>
      </c>
      <c r="E25" s="292" t="s">
        <v>416</v>
      </c>
      <c r="F25" s="295" t="n">
        <v>1</v>
      </c>
      <c r="G25" s="295"/>
      <c r="H25" s="296" t="n">
        <f aca="false">F25*G25</f>
        <v>0</v>
      </c>
      <c r="I25" s="297" t="n">
        <v>0.00057</v>
      </c>
    </row>
    <row collapsed="false" customFormat="false" customHeight="true" hidden="false" ht="14.4" outlineLevel="0" r="26">
      <c r="A26" s="291" t="n">
        <v>24</v>
      </c>
      <c r="B26" s="292" t="s">
        <v>984</v>
      </c>
      <c r="C26" s="293" t="s">
        <v>1038</v>
      </c>
      <c r="D26" s="293" t="s">
        <v>1039</v>
      </c>
      <c r="E26" s="292" t="s">
        <v>416</v>
      </c>
      <c r="F26" s="295" t="n">
        <v>1</v>
      </c>
      <c r="G26" s="295"/>
      <c r="H26" s="296" t="n">
        <f aca="false">F26*G26</f>
        <v>0</v>
      </c>
      <c r="I26" s="297" t="n">
        <v>0.0009</v>
      </c>
    </row>
    <row collapsed="false" customFormat="false" customHeight="true" hidden="false" ht="13.5" outlineLevel="0" r="27">
      <c r="A27" s="291" t="n">
        <v>20</v>
      </c>
      <c r="B27" s="292" t="s">
        <v>984</v>
      </c>
      <c r="C27" s="293" t="s">
        <v>1040</v>
      </c>
      <c r="D27" s="293" t="s">
        <v>1041</v>
      </c>
      <c r="E27" s="292" t="s">
        <v>124</v>
      </c>
      <c r="F27" s="295" t="n">
        <v>1</v>
      </c>
      <c r="G27" s="295"/>
      <c r="H27" s="296" t="n">
        <f aca="false">F27*G27</f>
        <v>0</v>
      </c>
      <c r="I27" s="297" t="n">
        <v>0.00035</v>
      </c>
    </row>
    <row collapsed="false" customFormat="false" customHeight="true" hidden="false" ht="13.5" outlineLevel="0" r="28">
      <c r="A28" s="291" t="n">
        <v>21</v>
      </c>
      <c r="B28" s="292" t="s">
        <v>984</v>
      </c>
      <c r="C28" s="293" t="s">
        <v>1042</v>
      </c>
      <c r="D28" s="293" t="s">
        <v>1043</v>
      </c>
      <c r="E28" s="292" t="s">
        <v>124</v>
      </c>
      <c r="F28" s="295" t="n">
        <v>1</v>
      </c>
      <c r="G28" s="295"/>
      <c r="H28" s="296" t="n">
        <f aca="false">F28*G28</f>
        <v>0</v>
      </c>
      <c r="I28" s="297" t="n">
        <v>0.00056</v>
      </c>
    </row>
    <row collapsed="false" customFormat="false" customHeight="true" hidden="false" ht="24" outlineLevel="0" r="29">
      <c r="A29" s="291" t="n">
        <v>26</v>
      </c>
      <c r="B29" s="292" t="s">
        <v>984</v>
      </c>
      <c r="C29" s="293" t="s">
        <v>1044</v>
      </c>
      <c r="D29" s="293" t="s">
        <v>1045</v>
      </c>
      <c r="E29" s="292" t="s">
        <v>124</v>
      </c>
      <c r="F29" s="295" t="n">
        <v>2</v>
      </c>
      <c r="G29" s="295"/>
      <c r="H29" s="296" t="n">
        <f aca="false">F29*G29</f>
        <v>0</v>
      </c>
      <c r="I29" s="297" t="n">
        <v>0.00446</v>
      </c>
    </row>
    <row collapsed="false" customFormat="false" customHeight="true" hidden="false" ht="13.5" outlineLevel="0" r="30">
      <c r="A30" s="291" t="n">
        <v>19</v>
      </c>
      <c r="B30" s="292" t="s">
        <v>984</v>
      </c>
      <c r="C30" s="293" t="s">
        <v>1046</v>
      </c>
      <c r="D30" s="293" t="s">
        <v>1047</v>
      </c>
      <c r="E30" s="292" t="s">
        <v>124</v>
      </c>
      <c r="F30" s="295" t="n">
        <v>1</v>
      </c>
      <c r="G30" s="295"/>
      <c r="H30" s="296" t="n">
        <f aca="false">F30*G30</f>
        <v>0</v>
      </c>
      <c r="I30" s="297" t="n">
        <v>0.00075</v>
      </c>
    </row>
    <row collapsed="false" customFormat="false" customHeight="true" hidden="false" ht="13.5" outlineLevel="0" r="31">
      <c r="A31" s="291" t="n">
        <v>22</v>
      </c>
      <c r="B31" s="292" t="s">
        <v>984</v>
      </c>
      <c r="C31" s="293" t="s">
        <v>1048</v>
      </c>
      <c r="D31" s="293" t="s">
        <v>1049</v>
      </c>
      <c r="E31" s="292" t="s">
        <v>124</v>
      </c>
      <c r="F31" s="295" t="n">
        <v>2</v>
      </c>
      <c r="G31" s="295"/>
      <c r="H31" s="296" t="n">
        <f aca="false">F31*G31</f>
        <v>0</v>
      </c>
      <c r="I31" s="297" t="n">
        <v>0.00194</v>
      </c>
    </row>
    <row collapsed="false" customFormat="false" customHeight="true" hidden="false" ht="16.2" outlineLevel="0" r="32">
      <c r="A32" s="291" t="n">
        <v>2</v>
      </c>
      <c r="B32" s="292" t="s">
        <v>984</v>
      </c>
      <c r="C32" s="293" t="s">
        <v>1050</v>
      </c>
      <c r="D32" s="293" t="s">
        <v>1051</v>
      </c>
      <c r="E32" s="292" t="s">
        <v>416</v>
      </c>
      <c r="F32" s="295" t="n">
        <v>1</v>
      </c>
      <c r="G32" s="295"/>
      <c r="H32" s="296" t="n">
        <f aca="false">F32*G32</f>
        <v>0</v>
      </c>
      <c r="I32" s="297" t="n">
        <v>0.02814</v>
      </c>
    </row>
    <row collapsed="false" customFormat="false" customHeight="true" hidden="false" ht="24" outlineLevel="0" r="33">
      <c r="A33" s="291" t="n">
        <v>40</v>
      </c>
      <c r="B33" s="292" t="s">
        <v>984</v>
      </c>
      <c r="C33" s="293" t="s">
        <v>1052</v>
      </c>
      <c r="D33" s="293" t="s">
        <v>1053</v>
      </c>
      <c r="E33" s="292" t="s">
        <v>115</v>
      </c>
      <c r="F33" s="295" t="n">
        <v>206.5</v>
      </c>
      <c r="G33" s="295"/>
      <c r="H33" s="296" t="n">
        <f aca="false">F33*G33</f>
        <v>0</v>
      </c>
      <c r="I33" s="297" t="n">
        <v>0.0826</v>
      </c>
    </row>
    <row collapsed="false" customFormat="false" customHeight="true" hidden="false" ht="13.5" outlineLevel="0" r="34">
      <c r="A34" s="291" t="n">
        <v>38</v>
      </c>
      <c r="B34" s="292" t="s">
        <v>984</v>
      </c>
      <c r="C34" s="293" t="s">
        <v>1054</v>
      </c>
      <c r="D34" s="293" t="s">
        <v>1055</v>
      </c>
      <c r="E34" s="292" t="s">
        <v>115</v>
      </c>
      <c r="F34" s="295" t="n">
        <v>206.5</v>
      </c>
      <c r="G34" s="295"/>
      <c r="H34" s="296" t="n">
        <f aca="false">F34*G34</f>
        <v>0</v>
      </c>
      <c r="I34" s="297" t="n">
        <v>0.002065</v>
      </c>
    </row>
    <row collapsed="false" customFormat="false" customHeight="true" hidden="false" ht="13.5" outlineLevel="0" r="35">
      <c r="A35" s="291" t="n">
        <v>39</v>
      </c>
      <c r="B35" s="292" t="s">
        <v>984</v>
      </c>
      <c r="C35" s="293" t="s">
        <v>1056</v>
      </c>
      <c r="D35" s="293" t="s">
        <v>1057</v>
      </c>
      <c r="E35" s="292" t="s">
        <v>103</v>
      </c>
      <c r="F35" s="295" t="n">
        <v>0.299</v>
      </c>
      <c r="G35" s="295"/>
      <c r="H35" s="296" t="n">
        <f aca="false">F35*G35</f>
        <v>0</v>
      </c>
      <c r="I35" s="297" t="n">
        <v>0</v>
      </c>
    </row>
    <row collapsed="false" customFormat="true" customHeight="true" hidden="false" ht="29.4" outlineLevel="0" r="36" s="282">
      <c r="A36" s="316"/>
      <c r="B36" s="317"/>
      <c r="C36" s="318"/>
      <c r="D36" s="318"/>
      <c r="E36" s="317"/>
      <c r="F36" s="319"/>
      <c r="G36" s="319"/>
      <c r="H36" s="320"/>
      <c r="I36" s="321"/>
      <c r="AMI36" s="0"/>
      <c r="AMJ36" s="0"/>
    </row>
    <row collapsed="false" customFormat="false" customHeight="true" hidden="false" ht="23.4" outlineLevel="0" r="37">
      <c r="A37" s="283"/>
      <c r="B37" s="284"/>
      <c r="C37" s="285" t="s">
        <v>1058</v>
      </c>
      <c r="D37" s="285" t="s">
        <v>1059</v>
      </c>
      <c r="E37" s="284"/>
      <c r="F37" s="287"/>
      <c r="G37" s="287"/>
      <c r="H37" s="288"/>
      <c r="I37" s="289" t="n">
        <v>0.0351</v>
      </c>
    </row>
    <row collapsed="false" customFormat="false" customHeight="true" hidden="false" ht="13.5" outlineLevel="0" r="38">
      <c r="A38" s="291" t="n">
        <v>1</v>
      </c>
      <c r="B38" s="292" t="s">
        <v>984</v>
      </c>
      <c r="C38" s="293" t="s">
        <v>1060</v>
      </c>
      <c r="D38" s="293" t="s">
        <v>1061</v>
      </c>
      <c r="E38" s="292" t="s">
        <v>115</v>
      </c>
      <c r="F38" s="295" t="n">
        <v>13</v>
      </c>
      <c r="G38" s="295"/>
      <c r="H38" s="296" t="n">
        <f aca="false">F38*G38</f>
        <v>0</v>
      </c>
      <c r="I38" s="297" t="n">
        <v>0.0351</v>
      </c>
    </row>
    <row collapsed="false" customFormat="false" customHeight="true" hidden="false" ht="28.5" outlineLevel="0" r="39">
      <c r="A39" s="283"/>
      <c r="B39" s="284"/>
      <c r="C39" s="285" t="s">
        <v>1062</v>
      </c>
      <c r="D39" s="285" t="s">
        <v>1063</v>
      </c>
      <c r="E39" s="284"/>
      <c r="F39" s="287"/>
      <c r="G39" s="287"/>
      <c r="H39" s="288"/>
      <c r="I39" s="289" t="n">
        <v>0.16362</v>
      </c>
    </row>
    <row collapsed="false" customFormat="false" customHeight="true" hidden="false" ht="13.5" outlineLevel="0" r="40">
      <c r="A40" s="291" t="n">
        <v>29</v>
      </c>
      <c r="B40" s="292" t="s">
        <v>984</v>
      </c>
      <c r="C40" s="293" t="s">
        <v>1064</v>
      </c>
      <c r="D40" s="293" t="s">
        <v>1065</v>
      </c>
      <c r="E40" s="292" t="s">
        <v>124</v>
      </c>
      <c r="F40" s="295" t="n">
        <v>4</v>
      </c>
      <c r="G40" s="295"/>
      <c r="H40" s="296" t="n">
        <f aca="false">F40*G40</f>
        <v>0</v>
      </c>
      <c r="I40" s="297" t="n">
        <v>0.00968</v>
      </c>
    </row>
    <row collapsed="false" customFormat="false" customHeight="true" hidden="false" ht="24" outlineLevel="0" r="41">
      <c r="A41" s="298" t="n">
        <v>30</v>
      </c>
      <c r="B41" s="299" t="s">
        <v>933</v>
      </c>
      <c r="C41" s="300" t="s">
        <v>1066</v>
      </c>
      <c r="D41" s="300" t="s">
        <v>1067</v>
      </c>
      <c r="E41" s="299" t="s">
        <v>124</v>
      </c>
      <c r="F41" s="302" t="n">
        <v>4</v>
      </c>
      <c r="G41" s="302"/>
      <c r="H41" s="296" t="n">
        <f aca="false">F41*G41</f>
        <v>0</v>
      </c>
      <c r="I41" s="303" t="n">
        <v>0.036</v>
      </c>
    </row>
    <row collapsed="false" customFormat="false" customHeight="true" hidden="false" ht="14.4" outlineLevel="0" r="42">
      <c r="A42" s="291" t="n">
        <v>28</v>
      </c>
      <c r="B42" s="292" t="s">
        <v>984</v>
      </c>
      <c r="C42" s="293" t="s">
        <v>1068</v>
      </c>
      <c r="D42" s="293" t="s">
        <v>1069</v>
      </c>
      <c r="E42" s="292" t="s">
        <v>416</v>
      </c>
      <c r="F42" s="295" t="n">
        <v>1</v>
      </c>
      <c r="G42" s="295"/>
      <c r="H42" s="296" t="n">
        <f aca="false">F42*G42</f>
        <v>0</v>
      </c>
      <c r="I42" s="297" t="n">
        <v>0.00108</v>
      </c>
    </row>
    <row collapsed="false" customFormat="false" customHeight="true" hidden="false" ht="24" outlineLevel="0" r="43">
      <c r="A43" s="291" t="n">
        <v>31</v>
      </c>
      <c r="B43" s="292" t="s">
        <v>984</v>
      </c>
      <c r="C43" s="293" t="s">
        <v>1070</v>
      </c>
      <c r="D43" s="293" t="s">
        <v>1071</v>
      </c>
      <c r="E43" s="292" t="s">
        <v>416</v>
      </c>
      <c r="F43" s="295" t="n">
        <v>4</v>
      </c>
      <c r="G43" s="295"/>
      <c r="H43" s="296" t="n">
        <f aca="false">F43*G43</f>
        <v>0</v>
      </c>
      <c r="I43" s="297" t="n">
        <v>0.061</v>
      </c>
    </row>
    <row collapsed="false" customFormat="false" customHeight="true" hidden="false" ht="24" outlineLevel="0" r="44">
      <c r="A44" s="291" t="n">
        <v>32</v>
      </c>
      <c r="B44" s="292" t="s">
        <v>984</v>
      </c>
      <c r="C44" s="293" t="s">
        <v>1072</v>
      </c>
      <c r="D44" s="293" t="s">
        <v>1073</v>
      </c>
      <c r="E44" s="292" t="s">
        <v>416</v>
      </c>
      <c r="F44" s="295" t="n">
        <v>4</v>
      </c>
      <c r="G44" s="295"/>
      <c r="H44" s="296" t="n">
        <f aca="false">F44*G44</f>
        <v>0</v>
      </c>
      <c r="I44" s="297" t="n">
        <v>0.01972</v>
      </c>
    </row>
    <row collapsed="false" customFormat="false" customHeight="true" hidden="false" ht="24" outlineLevel="0" r="45">
      <c r="A45" s="291" t="n">
        <v>27</v>
      </c>
      <c r="B45" s="292" t="s">
        <v>984</v>
      </c>
      <c r="C45" s="293" t="s">
        <v>1074</v>
      </c>
      <c r="D45" s="293" t="s">
        <v>1075</v>
      </c>
      <c r="E45" s="292" t="s">
        <v>416</v>
      </c>
      <c r="F45" s="295" t="n">
        <v>1</v>
      </c>
      <c r="G45" s="295"/>
      <c r="H45" s="296" t="n">
        <f aca="false">F45*G45</f>
        <v>0</v>
      </c>
      <c r="I45" s="297" t="n">
        <v>0.0147</v>
      </c>
    </row>
    <row collapsed="false" customFormat="false" customHeight="true" hidden="false" ht="14.4" outlineLevel="0" r="46">
      <c r="A46" s="291" t="n">
        <v>36</v>
      </c>
      <c r="B46" s="292" t="s">
        <v>984</v>
      </c>
      <c r="C46" s="293" t="s">
        <v>1076</v>
      </c>
      <c r="D46" s="293" t="s">
        <v>1077</v>
      </c>
      <c r="E46" s="292" t="s">
        <v>416</v>
      </c>
      <c r="F46" s="295" t="n">
        <v>16</v>
      </c>
      <c r="G46" s="295"/>
      <c r="H46" s="296" t="n">
        <f aca="false">F46*G46</f>
        <v>0</v>
      </c>
      <c r="I46" s="297" t="n">
        <v>0.0048</v>
      </c>
    </row>
    <row collapsed="false" customFormat="false" customHeight="true" hidden="false" ht="24" outlineLevel="0" r="47">
      <c r="A47" s="291" t="n">
        <v>33</v>
      </c>
      <c r="B47" s="292" t="s">
        <v>984</v>
      </c>
      <c r="C47" s="293" t="s">
        <v>1078</v>
      </c>
      <c r="D47" s="293" t="s">
        <v>1079</v>
      </c>
      <c r="E47" s="292" t="s">
        <v>416</v>
      </c>
      <c r="F47" s="295" t="n">
        <v>1</v>
      </c>
      <c r="G47" s="295"/>
      <c r="H47" s="296" t="n">
        <f aca="false">F47*G47</f>
        <v>0</v>
      </c>
      <c r="I47" s="297" t="n">
        <v>0.00208</v>
      </c>
    </row>
    <row collapsed="false" customFormat="false" customHeight="true" hidden="false" ht="24" outlineLevel="0" r="48">
      <c r="A48" s="291" t="n">
        <v>35</v>
      </c>
      <c r="B48" s="292" t="s">
        <v>984</v>
      </c>
      <c r="C48" s="293" t="s">
        <v>1080</v>
      </c>
      <c r="D48" s="293" t="s">
        <v>1081</v>
      </c>
      <c r="E48" s="292" t="s">
        <v>416</v>
      </c>
      <c r="F48" s="295" t="n">
        <v>4</v>
      </c>
      <c r="G48" s="295"/>
      <c r="H48" s="296" t="n">
        <f aca="false">F48*G48</f>
        <v>0</v>
      </c>
      <c r="I48" s="297" t="n">
        <v>0.0072</v>
      </c>
    </row>
    <row collapsed="false" customFormat="false" customHeight="true" hidden="false" ht="12" outlineLevel="0" r="49">
      <c r="A49" s="291" t="n">
        <v>34</v>
      </c>
      <c r="B49" s="292" t="s">
        <v>984</v>
      </c>
      <c r="C49" s="293" t="s">
        <v>1082</v>
      </c>
      <c r="D49" s="293" t="s">
        <v>1083</v>
      </c>
      <c r="E49" s="292" t="s">
        <v>416</v>
      </c>
      <c r="F49" s="295" t="n">
        <v>4</v>
      </c>
      <c r="G49" s="295"/>
      <c r="H49" s="296" t="n">
        <f aca="false">F49*G49</f>
        <v>0</v>
      </c>
      <c r="I49" s="297" t="n">
        <v>0.00736</v>
      </c>
    </row>
    <row collapsed="false" customFormat="false" customHeight="true" hidden="false" ht="28.5" outlineLevel="0" r="50">
      <c r="A50" s="283"/>
      <c r="B50" s="284"/>
      <c r="C50" s="285" t="s">
        <v>1084</v>
      </c>
      <c r="D50" s="285" t="s">
        <v>1085</v>
      </c>
      <c r="E50" s="284"/>
      <c r="F50" s="287"/>
      <c r="G50" s="287"/>
      <c r="H50" s="288"/>
      <c r="I50" s="289" t="n">
        <v>0.012</v>
      </c>
    </row>
    <row collapsed="false" customFormat="false" customHeight="true" hidden="false" ht="15.6" outlineLevel="0" r="51">
      <c r="A51" s="291" t="n">
        <v>37</v>
      </c>
      <c r="B51" s="292" t="s">
        <v>984</v>
      </c>
      <c r="C51" s="293" t="s">
        <v>1086</v>
      </c>
      <c r="D51" s="293" t="s">
        <v>1087</v>
      </c>
      <c r="E51" s="292" t="s">
        <v>416</v>
      </c>
      <c r="F51" s="295" t="n">
        <v>1</v>
      </c>
      <c r="G51" s="295"/>
      <c r="H51" s="296" t="n">
        <f aca="false">F51*G51</f>
        <v>0</v>
      </c>
      <c r="I51" s="297" t="n">
        <v>0.012</v>
      </c>
    </row>
    <row collapsed="false" customFormat="false" customHeight="true" hidden="false" ht="28.5" outlineLevel="0" r="52">
      <c r="A52" s="283"/>
      <c r="B52" s="284"/>
      <c r="C52" s="285" t="s">
        <v>1088</v>
      </c>
      <c r="D52" s="285" t="s">
        <v>1089</v>
      </c>
      <c r="E52" s="284"/>
      <c r="F52" s="287"/>
      <c r="G52" s="287"/>
      <c r="H52" s="288"/>
      <c r="I52" s="289" t="n">
        <v>0.00328</v>
      </c>
    </row>
    <row collapsed="false" customFormat="false" customHeight="true" hidden="false" ht="18.6" outlineLevel="0" r="53">
      <c r="A53" s="291" t="n">
        <v>25</v>
      </c>
      <c r="B53" s="292" t="s">
        <v>1090</v>
      </c>
      <c r="C53" s="293" t="s">
        <v>1091</v>
      </c>
      <c r="D53" s="293" t="s">
        <v>1092</v>
      </c>
      <c r="E53" s="292" t="s">
        <v>416</v>
      </c>
      <c r="F53" s="295" t="n">
        <v>1</v>
      </c>
      <c r="G53" s="295"/>
      <c r="H53" s="296" t="n">
        <f aca="false">F53*G53</f>
        <v>0</v>
      </c>
      <c r="I53" s="297" t="n">
        <v>0.00328</v>
      </c>
    </row>
    <row collapsed="false" customFormat="false" customHeight="true" hidden="false" ht="23.4" outlineLevel="0" r="54">
      <c r="A54" s="309"/>
      <c r="B54" s="310"/>
      <c r="C54" s="311"/>
      <c r="D54" s="311" t="s">
        <v>52</v>
      </c>
      <c r="E54" s="310"/>
      <c r="F54" s="313"/>
      <c r="G54" s="313"/>
      <c r="H54" s="314" t="n">
        <f aca="false">SUM(H8:H53)</f>
        <v>0</v>
      </c>
      <c r="I54" s="315" t="n">
        <v>0.546665</v>
      </c>
    </row>
  </sheetData>
  <printOptions headings="false" gridLines="false" gridLinesSet="true" horizontalCentered="false" verticalCentered="false"/>
  <pageMargins left="0.39375" right="0.315277777777778" top="0.157638888888889" bottom="0.433333333333333" header="0.511805555555555" footer="0"/>
  <pageSetup blackAndWhite="false" cellComments="none" copies="1" draft="false" firstPageNumber="0" fitToHeight="100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>&amp;C &amp;"MS Sans Serif,Běžné"&amp;9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76"/>
  <sheetViews>
    <sheetView colorId="64" defaultGridColor="true" rightToLeft="false" showFormulas="false" showGridLines="false" showOutlineSymbols="true" showRowColHeaders="true" showZeros="true" tabSelected="false" topLeftCell="A1" view="normal" windowProtection="false" workbookViewId="0" zoomScale="100" zoomScaleNormal="100" zoomScalePageLayoutView="100">
      <selection activeCell="H76" activeCellId="0" pane="topLeft" sqref="H76"/>
    </sheetView>
  </sheetViews>
  <sheetFormatPr defaultRowHeight="12"/>
  <cols>
    <col collapsed="false" hidden="false" max="1" min="1" style="0" width="5.00510204081633"/>
    <col collapsed="false" hidden="false" max="2" min="2" style="0" width="5.55102040816327"/>
    <col collapsed="false" hidden="false" max="3" min="3" style="0" width="11.9948979591837"/>
    <col collapsed="false" hidden="false" max="4" min="4" style="0" width="48.3367346938776"/>
    <col collapsed="false" hidden="false" max="5" min="5" style="0" width="6.8469387755102"/>
    <col collapsed="false" hidden="false" max="6" min="6" style="0" width="8.66836734693878"/>
    <col collapsed="false" hidden="false" max="7" min="7" style="0" width="10.2244897959184"/>
    <col collapsed="false" hidden="false" max="8" min="8" style="0" width="12.7704081632653"/>
    <col collapsed="false" hidden="false" max="9" min="9" style="0" width="11.1071428571429"/>
    <col collapsed="false" hidden="false" max="254" min="10" style="0" width="8.10714285714286"/>
    <col collapsed="false" hidden="false" max="255" min="255" style="0" width="5.00510204081633"/>
    <col collapsed="false" hidden="false" max="256" min="256" style="0" width="6.77551020408163"/>
    <col collapsed="false" hidden="false" max="257" min="257" style="0" width="11.9948979591837"/>
    <col collapsed="false" hidden="false" max="258" min="258" style="0" width="46.219387755102"/>
    <col collapsed="false" hidden="false" max="259" min="259" style="0" width="3.99489795918367"/>
    <col collapsed="false" hidden="false" max="260" min="260" style="0" width="8.66836734693878"/>
    <col collapsed="false" hidden="false" max="261" min="261" style="0" width="10.2244897959184"/>
    <col collapsed="false" hidden="false" max="262" min="262" style="0" width="14.0051020408163"/>
    <col collapsed="false" hidden="false" max="263" min="263" style="0" width="14.219387755102"/>
    <col collapsed="false" hidden="false" max="264" min="264" style="0" width="14.0051020408163"/>
    <col collapsed="false" hidden="false" max="265" min="265" style="0" width="11.9948979591837"/>
    <col collapsed="false" hidden="false" max="510" min="266" style="0" width="8.10714285714286"/>
    <col collapsed="false" hidden="false" max="511" min="511" style="0" width="5.00510204081633"/>
    <col collapsed="false" hidden="false" max="512" min="512" style="0" width="6.77551020408163"/>
    <col collapsed="false" hidden="false" max="513" min="513" style="0" width="11.9948979591837"/>
    <col collapsed="false" hidden="false" max="514" min="514" style="0" width="46.219387755102"/>
    <col collapsed="false" hidden="false" max="515" min="515" style="0" width="3.99489795918367"/>
    <col collapsed="false" hidden="false" max="516" min="516" style="0" width="8.66836734693878"/>
    <col collapsed="false" hidden="false" max="517" min="517" style="0" width="10.2244897959184"/>
    <col collapsed="false" hidden="false" max="518" min="518" style="0" width="14.0051020408163"/>
    <col collapsed="false" hidden="false" max="519" min="519" style="0" width="14.219387755102"/>
    <col collapsed="false" hidden="false" max="520" min="520" style="0" width="14.0051020408163"/>
    <col collapsed="false" hidden="false" max="521" min="521" style="0" width="11.9948979591837"/>
    <col collapsed="false" hidden="false" max="766" min="522" style="0" width="8.10714285714286"/>
    <col collapsed="false" hidden="false" max="767" min="767" style="0" width="5.00510204081633"/>
    <col collapsed="false" hidden="false" max="768" min="768" style="0" width="6.77551020408163"/>
    <col collapsed="false" hidden="false" max="769" min="769" style="0" width="11.9948979591837"/>
    <col collapsed="false" hidden="false" max="770" min="770" style="0" width="46.219387755102"/>
    <col collapsed="false" hidden="false" max="771" min="771" style="0" width="3.99489795918367"/>
    <col collapsed="false" hidden="false" max="772" min="772" style="0" width="8.66836734693878"/>
    <col collapsed="false" hidden="false" max="773" min="773" style="0" width="10.2244897959184"/>
    <col collapsed="false" hidden="false" max="774" min="774" style="0" width="14.0051020408163"/>
    <col collapsed="false" hidden="false" max="775" min="775" style="0" width="14.219387755102"/>
    <col collapsed="false" hidden="false" max="776" min="776" style="0" width="14.0051020408163"/>
    <col collapsed="false" hidden="false" max="777" min="777" style="0" width="11.9948979591837"/>
    <col collapsed="false" hidden="false" max="1025" min="778" style="0" width="8.10714285714286"/>
  </cols>
  <sheetData>
    <row collapsed="false" customFormat="true" customHeight="false" hidden="false" ht="14.05" outlineLevel="0" r="1" s="264">
      <c r="A1" s="256"/>
      <c r="B1" s="257"/>
      <c r="C1" s="258" t="s">
        <v>40</v>
      </c>
      <c r="D1" s="259" t="s">
        <v>41</v>
      </c>
      <c r="E1" s="27" t="s">
        <v>1</v>
      </c>
      <c r="F1" s="260"/>
      <c r="G1" s="261"/>
      <c r="H1" s="262" t="s">
        <v>849</v>
      </c>
      <c r="I1" s="263"/>
      <c r="AMI1" s="0"/>
      <c r="AMJ1" s="0"/>
    </row>
    <row collapsed="false" customFormat="false" customHeight="true" hidden="false" ht="13.8" outlineLevel="0" r="2">
      <c r="A2" s="265"/>
      <c r="B2" s="266"/>
      <c r="C2" s="267" t="s">
        <v>43</v>
      </c>
      <c r="D2" s="268" t="s">
        <v>44</v>
      </c>
      <c r="E2" s="322" t="s">
        <v>1093</v>
      </c>
      <c r="F2" s="269"/>
      <c r="G2" s="270"/>
      <c r="H2" s="271"/>
      <c r="I2" s="272"/>
    </row>
    <row collapsed="false" customFormat="true" customHeight="true" hidden="false" ht="10.8" outlineLevel="0" r="3" s="276">
      <c r="A3" s="273" t="s">
        <v>851</v>
      </c>
      <c r="B3" s="274" t="s">
        <v>852</v>
      </c>
      <c r="C3" s="274" t="s">
        <v>853</v>
      </c>
      <c r="D3" s="274" t="s">
        <v>854</v>
      </c>
      <c r="E3" s="274" t="s">
        <v>855</v>
      </c>
      <c r="F3" s="274" t="s">
        <v>50</v>
      </c>
      <c r="G3" s="274" t="s">
        <v>856</v>
      </c>
      <c r="H3" s="274" t="s">
        <v>857</v>
      </c>
      <c r="I3" s="275" t="s">
        <v>858</v>
      </c>
      <c r="AMI3" s="0"/>
      <c r="AMJ3" s="0"/>
    </row>
    <row collapsed="false" customFormat="false" customHeight="true" hidden="false" ht="10.8" outlineLevel="0" r="4">
      <c r="A4" s="277" t="s">
        <v>859</v>
      </c>
      <c r="B4" s="278" t="s">
        <v>860</v>
      </c>
      <c r="C4" s="278" t="s">
        <v>861</v>
      </c>
      <c r="D4" s="278" t="s">
        <v>862</v>
      </c>
      <c r="E4" s="278" t="s">
        <v>863</v>
      </c>
      <c r="F4" s="278" t="s">
        <v>864</v>
      </c>
      <c r="G4" s="278" t="s">
        <v>865</v>
      </c>
      <c r="H4" s="278" t="s">
        <v>866</v>
      </c>
      <c r="I4" s="279" t="s">
        <v>867</v>
      </c>
    </row>
    <row collapsed="false" customFormat="true" customHeight="true" hidden="false" ht="3.6" outlineLevel="0" r="5" s="282">
      <c r="A5" s="280"/>
      <c r="B5" s="280"/>
      <c r="C5" s="280"/>
      <c r="D5" s="280"/>
      <c r="E5" s="281"/>
      <c r="F5" s="281"/>
      <c r="G5" s="281"/>
      <c r="H5" s="280"/>
      <c r="I5" s="280"/>
      <c r="AMI5" s="0"/>
      <c r="AMJ5" s="0"/>
    </row>
    <row collapsed="false" customFormat="true" customHeight="true" hidden="false" ht="19.8" outlineLevel="0" r="6" s="282">
      <c r="A6" s="304"/>
      <c r="B6" s="305"/>
      <c r="C6" s="306" t="s">
        <v>421</v>
      </c>
      <c r="D6" s="306" t="s">
        <v>868</v>
      </c>
      <c r="E6" s="305"/>
      <c r="F6" s="307"/>
      <c r="G6" s="308"/>
      <c r="H6" s="323"/>
      <c r="I6" s="324" t="n">
        <v>0</v>
      </c>
      <c r="AMI6" s="0"/>
      <c r="AMJ6" s="0"/>
    </row>
    <row collapsed="false" customFormat="true" customHeight="true" hidden="false" ht="19.8" outlineLevel="0" r="7" s="282">
      <c r="A7" s="283"/>
      <c r="B7" s="284"/>
      <c r="C7" s="285" t="s">
        <v>883</v>
      </c>
      <c r="D7" s="285" t="s">
        <v>884</v>
      </c>
      <c r="E7" s="284"/>
      <c r="F7" s="286"/>
      <c r="G7" s="287"/>
      <c r="H7" s="288"/>
      <c r="I7" s="289" t="n">
        <v>0</v>
      </c>
      <c r="AMI7" s="0"/>
      <c r="AMJ7" s="0"/>
    </row>
    <row collapsed="false" customFormat="true" customHeight="true" hidden="false" ht="13.5" outlineLevel="0" r="8" s="282">
      <c r="A8" s="291" t="n">
        <v>43</v>
      </c>
      <c r="B8" s="292" t="s">
        <v>885</v>
      </c>
      <c r="C8" s="293" t="s">
        <v>1094</v>
      </c>
      <c r="D8" s="293" t="s">
        <v>1095</v>
      </c>
      <c r="E8" s="292" t="s">
        <v>115</v>
      </c>
      <c r="F8" s="294" t="n">
        <v>1156</v>
      </c>
      <c r="G8" s="295"/>
      <c r="H8" s="296" t="n">
        <f aca="false">F8*G8</f>
        <v>0</v>
      </c>
      <c r="I8" s="297" t="n">
        <v>0</v>
      </c>
      <c r="AMI8" s="0"/>
      <c r="AMJ8" s="0"/>
    </row>
    <row collapsed="false" customFormat="false" customHeight="true" hidden="false" ht="19.2" outlineLevel="0" r="9">
      <c r="A9" s="304"/>
      <c r="B9" s="305"/>
      <c r="C9" s="306" t="s">
        <v>982</v>
      </c>
      <c r="D9" s="306" t="s">
        <v>983</v>
      </c>
      <c r="E9" s="305"/>
      <c r="F9" s="307"/>
      <c r="G9" s="308"/>
      <c r="H9" s="323"/>
      <c r="I9" s="324" t="n">
        <v>1.797902</v>
      </c>
    </row>
    <row collapsed="false" customFormat="false" customHeight="true" hidden="false" ht="19.8" outlineLevel="0" r="10">
      <c r="A10" s="283"/>
      <c r="B10" s="284"/>
      <c r="C10" s="285" t="s">
        <v>1090</v>
      </c>
      <c r="D10" s="285" t="s">
        <v>1096</v>
      </c>
      <c r="E10" s="284"/>
      <c r="F10" s="286"/>
      <c r="G10" s="287"/>
      <c r="H10" s="288"/>
      <c r="I10" s="289" t="n">
        <v>0.07183</v>
      </c>
    </row>
    <row collapsed="false" customFormat="false" customHeight="true" hidden="false" ht="24" outlineLevel="0" r="11">
      <c r="A11" s="291" t="n">
        <v>14</v>
      </c>
      <c r="B11" s="292" t="s">
        <v>1090</v>
      </c>
      <c r="C11" s="293" t="s">
        <v>1097</v>
      </c>
      <c r="D11" s="293" t="s">
        <v>1098</v>
      </c>
      <c r="E11" s="292" t="s">
        <v>416</v>
      </c>
      <c r="F11" s="294" t="n">
        <v>1</v>
      </c>
      <c r="G11" s="295"/>
      <c r="H11" s="296" t="n">
        <f aca="false">F11*G11</f>
        <v>0</v>
      </c>
      <c r="I11" s="297" t="n">
        <v>0.03183</v>
      </c>
    </row>
    <row collapsed="false" customFormat="false" customHeight="true" hidden="false" ht="13.5" outlineLevel="0" r="12">
      <c r="A12" s="298" t="n">
        <v>15</v>
      </c>
      <c r="B12" s="299" t="s">
        <v>1099</v>
      </c>
      <c r="C12" s="300" t="s">
        <v>1100</v>
      </c>
      <c r="D12" s="300" t="s">
        <v>1101</v>
      </c>
      <c r="E12" s="299" t="s">
        <v>124</v>
      </c>
      <c r="F12" s="301" t="n">
        <v>1</v>
      </c>
      <c r="G12" s="302"/>
      <c r="H12" s="296" t="n">
        <f aca="false">F12*G12</f>
        <v>0</v>
      </c>
      <c r="I12" s="303" t="n">
        <v>0.04</v>
      </c>
    </row>
    <row collapsed="false" customFormat="false" customHeight="true" hidden="false" ht="28.5" outlineLevel="0" r="13">
      <c r="A13" s="283"/>
      <c r="B13" s="284"/>
      <c r="C13" s="285" t="s">
        <v>1088</v>
      </c>
      <c r="D13" s="285" t="s">
        <v>1089</v>
      </c>
      <c r="E13" s="284"/>
      <c r="F13" s="286"/>
      <c r="G13" s="287"/>
      <c r="H13" s="288"/>
      <c r="I13" s="289" t="n">
        <v>0.84316</v>
      </c>
    </row>
    <row collapsed="false" customFormat="false" customHeight="true" hidden="false" ht="13.5" outlineLevel="0" r="14">
      <c r="A14" s="291" t="n">
        <v>16</v>
      </c>
      <c r="B14" s="292" t="s">
        <v>1090</v>
      </c>
      <c r="C14" s="293" t="s">
        <v>1102</v>
      </c>
      <c r="D14" s="293" t="s">
        <v>1103</v>
      </c>
      <c r="E14" s="292" t="s">
        <v>124</v>
      </c>
      <c r="F14" s="294" t="n">
        <v>1</v>
      </c>
      <c r="G14" s="295"/>
      <c r="H14" s="296" t="n">
        <f aca="false">F14*G14</f>
        <v>0</v>
      </c>
      <c r="I14" s="297" t="n">
        <v>0.00823</v>
      </c>
    </row>
    <row collapsed="false" customFormat="false" customHeight="true" hidden="false" ht="13.5" outlineLevel="0" r="15">
      <c r="A15" s="298" t="n">
        <v>17</v>
      </c>
      <c r="B15" s="299" t="s">
        <v>1099</v>
      </c>
      <c r="C15" s="300" t="s">
        <v>1104</v>
      </c>
      <c r="D15" s="300" t="s">
        <v>1105</v>
      </c>
      <c r="E15" s="299" t="s">
        <v>1106</v>
      </c>
      <c r="F15" s="301" t="n">
        <v>1</v>
      </c>
      <c r="G15" s="302"/>
      <c r="H15" s="296" t="n">
        <f aca="false">F15*G15</f>
        <v>0</v>
      </c>
      <c r="I15" s="303" t="n">
        <v>0.01076</v>
      </c>
    </row>
    <row collapsed="false" customFormat="false" customHeight="true" hidden="false" ht="13.5" outlineLevel="0" r="16">
      <c r="A16" s="298" t="n">
        <v>18</v>
      </c>
      <c r="B16" s="299" t="s">
        <v>1099</v>
      </c>
      <c r="C16" s="300" t="s">
        <v>1107</v>
      </c>
      <c r="D16" s="300" t="s">
        <v>1108</v>
      </c>
      <c r="E16" s="299" t="s">
        <v>1106</v>
      </c>
      <c r="F16" s="301" t="n">
        <v>2</v>
      </c>
      <c r="G16" s="302"/>
      <c r="H16" s="296" t="n">
        <f aca="false">F16*G16</f>
        <v>0</v>
      </c>
      <c r="I16" s="303" t="n">
        <v>0.03364</v>
      </c>
    </row>
    <row collapsed="false" customFormat="false" customHeight="true" hidden="false" ht="12" outlineLevel="0" r="17">
      <c r="A17" s="291" t="n">
        <v>4</v>
      </c>
      <c r="B17" s="292" t="s">
        <v>1090</v>
      </c>
      <c r="C17" s="293" t="s">
        <v>1109</v>
      </c>
      <c r="D17" s="293" t="s">
        <v>1110</v>
      </c>
      <c r="E17" s="292" t="s">
        <v>416</v>
      </c>
      <c r="F17" s="294" t="n">
        <v>1</v>
      </c>
      <c r="G17" s="295"/>
      <c r="H17" s="296" t="n">
        <f aca="false">F17*G17</f>
        <v>0</v>
      </c>
      <c r="I17" s="297" t="n">
        <v>0.27179</v>
      </c>
    </row>
    <row collapsed="false" customFormat="false" customHeight="true" hidden="false" ht="12" outlineLevel="0" r="18">
      <c r="A18" s="291" t="n">
        <v>2</v>
      </c>
      <c r="B18" s="292" t="s">
        <v>1090</v>
      </c>
      <c r="C18" s="293" t="s">
        <v>1111</v>
      </c>
      <c r="D18" s="293" t="s">
        <v>1112</v>
      </c>
      <c r="E18" s="292" t="s">
        <v>416</v>
      </c>
      <c r="F18" s="294" t="n">
        <v>1</v>
      </c>
      <c r="G18" s="295"/>
      <c r="H18" s="296" t="n">
        <f aca="false">F18*G18</f>
        <v>0</v>
      </c>
      <c r="I18" s="297" t="n">
        <v>0.16812</v>
      </c>
    </row>
    <row collapsed="false" customFormat="false" customHeight="true" hidden="false" ht="24" outlineLevel="0" r="19">
      <c r="A19" s="291" t="n">
        <v>8</v>
      </c>
      <c r="B19" s="292" t="s">
        <v>1090</v>
      </c>
      <c r="C19" s="293" t="s">
        <v>1113</v>
      </c>
      <c r="D19" s="293" t="s">
        <v>1114</v>
      </c>
      <c r="E19" s="292" t="s">
        <v>416</v>
      </c>
      <c r="F19" s="294" t="n">
        <v>1</v>
      </c>
      <c r="G19" s="295"/>
      <c r="H19" s="296" t="n">
        <f aca="false">F19*G19</f>
        <v>0</v>
      </c>
      <c r="I19" s="297" t="n">
        <v>0.01207</v>
      </c>
    </row>
    <row collapsed="false" customFormat="false" customHeight="true" hidden="false" ht="24" outlineLevel="0" r="20">
      <c r="A20" s="291" t="n">
        <v>9</v>
      </c>
      <c r="B20" s="292" t="s">
        <v>1090</v>
      </c>
      <c r="C20" s="293" t="s">
        <v>1115</v>
      </c>
      <c r="D20" s="293" t="s">
        <v>1116</v>
      </c>
      <c r="E20" s="292" t="s">
        <v>416</v>
      </c>
      <c r="F20" s="294" t="n">
        <v>1</v>
      </c>
      <c r="G20" s="295"/>
      <c r="H20" s="296" t="n">
        <f aca="false">F20*G20</f>
        <v>0</v>
      </c>
      <c r="I20" s="297" t="n">
        <v>0.01281</v>
      </c>
    </row>
    <row collapsed="false" customFormat="false" customHeight="true" hidden="false" ht="24" outlineLevel="0" r="21">
      <c r="A21" s="291" t="n">
        <v>1</v>
      </c>
      <c r="B21" s="292" t="s">
        <v>1090</v>
      </c>
      <c r="C21" s="293" t="s">
        <v>1117</v>
      </c>
      <c r="D21" s="293" t="s">
        <v>1118</v>
      </c>
      <c r="E21" s="292" t="s">
        <v>416</v>
      </c>
      <c r="F21" s="294" t="n">
        <v>1</v>
      </c>
      <c r="G21" s="295"/>
      <c r="H21" s="296" t="n">
        <f aca="false">F21*G21</f>
        <v>0</v>
      </c>
      <c r="I21" s="297" t="n">
        <v>0.23961</v>
      </c>
    </row>
    <row collapsed="false" customFormat="false" customHeight="true" hidden="false" ht="14.4" outlineLevel="0" r="22">
      <c r="A22" s="291" t="n">
        <v>3</v>
      </c>
      <c r="B22" s="292" t="s">
        <v>1090</v>
      </c>
      <c r="C22" s="293" t="s">
        <v>1119</v>
      </c>
      <c r="D22" s="293" t="s">
        <v>1120</v>
      </c>
      <c r="E22" s="292" t="s">
        <v>416</v>
      </c>
      <c r="F22" s="294" t="n">
        <v>1</v>
      </c>
      <c r="G22" s="295"/>
      <c r="H22" s="296" t="n">
        <f aca="false">F22*G22</f>
        <v>0</v>
      </c>
      <c r="I22" s="297" t="n">
        <v>0.08613</v>
      </c>
    </row>
    <row collapsed="false" customFormat="false" customHeight="true" hidden="false" ht="19.8" outlineLevel="0" r="23">
      <c r="A23" s="283"/>
      <c r="B23" s="284"/>
      <c r="C23" s="285" t="s">
        <v>1121</v>
      </c>
      <c r="D23" s="285" t="s">
        <v>1122</v>
      </c>
      <c r="E23" s="284"/>
      <c r="F23" s="286"/>
      <c r="G23" s="287"/>
      <c r="H23" s="288"/>
      <c r="I23" s="289" t="n">
        <v>0.10096</v>
      </c>
    </row>
    <row collapsed="false" customFormat="false" customHeight="true" hidden="false" ht="13.5" outlineLevel="0" r="24">
      <c r="A24" s="291" t="n">
        <v>37</v>
      </c>
      <c r="B24" s="292" t="s">
        <v>1090</v>
      </c>
      <c r="C24" s="293" t="s">
        <v>1123</v>
      </c>
      <c r="D24" s="293" t="s">
        <v>1124</v>
      </c>
      <c r="E24" s="292" t="s">
        <v>115</v>
      </c>
      <c r="F24" s="294" t="n">
        <v>2</v>
      </c>
      <c r="G24" s="295"/>
      <c r="H24" s="296" t="n">
        <f aca="false">F24*G24</f>
        <v>0</v>
      </c>
      <c r="I24" s="297" t="n">
        <v>0.00112</v>
      </c>
    </row>
    <row collapsed="false" customFormat="false" customHeight="true" hidden="false" ht="13.5" outlineLevel="0" r="25">
      <c r="A25" s="291" t="n">
        <v>38</v>
      </c>
      <c r="B25" s="292" t="s">
        <v>1090</v>
      </c>
      <c r="C25" s="293" t="s">
        <v>1125</v>
      </c>
      <c r="D25" s="293" t="s">
        <v>1126</v>
      </c>
      <c r="E25" s="292" t="s">
        <v>115</v>
      </c>
      <c r="F25" s="294" t="n">
        <v>12</v>
      </c>
      <c r="G25" s="295"/>
      <c r="H25" s="296" t="n">
        <f aca="false">F25*G25</f>
        <v>0</v>
      </c>
      <c r="I25" s="297" t="n">
        <v>0.00828</v>
      </c>
    </row>
    <row collapsed="false" customFormat="false" customHeight="true" hidden="false" ht="13.5" outlineLevel="0" r="26">
      <c r="A26" s="291" t="n">
        <v>39</v>
      </c>
      <c r="B26" s="292" t="s">
        <v>1090</v>
      </c>
      <c r="C26" s="293" t="s">
        <v>1127</v>
      </c>
      <c r="D26" s="293" t="s">
        <v>1128</v>
      </c>
      <c r="E26" s="292" t="s">
        <v>115</v>
      </c>
      <c r="F26" s="294" t="n">
        <v>14</v>
      </c>
      <c r="G26" s="295"/>
      <c r="H26" s="296" t="n">
        <f aca="false">F26*G26</f>
        <v>0</v>
      </c>
      <c r="I26" s="297" t="n">
        <v>0.01456</v>
      </c>
    </row>
    <row collapsed="false" customFormat="false" customHeight="true" hidden="false" ht="13.5" outlineLevel="0" r="27">
      <c r="A27" s="291" t="n">
        <v>40</v>
      </c>
      <c r="B27" s="292" t="s">
        <v>1090</v>
      </c>
      <c r="C27" s="293" t="s">
        <v>1129</v>
      </c>
      <c r="D27" s="293" t="s">
        <v>1130</v>
      </c>
      <c r="E27" s="292" t="s">
        <v>115</v>
      </c>
      <c r="F27" s="294" t="n">
        <v>10</v>
      </c>
      <c r="G27" s="295"/>
      <c r="H27" s="296" t="n">
        <f aca="false">F27*G27</f>
        <v>0</v>
      </c>
      <c r="I27" s="297" t="n">
        <v>0.016</v>
      </c>
    </row>
    <row collapsed="false" customFormat="false" customHeight="true" hidden="false" ht="13.5" outlineLevel="0" r="28">
      <c r="A28" s="291" t="n">
        <v>41</v>
      </c>
      <c r="B28" s="292" t="s">
        <v>1090</v>
      </c>
      <c r="C28" s="293" t="s">
        <v>1131</v>
      </c>
      <c r="D28" s="293" t="s">
        <v>1132</v>
      </c>
      <c r="E28" s="292" t="s">
        <v>115</v>
      </c>
      <c r="F28" s="294" t="n">
        <v>22</v>
      </c>
      <c r="G28" s="295"/>
      <c r="H28" s="296" t="n">
        <f aca="false">F28*G28</f>
        <v>0</v>
      </c>
      <c r="I28" s="297" t="n">
        <v>0.04268</v>
      </c>
    </row>
    <row collapsed="false" customFormat="false" customHeight="true" hidden="false" ht="13.5" outlineLevel="0" r="29">
      <c r="A29" s="291" t="n">
        <v>42</v>
      </c>
      <c r="B29" s="292" t="s">
        <v>1090</v>
      </c>
      <c r="C29" s="293" t="s">
        <v>1133</v>
      </c>
      <c r="D29" s="293" t="s">
        <v>1134</v>
      </c>
      <c r="E29" s="292" t="s">
        <v>115</v>
      </c>
      <c r="F29" s="294" t="n">
        <v>60</v>
      </c>
      <c r="G29" s="295"/>
      <c r="H29" s="296" t="n">
        <f aca="false">F29*G29</f>
        <v>0</v>
      </c>
      <c r="I29" s="297" t="n">
        <v>0</v>
      </c>
    </row>
    <row collapsed="false" customFormat="false" customHeight="true" hidden="false" ht="24" outlineLevel="0" r="30">
      <c r="A30" s="291" t="n">
        <v>64</v>
      </c>
      <c r="B30" s="292" t="s">
        <v>1090</v>
      </c>
      <c r="C30" s="293" t="s">
        <v>1135</v>
      </c>
      <c r="D30" s="293" t="s">
        <v>1136</v>
      </c>
      <c r="E30" s="292" t="s">
        <v>115</v>
      </c>
      <c r="F30" s="294" t="n">
        <v>448</v>
      </c>
      <c r="G30" s="295"/>
      <c r="H30" s="296" t="n">
        <f aca="false">F30*G30</f>
        <v>0</v>
      </c>
      <c r="I30" s="297" t="n">
        <v>0.01792</v>
      </c>
    </row>
    <row collapsed="false" customFormat="false" customHeight="true" hidden="false" ht="13.5" outlineLevel="0" r="31">
      <c r="A31" s="291" t="n">
        <v>65</v>
      </c>
      <c r="B31" s="292" t="s">
        <v>1090</v>
      </c>
      <c r="C31" s="293" t="s">
        <v>1137</v>
      </c>
      <c r="D31" s="293" t="s">
        <v>1138</v>
      </c>
      <c r="E31" s="292" t="s">
        <v>115</v>
      </c>
      <c r="F31" s="294" t="n">
        <v>10</v>
      </c>
      <c r="G31" s="295"/>
      <c r="H31" s="296" t="n">
        <f aca="false">F31*G31</f>
        <v>0</v>
      </c>
      <c r="I31" s="297" t="n">
        <v>0.0004</v>
      </c>
    </row>
    <row collapsed="false" customFormat="false" customHeight="true" hidden="false" ht="19.2" outlineLevel="0" r="32">
      <c r="A32" s="283"/>
      <c r="B32" s="284"/>
      <c r="C32" s="285" t="s">
        <v>1139</v>
      </c>
      <c r="D32" s="285" t="s">
        <v>1140</v>
      </c>
      <c r="E32" s="284"/>
      <c r="F32" s="286"/>
      <c r="G32" s="287"/>
      <c r="H32" s="288"/>
      <c r="I32" s="289" t="n">
        <v>0.02573</v>
      </c>
    </row>
    <row collapsed="false" customFormat="false" customHeight="true" hidden="false" ht="13.8" outlineLevel="0" r="33">
      <c r="A33" s="291" t="n">
        <v>36</v>
      </c>
      <c r="B33" s="292" t="s">
        <v>1090</v>
      </c>
      <c r="C33" s="293" t="s">
        <v>1141</v>
      </c>
      <c r="D33" s="293" t="s">
        <v>1142</v>
      </c>
      <c r="E33" s="292" t="s">
        <v>124</v>
      </c>
      <c r="F33" s="294" t="n">
        <v>8</v>
      </c>
      <c r="G33" s="295"/>
      <c r="H33" s="296" t="n">
        <f aca="false">F33*G33</f>
        <v>0</v>
      </c>
      <c r="I33" s="297" t="n">
        <v>0.0056</v>
      </c>
    </row>
    <row collapsed="false" customFormat="false" customHeight="true" hidden="false" ht="13.8" outlineLevel="0" r="34">
      <c r="A34" s="291" t="n">
        <v>35</v>
      </c>
      <c r="B34" s="292" t="s">
        <v>1090</v>
      </c>
      <c r="C34" s="293" t="s">
        <v>1143</v>
      </c>
      <c r="D34" s="293" t="s">
        <v>1144</v>
      </c>
      <c r="E34" s="292" t="s">
        <v>124</v>
      </c>
      <c r="F34" s="294" t="n">
        <v>15</v>
      </c>
      <c r="G34" s="295"/>
      <c r="H34" s="296" t="n">
        <f aca="false">F34*G34</f>
        <v>0</v>
      </c>
      <c r="I34" s="297" t="n">
        <v>0.0129</v>
      </c>
    </row>
    <row collapsed="false" customFormat="false" customHeight="true" hidden="false" ht="24" outlineLevel="0" r="35">
      <c r="A35" s="298" t="n">
        <v>59</v>
      </c>
      <c r="B35" s="299" t="s">
        <v>890</v>
      </c>
      <c r="C35" s="300" t="s">
        <v>1145</v>
      </c>
      <c r="D35" s="300" t="s">
        <v>1146</v>
      </c>
      <c r="E35" s="299" t="s">
        <v>974</v>
      </c>
      <c r="F35" s="301" t="n">
        <v>1</v>
      </c>
      <c r="G35" s="302"/>
      <c r="H35" s="296" t="n">
        <f aca="false">F35*G35</f>
        <v>0</v>
      </c>
      <c r="I35" s="303" t="n">
        <v>0.00018</v>
      </c>
    </row>
    <row collapsed="false" customFormat="false" customHeight="true" hidden="false" ht="24" outlineLevel="0" r="36">
      <c r="A36" s="298" t="n">
        <v>60</v>
      </c>
      <c r="B36" s="299" t="s">
        <v>890</v>
      </c>
      <c r="C36" s="300" t="s">
        <v>1147</v>
      </c>
      <c r="D36" s="300" t="s">
        <v>1148</v>
      </c>
      <c r="E36" s="299" t="s">
        <v>974</v>
      </c>
      <c r="F36" s="301" t="n">
        <v>1</v>
      </c>
      <c r="G36" s="302"/>
      <c r="H36" s="296" t="n">
        <f aca="false">F36*G36</f>
        <v>0</v>
      </c>
      <c r="I36" s="303" t="n">
        <v>2E-005</v>
      </c>
    </row>
    <row collapsed="false" customFormat="false" customHeight="true" hidden="false" ht="34.5" outlineLevel="0" r="37">
      <c r="A37" s="298" t="n">
        <v>61</v>
      </c>
      <c r="B37" s="299" t="s">
        <v>890</v>
      </c>
      <c r="C37" s="300" t="s">
        <v>1149</v>
      </c>
      <c r="D37" s="300" t="s">
        <v>1150</v>
      </c>
      <c r="E37" s="299" t="s">
        <v>974</v>
      </c>
      <c r="F37" s="301" t="n">
        <v>1</v>
      </c>
      <c r="G37" s="302"/>
      <c r="H37" s="296" t="n">
        <f aca="false">F37*G37</f>
        <v>0</v>
      </c>
      <c r="I37" s="303" t="n">
        <v>0</v>
      </c>
    </row>
    <row collapsed="false" customFormat="false" customHeight="true" hidden="false" ht="34.5" outlineLevel="0" r="38">
      <c r="A38" s="298" t="n">
        <v>62</v>
      </c>
      <c r="B38" s="299" t="s">
        <v>906</v>
      </c>
      <c r="C38" s="300" t="s">
        <v>1151</v>
      </c>
      <c r="D38" s="300" t="s">
        <v>1152</v>
      </c>
      <c r="E38" s="299" t="s">
        <v>974</v>
      </c>
      <c r="F38" s="301" t="n">
        <v>1</v>
      </c>
      <c r="G38" s="302"/>
      <c r="H38" s="296" t="n">
        <f aca="false">F38*G38</f>
        <v>0</v>
      </c>
      <c r="I38" s="303" t="n">
        <v>0.00019</v>
      </c>
    </row>
    <row collapsed="false" customFormat="false" customHeight="true" hidden="false" ht="31.8" outlineLevel="0" r="39">
      <c r="A39" s="298" t="n">
        <v>63</v>
      </c>
      <c r="B39" s="299" t="s">
        <v>906</v>
      </c>
      <c r="C39" s="300" t="s">
        <v>1153</v>
      </c>
      <c r="D39" s="300" t="s">
        <v>1154</v>
      </c>
      <c r="E39" s="299" t="s">
        <v>974</v>
      </c>
      <c r="F39" s="301" t="n">
        <v>1</v>
      </c>
      <c r="G39" s="302"/>
      <c r="H39" s="296" t="n">
        <f aca="false">F39*G39</f>
        <v>0</v>
      </c>
      <c r="I39" s="303" t="n">
        <v>0.00019</v>
      </c>
    </row>
    <row collapsed="false" customFormat="false" customHeight="true" hidden="false" ht="13.5" outlineLevel="0" r="40">
      <c r="A40" s="291" t="n">
        <v>5</v>
      </c>
      <c r="B40" s="292" t="s">
        <v>1090</v>
      </c>
      <c r="C40" s="293" t="s">
        <v>1155</v>
      </c>
      <c r="D40" s="293" t="s">
        <v>1156</v>
      </c>
      <c r="E40" s="292" t="s">
        <v>124</v>
      </c>
      <c r="F40" s="294" t="n">
        <v>2</v>
      </c>
      <c r="G40" s="295"/>
      <c r="H40" s="296" t="n">
        <f aca="false">F40*G40</f>
        <v>0</v>
      </c>
      <c r="I40" s="297" t="n">
        <v>0.00308</v>
      </c>
    </row>
    <row collapsed="false" customFormat="false" customHeight="true" hidden="false" ht="13.5" outlineLevel="0" r="41">
      <c r="A41" s="298" t="n">
        <v>6</v>
      </c>
      <c r="B41" s="299" t="s">
        <v>1099</v>
      </c>
      <c r="C41" s="300" t="s">
        <v>1157</v>
      </c>
      <c r="D41" s="300" t="s">
        <v>1158</v>
      </c>
      <c r="E41" s="299" t="s">
        <v>124</v>
      </c>
      <c r="F41" s="301" t="n">
        <v>3</v>
      </c>
      <c r="G41" s="302"/>
      <c r="H41" s="296" t="n">
        <f aca="false">F41*G41</f>
        <v>0</v>
      </c>
      <c r="I41" s="303" t="n">
        <v>0.003</v>
      </c>
    </row>
    <row collapsed="false" customFormat="false" customHeight="true" hidden="false" ht="13.5" outlineLevel="0" r="42">
      <c r="A42" s="298" t="n">
        <v>7</v>
      </c>
      <c r="B42" s="299" t="s">
        <v>906</v>
      </c>
      <c r="C42" s="300" t="s">
        <v>1159</v>
      </c>
      <c r="D42" s="300" t="s">
        <v>1160</v>
      </c>
      <c r="E42" s="299" t="s">
        <v>124</v>
      </c>
      <c r="F42" s="301" t="n">
        <v>1</v>
      </c>
      <c r="G42" s="302"/>
      <c r="H42" s="296" t="n">
        <f aca="false">F42*G42</f>
        <v>0</v>
      </c>
      <c r="I42" s="303" t="n">
        <v>0.00057</v>
      </c>
    </row>
    <row collapsed="false" customFormat="false" customHeight="true" hidden="false" ht="17.4" outlineLevel="0" r="43">
      <c r="A43" s="283"/>
      <c r="B43" s="284"/>
      <c r="C43" s="285" t="s">
        <v>1161</v>
      </c>
      <c r="D43" s="285" t="s">
        <v>1162</v>
      </c>
      <c r="E43" s="284"/>
      <c r="F43" s="286"/>
      <c r="G43" s="287"/>
      <c r="H43" s="288"/>
      <c r="I43" s="289" t="n">
        <v>0.756222</v>
      </c>
    </row>
    <row collapsed="false" customFormat="false" customHeight="true" hidden="false" ht="24" outlineLevel="0" r="44">
      <c r="A44" s="291" t="n">
        <v>47</v>
      </c>
      <c r="B44" s="292" t="s">
        <v>1090</v>
      </c>
      <c r="C44" s="293" t="s">
        <v>1163</v>
      </c>
      <c r="D44" s="293" t="s">
        <v>1164</v>
      </c>
      <c r="E44" s="292" t="s">
        <v>124</v>
      </c>
      <c r="F44" s="294" t="n">
        <v>1</v>
      </c>
      <c r="G44" s="295"/>
      <c r="H44" s="296" t="n">
        <f aca="false">F44*G44</f>
        <v>0</v>
      </c>
      <c r="I44" s="297" t="n">
        <v>0.0072</v>
      </c>
    </row>
    <row collapsed="false" customFormat="false" customHeight="true" hidden="false" ht="24" outlineLevel="0" r="45">
      <c r="A45" s="291" t="n">
        <v>46</v>
      </c>
      <c r="B45" s="292" t="s">
        <v>1090</v>
      </c>
      <c r="C45" s="293" t="s">
        <v>1165</v>
      </c>
      <c r="D45" s="293" t="s">
        <v>1166</v>
      </c>
      <c r="E45" s="292" t="s">
        <v>124</v>
      </c>
      <c r="F45" s="294" t="n">
        <v>1</v>
      </c>
      <c r="G45" s="295"/>
      <c r="H45" s="296" t="n">
        <f aca="false">F45*G45</f>
        <v>0</v>
      </c>
      <c r="I45" s="297" t="n">
        <v>0.0084</v>
      </c>
    </row>
    <row collapsed="false" customFormat="false" customHeight="true" hidden="false" ht="24" outlineLevel="0" r="46">
      <c r="A46" s="291" t="n">
        <v>57</v>
      </c>
      <c r="B46" s="292" t="s">
        <v>1090</v>
      </c>
      <c r="C46" s="293" t="s">
        <v>1167</v>
      </c>
      <c r="D46" s="293" t="s">
        <v>1168</v>
      </c>
      <c r="E46" s="292" t="s">
        <v>124</v>
      </c>
      <c r="F46" s="294" t="n">
        <v>5</v>
      </c>
      <c r="G46" s="295"/>
      <c r="H46" s="296" t="n">
        <f aca="false">F46*G46</f>
        <v>0</v>
      </c>
      <c r="I46" s="297" t="n">
        <v>0.061</v>
      </c>
    </row>
    <row collapsed="false" customFormat="false" customHeight="true" hidden="false" ht="24" outlineLevel="0" r="47">
      <c r="A47" s="291" t="n">
        <v>48</v>
      </c>
      <c r="B47" s="292" t="s">
        <v>1090</v>
      </c>
      <c r="C47" s="293" t="s">
        <v>1169</v>
      </c>
      <c r="D47" s="293" t="s">
        <v>1170</v>
      </c>
      <c r="E47" s="292" t="s">
        <v>124</v>
      </c>
      <c r="F47" s="294" t="n">
        <v>1</v>
      </c>
      <c r="G47" s="295"/>
      <c r="H47" s="296" t="n">
        <f aca="false">F47*G47</f>
        <v>0</v>
      </c>
      <c r="I47" s="297" t="n">
        <v>0.01655</v>
      </c>
    </row>
    <row collapsed="false" customFormat="false" customHeight="true" hidden="false" ht="24" outlineLevel="0" r="48">
      <c r="A48" s="291" t="n">
        <v>49</v>
      </c>
      <c r="B48" s="292" t="s">
        <v>1090</v>
      </c>
      <c r="C48" s="293" t="s">
        <v>1171</v>
      </c>
      <c r="D48" s="293" t="s">
        <v>1172</v>
      </c>
      <c r="E48" s="292" t="s">
        <v>124</v>
      </c>
      <c r="F48" s="294" t="n">
        <v>1</v>
      </c>
      <c r="G48" s="295"/>
      <c r="H48" s="296" t="n">
        <f aca="false">F48*G48</f>
        <v>0</v>
      </c>
      <c r="I48" s="297" t="n">
        <v>0.02803</v>
      </c>
    </row>
    <row collapsed="false" customFormat="false" customHeight="true" hidden="false" ht="24" outlineLevel="0" r="49">
      <c r="A49" s="291" t="n">
        <v>50</v>
      </c>
      <c r="B49" s="292" t="s">
        <v>1090</v>
      </c>
      <c r="C49" s="293" t="s">
        <v>1173</v>
      </c>
      <c r="D49" s="293" t="s">
        <v>1174</v>
      </c>
      <c r="E49" s="292" t="s">
        <v>124</v>
      </c>
      <c r="F49" s="294" t="n">
        <v>1</v>
      </c>
      <c r="G49" s="295"/>
      <c r="H49" s="296" t="n">
        <f aca="false">F49*G49</f>
        <v>0</v>
      </c>
      <c r="I49" s="297" t="n">
        <v>0.0257</v>
      </c>
    </row>
    <row collapsed="false" customFormat="false" customHeight="true" hidden="false" ht="24" outlineLevel="0" r="50">
      <c r="A50" s="291" t="n">
        <v>51</v>
      </c>
      <c r="B50" s="292" t="s">
        <v>1090</v>
      </c>
      <c r="C50" s="293" t="s">
        <v>1175</v>
      </c>
      <c r="D50" s="293" t="s">
        <v>1176</v>
      </c>
      <c r="E50" s="292" t="s">
        <v>124</v>
      </c>
      <c r="F50" s="294" t="n">
        <v>1</v>
      </c>
      <c r="G50" s="295"/>
      <c r="H50" s="296" t="n">
        <f aca="false">F50*G50</f>
        <v>0</v>
      </c>
      <c r="I50" s="297" t="n">
        <v>0.01652</v>
      </c>
    </row>
    <row collapsed="false" customFormat="false" customHeight="true" hidden="false" ht="24" outlineLevel="0" r="51">
      <c r="A51" s="291" t="n">
        <v>52</v>
      </c>
      <c r="B51" s="292" t="s">
        <v>1090</v>
      </c>
      <c r="C51" s="293" t="s">
        <v>1177</v>
      </c>
      <c r="D51" s="293" t="s">
        <v>1178</v>
      </c>
      <c r="E51" s="292" t="s">
        <v>124</v>
      </c>
      <c r="F51" s="294" t="n">
        <v>2</v>
      </c>
      <c r="G51" s="295"/>
      <c r="H51" s="296" t="n">
        <f aca="false">F51*G51</f>
        <v>0</v>
      </c>
      <c r="I51" s="297" t="n">
        <v>0.05452</v>
      </c>
    </row>
    <row collapsed="false" customFormat="false" customHeight="true" hidden="false" ht="24" outlineLevel="0" r="52">
      <c r="A52" s="291" t="n">
        <v>53</v>
      </c>
      <c r="B52" s="292" t="s">
        <v>1090</v>
      </c>
      <c r="C52" s="293" t="s">
        <v>1179</v>
      </c>
      <c r="D52" s="293" t="s">
        <v>1180</v>
      </c>
      <c r="E52" s="292" t="s">
        <v>124</v>
      </c>
      <c r="F52" s="294" t="n">
        <v>1</v>
      </c>
      <c r="G52" s="295"/>
      <c r="H52" s="296" t="n">
        <f aca="false">F52*G52</f>
        <v>0</v>
      </c>
      <c r="I52" s="297" t="n">
        <v>0.0391</v>
      </c>
    </row>
    <row collapsed="false" customFormat="false" customHeight="true" hidden="false" ht="24" outlineLevel="0" r="53">
      <c r="A53" s="291" t="n">
        <v>54</v>
      </c>
      <c r="B53" s="292" t="s">
        <v>1090</v>
      </c>
      <c r="C53" s="293" t="s">
        <v>1181</v>
      </c>
      <c r="D53" s="293" t="s">
        <v>1182</v>
      </c>
      <c r="E53" s="292" t="s">
        <v>124</v>
      </c>
      <c r="F53" s="294" t="n">
        <v>1</v>
      </c>
      <c r="G53" s="295"/>
      <c r="H53" s="296" t="n">
        <f aca="false">F53*G53</f>
        <v>0</v>
      </c>
      <c r="I53" s="297" t="n">
        <v>0.0348</v>
      </c>
    </row>
    <row collapsed="false" customFormat="false" customHeight="true" hidden="false" ht="24" outlineLevel="0" r="54">
      <c r="A54" s="291" t="n">
        <v>55</v>
      </c>
      <c r="B54" s="292" t="s">
        <v>1090</v>
      </c>
      <c r="C54" s="293" t="s">
        <v>1183</v>
      </c>
      <c r="D54" s="293" t="s">
        <v>1184</v>
      </c>
      <c r="E54" s="292" t="s">
        <v>124</v>
      </c>
      <c r="F54" s="294" t="n">
        <v>1</v>
      </c>
      <c r="G54" s="295"/>
      <c r="H54" s="296" t="n">
        <f aca="false">F54*G54</f>
        <v>0</v>
      </c>
      <c r="I54" s="297" t="n">
        <v>0.03454</v>
      </c>
    </row>
    <row collapsed="false" customFormat="false" customHeight="true" hidden="false" ht="24" outlineLevel="0" r="55">
      <c r="A55" s="291" t="n">
        <v>56</v>
      </c>
      <c r="B55" s="292" t="s">
        <v>1090</v>
      </c>
      <c r="C55" s="293" t="s">
        <v>1185</v>
      </c>
      <c r="D55" s="293" t="s">
        <v>1186</v>
      </c>
      <c r="E55" s="292" t="s">
        <v>124</v>
      </c>
      <c r="F55" s="294" t="n">
        <v>1</v>
      </c>
      <c r="G55" s="295"/>
      <c r="H55" s="296" t="n">
        <f aca="false">F55*G55</f>
        <v>0</v>
      </c>
      <c r="I55" s="297" t="n">
        <v>0.05071</v>
      </c>
    </row>
    <row collapsed="false" customFormat="false" customHeight="true" hidden="false" ht="24" outlineLevel="0" r="56">
      <c r="A56" s="291" t="n">
        <v>10</v>
      </c>
      <c r="B56" s="292" t="s">
        <v>1090</v>
      </c>
      <c r="C56" s="293" t="s">
        <v>1187</v>
      </c>
      <c r="D56" s="293" t="s">
        <v>1188</v>
      </c>
      <c r="E56" s="292" t="s">
        <v>115</v>
      </c>
      <c r="F56" s="294" t="n">
        <v>760</v>
      </c>
      <c r="G56" s="295"/>
      <c r="H56" s="296" t="n">
        <f aca="false">F56*G56</f>
        <v>0</v>
      </c>
      <c r="I56" s="297" t="n">
        <v>0.0836</v>
      </c>
    </row>
    <row collapsed="false" customFormat="false" customHeight="true" hidden="false" ht="13.5" outlineLevel="0" r="57">
      <c r="A57" s="291" t="n">
        <v>31</v>
      </c>
      <c r="B57" s="292" t="s">
        <v>1090</v>
      </c>
      <c r="C57" s="293" t="s">
        <v>1189</v>
      </c>
      <c r="D57" s="293" t="s">
        <v>1190</v>
      </c>
      <c r="E57" s="292" t="s">
        <v>115</v>
      </c>
      <c r="F57" s="294" t="n">
        <v>124</v>
      </c>
      <c r="G57" s="295"/>
      <c r="H57" s="296" t="n">
        <f aca="false">F57*G57</f>
        <v>0</v>
      </c>
      <c r="I57" s="297" t="n">
        <v>0.01364</v>
      </c>
    </row>
    <row collapsed="false" customFormat="false" customHeight="true" hidden="false" ht="13.5" outlineLevel="0" r="58">
      <c r="A58" s="291" t="n">
        <v>11</v>
      </c>
      <c r="B58" s="292" t="s">
        <v>1090</v>
      </c>
      <c r="C58" s="293" t="s">
        <v>1191</v>
      </c>
      <c r="D58" s="293" t="s">
        <v>1192</v>
      </c>
      <c r="E58" s="292" t="s">
        <v>62</v>
      </c>
      <c r="F58" s="294" t="n">
        <v>123.2</v>
      </c>
      <c r="G58" s="295"/>
      <c r="H58" s="296" t="n">
        <f aca="false">F58*G58</f>
        <v>0</v>
      </c>
      <c r="I58" s="297" t="n">
        <v>0.214368</v>
      </c>
    </row>
    <row collapsed="false" customFormat="false" customHeight="true" hidden="false" ht="13.5" outlineLevel="0" r="59">
      <c r="A59" s="291" t="n">
        <v>32</v>
      </c>
      <c r="B59" s="292" t="s">
        <v>1090</v>
      </c>
      <c r="C59" s="293" t="s">
        <v>1193</v>
      </c>
      <c r="D59" s="293" t="s">
        <v>1194</v>
      </c>
      <c r="E59" s="292" t="s">
        <v>115</v>
      </c>
      <c r="F59" s="294" t="n">
        <v>61</v>
      </c>
      <c r="G59" s="295"/>
      <c r="H59" s="296" t="n">
        <f aca="false">F59*G59</f>
        <v>0</v>
      </c>
      <c r="I59" s="297" t="n">
        <v>0.00732</v>
      </c>
    </row>
    <row collapsed="false" customFormat="false" customHeight="true" hidden="false" ht="13.5" outlineLevel="0" r="60">
      <c r="A60" s="291" t="n">
        <v>33</v>
      </c>
      <c r="B60" s="292" t="s">
        <v>1090</v>
      </c>
      <c r="C60" s="293" t="s">
        <v>1195</v>
      </c>
      <c r="D60" s="293" t="s">
        <v>1196</v>
      </c>
      <c r="E60" s="292" t="s">
        <v>115</v>
      </c>
      <c r="F60" s="294" t="n">
        <v>113</v>
      </c>
      <c r="G60" s="295"/>
      <c r="H60" s="296" t="n">
        <f aca="false">F60*G60</f>
        <v>0</v>
      </c>
      <c r="I60" s="297" t="n">
        <v>0.01356</v>
      </c>
    </row>
    <row collapsed="false" customFormat="false" customHeight="true" hidden="false" ht="13.5" outlineLevel="0" r="61">
      <c r="A61" s="291" t="n">
        <v>34</v>
      </c>
      <c r="B61" s="292" t="s">
        <v>1090</v>
      </c>
      <c r="C61" s="293" t="s">
        <v>1197</v>
      </c>
      <c r="D61" s="293" t="s">
        <v>1198</v>
      </c>
      <c r="E61" s="292" t="s">
        <v>115</v>
      </c>
      <c r="F61" s="294" t="n">
        <v>90</v>
      </c>
      <c r="G61" s="295"/>
      <c r="H61" s="296" t="n">
        <f aca="false">F61*G61</f>
        <v>0</v>
      </c>
      <c r="I61" s="297" t="n">
        <v>0.0108</v>
      </c>
    </row>
    <row collapsed="false" customFormat="false" customHeight="true" hidden="false" ht="13.5" outlineLevel="0" r="62">
      <c r="A62" s="291" t="n">
        <v>58</v>
      </c>
      <c r="B62" s="292" t="s">
        <v>1090</v>
      </c>
      <c r="C62" s="293" t="s">
        <v>1199</v>
      </c>
      <c r="D62" s="293" t="s">
        <v>1200</v>
      </c>
      <c r="E62" s="292" t="s">
        <v>115</v>
      </c>
      <c r="F62" s="294" t="n">
        <v>8</v>
      </c>
      <c r="G62" s="295"/>
      <c r="H62" s="296" t="n">
        <f aca="false">F62*G62</f>
        <v>0</v>
      </c>
      <c r="I62" s="297" t="n">
        <v>0.00096</v>
      </c>
    </row>
    <row collapsed="false" customFormat="false" customHeight="true" hidden="false" ht="13.5" outlineLevel="0" r="63">
      <c r="A63" s="291" t="n">
        <v>22</v>
      </c>
      <c r="B63" s="292" t="s">
        <v>1090</v>
      </c>
      <c r="C63" s="293" t="s">
        <v>1201</v>
      </c>
      <c r="D63" s="293" t="s">
        <v>1202</v>
      </c>
      <c r="E63" s="292" t="s">
        <v>115</v>
      </c>
      <c r="F63" s="294" t="n">
        <v>150</v>
      </c>
      <c r="G63" s="295"/>
      <c r="H63" s="296" t="n">
        <f aca="false">F63*G63</f>
        <v>0</v>
      </c>
      <c r="I63" s="297" t="n">
        <v>0.0105</v>
      </c>
    </row>
    <row collapsed="false" customFormat="false" customHeight="true" hidden="false" ht="13.5" outlineLevel="0" r="64">
      <c r="A64" s="291" t="n">
        <v>23</v>
      </c>
      <c r="B64" s="292" t="s">
        <v>1090</v>
      </c>
      <c r="C64" s="293" t="s">
        <v>1203</v>
      </c>
      <c r="D64" s="293" t="s">
        <v>1204</v>
      </c>
      <c r="E64" s="292" t="s">
        <v>115</v>
      </c>
      <c r="F64" s="294" t="n">
        <v>3.6</v>
      </c>
      <c r="G64" s="295"/>
      <c r="H64" s="296" t="n">
        <f aca="false">F64*G64</f>
        <v>0</v>
      </c>
      <c r="I64" s="297" t="n">
        <v>0.000144</v>
      </c>
    </row>
    <row collapsed="false" customFormat="false" customHeight="true" hidden="false" ht="13.5" outlineLevel="0" r="65">
      <c r="A65" s="291" t="n">
        <v>12</v>
      </c>
      <c r="B65" s="292" t="s">
        <v>1090</v>
      </c>
      <c r="C65" s="293" t="s">
        <v>1205</v>
      </c>
      <c r="D65" s="293" t="s">
        <v>1206</v>
      </c>
      <c r="E65" s="292" t="s">
        <v>124</v>
      </c>
      <c r="F65" s="294" t="n">
        <v>1</v>
      </c>
      <c r="G65" s="295"/>
      <c r="H65" s="296" t="n">
        <f aca="false">F65*G65</f>
        <v>0</v>
      </c>
      <c r="I65" s="297" t="n">
        <v>0.0059</v>
      </c>
    </row>
    <row collapsed="false" customFormat="false" customHeight="true" hidden="false" ht="13.5" outlineLevel="0" r="66">
      <c r="A66" s="291" t="n">
        <v>13</v>
      </c>
      <c r="B66" s="292" t="s">
        <v>1090</v>
      </c>
      <c r="C66" s="293" t="s">
        <v>1207</v>
      </c>
      <c r="D66" s="293" t="s">
        <v>1208</v>
      </c>
      <c r="E66" s="292" t="s">
        <v>115</v>
      </c>
      <c r="F66" s="294" t="n">
        <v>40</v>
      </c>
      <c r="G66" s="295"/>
      <c r="H66" s="296" t="n">
        <f aca="false">F66*G66</f>
        <v>0</v>
      </c>
      <c r="I66" s="297" t="n">
        <v>0.0028</v>
      </c>
    </row>
    <row collapsed="false" customFormat="false" customHeight="true" hidden="false" ht="24" outlineLevel="0" r="67">
      <c r="A67" s="291" t="n">
        <v>21</v>
      </c>
      <c r="B67" s="292" t="s">
        <v>1090</v>
      </c>
      <c r="C67" s="293" t="s">
        <v>1209</v>
      </c>
      <c r="D67" s="293" t="s">
        <v>1210</v>
      </c>
      <c r="E67" s="292" t="s">
        <v>124</v>
      </c>
      <c r="F67" s="294" t="n">
        <v>16</v>
      </c>
      <c r="G67" s="295"/>
      <c r="H67" s="296" t="n">
        <f aca="false">F67*G67</f>
        <v>0</v>
      </c>
      <c r="I67" s="297" t="n">
        <v>0.00112</v>
      </c>
    </row>
    <row collapsed="false" customFormat="false" customHeight="true" hidden="false" ht="13.5" outlineLevel="0" r="68">
      <c r="A68" s="291" t="n">
        <v>24</v>
      </c>
      <c r="B68" s="292" t="s">
        <v>1090</v>
      </c>
      <c r="C68" s="293" t="s">
        <v>1211</v>
      </c>
      <c r="D68" s="293" t="s">
        <v>1212</v>
      </c>
      <c r="E68" s="292" t="s">
        <v>124</v>
      </c>
      <c r="F68" s="294" t="n">
        <v>6</v>
      </c>
      <c r="G68" s="295"/>
      <c r="H68" s="296" t="n">
        <f aca="false">F68*G68</f>
        <v>0</v>
      </c>
      <c r="I68" s="297" t="n">
        <v>0.00042</v>
      </c>
    </row>
    <row collapsed="false" customFormat="false" customHeight="true" hidden="false" ht="13.5" outlineLevel="0" r="69">
      <c r="A69" s="291" t="n">
        <v>28</v>
      </c>
      <c r="B69" s="292" t="s">
        <v>1090</v>
      </c>
      <c r="C69" s="293" t="s">
        <v>1213</v>
      </c>
      <c r="D69" s="293" t="s">
        <v>1214</v>
      </c>
      <c r="E69" s="292" t="s">
        <v>124</v>
      </c>
      <c r="F69" s="294" t="n">
        <v>12</v>
      </c>
      <c r="G69" s="295"/>
      <c r="H69" s="296" t="n">
        <f aca="false">F69*G69</f>
        <v>0</v>
      </c>
      <c r="I69" s="297" t="n">
        <v>0</v>
      </c>
    </row>
    <row collapsed="false" customFormat="false" customHeight="true" hidden="false" ht="13.5" outlineLevel="0" r="70">
      <c r="A70" s="291" t="n">
        <v>29</v>
      </c>
      <c r="B70" s="292" t="s">
        <v>1090</v>
      </c>
      <c r="C70" s="293" t="s">
        <v>1215</v>
      </c>
      <c r="D70" s="293" t="s">
        <v>1216</v>
      </c>
      <c r="E70" s="292" t="s">
        <v>124</v>
      </c>
      <c r="F70" s="294" t="n">
        <v>24</v>
      </c>
      <c r="G70" s="295"/>
      <c r="H70" s="296" t="n">
        <f aca="false">F70*G70</f>
        <v>0</v>
      </c>
      <c r="I70" s="297" t="n">
        <v>0</v>
      </c>
    </row>
    <row collapsed="false" customFormat="false" customHeight="true" hidden="false" ht="13.5" outlineLevel="0" r="71">
      <c r="A71" s="291" t="n">
        <v>30</v>
      </c>
      <c r="B71" s="292" t="s">
        <v>1090</v>
      </c>
      <c r="C71" s="293" t="s">
        <v>1217</v>
      </c>
      <c r="D71" s="293" t="s">
        <v>1218</v>
      </c>
      <c r="E71" s="292" t="s">
        <v>124</v>
      </c>
      <c r="F71" s="294" t="n">
        <v>50</v>
      </c>
      <c r="G71" s="295"/>
      <c r="H71" s="296" t="n">
        <f aca="false">F71*G71</f>
        <v>0</v>
      </c>
      <c r="I71" s="297" t="n">
        <v>0</v>
      </c>
    </row>
    <row collapsed="false" customFormat="false" customHeight="true" hidden="false" ht="13.5" outlineLevel="0" r="72">
      <c r="A72" s="291" t="n">
        <v>20</v>
      </c>
      <c r="B72" s="292" t="s">
        <v>1090</v>
      </c>
      <c r="C72" s="293" t="s">
        <v>1219</v>
      </c>
      <c r="D72" s="293" t="s">
        <v>1220</v>
      </c>
      <c r="E72" s="292" t="s">
        <v>124</v>
      </c>
      <c r="F72" s="294" t="n">
        <v>1</v>
      </c>
      <c r="G72" s="295"/>
      <c r="H72" s="296" t="n">
        <f aca="false">F72*G72</f>
        <v>0</v>
      </c>
      <c r="I72" s="297" t="n">
        <v>0.0133</v>
      </c>
    </row>
    <row collapsed="false" customFormat="false" customHeight="true" hidden="false" ht="13.5" outlineLevel="0" r="73">
      <c r="A73" s="291" t="n">
        <v>25</v>
      </c>
      <c r="B73" s="292" t="s">
        <v>1090</v>
      </c>
      <c r="C73" s="293" t="s">
        <v>1221</v>
      </c>
      <c r="D73" s="293" t="s">
        <v>1222</v>
      </c>
      <c r="E73" s="292" t="s">
        <v>124</v>
      </c>
      <c r="F73" s="294" t="n">
        <v>8</v>
      </c>
      <c r="G73" s="295"/>
      <c r="H73" s="296" t="n">
        <f aca="false">F73*G73</f>
        <v>0</v>
      </c>
      <c r="I73" s="297" t="n">
        <v>0.0004</v>
      </c>
    </row>
    <row collapsed="false" customFormat="false" customHeight="true" hidden="false" ht="13.5" outlineLevel="0" r="74">
      <c r="A74" s="298" t="n">
        <v>26</v>
      </c>
      <c r="B74" s="299" t="s">
        <v>890</v>
      </c>
      <c r="C74" s="300" t="s">
        <v>1223</v>
      </c>
      <c r="D74" s="300" t="s">
        <v>1224</v>
      </c>
      <c r="E74" s="299" t="s">
        <v>298</v>
      </c>
      <c r="F74" s="301" t="n">
        <v>16</v>
      </c>
      <c r="G74" s="302"/>
      <c r="H74" s="296" t="n">
        <f aca="false">F74*G74</f>
        <v>0</v>
      </c>
      <c r="I74" s="303" t="n">
        <v>0.00032</v>
      </c>
    </row>
    <row collapsed="false" customFormat="false" customHeight="true" hidden="false" ht="13.5" outlineLevel="0" r="75">
      <c r="A75" s="291" t="n">
        <v>27</v>
      </c>
      <c r="B75" s="292" t="s">
        <v>1090</v>
      </c>
      <c r="C75" s="293" t="s">
        <v>1225</v>
      </c>
      <c r="D75" s="293" t="s">
        <v>1226</v>
      </c>
      <c r="E75" s="292" t="s">
        <v>974</v>
      </c>
      <c r="F75" s="294" t="n">
        <v>1</v>
      </c>
      <c r="G75" s="295"/>
      <c r="H75" s="296" t="n">
        <f aca="false">F75*G75</f>
        <v>0</v>
      </c>
      <c r="I75" s="297" t="n">
        <v>0</v>
      </c>
    </row>
    <row collapsed="false" customFormat="false" customHeight="true" hidden="false" ht="18.6" outlineLevel="0" r="76">
      <c r="A76" s="309"/>
      <c r="B76" s="310"/>
      <c r="C76" s="311"/>
      <c r="D76" s="311" t="s">
        <v>52</v>
      </c>
      <c r="E76" s="310"/>
      <c r="F76" s="312"/>
      <c r="G76" s="313"/>
      <c r="H76" s="314" t="n">
        <f aca="false">SUM(H8:H75)</f>
        <v>0</v>
      </c>
      <c r="I76" s="315" t="n">
        <v>1.797902</v>
      </c>
    </row>
  </sheetData>
  <printOptions headings="false" gridLines="false" gridLinesSet="true" horizontalCentered="false" verticalCentered="false"/>
  <pageMargins left="0.39375" right="0.39375" top="0.25" bottom="0.520138888888889" header="0.511805555555555" footer="0"/>
  <pageSetup blackAndWhite="false" cellComments="none" copies="1" draft="false" firstPageNumber="0" fitToHeight="100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65536"/>
  <sheetViews>
    <sheetView colorId="64" defaultGridColor="true" rightToLeft="false" showFormulas="false" showGridLines="false" showOutlineSymbols="true" showRowColHeaders="true" showZeros="true" tabSelected="false" topLeftCell="A58" view="normal" windowProtection="false" workbookViewId="0" zoomScale="100" zoomScaleNormal="100" zoomScalePageLayoutView="100">
      <selection activeCell="I128" activeCellId="0" pane="topLeft" sqref="I128"/>
    </sheetView>
  </sheetViews>
  <sheetFormatPr defaultRowHeight="12"/>
  <cols>
    <col collapsed="false" hidden="false" max="1" min="1" style="0" width="5.00510204081633"/>
    <col collapsed="false" hidden="false" max="2" min="2" style="0" width="6.33673469387755"/>
    <col collapsed="false" hidden="false" max="3" min="3" style="0" width="11.9948979591837"/>
    <col collapsed="false" hidden="false" max="4" min="4" style="0" width="48.1122448979592"/>
    <col collapsed="false" hidden="false" max="5" min="5" style="0" width="3.99489795918367"/>
    <col collapsed="false" hidden="false" max="6" min="6" style="0" width="8.66836734693878"/>
    <col collapsed="false" hidden="false" max="7" min="7" style="0" width="10.2244897959184"/>
    <col collapsed="false" hidden="false" max="8" min="8" style="0" width="14.0051020408163"/>
    <col collapsed="false" hidden="false" max="9" min="9" style="0" width="11.9948979591837"/>
    <col collapsed="false" hidden="false" max="254" min="10" style="0" width="8.10714285714286"/>
    <col collapsed="false" hidden="false" max="255" min="255" style="0" width="5.00510204081633"/>
    <col collapsed="false" hidden="false" max="256" min="256" style="0" width="6.77551020408163"/>
    <col collapsed="false" hidden="false" max="257" min="257" style="0" width="11.9948979591837"/>
    <col collapsed="false" hidden="false" max="258" min="258" style="0" width="46.219387755102"/>
    <col collapsed="false" hidden="false" max="259" min="259" style="0" width="3.99489795918367"/>
    <col collapsed="false" hidden="false" max="260" min="260" style="0" width="8.66836734693878"/>
    <col collapsed="false" hidden="false" max="261" min="261" style="0" width="10.2244897959184"/>
    <col collapsed="false" hidden="false" max="262" min="262" style="0" width="14.0051020408163"/>
    <col collapsed="false" hidden="false" max="263" min="263" style="0" width="14.219387755102"/>
    <col collapsed="false" hidden="false" max="264" min="264" style="0" width="14.0051020408163"/>
    <col collapsed="false" hidden="false" max="265" min="265" style="0" width="11.9948979591837"/>
    <col collapsed="false" hidden="false" max="510" min="266" style="0" width="8.10714285714286"/>
    <col collapsed="false" hidden="false" max="511" min="511" style="0" width="5.00510204081633"/>
    <col collapsed="false" hidden="false" max="512" min="512" style="0" width="6.77551020408163"/>
    <col collapsed="false" hidden="false" max="513" min="513" style="0" width="11.9948979591837"/>
    <col collapsed="false" hidden="false" max="514" min="514" style="0" width="46.219387755102"/>
    <col collapsed="false" hidden="false" max="515" min="515" style="0" width="3.99489795918367"/>
    <col collapsed="false" hidden="false" max="516" min="516" style="0" width="8.66836734693878"/>
    <col collapsed="false" hidden="false" max="517" min="517" style="0" width="10.2244897959184"/>
    <col collapsed="false" hidden="false" max="518" min="518" style="0" width="14.0051020408163"/>
    <col collapsed="false" hidden="false" max="519" min="519" style="0" width="14.219387755102"/>
    <col collapsed="false" hidden="false" max="520" min="520" style="0" width="14.0051020408163"/>
    <col collapsed="false" hidden="false" max="521" min="521" style="0" width="11.9948979591837"/>
    <col collapsed="false" hidden="false" max="766" min="522" style="0" width="8.10714285714286"/>
    <col collapsed="false" hidden="false" max="767" min="767" style="0" width="5.00510204081633"/>
    <col collapsed="false" hidden="false" max="768" min="768" style="0" width="6.77551020408163"/>
    <col collapsed="false" hidden="false" max="769" min="769" style="0" width="11.9948979591837"/>
    <col collapsed="false" hidden="false" max="770" min="770" style="0" width="46.219387755102"/>
    <col collapsed="false" hidden="false" max="771" min="771" style="0" width="3.99489795918367"/>
    <col collapsed="false" hidden="false" max="772" min="772" style="0" width="8.66836734693878"/>
    <col collapsed="false" hidden="false" max="773" min="773" style="0" width="10.2244897959184"/>
    <col collapsed="false" hidden="false" max="774" min="774" style="0" width="14.0051020408163"/>
    <col collapsed="false" hidden="false" max="775" min="775" style="0" width="14.219387755102"/>
    <col collapsed="false" hidden="false" max="776" min="776" style="0" width="14.0051020408163"/>
    <col collapsed="false" hidden="false" max="777" min="777" style="0" width="11.9948979591837"/>
    <col collapsed="false" hidden="false" max="1025" min="778" style="0" width="8.10714285714286"/>
  </cols>
  <sheetData>
    <row collapsed="false" customFormat="true" customHeight="true" hidden="false" ht="11.4" outlineLevel="0" r="1" s="264">
      <c r="A1" s="256"/>
      <c r="B1" s="257"/>
      <c r="C1" s="258" t="s">
        <v>40</v>
      </c>
      <c r="D1" s="259" t="s">
        <v>41</v>
      </c>
      <c r="E1" s="27" t="s">
        <v>1</v>
      </c>
      <c r="F1" s="260"/>
      <c r="G1" s="261"/>
      <c r="H1" s="262" t="s">
        <v>849</v>
      </c>
      <c r="I1" s="263"/>
      <c r="AMI1" s="0"/>
      <c r="AMJ1" s="0"/>
    </row>
    <row collapsed="false" customFormat="false" customHeight="true" hidden="false" ht="13.2" outlineLevel="0" r="2">
      <c r="A2" s="265"/>
      <c r="B2" s="266"/>
      <c r="C2" s="267" t="s">
        <v>43</v>
      </c>
      <c r="D2" s="268" t="s">
        <v>44</v>
      </c>
      <c r="E2" s="322" t="s">
        <v>1227</v>
      </c>
      <c r="F2" s="269"/>
      <c r="G2" s="270"/>
      <c r="H2" s="271"/>
      <c r="I2" s="272"/>
    </row>
    <row collapsed="false" customFormat="true" customHeight="true" hidden="false" ht="11.4" outlineLevel="0" r="3" s="276">
      <c r="A3" s="273" t="s">
        <v>851</v>
      </c>
      <c r="B3" s="274" t="s">
        <v>852</v>
      </c>
      <c r="C3" s="274" t="s">
        <v>853</v>
      </c>
      <c r="D3" s="274" t="s">
        <v>854</v>
      </c>
      <c r="E3" s="274" t="s">
        <v>855</v>
      </c>
      <c r="F3" s="274" t="s">
        <v>50</v>
      </c>
      <c r="G3" s="274" t="s">
        <v>856</v>
      </c>
      <c r="H3" s="274" t="s">
        <v>857</v>
      </c>
      <c r="I3" s="275" t="s">
        <v>858</v>
      </c>
      <c r="AMI3" s="0"/>
      <c r="AMJ3" s="0"/>
    </row>
    <row collapsed="false" customFormat="false" customHeight="true" hidden="false" ht="11.4" outlineLevel="0" r="4">
      <c r="A4" s="277" t="s">
        <v>859</v>
      </c>
      <c r="B4" s="278" t="s">
        <v>860</v>
      </c>
      <c r="C4" s="278" t="s">
        <v>861</v>
      </c>
      <c r="D4" s="278" t="s">
        <v>862</v>
      </c>
      <c r="E4" s="278" t="s">
        <v>863</v>
      </c>
      <c r="F4" s="278" t="s">
        <v>864</v>
      </c>
      <c r="G4" s="278" t="s">
        <v>865</v>
      </c>
      <c r="H4" s="278" t="s">
        <v>866</v>
      </c>
      <c r="I4" s="279" t="s">
        <v>867</v>
      </c>
    </row>
    <row collapsed="false" customFormat="true" customHeight="true" hidden="false" ht="4.2" outlineLevel="0" r="5" s="282">
      <c r="A5" s="280"/>
      <c r="B5" s="280"/>
      <c r="C5" s="280"/>
      <c r="D5" s="280"/>
      <c r="E5" s="281"/>
      <c r="F5" s="281"/>
      <c r="G5" s="281"/>
      <c r="H5" s="280"/>
      <c r="I5" s="280"/>
      <c r="AMI5" s="0"/>
      <c r="AMJ5" s="0"/>
    </row>
    <row collapsed="false" customFormat="true" customHeight="true" hidden="false" ht="16.2" outlineLevel="0" r="6" s="290">
      <c r="A6" s="283"/>
      <c r="B6" s="284"/>
      <c r="C6" s="285" t="s">
        <v>982</v>
      </c>
      <c r="D6" s="285" t="s">
        <v>983</v>
      </c>
      <c r="E6" s="284"/>
      <c r="F6" s="286"/>
      <c r="G6" s="287"/>
      <c r="H6" s="288"/>
      <c r="I6" s="289" t="n">
        <v>1.65757</v>
      </c>
      <c r="AMI6" s="0"/>
      <c r="AMJ6" s="0"/>
    </row>
    <row collapsed="false" customFormat="true" customHeight="true" hidden="false" ht="15.6" outlineLevel="0" r="7" s="282">
      <c r="A7" s="283"/>
      <c r="B7" s="284"/>
      <c r="C7" s="285" t="s">
        <v>1228</v>
      </c>
      <c r="D7" s="285" t="s">
        <v>1227</v>
      </c>
      <c r="E7" s="284"/>
      <c r="F7" s="286"/>
      <c r="G7" s="287"/>
      <c r="H7" s="288"/>
      <c r="I7" s="289" t="n">
        <v>0.80137</v>
      </c>
      <c r="AMI7" s="0"/>
      <c r="AMJ7" s="0"/>
    </row>
    <row collapsed="false" customFormat="false" customHeight="true" hidden="false" ht="13.5" outlineLevel="0" r="8">
      <c r="A8" s="291" t="n">
        <v>33</v>
      </c>
      <c r="B8" s="292" t="s">
        <v>1228</v>
      </c>
      <c r="C8" s="293" t="s">
        <v>1229</v>
      </c>
      <c r="D8" s="293" t="s">
        <v>1230</v>
      </c>
      <c r="E8" s="292" t="s">
        <v>124</v>
      </c>
      <c r="F8" s="294" t="n">
        <v>134</v>
      </c>
      <c r="G8" s="295"/>
      <c r="H8" s="296" t="n">
        <f aca="false">F8*G8</f>
        <v>0</v>
      </c>
      <c r="I8" s="297" t="n">
        <v>0</v>
      </c>
    </row>
    <row collapsed="false" customFormat="false" customHeight="true" hidden="false" ht="13.5" outlineLevel="0" r="9">
      <c r="A9" s="298" t="n">
        <v>34</v>
      </c>
      <c r="B9" s="299" t="s">
        <v>1231</v>
      </c>
      <c r="C9" s="300" t="s">
        <v>1232</v>
      </c>
      <c r="D9" s="300" t="s">
        <v>1233</v>
      </c>
      <c r="E9" s="299" t="s">
        <v>124</v>
      </c>
      <c r="F9" s="301" t="n">
        <v>134</v>
      </c>
      <c r="G9" s="302"/>
      <c r="H9" s="296" t="n">
        <f aca="false">F9*G9</f>
        <v>0</v>
      </c>
      <c r="I9" s="303" t="n">
        <v>0.00402</v>
      </c>
    </row>
    <row collapsed="false" customFormat="false" customHeight="true" hidden="false" ht="13.5" outlineLevel="0" r="10">
      <c r="A10" s="291" t="n">
        <v>60</v>
      </c>
      <c r="B10" s="292" t="s">
        <v>1228</v>
      </c>
      <c r="C10" s="293" t="s">
        <v>1234</v>
      </c>
      <c r="D10" s="293" t="s">
        <v>1235</v>
      </c>
      <c r="E10" s="292" t="s">
        <v>115</v>
      </c>
      <c r="F10" s="294" t="n">
        <v>20</v>
      </c>
      <c r="G10" s="295"/>
      <c r="H10" s="296" t="n">
        <f aca="false">F10*G10</f>
        <v>0</v>
      </c>
      <c r="I10" s="297" t="n">
        <v>0</v>
      </c>
    </row>
    <row collapsed="false" customFormat="false" customHeight="true" hidden="false" ht="13.5" outlineLevel="0" r="11">
      <c r="A11" s="298" t="n">
        <v>61</v>
      </c>
      <c r="B11" s="299" t="s">
        <v>1236</v>
      </c>
      <c r="C11" s="300" t="s">
        <v>1237</v>
      </c>
      <c r="D11" s="300" t="s">
        <v>1238</v>
      </c>
      <c r="E11" s="299" t="s">
        <v>115</v>
      </c>
      <c r="F11" s="301" t="n">
        <v>20</v>
      </c>
      <c r="G11" s="302"/>
      <c r="H11" s="296" t="n">
        <f aca="false">F11*G11</f>
        <v>0</v>
      </c>
      <c r="I11" s="303" t="n">
        <v>0.0022</v>
      </c>
    </row>
    <row collapsed="false" customFormat="false" customHeight="true" hidden="false" ht="13.5" outlineLevel="0" r="12">
      <c r="A12" s="291" t="n">
        <v>58</v>
      </c>
      <c r="B12" s="292" t="s">
        <v>1228</v>
      </c>
      <c r="C12" s="293" t="s">
        <v>1239</v>
      </c>
      <c r="D12" s="293" t="s">
        <v>1240</v>
      </c>
      <c r="E12" s="292" t="s">
        <v>115</v>
      </c>
      <c r="F12" s="294" t="n">
        <v>30</v>
      </c>
      <c r="G12" s="295"/>
      <c r="H12" s="296" t="n">
        <f aca="false">F12*G12</f>
        <v>0</v>
      </c>
      <c r="I12" s="297" t="n">
        <v>0</v>
      </c>
    </row>
    <row collapsed="false" customFormat="false" customHeight="true" hidden="false" ht="13.5" outlineLevel="0" r="13">
      <c r="A13" s="298" t="n">
        <v>59</v>
      </c>
      <c r="B13" s="299" t="s">
        <v>1236</v>
      </c>
      <c r="C13" s="300" t="s">
        <v>1241</v>
      </c>
      <c r="D13" s="300" t="s">
        <v>1242</v>
      </c>
      <c r="E13" s="299" t="s">
        <v>115</v>
      </c>
      <c r="F13" s="301" t="n">
        <v>30</v>
      </c>
      <c r="G13" s="302"/>
      <c r="H13" s="296" t="n">
        <f aca="false">F13*G13</f>
        <v>0</v>
      </c>
      <c r="I13" s="303" t="n">
        <v>0.0006</v>
      </c>
    </row>
    <row collapsed="false" customFormat="false" customHeight="true" hidden="false" ht="12" outlineLevel="0" r="14">
      <c r="A14" s="291" t="n">
        <v>54</v>
      </c>
      <c r="B14" s="292" t="s">
        <v>1228</v>
      </c>
      <c r="C14" s="293" t="s">
        <v>1243</v>
      </c>
      <c r="D14" s="293" t="s">
        <v>1244</v>
      </c>
      <c r="E14" s="292" t="s">
        <v>115</v>
      </c>
      <c r="F14" s="294" t="n">
        <v>50</v>
      </c>
      <c r="G14" s="295"/>
      <c r="H14" s="296" t="n">
        <f aca="false">F14*G14</f>
        <v>0</v>
      </c>
      <c r="I14" s="297" t="n">
        <v>0</v>
      </c>
    </row>
    <row collapsed="false" customFormat="false" customHeight="true" hidden="false" ht="13.5" outlineLevel="0" r="15">
      <c r="A15" s="298" t="n">
        <v>55</v>
      </c>
      <c r="B15" s="299" t="s">
        <v>1236</v>
      </c>
      <c r="C15" s="300" t="s">
        <v>1245</v>
      </c>
      <c r="D15" s="300" t="s">
        <v>1246</v>
      </c>
      <c r="E15" s="299" t="s">
        <v>115</v>
      </c>
      <c r="F15" s="301" t="n">
        <v>50</v>
      </c>
      <c r="G15" s="302"/>
      <c r="H15" s="296" t="n">
        <f aca="false">F15*G15</f>
        <v>0</v>
      </c>
      <c r="I15" s="303" t="n">
        <v>0.009</v>
      </c>
    </row>
    <row collapsed="false" customFormat="false" customHeight="true" hidden="false" ht="24" outlineLevel="0" r="16">
      <c r="A16" s="291" t="n">
        <v>42</v>
      </c>
      <c r="B16" s="292" t="s">
        <v>1228</v>
      </c>
      <c r="C16" s="293" t="s">
        <v>1247</v>
      </c>
      <c r="D16" s="293" t="s">
        <v>1248</v>
      </c>
      <c r="E16" s="292" t="s">
        <v>115</v>
      </c>
      <c r="F16" s="294" t="n">
        <v>3705</v>
      </c>
      <c r="G16" s="295"/>
      <c r="H16" s="296" t="n">
        <f aca="false">F16*G16</f>
        <v>0</v>
      </c>
      <c r="I16" s="297" t="n">
        <v>0</v>
      </c>
    </row>
    <row collapsed="false" customFormat="false" customHeight="true" hidden="false" ht="13.5" outlineLevel="0" r="17">
      <c r="A17" s="298" t="n">
        <v>50</v>
      </c>
      <c r="B17" s="299" t="s">
        <v>1236</v>
      </c>
      <c r="C17" s="300" t="s">
        <v>1249</v>
      </c>
      <c r="D17" s="300" t="s">
        <v>1250</v>
      </c>
      <c r="E17" s="299" t="s">
        <v>115</v>
      </c>
      <c r="F17" s="301" t="n">
        <v>225</v>
      </c>
      <c r="G17" s="302"/>
      <c r="H17" s="296" t="n">
        <f aca="false">F17*G17</f>
        <v>0</v>
      </c>
      <c r="I17" s="303" t="n">
        <v>0.036</v>
      </c>
    </row>
    <row collapsed="false" customFormat="false" customHeight="true" hidden="false" ht="13.5" outlineLevel="0" r="18">
      <c r="A18" s="298" t="n">
        <v>51</v>
      </c>
      <c r="B18" s="299" t="s">
        <v>1236</v>
      </c>
      <c r="C18" s="300" t="s">
        <v>1251</v>
      </c>
      <c r="D18" s="300" t="s">
        <v>1252</v>
      </c>
      <c r="E18" s="299" t="s">
        <v>115</v>
      </c>
      <c r="F18" s="301" t="n">
        <v>70</v>
      </c>
      <c r="G18" s="302"/>
      <c r="H18" s="296" t="n">
        <f aca="false">F18*G18</f>
        <v>0</v>
      </c>
      <c r="I18" s="303" t="n">
        <v>0.007</v>
      </c>
    </row>
    <row collapsed="false" customFormat="false" customHeight="true" hidden="false" ht="13.5" outlineLevel="0" r="19">
      <c r="A19" s="298" t="n">
        <v>43</v>
      </c>
      <c r="B19" s="299" t="s">
        <v>1236</v>
      </c>
      <c r="C19" s="300" t="s">
        <v>1253</v>
      </c>
      <c r="D19" s="300" t="s">
        <v>1254</v>
      </c>
      <c r="E19" s="299" t="s">
        <v>115</v>
      </c>
      <c r="F19" s="301" t="n">
        <v>60</v>
      </c>
      <c r="G19" s="302"/>
      <c r="H19" s="296" t="n">
        <f aca="false">F19*G19</f>
        <v>0</v>
      </c>
      <c r="I19" s="303" t="n">
        <v>0.0366</v>
      </c>
    </row>
    <row collapsed="false" customFormat="false" customHeight="true" hidden="false" ht="13.5" outlineLevel="0" r="20">
      <c r="A20" s="298" t="n">
        <v>44</v>
      </c>
      <c r="B20" s="299" t="s">
        <v>1236</v>
      </c>
      <c r="C20" s="300" t="s">
        <v>1255</v>
      </c>
      <c r="D20" s="300" t="s">
        <v>1256</v>
      </c>
      <c r="E20" s="299" t="s">
        <v>115</v>
      </c>
      <c r="F20" s="301" t="n">
        <v>70</v>
      </c>
      <c r="G20" s="302"/>
      <c r="H20" s="296" t="n">
        <f aca="false">F20*G20</f>
        <v>0</v>
      </c>
      <c r="I20" s="303" t="n">
        <v>0.0945</v>
      </c>
    </row>
    <row collapsed="false" customFormat="false" customHeight="true" hidden="false" ht="13.5" outlineLevel="0" r="21">
      <c r="A21" s="298" t="n">
        <v>45</v>
      </c>
      <c r="B21" s="299" t="s">
        <v>1236</v>
      </c>
      <c r="C21" s="300" t="s">
        <v>1257</v>
      </c>
      <c r="D21" s="300" t="s">
        <v>1258</v>
      </c>
      <c r="E21" s="299" t="s">
        <v>115</v>
      </c>
      <c r="F21" s="301" t="n">
        <v>100</v>
      </c>
      <c r="G21" s="302"/>
      <c r="H21" s="296" t="n">
        <f aca="false">F21*G21</f>
        <v>0</v>
      </c>
      <c r="I21" s="303" t="n">
        <v>0.025</v>
      </c>
    </row>
    <row collapsed="false" customFormat="false" customHeight="true" hidden="false" ht="13.5" outlineLevel="0" r="22">
      <c r="A22" s="298" t="n">
        <v>46</v>
      </c>
      <c r="B22" s="299" t="s">
        <v>1236</v>
      </c>
      <c r="C22" s="300" t="s">
        <v>1259</v>
      </c>
      <c r="D22" s="300" t="s">
        <v>1260</v>
      </c>
      <c r="E22" s="299" t="s">
        <v>115</v>
      </c>
      <c r="F22" s="301" t="n">
        <v>1880</v>
      </c>
      <c r="G22" s="302"/>
      <c r="H22" s="296" t="n">
        <f aca="false">F22*G22</f>
        <v>0</v>
      </c>
      <c r="I22" s="303" t="n">
        <v>0.2068</v>
      </c>
    </row>
    <row collapsed="false" customFormat="false" customHeight="true" hidden="false" ht="13.5" outlineLevel="0" r="23">
      <c r="A23" s="298" t="n">
        <v>47</v>
      </c>
      <c r="B23" s="299" t="s">
        <v>1236</v>
      </c>
      <c r="C23" s="300" t="s">
        <v>1261</v>
      </c>
      <c r="D23" s="300" t="s">
        <v>1262</v>
      </c>
      <c r="E23" s="299" t="s">
        <v>115</v>
      </c>
      <c r="F23" s="301" t="n">
        <v>1300</v>
      </c>
      <c r="G23" s="302"/>
      <c r="H23" s="296" t="n">
        <f aca="false">F23*G23</f>
        <v>0</v>
      </c>
      <c r="I23" s="303" t="n">
        <v>0.091</v>
      </c>
    </row>
    <row collapsed="false" customFormat="false" customHeight="true" hidden="false" ht="24" outlineLevel="0" r="24">
      <c r="A24" s="291" t="n">
        <v>48</v>
      </c>
      <c r="B24" s="292" t="s">
        <v>1228</v>
      </c>
      <c r="C24" s="293" t="s">
        <v>1263</v>
      </c>
      <c r="D24" s="293" t="s">
        <v>1264</v>
      </c>
      <c r="E24" s="292" t="s">
        <v>115</v>
      </c>
      <c r="F24" s="294" t="n">
        <v>40</v>
      </c>
      <c r="G24" s="295"/>
      <c r="H24" s="296" t="n">
        <f aca="false">F24*G24</f>
        <v>0</v>
      </c>
      <c r="I24" s="297" t="n">
        <v>0</v>
      </c>
    </row>
    <row collapsed="false" customFormat="false" customHeight="true" hidden="false" ht="13.5" outlineLevel="0" r="25">
      <c r="A25" s="298" t="n">
        <v>49</v>
      </c>
      <c r="B25" s="299" t="s">
        <v>1236</v>
      </c>
      <c r="C25" s="300" t="s">
        <v>1265</v>
      </c>
      <c r="D25" s="300" t="s">
        <v>1266</v>
      </c>
      <c r="E25" s="299" t="s">
        <v>115</v>
      </c>
      <c r="F25" s="301" t="n">
        <v>40</v>
      </c>
      <c r="G25" s="302"/>
      <c r="H25" s="296" t="n">
        <f aca="false">F25*G25</f>
        <v>0</v>
      </c>
      <c r="I25" s="303" t="n">
        <v>0.0068</v>
      </c>
    </row>
    <row collapsed="false" customFormat="false" customHeight="true" hidden="false" ht="13.5" outlineLevel="0" r="26">
      <c r="A26" s="291" t="n">
        <v>52</v>
      </c>
      <c r="B26" s="292" t="s">
        <v>1228</v>
      </c>
      <c r="C26" s="293" t="s">
        <v>1267</v>
      </c>
      <c r="D26" s="293" t="s">
        <v>1268</v>
      </c>
      <c r="E26" s="292" t="s">
        <v>124</v>
      </c>
      <c r="F26" s="294" t="n">
        <v>1</v>
      </c>
      <c r="G26" s="295"/>
      <c r="H26" s="296" t="n">
        <f aca="false">F26*G26</f>
        <v>0</v>
      </c>
      <c r="I26" s="297" t="n">
        <v>0</v>
      </c>
    </row>
    <row collapsed="false" customFormat="false" customHeight="true" hidden="false" ht="13.5" outlineLevel="0" r="27">
      <c r="A27" s="298" t="n">
        <v>53</v>
      </c>
      <c r="B27" s="299" t="s">
        <v>1269</v>
      </c>
      <c r="C27" s="300" t="s">
        <v>1270</v>
      </c>
      <c r="D27" s="300" t="s">
        <v>1271</v>
      </c>
      <c r="E27" s="299" t="s">
        <v>94</v>
      </c>
      <c r="F27" s="301" t="n">
        <v>90</v>
      </c>
      <c r="G27" s="302"/>
      <c r="H27" s="296" t="n">
        <f aca="false">F27*G27</f>
        <v>0</v>
      </c>
      <c r="I27" s="303" t="n">
        <v>0.09</v>
      </c>
    </row>
    <row collapsed="false" customFormat="false" customHeight="true" hidden="false" ht="13.5" outlineLevel="0" r="28">
      <c r="A28" s="298" t="n">
        <v>57</v>
      </c>
      <c r="B28" s="299" t="s">
        <v>1269</v>
      </c>
      <c r="C28" s="300" t="s">
        <v>1272</v>
      </c>
      <c r="D28" s="300" t="s">
        <v>1273</v>
      </c>
      <c r="E28" s="299" t="s">
        <v>94</v>
      </c>
      <c r="F28" s="301" t="n">
        <v>15.5</v>
      </c>
      <c r="G28" s="302"/>
      <c r="H28" s="296" t="n">
        <f aca="false">F28*G28</f>
        <v>0</v>
      </c>
      <c r="I28" s="303" t="n">
        <v>0.0155</v>
      </c>
    </row>
    <row collapsed="false" customFormat="false" customHeight="true" hidden="false" ht="13.5" outlineLevel="0" r="29">
      <c r="A29" s="291" t="n">
        <v>64</v>
      </c>
      <c r="B29" s="292" t="s">
        <v>1228</v>
      </c>
      <c r="C29" s="293" t="s">
        <v>1274</v>
      </c>
      <c r="D29" s="293" t="s">
        <v>1275</v>
      </c>
      <c r="E29" s="292" t="s">
        <v>124</v>
      </c>
      <c r="F29" s="294" t="n">
        <v>1</v>
      </c>
      <c r="G29" s="295"/>
      <c r="H29" s="296" t="n">
        <f aca="false">F29*G29</f>
        <v>0</v>
      </c>
      <c r="I29" s="297" t="n">
        <v>0</v>
      </c>
    </row>
    <row collapsed="false" customFormat="false" customHeight="true" hidden="false" ht="13.5" outlineLevel="0" r="30">
      <c r="A30" s="298" t="n">
        <v>65</v>
      </c>
      <c r="B30" s="299" t="s">
        <v>1276</v>
      </c>
      <c r="C30" s="300" t="s">
        <v>1277</v>
      </c>
      <c r="D30" s="300" t="s">
        <v>1278</v>
      </c>
      <c r="E30" s="299" t="s">
        <v>124</v>
      </c>
      <c r="F30" s="301" t="n">
        <v>1</v>
      </c>
      <c r="G30" s="302"/>
      <c r="H30" s="296" t="n">
        <f aca="false">F30*G30</f>
        <v>0</v>
      </c>
      <c r="I30" s="303" t="n">
        <v>0.00353</v>
      </c>
    </row>
    <row collapsed="false" customFormat="false" customHeight="true" hidden="false" ht="13.5" outlineLevel="0" r="31">
      <c r="A31" s="291" t="n">
        <v>68</v>
      </c>
      <c r="B31" s="292" t="s">
        <v>1228</v>
      </c>
      <c r="C31" s="293" t="s">
        <v>1279</v>
      </c>
      <c r="D31" s="293" t="s">
        <v>1280</v>
      </c>
      <c r="E31" s="292" t="s">
        <v>124</v>
      </c>
      <c r="F31" s="294" t="n">
        <v>1</v>
      </c>
      <c r="G31" s="295"/>
      <c r="H31" s="296" t="n">
        <f aca="false">F31*G31</f>
        <v>0</v>
      </c>
      <c r="I31" s="297" t="n">
        <v>0</v>
      </c>
    </row>
    <row collapsed="false" customFormat="false" customHeight="true" hidden="false" ht="13.5" outlineLevel="0" r="32">
      <c r="A32" s="298" t="n">
        <v>69</v>
      </c>
      <c r="B32" s="299" t="s">
        <v>1276</v>
      </c>
      <c r="C32" s="300" t="s">
        <v>1281</v>
      </c>
      <c r="D32" s="300" t="s">
        <v>1282</v>
      </c>
      <c r="E32" s="299" t="s">
        <v>124</v>
      </c>
      <c r="F32" s="301" t="n">
        <v>1</v>
      </c>
      <c r="G32" s="302"/>
      <c r="H32" s="296" t="n">
        <f aca="false">F32*G32</f>
        <v>0</v>
      </c>
      <c r="I32" s="303" t="n">
        <v>0.0169</v>
      </c>
    </row>
    <row collapsed="false" customFormat="false" customHeight="true" hidden="false" ht="13.5" outlineLevel="0" r="33">
      <c r="A33" s="291" t="n">
        <v>70</v>
      </c>
      <c r="B33" s="292" t="s">
        <v>1228</v>
      </c>
      <c r="C33" s="293" t="s">
        <v>1279</v>
      </c>
      <c r="D33" s="293" t="s">
        <v>1280</v>
      </c>
      <c r="E33" s="292" t="s">
        <v>124</v>
      </c>
      <c r="F33" s="294" t="n">
        <v>1</v>
      </c>
      <c r="G33" s="295"/>
      <c r="H33" s="296" t="n">
        <f aca="false">F33*G33</f>
        <v>0</v>
      </c>
      <c r="I33" s="297" t="n">
        <v>0</v>
      </c>
    </row>
    <row collapsed="false" customFormat="false" customHeight="true" hidden="false" ht="13.5" outlineLevel="0" r="34">
      <c r="A34" s="298" t="n">
        <v>71</v>
      </c>
      <c r="B34" s="299" t="s">
        <v>1276</v>
      </c>
      <c r="C34" s="300" t="s">
        <v>1283</v>
      </c>
      <c r="D34" s="300" t="s">
        <v>1284</v>
      </c>
      <c r="E34" s="299" t="s">
        <v>124</v>
      </c>
      <c r="F34" s="301" t="n">
        <v>1</v>
      </c>
      <c r="G34" s="302"/>
      <c r="H34" s="296" t="n">
        <f aca="false">F34*G34</f>
        <v>0</v>
      </c>
      <c r="I34" s="303" t="n">
        <v>0.008</v>
      </c>
    </row>
    <row collapsed="false" customFormat="false" customHeight="true" hidden="false" ht="13.5" outlineLevel="0" r="35">
      <c r="A35" s="291" t="n">
        <v>66</v>
      </c>
      <c r="B35" s="292" t="s">
        <v>1228</v>
      </c>
      <c r="C35" s="293" t="s">
        <v>1285</v>
      </c>
      <c r="D35" s="293" t="s">
        <v>1286</v>
      </c>
      <c r="E35" s="292" t="s">
        <v>124</v>
      </c>
      <c r="F35" s="294" t="n">
        <v>1</v>
      </c>
      <c r="G35" s="295"/>
      <c r="H35" s="296" t="n">
        <f aca="false">F35*G35</f>
        <v>0</v>
      </c>
      <c r="I35" s="297" t="n">
        <v>0</v>
      </c>
    </row>
    <row collapsed="false" customFormat="false" customHeight="true" hidden="false" ht="13.5" outlineLevel="0" r="36">
      <c r="A36" s="298" t="n">
        <v>67</v>
      </c>
      <c r="B36" s="299" t="s">
        <v>1276</v>
      </c>
      <c r="C36" s="300" t="s">
        <v>1287</v>
      </c>
      <c r="D36" s="300" t="s">
        <v>1288</v>
      </c>
      <c r="E36" s="299" t="s">
        <v>124</v>
      </c>
      <c r="F36" s="301" t="n">
        <v>1</v>
      </c>
      <c r="G36" s="302"/>
      <c r="H36" s="296" t="n">
        <f aca="false">F36*G36</f>
        <v>0</v>
      </c>
      <c r="I36" s="303" t="n">
        <v>0.039</v>
      </c>
    </row>
    <row collapsed="false" customFormat="false" customHeight="true" hidden="false" ht="13.5" outlineLevel="0" r="37">
      <c r="A37" s="291" t="n">
        <v>1</v>
      </c>
      <c r="B37" s="292" t="s">
        <v>1228</v>
      </c>
      <c r="C37" s="293" t="s">
        <v>1289</v>
      </c>
      <c r="D37" s="293" t="s">
        <v>1290</v>
      </c>
      <c r="E37" s="292" t="s">
        <v>124</v>
      </c>
      <c r="F37" s="294" t="n">
        <v>14</v>
      </c>
      <c r="G37" s="295"/>
      <c r="H37" s="296" t="n">
        <f aca="false">F37*G37</f>
        <v>0</v>
      </c>
      <c r="I37" s="297" t="n">
        <v>0</v>
      </c>
    </row>
    <row collapsed="false" customFormat="false" customHeight="true" hidden="false" ht="13.5" outlineLevel="0" r="38">
      <c r="A38" s="298" t="n">
        <v>2</v>
      </c>
      <c r="B38" s="299" t="s">
        <v>1231</v>
      </c>
      <c r="C38" s="300" t="s">
        <v>1291</v>
      </c>
      <c r="D38" s="300" t="s">
        <v>1292</v>
      </c>
      <c r="E38" s="299" t="s">
        <v>124</v>
      </c>
      <c r="F38" s="301" t="n">
        <v>14</v>
      </c>
      <c r="G38" s="302"/>
      <c r="H38" s="296" t="n">
        <f aca="false">F38*G38</f>
        <v>0</v>
      </c>
      <c r="I38" s="303" t="n">
        <v>0.0007</v>
      </c>
    </row>
    <row collapsed="false" customFormat="false" customHeight="true" hidden="false" ht="13.5" outlineLevel="0" r="39">
      <c r="A39" s="291" t="n">
        <v>35</v>
      </c>
      <c r="B39" s="292" t="s">
        <v>1228</v>
      </c>
      <c r="C39" s="293" t="s">
        <v>1289</v>
      </c>
      <c r="D39" s="293" t="s">
        <v>1290</v>
      </c>
      <c r="E39" s="292" t="s">
        <v>124</v>
      </c>
      <c r="F39" s="294" t="n">
        <v>90</v>
      </c>
      <c r="G39" s="295"/>
      <c r="H39" s="296" t="n">
        <f aca="false">F39*G39</f>
        <v>0</v>
      </c>
      <c r="I39" s="297" t="n">
        <v>0</v>
      </c>
    </row>
    <row collapsed="false" customFormat="false" customHeight="true" hidden="false" ht="13.5" outlineLevel="0" r="40">
      <c r="A40" s="298" t="n">
        <v>36</v>
      </c>
      <c r="B40" s="299" t="s">
        <v>1231</v>
      </c>
      <c r="C40" s="300" t="s">
        <v>1293</v>
      </c>
      <c r="D40" s="300" t="s">
        <v>1294</v>
      </c>
      <c r="E40" s="299" t="s">
        <v>124</v>
      </c>
      <c r="F40" s="301" t="n">
        <v>56</v>
      </c>
      <c r="G40" s="302"/>
      <c r="H40" s="296" t="n">
        <f aca="false">F40*G40</f>
        <v>0</v>
      </c>
      <c r="I40" s="303" t="n">
        <v>0.0028</v>
      </c>
    </row>
    <row collapsed="false" customFormat="false" customHeight="true" hidden="false" ht="13.5" outlineLevel="0" r="41">
      <c r="A41" s="298" t="n">
        <v>37</v>
      </c>
      <c r="B41" s="299" t="s">
        <v>1231</v>
      </c>
      <c r="C41" s="300" t="s">
        <v>1295</v>
      </c>
      <c r="D41" s="300" t="s">
        <v>1296</v>
      </c>
      <c r="E41" s="299" t="s">
        <v>124</v>
      </c>
      <c r="F41" s="301" t="n">
        <v>22</v>
      </c>
      <c r="G41" s="302"/>
      <c r="H41" s="296" t="n">
        <f aca="false">F41*G41</f>
        <v>0</v>
      </c>
      <c r="I41" s="303" t="n">
        <v>0</v>
      </c>
    </row>
    <row collapsed="false" customFormat="false" customHeight="true" hidden="false" ht="13.5" outlineLevel="0" r="42">
      <c r="A42" s="298" t="n">
        <v>38</v>
      </c>
      <c r="B42" s="299" t="s">
        <v>1231</v>
      </c>
      <c r="C42" s="300" t="s">
        <v>1297</v>
      </c>
      <c r="D42" s="300" t="s">
        <v>1298</v>
      </c>
      <c r="E42" s="299" t="s">
        <v>124</v>
      </c>
      <c r="F42" s="301" t="n">
        <v>12</v>
      </c>
      <c r="G42" s="302"/>
      <c r="H42" s="296" t="n">
        <f aca="false">F42*G42</f>
        <v>0</v>
      </c>
      <c r="I42" s="303" t="n">
        <v>0</v>
      </c>
    </row>
    <row collapsed="false" customFormat="false" customHeight="true" hidden="false" ht="13.5" outlineLevel="0" r="43">
      <c r="A43" s="298" t="n">
        <v>39</v>
      </c>
      <c r="B43" s="299" t="s">
        <v>1231</v>
      </c>
      <c r="C43" s="300" t="s">
        <v>1299</v>
      </c>
      <c r="D43" s="300" t="s">
        <v>1300</v>
      </c>
      <c r="E43" s="299" t="s">
        <v>115</v>
      </c>
      <c r="F43" s="301" t="n">
        <v>10</v>
      </c>
      <c r="G43" s="302"/>
      <c r="H43" s="296" t="n">
        <f aca="false">F43*G43</f>
        <v>0</v>
      </c>
      <c r="I43" s="303" t="n">
        <v>0.0033</v>
      </c>
    </row>
    <row collapsed="false" customFormat="false" customHeight="true" hidden="false" ht="13.5" outlineLevel="0" r="44">
      <c r="A44" s="291" t="n">
        <v>19</v>
      </c>
      <c r="B44" s="292" t="s">
        <v>1228</v>
      </c>
      <c r="C44" s="293" t="s">
        <v>1301</v>
      </c>
      <c r="D44" s="293" t="s">
        <v>1302</v>
      </c>
      <c r="E44" s="292" t="s">
        <v>124</v>
      </c>
      <c r="F44" s="294" t="n">
        <v>2</v>
      </c>
      <c r="G44" s="295"/>
      <c r="H44" s="296" t="n">
        <f aca="false">F44*G44</f>
        <v>0</v>
      </c>
      <c r="I44" s="297" t="n">
        <v>0</v>
      </c>
    </row>
    <row collapsed="false" customFormat="false" customHeight="true" hidden="false" ht="13.5" outlineLevel="0" r="45">
      <c r="A45" s="298" t="n">
        <v>20</v>
      </c>
      <c r="B45" s="299" t="s">
        <v>1231</v>
      </c>
      <c r="C45" s="300" t="s">
        <v>1303</v>
      </c>
      <c r="D45" s="300" t="s">
        <v>1304</v>
      </c>
      <c r="E45" s="299" t="s">
        <v>124</v>
      </c>
      <c r="F45" s="301" t="n">
        <v>2</v>
      </c>
      <c r="G45" s="302"/>
      <c r="H45" s="296" t="n">
        <f aca="false">F45*G45</f>
        <v>0</v>
      </c>
      <c r="I45" s="303" t="n">
        <v>0.0002</v>
      </c>
    </row>
    <row collapsed="false" customFormat="false" customHeight="true" hidden="false" ht="13.5" outlineLevel="0" r="46">
      <c r="A46" s="291" t="n">
        <v>3</v>
      </c>
      <c r="B46" s="292" t="s">
        <v>1228</v>
      </c>
      <c r="C46" s="293" t="s">
        <v>1305</v>
      </c>
      <c r="D46" s="293" t="s">
        <v>1306</v>
      </c>
      <c r="E46" s="292" t="s">
        <v>124</v>
      </c>
      <c r="F46" s="294" t="n">
        <v>4</v>
      </c>
      <c r="G46" s="295"/>
      <c r="H46" s="296" t="n">
        <f aca="false">F46*G46</f>
        <v>0</v>
      </c>
      <c r="I46" s="297" t="n">
        <v>0</v>
      </c>
    </row>
    <row collapsed="false" customFormat="false" customHeight="true" hidden="false" ht="13.5" outlineLevel="0" r="47">
      <c r="A47" s="298" t="n">
        <v>4</v>
      </c>
      <c r="B47" s="299" t="s">
        <v>1231</v>
      </c>
      <c r="C47" s="300" t="s">
        <v>1307</v>
      </c>
      <c r="D47" s="300" t="s">
        <v>1308</v>
      </c>
      <c r="E47" s="299" t="s">
        <v>124</v>
      </c>
      <c r="F47" s="301" t="n">
        <v>4</v>
      </c>
      <c r="G47" s="302"/>
      <c r="H47" s="296" t="n">
        <f aca="false">F47*G47</f>
        <v>0</v>
      </c>
      <c r="I47" s="303" t="n">
        <v>0.0002</v>
      </c>
    </row>
    <row collapsed="false" customFormat="false" customHeight="true" hidden="false" ht="13.5" outlineLevel="0" r="48">
      <c r="A48" s="291" t="n">
        <v>15</v>
      </c>
      <c r="B48" s="292" t="s">
        <v>1228</v>
      </c>
      <c r="C48" s="293" t="s">
        <v>1305</v>
      </c>
      <c r="D48" s="293" t="s">
        <v>1306</v>
      </c>
      <c r="E48" s="292" t="s">
        <v>124</v>
      </c>
      <c r="F48" s="294" t="n">
        <v>1</v>
      </c>
      <c r="G48" s="295"/>
      <c r="H48" s="296" t="n">
        <f aca="false">F48*G48</f>
        <v>0</v>
      </c>
      <c r="I48" s="297" t="n">
        <v>0</v>
      </c>
    </row>
    <row collapsed="false" customFormat="false" customHeight="true" hidden="false" ht="13.5" outlineLevel="0" r="49">
      <c r="A49" s="298" t="n">
        <v>16</v>
      </c>
      <c r="B49" s="299" t="s">
        <v>1231</v>
      </c>
      <c r="C49" s="300" t="s">
        <v>1309</v>
      </c>
      <c r="D49" s="300" t="s">
        <v>1310</v>
      </c>
      <c r="E49" s="299" t="s">
        <v>124</v>
      </c>
      <c r="F49" s="301" t="n">
        <v>1</v>
      </c>
      <c r="G49" s="302"/>
      <c r="H49" s="296" t="n">
        <f aca="false">F49*G49</f>
        <v>0</v>
      </c>
      <c r="I49" s="303" t="n">
        <v>8E-005</v>
      </c>
    </row>
    <row collapsed="false" customFormat="false" customHeight="true" hidden="false" ht="13.5" outlineLevel="0" r="50">
      <c r="A50" s="291" t="n">
        <v>5</v>
      </c>
      <c r="B50" s="292" t="s">
        <v>1228</v>
      </c>
      <c r="C50" s="293" t="s">
        <v>1311</v>
      </c>
      <c r="D50" s="293" t="s">
        <v>1312</v>
      </c>
      <c r="E50" s="292" t="s">
        <v>124</v>
      </c>
      <c r="F50" s="294" t="n">
        <v>18</v>
      </c>
      <c r="G50" s="295"/>
      <c r="H50" s="296" t="n">
        <f aca="false">F50*G50</f>
        <v>0</v>
      </c>
      <c r="I50" s="297" t="n">
        <v>0</v>
      </c>
    </row>
    <row collapsed="false" customFormat="false" customHeight="true" hidden="false" ht="13.5" outlineLevel="0" r="51">
      <c r="A51" s="298" t="n">
        <v>6</v>
      </c>
      <c r="B51" s="299" t="s">
        <v>1231</v>
      </c>
      <c r="C51" s="300" t="s">
        <v>1313</v>
      </c>
      <c r="D51" s="300" t="s">
        <v>1314</v>
      </c>
      <c r="E51" s="299" t="s">
        <v>124</v>
      </c>
      <c r="F51" s="301" t="n">
        <v>18</v>
      </c>
      <c r="G51" s="302"/>
      <c r="H51" s="296" t="n">
        <f aca="false">F51*G51</f>
        <v>0</v>
      </c>
      <c r="I51" s="303" t="n">
        <v>0.0009</v>
      </c>
    </row>
    <row collapsed="false" customFormat="false" customHeight="true" hidden="false" ht="13.5" outlineLevel="0" r="52">
      <c r="A52" s="291" t="n">
        <v>7</v>
      </c>
      <c r="B52" s="292" t="s">
        <v>1228</v>
      </c>
      <c r="C52" s="293" t="s">
        <v>1315</v>
      </c>
      <c r="D52" s="293" t="s">
        <v>1316</v>
      </c>
      <c r="E52" s="292" t="s">
        <v>124</v>
      </c>
      <c r="F52" s="294" t="n">
        <v>3</v>
      </c>
      <c r="G52" s="295"/>
      <c r="H52" s="296" t="n">
        <f aca="false">F52*G52</f>
        <v>0</v>
      </c>
      <c r="I52" s="297" t="n">
        <v>0</v>
      </c>
    </row>
    <row collapsed="false" customFormat="false" customHeight="true" hidden="false" ht="13.5" outlineLevel="0" r="53">
      <c r="A53" s="298" t="n">
        <v>8</v>
      </c>
      <c r="B53" s="299" t="s">
        <v>1231</v>
      </c>
      <c r="C53" s="300" t="s">
        <v>1307</v>
      </c>
      <c r="D53" s="300" t="s">
        <v>1308</v>
      </c>
      <c r="E53" s="299" t="s">
        <v>124</v>
      </c>
      <c r="F53" s="301" t="n">
        <v>3</v>
      </c>
      <c r="G53" s="302"/>
      <c r="H53" s="296" t="n">
        <f aca="false">F53*G53</f>
        <v>0</v>
      </c>
      <c r="I53" s="303" t="n">
        <v>0.00015</v>
      </c>
    </row>
    <row collapsed="false" customFormat="false" customHeight="true" hidden="false" ht="13.5" outlineLevel="0" r="54">
      <c r="A54" s="291" t="n">
        <v>13</v>
      </c>
      <c r="B54" s="292" t="s">
        <v>1228</v>
      </c>
      <c r="C54" s="293" t="s">
        <v>1317</v>
      </c>
      <c r="D54" s="293" t="s">
        <v>1318</v>
      </c>
      <c r="E54" s="292" t="s">
        <v>124</v>
      </c>
      <c r="F54" s="294" t="n">
        <v>2</v>
      </c>
      <c r="G54" s="295"/>
      <c r="H54" s="296" t="n">
        <f aca="false">F54*G54</f>
        <v>0</v>
      </c>
      <c r="I54" s="297" t="n">
        <v>0</v>
      </c>
    </row>
    <row collapsed="false" customFormat="false" customHeight="true" hidden="false" ht="13.5" outlineLevel="0" r="55">
      <c r="A55" s="298" t="n">
        <v>14</v>
      </c>
      <c r="B55" s="299" t="s">
        <v>1231</v>
      </c>
      <c r="C55" s="300" t="s">
        <v>1313</v>
      </c>
      <c r="D55" s="300" t="s">
        <v>1314</v>
      </c>
      <c r="E55" s="299" t="s">
        <v>124</v>
      </c>
      <c r="F55" s="301" t="n">
        <v>2</v>
      </c>
      <c r="G55" s="302"/>
      <c r="H55" s="296" t="n">
        <f aca="false">F55*G55</f>
        <v>0</v>
      </c>
      <c r="I55" s="303" t="n">
        <v>0.0001</v>
      </c>
    </row>
    <row collapsed="false" customFormat="false" customHeight="true" hidden="false" ht="13.5" outlineLevel="0" r="56">
      <c r="A56" s="291" t="n">
        <v>11</v>
      </c>
      <c r="B56" s="292" t="s">
        <v>1228</v>
      </c>
      <c r="C56" s="293" t="s">
        <v>1319</v>
      </c>
      <c r="D56" s="293" t="s">
        <v>1320</v>
      </c>
      <c r="E56" s="292" t="s">
        <v>124</v>
      </c>
      <c r="F56" s="294" t="n">
        <v>1</v>
      </c>
      <c r="G56" s="295"/>
      <c r="H56" s="296" t="n">
        <f aca="false">F56*G56</f>
        <v>0</v>
      </c>
      <c r="I56" s="297" t="n">
        <v>0</v>
      </c>
    </row>
    <row collapsed="false" customFormat="false" customHeight="true" hidden="false" ht="13.5" outlineLevel="0" r="57">
      <c r="A57" s="298" t="n">
        <v>12</v>
      </c>
      <c r="B57" s="299" t="s">
        <v>1231</v>
      </c>
      <c r="C57" s="300" t="s">
        <v>1321</v>
      </c>
      <c r="D57" s="300" t="s">
        <v>1322</v>
      </c>
      <c r="E57" s="299" t="s">
        <v>124</v>
      </c>
      <c r="F57" s="301" t="n">
        <v>1</v>
      </c>
      <c r="G57" s="302"/>
      <c r="H57" s="296" t="n">
        <f aca="false">F57*G57</f>
        <v>0</v>
      </c>
      <c r="I57" s="303" t="n">
        <v>4E-005</v>
      </c>
    </row>
    <row collapsed="false" customFormat="false" customHeight="true" hidden="false" ht="13.5" outlineLevel="0" r="58">
      <c r="A58" s="291" t="n">
        <v>17</v>
      </c>
      <c r="B58" s="292" t="s">
        <v>1228</v>
      </c>
      <c r="C58" s="293" t="s">
        <v>1319</v>
      </c>
      <c r="D58" s="293" t="s">
        <v>1320</v>
      </c>
      <c r="E58" s="292" t="s">
        <v>124</v>
      </c>
      <c r="F58" s="294" t="n">
        <v>4</v>
      </c>
      <c r="G58" s="295"/>
      <c r="H58" s="296" t="n">
        <f aca="false">F58*G58</f>
        <v>0</v>
      </c>
      <c r="I58" s="297" t="n">
        <v>0</v>
      </c>
    </row>
    <row collapsed="false" customFormat="false" customHeight="true" hidden="false" ht="13.5" outlineLevel="0" r="59">
      <c r="A59" s="298" t="n">
        <v>18</v>
      </c>
      <c r="B59" s="299" t="s">
        <v>1231</v>
      </c>
      <c r="C59" s="300" t="s">
        <v>1323</v>
      </c>
      <c r="D59" s="300" t="s">
        <v>1324</v>
      </c>
      <c r="E59" s="299" t="s">
        <v>124</v>
      </c>
      <c r="F59" s="301" t="n">
        <v>4</v>
      </c>
      <c r="G59" s="302"/>
      <c r="H59" s="296" t="n">
        <f aca="false">F59*G59</f>
        <v>0</v>
      </c>
      <c r="I59" s="303" t="n">
        <v>0.00016</v>
      </c>
    </row>
    <row collapsed="false" customFormat="false" customHeight="true" hidden="false" ht="13.5" outlineLevel="0" r="60">
      <c r="A60" s="291" t="n">
        <v>73</v>
      </c>
      <c r="B60" s="292" t="s">
        <v>1228</v>
      </c>
      <c r="C60" s="293" t="s">
        <v>1325</v>
      </c>
      <c r="D60" s="293" t="s">
        <v>1326</v>
      </c>
      <c r="E60" s="292" t="s">
        <v>124</v>
      </c>
      <c r="F60" s="294" t="n">
        <v>2</v>
      </c>
      <c r="G60" s="295"/>
      <c r="H60" s="296" t="n">
        <f aca="false">F60*G60</f>
        <v>0</v>
      </c>
      <c r="I60" s="297" t="n">
        <v>0</v>
      </c>
    </row>
    <row collapsed="false" customFormat="false" customHeight="true" hidden="false" ht="13.5" outlineLevel="0" r="61">
      <c r="A61" s="298" t="n">
        <v>74</v>
      </c>
      <c r="B61" s="299" t="s">
        <v>1327</v>
      </c>
      <c r="C61" s="300" t="s">
        <v>1328</v>
      </c>
      <c r="D61" s="300" t="s">
        <v>1329</v>
      </c>
      <c r="E61" s="299" t="s">
        <v>124</v>
      </c>
      <c r="F61" s="301" t="n">
        <v>1</v>
      </c>
      <c r="G61" s="302"/>
      <c r="H61" s="296" t="n">
        <f aca="false">F61*G61</f>
        <v>0</v>
      </c>
      <c r="I61" s="303" t="n">
        <v>0.00014</v>
      </c>
    </row>
    <row collapsed="false" customFormat="false" customHeight="true" hidden="false" ht="13.5" outlineLevel="0" r="62">
      <c r="A62" s="298" t="n">
        <v>89</v>
      </c>
      <c r="B62" s="299" t="s">
        <v>1327</v>
      </c>
      <c r="C62" s="300" t="s">
        <v>1330</v>
      </c>
      <c r="D62" s="300" t="s">
        <v>1331</v>
      </c>
      <c r="E62" s="299" t="s">
        <v>124</v>
      </c>
      <c r="F62" s="301" t="n">
        <v>1</v>
      </c>
      <c r="G62" s="302"/>
      <c r="H62" s="296" t="n">
        <f aca="false">F62*G62</f>
        <v>0</v>
      </c>
      <c r="I62" s="303" t="n">
        <v>0.00014</v>
      </c>
    </row>
    <row collapsed="false" customFormat="false" customHeight="true" hidden="false" ht="13.5" outlineLevel="0" r="63">
      <c r="A63" s="291" t="n">
        <v>21</v>
      </c>
      <c r="B63" s="292" t="s">
        <v>1228</v>
      </c>
      <c r="C63" s="293" t="s">
        <v>1332</v>
      </c>
      <c r="D63" s="293" t="s">
        <v>1333</v>
      </c>
      <c r="E63" s="292" t="s">
        <v>124</v>
      </c>
      <c r="F63" s="294" t="n">
        <v>2</v>
      </c>
      <c r="G63" s="295"/>
      <c r="H63" s="296" t="n">
        <f aca="false">F63*G63</f>
        <v>0</v>
      </c>
      <c r="I63" s="297" t="n">
        <v>0</v>
      </c>
    </row>
    <row collapsed="false" customFormat="false" customHeight="true" hidden="false" ht="13.5" outlineLevel="0" r="64">
      <c r="A64" s="298" t="n">
        <v>22</v>
      </c>
      <c r="B64" s="299" t="s">
        <v>1327</v>
      </c>
      <c r="C64" s="300" t="s">
        <v>1334</v>
      </c>
      <c r="D64" s="300" t="s">
        <v>1335</v>
      </c>
      <c r="E64" s="299" t="s">
        <v>124</v>
      </c>
      <c r="F64" s="301" t="n">
        <v>2</v>
      </c>
      <c r="G64" s="302"/>
      <c r="H64" s="296" t="n">
        <f aca="false">F64*G64</f>
        <v>0</v>
      </c>
      <c r="I64" s="303" t="n">
        <v>0.0003</v>
      </c>
    </row>
    <row collapsed="false" customFormat="false" customHeight="true" hidden="false" ht="13.5" outlineLevel="0" r="65">
      <c r="A65" s="291" t="n">
        <v>23</v>
      </c>
      <c r="B65" s="292" t="s">
        <v>1228</v>
      </c>
      <c r="C65" s="293" t="s">
        <v>1336</v>
      </c>
      <c r="D65" s="293" t="s">
        <v>1337</v>
      </c>
      <c r="E65" s="292" t="s">
        <v>124</v>
      </c>
      <c r="F65" s="294" t="n">
        <v>88</v>
      </c>
      <c r="G65" s="295"/>
      <c r="H65" s="296" t="n">
        <f aca="false">F65*G65</f>
        <v>0</v>
      </c>
      <c r="I65" s="297" t="n">
        <v>0</v>
      </c>
    </row>
    <row collapsed="false" customFormat="false" customHeight="true" hidden="false" ht="13.5" outlineLevel="0" r="66">
      <c r="A66" s="298" t="n">
        <v>24</v>
      </c>
      <c r="B66" s="299" t="s">
        <v>1231</v>
      </c>
      <c r="C66" s="300" t="s">
        <v>1338</v>
      </c>
      <c r="D66" s="300" t="s">
        <v>1339</v>
      </c>
      <c r="E66" s="299" t="s">
        <v>124</v>
      </c>
      <c r="F66" s="301" t="n">
        <v>88</v>
      </c>
      <c r="G66" s="302"/>
      <c r="H66" s="296" t="n">
        <f aca="false">F66*G66</f>
        <v>0</v>
      </c>
      <c r="I66" s="303" t="n">
        <v>0.00528</v>
      </c>
    </row>
    <row collapsed="false" customFormat="false" customHeight="true" hidden="false" ht="13.5" outlineLevel="0" r="67">
      <c r="A67" s="291" t="n">
        <v>25</v>
      </c>
      <c r="B67" s="292" t="s">
        <v>1228</v>
      </c>
      <c r="C67" s="293" t="s">
        <v>1340</v>
      </c>
      <c r="D67" s="293" t="s">
        <v>1341</v>
      </c>
      <c r="E67" s="292" t="s">
        <v>124</v>
      </c>
      <c r="F67" s="294" t="n">
        <v>1</v>
      </c>
      <c r="G67" s="295"/>
      <c r="H67" s="296" t="n">
        <f aca="false">F67*G67</f>
        <v>0</v>
      </c>
      <c r="I67" s="297" t="n">
        <v>0</v>
      </c>
    </row>
    <row collapsed="false" customFormat="false" customHeight="true" hidden="false" ht="13.5" outlineLevel="0" r="68">
      <c r="A68" s="298" t="n">
        <v>26</v>
      </c>
      <c r="B68" s="299" t="s">
        <v>1231</v>
      </c>
      <c r="C68" s="300" t="s">
        <v>1342</v>
      </c>
      <c r="D68" s="300" t="s">
        <v>1343</v>
      </c>
      <c r="E68" s="299" t="s">
        <v>124</v>
      </c>
      <c r="F68" s="301" t="n">
        <v>1</v>
      </c>
      <c r="G68" s="302"/>
      <c r="H68" s="296" t="n">
        <f aca="false">F68*G68</f>
        <v>0</v>
      </c>
      <c r="I68" s="303" t="n">
        <v>0.00022</v>
      </c>
    </row>
    <row collapsed="false" customFormat="false" customHeight="true" hidden="false" ht="13.5" outlineLevel="0" r="69">
      <c r="A69" s="291" t="n">
        <v>27</v>
      </c>
      <c r="B69" s="292" t="s">
        <v>1228</v>
      </c>
      <c r="C69" s="293" t="s">
        <v>1344</v>
      </c>
      <c r="D69" s="293" t="s">
        <v>1345</v>
      </c>
      <c r="E69" s="292" t="s">
        <v>124</v>
      </c>
      <c r="F69" s="294" t="n">
        <v>8</v>
      </c>
      <c r="G69" s="295"/>
      <c r="H69" s="296" t="n">
        <f aca="false">F69*G69</f>
        <v>0</v>
      </c>
      <c r="I69" s="297" t="n">
        <v>0</v>
      </c>
    </row>
    <row collapsed="false" customFormat="false" customHeight="true" hidden="false" ht="13.5" outlineLevel="0" r="70">
      <c r="A70" s="298" t="n">
        <v>28</v>
      </c>
      <c r="B70" s="299" t="s">
        <v>1346</v>
      </c>
      <c r="C70" s="300" t="s">
        <v>1347</v>
      </c>
      <c r="D70" s="300" t="s">
        <v>1348</v>
      </c>
      <c r="E70" s="299" t="s">
        <v>124</v>
      </c>
      <c r="F70" s="301" t="n">
        <v>8</v>
      </c>
      <c r="G70" s="302"/>
      <c r="H70" s="296" t="n">
        <f aca="false">F70*G70</f>
        <v>0</v>
      </c>
      <c r="I70" s="303" t="n">
        <v>0.00048</v>
      </c>
    </row>
    <row collapsed="false" customFormat="false" customHeight="true" hidden="false" ht="13.5" outlineLevel="0" r="71">
      <c r="A71" s="291" t="n">
        <v>29</v>
      </c>
      <c r="B71" s="292" t="s">
        <v>1228</v>
      </c>
      <c r="C71" s="293" t="s">
        <v>1349</v>
      </c>
      <c r="D71" s="293" t="s">
        <v>1350</v>
      </c>
      <c r="E71" s="292" t="s">
        <v>124</v>
      </c>
      <c r="F71" s="294" t="n">
        <v>1</v>
      </c>
      <c r="G71" s="295"/>
      <c r="H71" s="296" t="n">
        <f aca="false">F71*G71</f>
        <v>0</v>
      </c>
      <c r="I71" s="297" t="n">
        <v>0</v>
      </c>
    </row>
    <row collapsed="false" customFormat="false" customHeight="true" hidden="false" ht="13.5" outlineLevel="0" r="72">
      <c r="A72" s="298" t="n">
        <v>30</v>
      </c>
      <c r="B72" s="299" t="s">
        <v>1327</v>
      </c>
      <c r="C72" s="300" t="s">
        <v>1351</v>
      </c>
      <c r="D72" s="300" t="s">
        <v>1352</v>
      </c>
      <c r="E72" s="299" t="s">
        <v>124</v>
      </c>
      <c r="F72" s="301" t="n">
        <v>1</v>
      </c>
      <c r="G72" s="302"/>
      <c r="H72" s="296" t="n">
        <f aca="false">F72*G72</f>
        <v>0</v>
      </c>
      <c r="I72" s="303" t="n">
        <v>0.00038</v>
      </c>
    </row>
    <row collapsed="false" customFormat="false" customHeight="true" hidden="false" ht="13.5" outlineLevel="0" r="73">
      <c r="A73" s="291" t="n">
        <v>77</v>
      </c>
      <c r="B73" s="292" t="s">
        <v>1228</v>
      </c>
      <c r="C73" s="293" t="s">
        <v>1353</v>
      </c>
      <c r="D73" s="293" t="s">
        <v>1354</v>
      </c>
      <c r="E73" s="292" t="s">
        <v>124</v>
      </c>
      <c r="F73" s="294" t="n">
        <v>1</v>
      </c>
      <c r="G73" s="295"/>
      <c r="H73" s="296" t="n">
        <f aca="false">F73*G73</f>
        <v>0</v>
      </c>
      <c r="I73" s="297" t="n">
        <v>0</v>
      </c>
    </row>
    <row collapsed="false" customFormat="false" customHeight="true" hidden="false" ht="13.5" outlineLevel="0" r="74">
      <c r="A74" s="298" t="n">
        <v>78</v>
      </c>
      <c r="B74" s="299" t="s">
        <v>1327</v>
      </c>
      <c r="C74" s="300" t="s">
        <v>1355</v>
      </c>
      <c r="D74" s="300" t="s">
        <v>1356</v>
      </c>
      <c r="E74" s="299" t="s">
        <v>124</v>
      </c>
      <c r="F74" s="301" t="n">
        <v>1</v>
      </c>
      <c r="G74" s="302"/>
      <c r="H74" s="296" t="n">
        <f aca="false">F74*G74</f>
        <v>0</v>
      </c>
      <c r="I74" s="303" t="n">
        <v>0.0004</v>
      </c>
    </row>
    <row collapsed="false" customFormat="false" customHeight="true" hidden="false" ht="13.5" outlineLevel="0" r="75">
      <c r="A75" s="291" t="n">
        <v>83</v>
      </c>
      <c r="B75" s="292" t="s">
        <v>1228</v>
      </c>
      <c r="C75" s="293" t="s">
        <v>1353</v>
      </c>
      <c r="D75" s="293" t="s">
        <v>1357</v>
      </c>
      <c r="E75" s="292" t="s">
        <v>124</v>
      </c>
      <c r="F75" s="294" t="n">
        <v>68</v>
      </c>
      <c r="G75" s="295"/>
      <c r="H75" s="296" t="n">
        <f aca="false">F75*G75</f>
        <v>0</v>
      </c>
      <c r="I75" s="297" t="n">
        <v>0</v>
      </c>
    </row>
    <row collapsed="false" customFormat="false" customHeight="true" hidden="false" ht="13.5" outlineLevel="0" r="76">
      <c r="A76" s="298" t="n">
        <v>84</v>
      </c>
      <c r="B76" s="299" t="s">
        <v>1327</v>
      </c>
      <c r="C76" s="300" t="s">
        <v>1358</v>
      </c>
      <c r="D76" s="300" t="s">
        <v>1359</v>
      </c>
      <c r="E76" s="299" t="s">
        <v>124</v>
      </c>
      <c r="F76" s="301" t="n">
        <v>12</v>
      </c>
      <c r="G76" s="302"/>
      <c r="H76" s="296" t="n">
        <f aca="false">F76*G76</f>
        <v>0</v>
      </c>
      <c r="I76" s="303" t="n">
        <v>0.0048</v>
      </c>
    </row>
    <row collapsed="false" customFormat="false" customHeight="true" hidden="false" ht="13.5" outlineLevel="0" r="77">
      <c r="A77" s="298" t="n">
        <v>85</v>
      </c>
      <c r="B77" s="299" t="s">
        <v>1327</v>
      </c>
      <c r="C77" s="300" t="s">
        <v>1360</v>
      </c>
      <c r="D77" s="300" t="s">
        <v>1361</v>
      </c>
      <c r="E77" s="299" t="s">
        <v>124</v>
      </c>
      <c r="F77" s="301" t="n">
        <v>47</v>
      </c>
      <c r="G77" s="302"/>
      <c r="H77" s="296" t="n">
        <f aca="false">F77*G77</f>
        <v>0</v>
      </c>
      <c r="I77" s="303" t="n">
        <v>0.0188</v>
      </c>
    </row>
    <row collapsed="false" customFormat="false" customHeight="true" hidden="false" ht="13.5" outlineLevel="0" r="78">
      <c r="A78" s="298" t="n">
        <v>86</v>
      </c>
      <c r="B78" s="299" t="s">
        <v>1327</v>
      </c>
      <c r="C78" s="300" t="s">
        <v>1362</v>
      </c>
      <c r="D78" s="300" t="s">
        <v>1363</v>
      </c>
      <c r="E78" s="299" t="s">
        <v>124</v>
      </c>
      <c r="F78" s="301" t="n">
        <v>8</v>
      </c>
      <c r="G78" s="302"/>
      <c r="H78" s="296" t="n">
        <f aca="false">F78*G78</f>
        <v>0</v>
      </c>
      <c r="I78" s="303" t="n">
        <v>0.0032</v>
      </c>
    </row>
    <row collapsed="false" customFormat="false" customHeight="true" hidden="false" ht="13.5" outlineLevel="0" r="79">
      <c r="A79" s="298" t="n">
        <v>90</v>
      </c>
      <c r="B79" s="299" t="s">
        <v>1327</v>
      </c>
      <c r="C79" s="300" t="s">
        <v>1364</v>
      </c>
      <c r="D79" s="300" t="s">
        <v>1365</v>
      </c>
      <c r="E79" s="299" t="s">
        <v>124</v>
      </c>
      <c r="F79" s="301" t="n">
        <v>1</v>
      </c>
      <c r="G79" s="302"/>
      <c r="H79" s="296" t="n">
        <f aca="false">F79*G79</f>
        <v>0</v>
      </c>
      <c r="I79" s="303" t="n">
        <v>0.0004</v>
      </c>
    </row>
    <row collapsed="false" customFormat="false" customHeight="true" hidden="false" ht="13.5" outlineLevel="0" r="80">
      <c r="A80" s="291" t="n">
        <v>75</v>
      </c>
      <c r="B80" s="292" t="s">
        <v>1228</v>
      </c>
      <c r="C80" s="293" t="s">
        <v>1366</v>
      </c>
      <c r="D80" s="293" t="s">
        <v>1367</v>
      </c>
      <c r="E80" s="292" t="s">
        <v>124</v>
      </c>
      <c r="F80" s="294" t="n">
        <v>2</v>
      </c>
      <c r="G80" s="295"/>
      <c r="H80" s="296" t="n">
        <f aca="false">F80*G80</f>
        <v>0</v>
      </c>
      <c r="I80" s="297" t="n">
        <v>0</v>
      </c>
    </row>
    <row collapsed="false" customFormat="false" customHeight="true" hidden="false" ht="13.5" outlineLevel="0" r="81">
      <c r="A81" s="298" t="n">
        <v>76</v>
      </c>
      <c r="B81" s="299" t="s">
        <v>1327</v>
      </c>
      <c r="C81" s="300" t="s">
        <v>1368</v>
      </c>
      <c r="D81" s="300" t="s">
        <v>1369</v>
      </c>
      <c r="E81" s="299" t="s">
        <v>124</v>
      </c>
      <c r="F81" s="301" t="n">
        <v>2</v>
      </c>
      <c r="G81" s="302"/>
      <c r="H81" s="296" t="n">
        <f aca="false">F81*G81</f>
        <v>0</v>
      </c>
      <c r="I81" s="303" t="n">
        <v>0.00208</v>
      </c>
    </row>
    <row collapsed="false" customFormat="false" customHeight="true" hidden="false" ht="13.5" outlineLevel="0" r="82">
      <c r="A82" s="291" t="n">
        <v>79</v>
      </c>
      <c r="B82" s="292" t="s">
        <v>1228</v>
      </c>
      <c r="C82" s="293" t="s">
        <v>1370</v>
      </c>
      <c r="D82" s="293" t="s">
        <v>1371</v>
      </c>
      <c r="E82" s="292" t="s">
        <v>124</v>
      </c>
      <c r="F82" s="294" t="n">
        <v>1</v>
      </c>
      <c r="G82" s="295"/>
      <c r="H82" s="296" t="n">
        <f aca="false">F82*G82</f>
        <v>0</v>
      </c>
      <c r="I82" s="297" t="n">
        <v>0</v>
      </c>
    </row>
    <row collapsed="false" customFormat="false" customHeight="true" hidden="false" ht="13.5" outlineLevel="0" r="83">
      <c r="A83" s="298" t="n">
        <v>80</v>
      </c>
      <c r="B83" s="299" t="s">
        <v>1327</v>
      </c>
      <c r="C83" s="300" t="s">
        <v>1372</v>
      </c>
      <c r="D83" s="300" t="s">
        <v>1373</v>
      </c>
      <c r="E83" s="299" t="s">
        <v>124</v>
      </c>
      <c r="F83" s="301" t="n">
        <v>1</v>
      </c>
      <c r="G83" s="302"/>
      <c r="H83" s="296" t="n">
        <f aca="false">F83*G83</f>
        <v>0</v>
      </c>
      <c r="I83" s="303" t="n">
        <v>0.00047</v>
      </c>
    </row>
    <row collapsed="false" customFormat="false" customHeight="true" hidden="false" ht="13.5" outlineLevel="0" r="84">
      <c r="A84" s="291" t="n">
        <v>87</v>
      </c>
      <c r="B84" s="292" t="s">
        <v>1228</v>
      </c>
      <c r="C84" s="293" t="s">
        <v>1374</v>
      </c>
      <c r="D84" s="293" t="s">
        <v>1375</v>
      </c>
      <c r="E84" s="292" t="s">
        <v>124</v>
      </c>
      <c r="F84" s="294" t="n">
        <v>8</v>
      </c>
      <c r="G84" s="295"/>
      <c r="H84" s="296" t="n">
        <f aca="false">F84*G84</f>
        <v>0</v>
      </c>
      <c r="I84" s="297" t="n">
        <v>0</v>
      </c>
    </row>
    <row collapsed="false" customFormat="false" customHeight="true" hidden="false" ht="13.5" outlineLevel="0" r="85">
      <c r="A85" s="298" t="n">
        <v>88</v>
      </c>
      <c r="B85" s="299" t="s">
        <v>1327</v>
      </c>
      <c r="C85" s="300" t="s">
        <v>1376</v>
      </c>
      <c r="D85" s="300" t="s">
        <v>1377</v>
      </c>
      <c r="E85" s="299" t="s">
        <v>124</v>
      </c>
      <c r="F85" s="301" t="n">
        <v>8</v>
      </c>
      <c r="G85" s="302"/>
      <c r="H85" s="296" t="n">
        <f aca="false">F85*G85</f>
        <v>0</v>
      </c>
      <c r="I85" s="303" t="n">
        <v>0.00376</v>
      </c>
    </row>
    <row collapsed="false" customFormat="false" customHeight="true" hidden="false" ht="13.5" outlineLevel="0" r="86">
      <c r="A86" s="291" t="n">
        <v>72</v>
      </c>
      <c r="B86" s="292" t="s">
        <v>1228</v>
      </c>
      <c r="C86" s="293" t="s">
        <v>1378</v>
      </c>
      <c r="D86" s="293" t="s">
        <v>1379</v>
      </c>
      <c r="E86" s="292" t="s">
        <v>124</v>
      </c>
      <c r="F86" s="294" t="n">
        <v>1</v>
      </c>
      <c r="G86" s="295"/>
      <c r="H86" s="296" t="n">
        <f aca="false">F86*G86</f>
        <v>0</v>
      </c>
      <c r="I86" s="297" t="n">
        <v>0</v>
      </c>
    </row>
    <row collapsed="false" customFormat="false" customHeight="true" hidden="false" ht="13.5" outlineLevel="0" r="87">
      <c r="A87" s="291" t="n">
        <v>9</v>
      </c>
      <c r="B87" s="292" t="s">
        <v>1228</v>
      </c>
      <c r="C87" s="293" t="s">
        <v>1380</v>
      </c>
      <c r="D87" s="293" t="s">
        <v>1381</v>
      </c>
      <c r="E87" s="292" t="s">
        <v>124</v>
      </c>
      <c r="F87" s="294" t="n">
        <v>5</v>
      </c>
      <c r="G87" s="295"/>
      <c r="H87" s="296" t="n">
        <f aca="false">F87*G87</f>
        <v>0</v>
      </c>
      <c r="I87" s="297" t="n">
        <v>0</v>
      </c>
    </row>
    <row collapsed="false" customFormat="false" customHeight="true" hidden="false" ht="24" outlineLevel="0" r="88">
      <c r="A88" s="298" t="n">
        <v>10</v>
      </c>
      <c r="B88" s="299" t="s">
        <v>1231</v>
      </c>
      <c r="C88" s="300" t="s">
        <v>1382</v>
      </c>
      <c r="D88" s="300" t="s">
        <v>1383</v>
      </c>
      <c r="E88" s="299" t="s">
        <v>124</v>
      </c>
      <c r="F88" s="301" t="n">
        <v>5</v>
      </c>
      <c r="G88" s="302"/>
      <c r="H88" s="296" t="n">
        <f aca="false">F88*G88</f>
        <v>0</v>
      </c>
      <c r="I88" s="303" t="n">
        <v>0.00025</v>
      </c>
    </row>
    <row collapsed="false" customFormat="false" customHeight="true" hidden="false" ht="13.5" outlineLevel="0" r="89">
      <c r="A89" s="291" t="n">
        <v>81</v>
      </c>
      <c r="B89" s="292" t="s">
        <v>1228</v>
      </c>
      <c r="C89" s="293" t="s">
        <v>1384</v>
      </c>
      <c r="D89" s="293" t="s">
        <v>1385</v>
      </c>
      <c r="E89" s="292" t="s">
        <v>124</v>
      </c>
      <c r="F89" s="294" t="n">
        <v>1</v>
      </c>
      <c r="G89" s="295"/>
      <c r="H89" s="296" t="n">
        <f aca="false">F89*G89</f>
        <v>0</v>
      </c>
      <c r="I89" s="297" t="n">
        <v>0</v>
      </c>
    </row>
    <row collapsed="false" customFormat="false" customHeight="true" hidden="false" ht="13.5" outlineLevel="0" r="90">
      <c r="A90" s="298" t="n">
        <v>82</v>
      </c>
      <c r="B90" s="299" t="s">
        <v>1327</v>
      </c>
      <c r="C90" s="300" t="s">
        <v>1386</v>
      </c>
      <c r="D90" s="300" t="s">
        <v>1387</v>
      </c>
      <c r="E90" s="299" t="s">
        <v>124</v>
      </c>
      <c r="F90" s="301" t="n">
        <v>1</v>
      </c>
      <c r="G90" s="302"/>
      <c r="H90" s="296" t="n">
        <f aca="false">F90*G90</f>
        <v>0</v>
      </c>
      <c r="I90" s="303" t="n">
        <v>0.00015</v>
      </c>
    </row>
    <row collapsed="false" customFormat="false" customHeight="true" hidden="false" ht="13.5" outlineLevel="0" r="91">
      <c r="A91" s="291" t="n">
        <v>91</v>
      </c>
      <c r="B91" s="292" t="s">
        <v>1228</v>
      </c>
      <c r="C91" s="293" t="s">
        <v>1388</v>
      </c>
      <c r="D91" s="293" t="s">
        <v>1389</v>
      </c>
      <c r="E91" s="292" t="s">
        <v>124</v>
      </c>
      <c r="F91" s="294" t="n">
        <v>77</v>
      </c>
      <c r="G91" s="295"/>
      <c r="H91" s="296" t="n">
        <f aca="false">F91*G91</f>
        <v>0</v>
      </c>
      <c r="I91" s="297" t="n">
        <v>0</v>
      </c>
    </row>
    <row collapsed="false" customFormat="false" customHeight="true" hidden="false" ht="13.5" outlineLevel="0" r="92">
      <c r="A92" s="298" t="n">
        <v>92</v>
      </c>
      <c r="B92" s="299" t="s">
        <v>1390</v>
      </c>
      <c r="C92" s="300" t="s">
        <v>1391</v>
      </c>
      <c r="D92" s="300" t="s">
        <v>1392</v>
      </c>
      <c r="E92" s="299" t="s">
        <v>124</v>
      </c>
      <c r="F92" s="301" t="n">
        <v>17</v>
      </c>
      <c r="G92" s="302"/>
      <c r="H92" s="296" t="n">
        <f aca="false">F92*G92</f>
        <v>0</v>
      </c>
      <c r="I92" s="303" t="n">
        <v>0.0034</v>
      </c>
    </row>
    <row collapsed="false" customFormat="false" customHeight="true" hidden="false" ht="13.5" outlineLevel="0" r="93">
      <c r="A93" s="298" t="n">
        <v>94</v>
      </c>
      <c r="B93" s="299" t="s">
        <v>1390</v>
      </c>
      <c r="C93" s="300" t="s">
        <v>1393</v>
      </c>
      <c r="D93" s="300" t="s">
        <v>1394</v>
      </c>
      <c r="E93" s="299" t="s">
        <v>124</v>
      </c>
      <c r="F93" s="301" t="n">
        <v>11</v>
      </c>
      <c r="G93" s="302"/>
      <c r="H93" s="296" t="n">
        <f aca="false">F93*G93</f>
        <v>0</v>
      </c>
      <c r="I93" s="303" t="n">
        <v>0.04488</v>
      </c>
    </row>
    <row collapsed="false" customFormat="false" customHeight="true" hidden="false" ht="13.5" outlineLevel="0" r="94">
      <c r="A94" s="298" t="n">
        <v>95</v>
      </c>
      <c r="B94" s="299" t="s">
        <v>1390</v>
      </c>
      <c r="C94" s="300" t="s">
        <v>1395</v>
      </c>
      <c r="D94" s="300" t="s">
        <v>1396</v>
      </c>
      <c r="E94" s="299" t="s">
        <v>124</v>
      </c>
      <c r="F94" s="301" t="n">
        <v>1</v>
      </c>
      <c r="G94" s="302"/>
      <c r="H94" s="296" t="n">
        <f aca="false">F94*G94</f>
        <v>0</v>
      </c>
      <c r="I94" s="303" t="n">
        <v>0.00408</v>
      </c>
    </row>
    <row collapsed="false" customFormat="false" customHeight="true" hidden="false" ht="13.5" outlineLevel="0" r="95">
      <c r="A95" s="298" t="n">
        <v>96</v>
      </c>
      <c r="B95" s="299" t="s">
        <v>1390</v>
      </c>
      <c r="C95" s="300" t="s">
        <v>1397</v>
      </c>
      <c r="D95" s="300" t="s">
        <v>1398</v>
      </c>
      <c r="E95" s="299" t="s">
        <v>974</v>
      </c>
      <c r="F95" s="301" t="n">
        <v>1</v>
      </c>
      <c r="G95" s="302"/>
      <c r="H95" s="296" t="n">
        <f aca="false">F95*G95</f>
        <v>0</v>
      </c>
      <c r="I95" s="303" t="n">
        <v>0.00408</v>
      </c>
    </row>
    <row collapsed="false" customFormat="false" customHeight="true" hidden="false" ht="13.5" outlineLevel="0" r="96">
      <c r="A96" s="298" t="n">
        <v>93</v>
      </c>
      <c r="B96" s="299" t="s">
        <v>1390</v>
      </c>
      <c r="C96" s="300" t="s">
        <v>1399</v>
      </c>
      <c r="D96" s="300" t="s">
        <v>1400</v>
      </c>
      <c r="E96" s="299" t="s">
        <v>124</v>
      </c>
      <c r="F96" s="301" t="n">
        <v>13</v>
      </c>
      <c r="G96" s="302"/>
      <c r="H96" s="296" t="n">
        <f aca="false">F96*G96</f>
        <v>0</v>
      </c>
      <c r="I96" s="303" t="n">
        <v>0.0026</v>
      </c>
    </row>
    <row collapsed="false" customFormat="false" customHeight="true" hidden="false" ht="13.5" outlineLevel="0" r="97">
      <c r="A97" s="291" t="n">
        <v>56</v>
      </c>
      <c r="B97" s="292" t="s">
        <v>1228</v>
      </c>
      <c r="C97" s="293" t="s">
        <v>1401</v>
      </c>
      <c r="D97" s="293" t="s">
        <v>1402</v>
      </c>
      <c r="E97" s="292" t="s">
        <v>115</v>
      </c>
      <c r="F97" s="294" t="n">
        <v>25</v>
      </c>
      <c r="G97" s="295"/>
      <c r="H97" s="296" t="n">
        <f aca="false">F97*G97</f>
        <v>0</v>
      </c>
      <c r="I97" s="297" t="n">
        <v>0</v>
      </c>
    </row>
    <row collapsed="false" customFormat="false" customHeight="true" hidden="false" ht="13.5" outlineLevel="0" r="98">
      <c r="A98" s="291" t="n">
        <v>62</v>
      </c>
      <c r="B98" s="292" t="s">
        <v>1228</v>
      </c>
      <c r="C98" s="293" t="s">
        <v>1403</v>
      </c>
      <c r="D98" s="293" t="s">
        <v>1404</v>
      </c>
      <c r="E98" s="292" t="s">
        <v>124</v>
      </c>
      <c r="F98" s="294" t="n">
        <v>5</v>
      </c>
      <c r="G98" s="295"/>
      <c r="H98" s="296" t="n">
        <f aca="false">F98*G98</f>
        <v>0</v>
      </c>
      <c r="I98" s="297" t="n">
        <v>0</v>
      </c>
    </row>
    <row collapsed="false" customFormat="false" customHeight="true" hidden="false" ht="13.5" outlineLevel="0" r="99">
      <c r="A99" s="298" t="n">
        <v>63</v>
      </c>
      <c r="B99" s="299" t="s">
        <v>1231</v>
      </c>
      <c r="C99" s="300" t="s">
        <v>1405</v>
      </c>
      <c r="D99" s="300" t="s">
        <v>1406</v>
      </c>
      <c r="E99" s="299" t="s">
        <v>124</v>
      </c>
      <c r="F99" s="301" t="n">
        <v>5</v>
      </c>
      <c r="G99" s="302"/>
      <c r="H99" s="296" t="n">
        <f aca="false">F99*G99</f>
        <v>0</v>
      </c>
      <c r="I99" s="303" t="n">
        <v>0</v>
      </c>
    </row>
    <row collapsed="false" customFormat="false" customHeight="true" hidden="false" ht="16.2" outlineLevel="0" r="100">
      <c r="A100" s="283"/>
      <c r="B100" s="284"/>
      <c r="C100" s="285" t="s">
        <v>1407</v>
      </c>
      <c r="D100" s="285" t="s">
        <v>1408</v>
      </c>
      <c r="E100" s="284"/>
      <c r="F100" s="286"/>
      <c r="G100" s="287"/>
      <c r="H100" s="288"/>
      <c r="I100" s="289" t="n">
        <v>0.8562</v>
      </c>
    </row>
    <row collapsed="false" customFormat="false" customHeight="true" hidden="false" ht="13.5" outlineLevel="0" r="101">
      <c r="A101" s="291" t="n">
        <v>40</v>
      </c>
      <c r="B101" s="292" t="s">
        <v>1407</v>
      </c>
      <c r="C101" s="293" t="s">
        <v>1409</v>
      </c>
      <c r="D101" s="293" t="s">
        <v>1410</v>
      </c>
      <c r="E101" s="292" t="s">
        <v>115</v>
      </c>
      <c r="F101" s="294" t="n">
        <v>15</v>
      </c>
      <c r="G101" s="295"/>
      <c r="H101" s="296" t="n">
        <f aca="false">F101*G101</f>
        <v>0</v>
      </c>
      <c r="I101" s="297" t="n">
        <v>0</v>
      </c>
    </row>
    <row collapsed="false" customFormat="false" customHeight="true" hidden="false" ht="13.5" outlineLevel="0" r="102">
      <c r="A102" s="298" t="n">
        <v>41</v>
      </c>
      <c r="B102" s="299" t="s">
        <v>1411</v>
      </c>
      <c r="C102" s="300" t="s">
        <v>1412</v>
      </c>
      <c r="D102" s="300" t="s">
        <v>1413</v>
      </c>
      <c r="E102" s="299" t="s">
        <v>115</v>
      </c>
      <c r="F102" s="301" t="n">
        <v>15</v>
      </c>
      <c r="G102" s="302"/>
      <c r="H102" s="296" t="n">
        <f aca="false">F102*G102</f>
        <v>0</v>
      </c>
      <c r="I102" s="303" t="n">
        <v>0.855</v>
      </c>
    </row>
    <row collapsed="false" customFormat="false" customHeight="true" hidden="false" ht="24" outlineLevel="0" r="103">
      <c r="A103" s="291" t="n">
        <v>31</v>
      </c>
      <c r="B103" s="292" t="s">
        <v>1407</v>
      </c>
      <c r="C103" s="293" t="s">
        <v>1414</v>
      </c>
      <c r="D103" s="293" t="s">
        <v>1415</v>
      </c>
      <c r="E103" s="292" t="s">
        <v>124</v>
      </c>
      <c r="F103" s="294" t="n">
        <v>24</v>
      </c>
      <c r="G103" s="295"/>
      <c r="H103" s="296" t="n">
        <f aca="false">F103*G103</f>
        <v>0</v>
      </c>
      <c r="I103" s="297" t="n">
        <v>0</v>
      </c>
    </row>
    <row collapsed="false" customFormat="false" customHeight="true" hidden="false" ht="13.5" outlineLevel="0" r="104">
      <c r="A104" s="298" t="n">
        <v>32</v>
      </c>
      <c r="B104" s="299" t="s">
        <v>1231</v>
      </c>
      <c r="C104" s="300" t="s">
        <v>1416</v>
      </c>
      <c r="D104" s="300" t="s">
        <v>1417</v>
      </c>
      <c r="E104" s="299" t="s">
        <v>124</v>
      </c>
      <c r="F104" s="301" t="n">
        <v>24</v>
      </c>
      <c r="G104" s="302"/>
      <c r="H104" s="296" t="n">
        <f aca="false">F104*G104</f>
        <v>0</v>
      </c>
      <c r="I104" s="303" t="n">
        <v>0.0012</v>
      </c>
    </row>
    <row collapsed="false" customFormat="false" customHeight="true" hidden="false" ht="17.4" outlineLevel="0" r="105">
      <c r="A105" s="309"/>
      <c r="B105" s="310"/>
      <c r="C105" s="311"/>
      <c r="D105" s="311" t="s">
        <v>52</v>
      </c>
      <c r="E105" s="310"/>
      <c r="F105" s="312"/>
      <c r="G105" s="313"/>
      <c r="H105" s="314" t="n">
        <f aca="false">SUM(H8:H104)</f>
        <v>0</v>
      </c>
      <c r="I105" s="315" t="n">
        <v>1.65757</v>
      </c>
    </row>
    <row collapsed="false" customFormat="false" customHeight="true" hidden="false" ht="3.6" outlineLevel="0" r="106"/>
    <row collapsed="false" customFormat="false" customHeight="true" hidden="false" ht="16.8" outlineLevel="0" r="107">
      <c r="A107" s="283"/>
      <c r="B107" s="284"/>
      <c r="C107" s="285" t="s">
        <v>1228</v>
      </c>
      <c r="D107" s="285" t="s">
        <v>1418</v>
      </c>
      <c r="E107" s="285"/>
      <c r="F107" s="289"/>
      <c r="G107" s="288"/>
      <c r="H107" s="288"/>
      <c r="I107" s="289" t="n">
        <v>0.23883</v>
      </c>
    </row>
    <row collapsed="false" customFormat="false" customHeight="true" hidden="false" ht="12" outlineLevel="0" r="108">
      <c r="A108" s="291" t="n">
        <v>2</v>
      </c>
      <c r="B108" s="292" t="s">
        <v>1228</v>
      </c>
      <c r="C108" s="293" t="s">
        <v>1401</v>
      </c>
      <c r="D108" s="293" t="s">
        <v>1419</v>
      </c>
      <c r="E108" s="293" t="s">
        <v>115</v>
      </c>
      <c r="F108" s="297" t="n">
        <v>120</v>
      </c>
      <c r="G108" s="296"/>
      <c r="H108" s="296" t="n">
        <f aca="false">F108*G108</f>
        <v>0</v>
      </c>
      <c r="I108" s="297" t="n">
        <v>0</v>
      </c>
    </row>
    <row collapsed="false" customFormat="false" customHeight="true" hidden="false" ht="12" outlineLevel="0" r="109">
      <c r="A109" s="298" t="n">
        <v>3</v>
      </c>
      <c r="B109" s="299" t="s">
        <v>1269</v>
      </c>
      <c r="C109" s="300" t="s">
        <v>1272</v>
      </c>
      <c r="D109" s="300" t="s">
        <v>1420</v>
      </c>
      <c r="E109" s="300" t="s">
        <v>94</v>
      </c>
      <c r="F109" s="303" t="n">
        <v>74.4</v>
      </c>
      <c r="G109" s="325"/>
      <c r="H109" s="296" t="n">
        <f aca="false">F109*G109</f>
        <v>0</v>
      </c>
      <c r="I109" s="303" t="n">
        <v>0.0744</v>
      </c>
    </row>
    <row collapsed="false" customFormat="false" customHeight="true" hidden="false" ht="12" outlineLevel="0" r="110">
      <c r="A110" s="291" t="n">
        <v>14</v>
      </c>
      <c r="B110" s="292" t="s">
        <v>1228</v>
      </c>
      <c r="C110" s="293" t="s">
        <v>1421</v>
      </c>
      <c r="D110" s="293" t="s">
        <v>1422</v>
      </c>
      <c r="E110" s="293" t="s">
        <v>115</v>
      </c>
      <c r="F110" s="297" t="n">
        <v>100</v>
      </c>
      <c r="G110" s="296"/>
      <c r="H110" s="296" t="n">
        <f aca="false">F110*G110</f>
        <v>0</v>
      </c>
      <c r="I110" s="297" t="n">
        <v>0</v>
      </c>
    </row>
    <row collapsed="false" customFormat="false" customHeight="true" hidden="false" ht="12" outlineLevel="0" r="111">
      <c r="A111" s="298" t="n">
        <v>15</v>
      </c>
      <c r="B111" s="299" t="s">
        <v>1269</v>
      </c>
      <c r="C111" s="300" t="s">
        <v>1423</v>
      </c>
      <c r="D111" s="300" t="s">
        <v>1424</v>
      </c>
      <c r="E111" s="300" t="s">
        <v>94</v>
      </c>
      <c r="F111" s="303" t="n">
        <v>105</v>
      </c>
      <c r="G111" s="325"/>
      <c r="H111" s="296" t="n">
        <f aca="false">F111*G111</f>
        <v>0</v>
      </c>
      <c r="I111" s="303" t="n">
        <v>0.105</v>
      </c>
    </row>
    <row collapsed="false" customFormat="false" customHeight="true" hidden="false" ht="12" outlineLevel="0" r="112">
      <c r="A112" s="326"/>
      <c r="B112" s="327"/>
      <c r="C112" s="328"/>
      <c r="D112" s="328" t="s">
        <v>1425</v>
      </c>
      <c r="E112" s="328"/>
      <c r="F112" s="329"/>
      <c r="G112" s="330"/>
      <c r="H112" s="330"/>
      <c r="I112" s="329"/>
    </row>
    <row collapsed="false" customFormat="false" customHeight="true" hidden="false" ht="12" outlineLevel="0" r="113">
      <c r="A113" s="291" t="n">
        <v>6</v>
      </c>
      <c r="B113" s="292" t="s">
        <v>1228</v>
      </c>
      <c r="C113" s="293" t="s">
        <v>1426</v>
      </c>
      <c r="D113" s="293" t="s">
        <v>1427</v>
      </c>
      <c r="E113" s="293" t="s">
        <v>124</v>
      </c>
      <c r="F113" s="297" t="n">
        <v>29</v>
      </c>
      <c r="G113" s="296"/>
      <c r="H113" s="296" t="n">
        <f aca="false">F113*G113</f>
        <v>0</v>
      </c>
      <c r="I113" s="297" t="n">
        <v>0</v>
      </c>
    </row>
    <row collapsed="false" customFormat="false" customHeight="true" hidden="false" ht="12" outlineLevel="0" r="114">
      <c r="A114" s="298" t="n">
        <v>7</v>
      </c>
      <c r="B114" s="299" t="s">
        <v>1269</v>
      </c>
      <c r="C114" s="300" t="s">
        <v>1428</v>
      </c>
      <c r="D114" s="300" t="s">
        <v>1429</v>
      </c>
      <c r="E114" s="300" t="s">
        <v>124</v>
      </c>
      <c r="F114" s="303" t="n">
        <v>7</v>
      </c>
      <c r="G114" s="325"/>
      <c r="H114" s="296" t="n">
        <f aca="false">F114*G114</f>
        <v>0</v>
      </c>
      <c r="I114" s="303" t="n">
        <v>0.00112</v>
      </c>
    </row>
    <row collapsed="false" customFormat="false" customHeight="true" hidden="false" ht="12" outlineLevel="0" r="115">
      <c r="A115" s="298" t="n">
        <v>8</v>
      </c>
      <c r="B115" s="299" t="s">
        <v>1269</v>
      </c>
      <c r="C115" s="300" t="s">
        <v>1430</v>
      </c>
      <c r="D115" s="300" t="s">
        <v>1431</v>
      </c>
      <c r="E115" s="300" t="s">
        <v>124</v>
      </c>
      <c r="F115" s="303" t="n">
        <v>10</v>
      </c>
      <c r="G115" s="325"/>
      <c r="H115" s="296" t="n">
        <f aca="false">F115*G115</f>
        <v>0</v>
      </c>
      <c r="I115" s="303" t="n">
        <v>0.0023</v>
      </c>
    </row>
    <row collapsed="false" customFormat="false" customHeight="true" hidden="false" ht="12" outlineLevel="0" r="116">
      <c r="A116" s="298" t="n">
        <v>9</v>
      </c>
      <c r="B116" s="299" t="s">
        <v>1269</v>
      </c>
      <c r="C116" s="300" t="s">
        <v>1432</v>
      </c>
      <c r="D116" s="300" t="s">
        <v>1433</v>
      </c>
      <c r="E116" s="300" t="s">
        <v>124</v>
      </c>
      <c r="F116" s="303" t="n">
        <v>10</v>
      </c>
      <c r="G116" s="325"/>
      <c r="H116" s="296" t="n">
        <f aca="false">F116*G116</f>
        <v>0</v>
      </c>
      <c r="I116" s="303" t="n">
        <v>0.0043</v>
      </c>
    </row>
    <row collapsed="false" customFormat="false" customHeight="true" hidden="false" ht="12" outlineLevel="0" r="117">
      <c r="A117" s="298" t="n">
        <v>10</v>
      </c>
      <c r="B117" s="299" t="s">
        <v>1269</v>
      </c>
      <c r="C117" s="300" t="s">
        <v>1434</v>
      </c>
      <c r="D117" s="300" t="s">
        <v>1435</v>
      </c>
      <c r="E117" s="300" t="s">
        <v>124</v>
      </c>
      <c r="F117" s="303" t="n">
        <v>7</v>
      </c>
      <c r="G117" s="325"/>
      <c r="H117" s="296" t="n">
        <f aca="false">F117*G117</f>
        <v>0</v>
      </c>
      <c r="I117" s="303" t="n">
        <v>0.00091</v>
      </c>
    </row>
    <row collapsed="false" customFormat="false" customHeight="true" hidden="false" ht="12" outlineLevel="0" r="118">
      <c r="A118" s="298" t="n">
        <v>11</v>
      </c>
      <c r="B118" s="299" t="s">
        <v>1269</v>
      </c>
      <c r="C118" s="300" t="s">
        <v>1436</v>
      </c>
      <c r="D118" s="300" t="s">
        <v>1437</v>
      </c>
      <c r="E118" s="300" t="s">
        <v>124</v>
      </c>
      <c r="F118" s="303" t="n">
        <v>7</v>
      </c>
      <c r="G118" s="325"/>
      <c r="H118" s="296" t="n">
        <f aca="false">F118*G118</f>
        <v>0</v>
      </c>
      <c r="I118" s="303" t="n">
        <v>0.0014</v>
      </c>
    </row>
    <row collapsed="false" customFormat="false" customHeight="true" hidden="false" ht="12" outlineLevel="0" r="119">
      <c r="A119" s="291" t="n">
        <v>12</v>
      </c>
      <c r="B119" s="292" t="s">
        <v>1228</v>
      </c>
      <c r="C119" s="293" t="s">
        <v>1438</v>
      </c>
      <c r="D119" s="293" t="s">
        <v>1439</v>
      </c>
      <c r="E119" s="293" t="s">
        <v>124</v>
      </c>
      <c r="F119" s="297" t="n">
        <v>7</v>
      </c>
      <c r="G119" s="296"/>
      <c r="H119" s="296" t="n">
        <f aca="false">F119*G119</f>
        <v>0</v>
      </c>
      <c r="I119" s="297" t="n">
        <v>0</v>
      </c>
    </row>
    <row collapsed="false" customFormat="false" customHeight="true" hidden="false" ht="12" outlineLevel="0" r="120">
      <c r="A120" s="298" t="n">
        <v>13</v>
      </c>
      <c r="B120" s="299" t="s">
        <v>1269</v>
      </c>
      <c r="C120" s="300" t="s">
        <v>1440</v>
      </c>
      <c r="D120" s="300" t="s">
        <v>1441</v>
      </c>
      <c r="E120" s="300" t="s">
        <v>124</v>
      </c>
      <c r="F120" s="303" t="n">
        <v>7</v>
      </c>
      <c r="G120" s="325"/>
      <c r="H120" s="296" t="n">
        <f aca="false">F120*G120</f>
        <v>0</v>
      </c>
      <c r="I120" s="303" t="n">
        <v>0.0294</v>
      </c>
    </row>
    <row collapsed="false" customFormat="false" customHeight="true" hidden="false" ht="12" outlineLevel="0" r="121">
      <c r="A121" s="291" t="n">
        <v>4</v>
      </c>
      <c r="B121" s="292" t="s">
        <v>1228</v>
      </c>
      <c r="C121" s="293" t="s">
        <v>1442</v>
      </c>
      <c r="D121" s="293" t="s">
        <v>1443</v>
      </c>
      <c r="E121" s="293" t="s">
        <v>124</v>
      </c>
      <c r="F121" s="297" t="n">
        <v>5</v>
      </c>
      <c r="G121" s="296"/>
      <c r="H121" s="296" t="n">
        <f aca="false">F121*G121</f>
        <v>0</v>
      </c>
      <c r="I121" s="297" t="n">
        <v>0</v>
      </c>
    </row>
    <row collapsed="false" customFormat="false" customHeight="true" hidden="false" ht="12" outlineLevel="0" r="122">
      <c r="A122" s="298" t="n">
        <v>5</v>
      </c>
      <c r="B122" s="299" t="s">
        <v>1269</v>
      </c>
      <c r="C122" s="300" t="s">
        <v>1444</v>
      </c>
      <c r="D122" s="300" t="s">
        <v>1445</v>
      </c>
      <c r="E122" s="300" t="s">
        <v>124</v>
      </c>
      <c r="F122" s="303" t="n">
        <v>5</v>
      </c>
      <c r="G122" s="325"/>
      <c r="H122" s="296" t="n">
        <f aca="false">F122*G122</f>
        <v>0</v>
      </c>
      <c r="I122" s="303" t="n">
        <v>0.02</v>
      </c>
    </row>
    <row collapsed="false" customFormat="false" customHeight="true" hidden="false" ht="15.6" outlineLevel="0" r="123">
      <c r="A123" s="309"/>
      <c r="B123" s="310"/>
      <c r="C123" s="311"/>
      <c r="D123" s="311" t="s">
        <v>52</v>
      </c>
      <c r="E123" s="311"/>
      <c r="F123" s="315"/>
      <c r="G123" s="331"/>
      <c r="H123" s="314" t="n">
        <f aca="false">SUM(H108:H122)</f>
        <v>0</v>
      </c>
      <c r="I123" s="315" t="n">
        <v>0.23883</v>
      </c>
    </row>
    <row collapsed="false" customFormat="false" customHeight="true" hidden="false" ht="15" outlineLevel="0" r="125">
      <c r="D125" s="332" t="s">
        <v>1446</v>
      </c>
      <c r="E125" s="333"/>
      <c r="F125" s="334"/>
      <c r="G125" s="335"/>
      <c r="H125" s="336" t="n">
        <f aca="false">H105+H123</f>
        <v>0</v>
      </c>
    </row>
    <row collapsed="false" customFormat="false" customHeight="true" hidden="false" ht="12.85" outlineLevel="0" r="1048575"/>
    <row collapsed="false" customFormat="false" customHeight="true" hidden="false" ht="12.85" outlineLevel="0" r="1048576"/>
  </sheetData>
  <printOptions headings="false" gridLines="false" gridLinesSet="true" horizontalCentered="false" verticalCentered="false"/>
  <pageMargins left="0.39375" right="0.39375" top="0.7875" bottom="0.7875" header="0.511805555555555" footer="0"/>
  <pageSetup blackAndWhite="false" cellComments="none" copies="1" draft="false" firstPageNumber="0" fitToHeight="100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H11" activeCellId="0" pane="topLeft" sqref="H11"/>
    </sheetView>
  </sheetViews>
  <sheetFormatPr defaultRowHeight="14.4"/>
  <cols>
    <col collapsed="false" hidden="false" max="1" min="1" style="0" width="5.21938775510204"/>
    <col collapsed="false" hidden="false" max="2" min="2" style="0" width="2.22448979591837"/>
    <col collapsed="false" hidden="false" max="3" min="3" style="0" width="10.4489795918367"/>
    <col collapsed="false" hidden="false" max="4" min="4" style="0" width="42.7755102040816"/>
    <col collapsed="false" hidden="false" max="5" min="5" style="0" width="6.11224489795918"/>
    <col collapsed="false" hidden="false" max="7" min="6" style="0" width="8.72959183673469"/>
    <col collapsed="false" hidden="false" max="8" min="8" style="0" width="11.5561224489796"/>
    <col collapsed="false" hidden="false" max="9" min="9" style="0" width="8.72959183673469"/>
    <col collapsed="false" hidden="false" max="10" min="10" style="0" width="8.10714285714286"/>
    <col collapsed="false" hidden="false" max="12" min="11" style="0" width="8.72959183673469"/>
    <col collapsed="false" hidden="false" max="13" min="13" style="0" width="2.99489795918367"/>
    <col collapsed="false" hidden="false" max="1025" min="14" style="0" width="8.72959183673469"/>
  </cols>
  <sheetData>
    <row collapsed="false" customFormat="false" customHeight="false" hidden="false" ht="14.4" outlineLevel="0" r="1">
      <c r="A1" s="23"/>
      <c r="B1" s="24"/>
      <c r="C1" s="25" t="s">
        <v>40</v>
      </c>
      <c r="D1" s="26" t="s">
        <v>41</v>
      </c>
      <c r="E1" s="27" t="s">
        <v>1</v>
      </c>
      <c r="F1" s="28"/>
      <c r="G1" s="29"/>
      <c r="H1" s="24"/>
      <c r="I1" s="30"/>
      <c r="J1" s="24"/>
      <c r="K1" s="30"/>
      <c r="L1" s="30" t="s">
        <v>849</v>
      </c>
      <c r="M1" s="31"/>
    </row>
    <row collapsed="false" customFormat="false" customHeight="false" hidden="false" ht="14.4" outlineLevel="0" r="2">
      <c r="A2" s="33"/>
      <c r="B2" s="34"/>
      <c r="C2" s="35" t="s">
        <v>43</v>
      </c>
      <c r="D2" s="36" t="s">
        <v>44</v>
      </c>
      <c r="E2" s="34" t="s">
        <v>1408</v>
      </c>
      <c r="F2" s="37"/>
      <c r="G2" s="38"/>
      <c r="H2" s="39"/>
      <c r="I2" s="34"/>
      <c r="J2" s="40"/>
      <c r="K2" s="40"/>
      <c r="L2" s="40"/>
      <c r="M2" s="41"/>
    </row>
    <row collapsed="false" customFormat="false" customHeight="true" hidden="false" ht="12" outlineLevel="0" r="3">
      <c r="A3" s="42" t="s">
        <v>46</v>
      </c>
      <c r="B3" s="43" t="s">
        <v>47</v>
      </c>
      <c r="C3" s="43"/>
      <c r="D3" s="43" t="s">
        <v>48</v>
      </c>
      <c r="E3" s="44" t="s">
        <v>49</v>
      </c>
      <c r="F3" s="45" t="s">
        <v>50</v>
      </c>
      <c r="G3" s="46" t="s">
        <v>51</v>
      </c>
      <c r="H3" s="47" t="s">
        <v>52</v>
      </c>
      <c r="I3" s="44" t="s">
        <v>53</v>
      </c>
      <c r="J3" s="48" t="s">
        <v>54</v>
      </c>
      <c r="K3" s="44" t="s">
        <v>55</v>
      </c>
      <c r="L3" s="48" t="s">
        <v>54</v>
      </c>
      <c r="M3" s="48" t="s">
        <v>56</v>
      </c>
    </row>
    <row collapsed="false" customFormat="false" customHeight="true" hidden="false" ht="15.6" outlineLevel="0" r="4">
      <c r="A4" s="337"/>
      <c r="B4" s="50"/>
      <c r="C4" s="51"/>
      <c r="D4" s="52" t="s">
        <v>30</v>
      </c>
      <c r="E4" s="53"/>
      <c r="F4" s="54"/>
      <c r="G4" s="55"/>
      <c r="H4" s="56" t="n">
        <f aca="false">SUM(H5:H11)</f>
        <v>0</v>
      </c>
      <c r="I4" s="57"/>
      <c r="J4" s="56" t="n">
        <f aca="false">SUM(J5:J11)</f>
        <v>0</v>
      </c>
      <c r="K4" s="59"/>
      <c r="L4" s="56" t="n">
        <f aca="false">SUM(L5:L11)</f>
        <v>0</v>
      </c>
      <c r="M4" s="58"/>
    </row>
    <row collapsed="false" customFormat="false" customHeight="false" hidden="false" ht="14.05" outlineLevel="0" r="5">
      <c r="A5" s="60" t="n">
        <v>1</v>
      </c>
      <c r="B5" s="338"/>
      <c r="C5" s="339" t="s">
        <v>1447</v>
      </c>
      <c r="D5" s="339" t="s">
        <v>1448</v>
      </c>
      <c r="E5" s="340" t="s">
        <v>124</v>
      </c>
      <c r="F5" s="341" t="n">
        <v>2</v>
      </c>
      <c r="G5" s="342"/>
      <c r="H5" s="343" t="n">
        <f aca="false">G5*F5</f>
        <v>0</v>
      </c>
      <c r="I5" s="344" t="n">
        <v>0</v>
      </c>
      <c r="J5" s="69" t="n">
        <f aca="false">F5*I5</f>
        <v>0</v>
      </c>
      <c r="K5" s="68"/>
      <c r="L5" s="69" t="n">
        <f aca="false">F5*K5</f>
        <v>0</v>
      </c>
      <c r="M5" s="70"/>
    </row>
    <row collapsed="false" customFormat="false" customHeight="false" hidden="false" ht="14.4" outlineLevel="0" r="6">
      <c r="A6" s="60" t="n">
        <f aca="false">A5+1</f>
        <v>2</v>
      </c>
      <c r="B6" s="338"/>
      <c r="C6" s="339" t="s">
        <v>1449</v>
      </c>
      <c r="D6" s="339" t="s">
        <v>1450</v>
      </c>
      <c r="E6" s="340" t="s">
        <v>124</v>
      </c>
      <c r="F6" s="341" t="n">
        <v>1</v>
      </c>
      <c r="G6" s="342"/>
      <c r="H6" s="343" t="n">
        <f aca="false">G6*F6</f>
        <v>0</v>
      </c>
      <c r="I6" s="344" t="n">
        <v>0</v>
      </c>
      <c r="J6" s="69" t="n">
        <f aca="false">F6*I6</f>
        <v>0</v>
      </c>
      <c r="K6" s="68"/>
      <c r="L6" s="69" t="n">
        <f aca="false">F6*K6</f>
        <v>0</v>
      </c>
      <c r="M6" s="70"/>
    </row>
    <row collapsed="false" customFormat="false" customHeight="false" hidden="false" ht="14.4" outlineLevel="0" r="7">
      <c r="A7" s="60" t="n">
        <f aca="false">A6+1</f>
        <v>3</v>
      </c>
      <c r="B7" s="338"/>
      <c r="C7" s="339" t="s">
        <v>1451</v>
      </c>
      <c r="D7" s="339" t="s">
        <v>1452</v>
      </c>
      <c r="E7" s="340" t="s">
        <v>124</v>
      </c>
      <c r="F7" s="341" t="n">
        <v>1</v>
      </c>
      <c r="G7" s="342"/>
      <c r="H7" s="343" t="n">
        <f aca="false">G7*F7</f>
        <v>0</v>
      </c>
      <c r="I7" s="344" t="n">
        <v>0</v>
      </c>
      <c r="J7" s="69" t="n">
        <f aca="false">F7*I7</f>
        <v>0</v>
      </c>
      <c r="K7" s="68"/>
      <c r="L7" s="69" t="n">
        <f aca="false">F7*K7</f>
        <v>0</v>
      </c>
      <c r="M7" s="70"/>
    </row>
    <row collapsed="false" customFormat="false" customHeight="false" hidden="false" ht="14.4" outlineLevel="0" r="8">
      <c r="A8" s="60" t="n">
        <f aca="false">A7+1</f>
        <v>4</v>
      </c>
      <c r="B8" s="338"/>
      <c r="C8" s="339" t="s">
        <v>1453</v>
      </c>
      <c r="D8" s="339" t="s">
        <v>1454</v>
      </c>
      <c r="E8" s="340" t="s">
        <v>115</v>
      </c>
      <c r="F8" s="341" t="n">
        <v>300</v>
      </c>
      <c r="G8" s="342"/>
      <c r="H8" s="343" t="n">
        <f aca="false">G8*F8</f>
        <v>0</v>
      </c>
      <c r="I8" s="344" t="n">
        <v>0</v>
      </c>
      <c r="J8" s="69" t="n">
        <f aca="false">F8*I8</f>
        <v>0</v>
      </c>
      <c r="K8" s="68"/>
      <c r="L8" s="69" t="n">
        <f aca="false">F8*K8</f>
        <v>0</v>
      </c>
      <c r="M8" s="70"/>
    </row>
    <row collapsed="false" customFormat="false" customHeight="false" hidden="false" ht="14.4" outlineLevel="0" r="9">
      <c r="A9" s="60" t="n">
        <f aca="false">A8+1</f>
        <v>5</v>
      </c>
      <c r="B9" s="338"/>
      <c r="C9" s="339" t="s">
        <v>1455</v>
      </c>
      <c r="D9" s="339" t="s">
        <v>1456</v>
      </c>
      <c r="E9" s="340" t="s">
        <v>124</v>
      </c>
      <c r="F9" s="341" t="n">
        <v>15</v>
      </c>
      <c r="G9" s="342"/>
      <c r="H9" s="343" t="n">
        <f aca="false">G9*F9</f>
        <v>0</v>
      </c>
      <c r="I9" s="344" t="n">
        <v>0</v>
      </c>
      <c r="J9" s="69" t="n">
        <f aca="false">F9*I9</f>
        <v>0</v>
      </c>
      <c r="K9" s="68"/>
      <c r="L9" s="69" t="n">
        <f aca="false">F9*K9</f>
        <v>0</v>
      </c>
      <c r="M9" s="70"/>
    </row>
    <row collapsed="false" customFormat="false" customHeight="false" hidden="false" ht="14.4" outlineLevel="0" r="10">
      <c r="A10" s="60" t="n">
        <f aca="false">A9+1</f>
        <v>6</v>
      </c>
      <c r="B10" s="338"/>
      <c r="C10" s="339" t="s">
        <v>1457</v>
      </c>
      <c r="D10" s="339" t="s">
        <v>1458</v>
      </c>
      <c r="E10" s="340" t="s">
        <v>124</v>
      </c>
      <c r="F10" s="341" t="n">
        <v>3</v>
      </c>
      <c r="G10" s="342"/>
      <c r="H10" s="343" t="n">
        <f aca="false">G10*F10</f>
        <v>0</v>
      </c>
      <c r="I10" s="344" t="n">
        <v>0</v>
      </c>
      <c r="J10" s="69" t="n">
        <f aca="false">F10*I10</f>
        <v>0</v>
      </c>
      <c r="K10" s="68"/>
      <c r="L10" s="69" t="n">
        <f aca="false">F10*K10</f>
        <v>0</v>
      </c>
      <c r="M10" s="70"/>
    </row>
    <row collapsed="false" customFormat="false" customHeight="false" hidden="false" ht="14.05" outlineLevel="0" r="11">
      <c r="A11" s="60" t="n">
        <f aca="false">A10+1</f>
        <v>7</v>
      </c>
      <c r="B11" s="338"/>
      <c r="C11" s="339" t="s">
        <v>1459</v>
      </c>
      <c r="D11" s="339" t="s">
        <v>1460</v>
      </c>
      <c r="E11" s="340" t="s">
        <v>285</v>
      </c>
      <c r="F11" s="341" t="n">
        <v>1</v>
      </c>
      <c r="G11" s="342"/>
      <c r="H11" s="343" t="n">
        <f aca="false">G11*F11</f>
        <v>0</v>
      </c>
      <c r="I11" s="344" t="n">
        <v>0</v>
      </c>
      <c r="J11" s="69" t="n">
        <f aca="false">F11*I11</f>
        <v>0</v>
      </c>
      <c r="K11" s="68"/>
      <c r="L11" s="69" t="n">
        <f aca="false">F11*K11</f>
        <v>0</v>
      </c>
      <c r="M11" s="70"/>
    </row>
  </sheetData>
  <printOptions headings="false" gridLines="false" gridLinesSet="true" horizontalCentered="false" verticalCentered="false"/>
  <pageMargins left="0.7" right="0.559722222222222" top="0.7875" bottom="0.78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H4" activeCellId="0" pane="topLeft" sqref="H4"/>
    </sheetView>
  </sheetViews>
  <sheetFormatPr defaultRowHeight="14.4"/>
  <cols>
    <col collapsed="false" hidden="false" max="1" min="1" style="0" width="5.21938775510204"/>
    <col collapsed="false" hidden="false" max="2" min="2" style="0" width="2.22448979591837"/>
    <col collapsed="false" hidden="false" max="3" min="3" style="0" width="10.4489795918367"/>
    <col collapsed="false" hidden="false" max="4" min="4" style="0" width="42.7755102040816"/>
    <col collapsed="false" hidden="false" max="5" min="5" style="0" width="6.11224489795918"/>
    <col collapsed="false" hidden="false" max="7" min="6" style="0" width="8.72959183673469"/>
    <col collapsed="false" hidden="false" max="8" min="8" style="0" width="11.5561224489796"/>
    <col collapsed="false" hidden="false" max="9" min="9" style="0" width="8.72959183673469"/>
    <col collapsed="false" hidden="false" max="10" min="10" style="0" width="8.10714285714286"/>
    <col collapsed="false" hidden="false" max="12" min="11" style="0" width="8.72959183673469"/>
    <col collapsed="false" hidden="false" max="13" min="13" style="0" width="2.99489795918367"/>
    <col collapsed="false" hidden="false" max="1025" min="14" style="0" width="8.72959183673469"/>
  </cols>
  <sheetData>
    <row collapsed="false" customFormat="false" customHeight="false" hidden="false" ht="14.4" outlineLevel="0" r="1">
      <c r="A1" s="23"/>
      <c r="B1" s="24"/>
      <c r="C1" s="25" t="s">
        <v>40</v>
      </c>
      <c r="D1" s="26" t="s">
        <v>41</v>
      </c>
      <c r="E1" s="27" t="s">
        <v>1</v>
      </c>
      <c r="F1" s="28"/>
      <c r="G1" s="29"/>
      <c r="H1" s="24"/>
      <c r="I1" s="30"/>
      <c r="J1" s="24"/>
      <c r="K1" s="30"/>
      <c r="L1" s="30" t="s">
        <v>849</v>
      </c>
      <c r="M1" s="31"/>
    </row>
    <row collapsed="false" customFormat="false" customHeight="false" hidden="false" ht="14.4" outlineLevel="0" r="2">
      <c r="A2" s="33"/>
      <c r="B2" s="34"/>
      <c r="C2" s="35" t="s">
        <v>43</v>
      </c>
      <c r="D2" s="36" t="s">
        <v>44</v>
      </c>
      <c r="E2" s="34" t="s">
        <v>1461</v>
      </c>
      <c r="F2" s="37"/>
      <c r="G2" s="38"/>
      <c r="H2" s="39"/>
      <c r="I2" s="34"/>
      <c r="J2" s="40"/>
      <c r="K2" s="40"/>
      <c r="L2" s="40"/>
      <c r="M2" s="41"/>
    </row>
    <row collapsed="false" customFormat="false" customHeight="true" hidden="false" ht="12" outlineLevel="0" r="3">
      <c r="A3" s="42" t="s">
        <v>46</v>
      </c>
      <c r="B3" s="43" t="s">
        <v>47</v>
      </c>
      <c r="C3" s="43"/>
      <c r="D3" s="43" t="s">
        <v>48</v>
      </c>
      <c r="E3" s="44" t="s">
        <v>49</v>
      </c>
      <c r="F3" s="45" t="s">
        <v>50</v>
      </c>
      <c r="G3" s="46" t="s">
        <v>51</v>
      </c>
      <c r="H3" s="47" t="s">
        <v>52</v>
      </c>
      <c r="I3" s="44" t="s">
        <v>53</v>
      </c>
      <c r="J3" s="48" t="s">
        <v>54</v>
      </c>
      <c r="K3" s="44" t="s">
        <v>55</v>
      </c>
      <c r="L3" s="48" t="s">
        <v>54</v>
      </c>
      <c r="M3" s="48" t="s">
        <v>56</v>
      </c>
    </row>
    <row collapsed="false" customFormat="false" customHeight="true" hidden="false" ht="15.6" outlineLevel="0" r="4">
      <c r="A4" s="337"/>
      <c r="B4" s="50"/>
      <c r="C4" s="51"/>
      <c r="D4" s="52" t="s">
        <v>31</v>
      </c>
      <c r="E4" s="53"/>
      <c r="F4" s="54"/>
      <c r="G4" s="55"/>
      <c r="H4" s="56" t="n">
        <f aca="false">SUM(H5:H7)</f>
        <v>0</v>
      </c>
      <c r="I4" s="57"/>
      <c r="J4" s="91" t="n">
        <f aca="false">SUM(J5:J7)</f>
        <v>0.009252</v>
      </c>
      <c r="K4" s="59"/>
      <c r="L4" s="345" t="n">
        <f aca="false">SUM(L5:L7)</f>
        <v>0</v>
      </c>
      <c r="M4" s="58"/>
    </row>
    <row collapsed="false" customFormat="false" customHeight="false" hidden="false" ht="14.4" outlineLevel="0" r="5">
      <c r="A5" s="60" t="n">
        <v>1</v>
      </c>
      <c r="B5" s="338"/>
      <c r="C5" s="339" t="s">
        <v>1462</v>
      </c>
      <c r="D5" s="339" t="s">
        <v>1463</v>
      </c>
      <c r="E5" s="340" t="s">
        <v>124</v>
      </c>
      <c r="F5" s="341" t="n">
        <v>3</v>
      </c>
      <c r="G5" s="342"/>
      <c r="H5" s="343" t="n">
        <f aca="false">G5*F5</f>
        <v>0</v>
      </c>
      <c r="I5" s="344" t="n">
        <v>0</v>
      </c>
      <c r="J5" s="94" t="n">
        <f aca="false">I5</f>
        <v>0</v>
      </c>
      <c r="K5" s="68"/>
      <c r="L5" s="69" t="n">
        <v>0</v>
      </c>
      <c r="M5" s="70"/>
    </row>
    <row collapsed="false" customFormat="false" customHeight="false" hidden="false" ht="14.4" outlineLevel="0" r="6">
      <c r="A6" s="60" t="n">
        <f aca="false">A5+1</f>
        <v>2</v>
      </c>
      <c r="B6" s="338"/>
      <c r="C6" s="346" t="s">
        <v>1464</v>
      </c>
      <c r="D6" s="346" t="s">
        <v>1465</v>
      </c>
      <c r="E6" s="347" t="s">
        <v>124</v>
      </c>
      <c r="F6" s="348" t="n">
        <v>3</v>
      </c>
      <c r="G6" s="349"/>
      <c r="H6" s="350" t="n">
        <f aca="false">G6*F6</f>
        <v>0</v>
      </c>
      <c r="I6" s="351" t="n">
        <v>0.0027</v>
      </c>
      <c r="J6" s="94" t="n">
        <f aca="false">I6</f>
        <v>0.0027</v>
      </c>
      <c r="K6" s="68"/>
      <c r="L6" s="69" t="n">
        <v>0</v>
      </c>
      <c r="M6" s="70"/>
    </row>
    <row collapsed="false" customFormat="false" customHeight="false" hidden="false" ht="21.6" outlineLevel="0" r="7">
      <c r="A7" s="60" t="n">
        <f aca="false">A6+1</f>
        <v>3</v>
      </c>
      <c r="B7" s="338"/>
      <c r="C7" s="339" t="s">
        <v>1466</v>
      </c>
      <c r="D7" s="339" t="s">
        <v>1467</v>
      </c>
      <c r="E7" s="340" t="s">
        <v>115</v>
      </c>
      <c r="F7" s="341" t="n">
        <v>2.1</v>
      </c>
      <c r="G7" s="342"/>
      <c r="H7" s="343" t="n">
        <f aca="false">G7*F7</f>
        <v>0</v>
      </c>
      <c r="I7" s="344" t="n">
        <v>0.006552</v>
      </c>
      <c r="J7" s="94" t="n">
        <f aca="false">I7</f>
        <v>0.006552</v>
      </c>
      <c r="K7" s="68"/>
      <c r="L7" s="69" t="n">
        <v>0</v>
      </c>
      <c r="M7" s="70"/>
    </row>
    <row collapsed="false" customFormat="false" customHeight="false" hidden="false" ht="14.05" outlineLevel="0" r="14"/>
  </sheetData>
  <printOptions headings="false" gridLines="false" gridLinesSet="true" horizontalCentered="false" verticalCentered="false"/>
  <pageMargins left="0.7" right="0.559722222222222" top="0.7875" bottom="0.78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LibreOffice/4.1.3.2$Windows_x86 LibreOffice_project/70feb7d99726f064edab4605a8ab840c50ec57a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2018-02-14T10:22:13Z</dcterms:created>
  <dc:creator>ROZTYLY</dc:creator>
  <cp:lastModifiedBy>ROZTYLY</cp:lastModifiedBy>
  <cp:lastPrinted>2018-04-15T11:07:15Z</cp:lastPrinted>
  <dcterms:modified xsi:type="dcterms:W3CDTF">2018-05-10T13:19:06Z</dcterms:modified>
  <cp:revision>0</cp:revision>
</cp:coreProperties>
</file>