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2021_30_06 - Novákovo nám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'2021_30_06 - Novákovo nám...'!$C$99:$K$629</definedName>
    <definedName name="_xlnm.Print_Area" localSheetId="1">'2021_30_06 - Novákovo nám...'!$C$4:$J$37,'2021_30_06 - Novákovo nám...'!$C$43:$J$83,'2021_30_06 - Novákovo nám...'!$C$89:$J$629</definedName>
    <definedName name="_xlnm.Print_Titles" localSheetId="1">'2021_30_06 - Novákovo nám...'!$99:$99</definedName>
    <definedName name="_xlnm.Print_Area" localSheetId="2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2" l="1" r="J35"/>
  <c r="J34"/>
  <c i="1" r="AY55"/>
  <c i="2" r="J33"/>
  <c i="1" r="AX55"/>
  <c i="2" r="BI627"/>
  <c r="BG627"/>
  <c r="BF627"/>
  <c r="BE627"/>
  <c r="T627"/>
  <c r="T626"/>
  <c r="R627"/>
  <c r="R626"/>
  <c r="P627"/>
  <c r="P626"/>
  <c r="BI623"/>
  <c r="BG623"/>
  <c r="BF623"/>
  <c r="BE623"/>
  <c r="T623"/>
  <c r="T622"/>
  <c r="R623"/>
  <c r="R622"/>
  <c r="P623"/>
  <c r="P622"/>
  <c r="BI619"/>
  <c r="BG619"/>
  <c r="BF619"/>
  <c r="BE619"/>
  <c r="T619"/>
  <c r="T618"/>
  <c r="R619"/>
  <c r="R618"/>
  <c r="P619"/>
  <c r="P618"/>
  <c r="BI615"/>
  <c r="BG615"/>
  <c r="BF615"/>
  <c r="BE615"/>
  <c r="T615"/>
  <c r="T614"/>
  <c r="R615"/>
  <c r="R614"/>
  <c r="P615"/>
  <c r="P614"/>
  <c r="BI611"/>
  <c r="BG611"/>
  <c r="BF611"/>
  <c r="BE611"/>
  <c r="T611"/>
  <c r="R611"/>
  <c r="P611"/>
  <c r="BI608"/>
  <c r="BG608"/>
  <c r="BF608"/>
  <c r="BE608"/>
  <c r="T608"/>
  <c r="R608"/>
  <c r="P608"/>
  <c r="BI604"/>
  <c r="BG604"/>
  <c r="BF604"/>
  <c r="BE604"/>
  <c r="T604"/>
  <c r="T603"/>
  <c r="R604"/>
  <c r="R603"/>
  <c r="P604"/>
  <c r="P603"/>
  <c r="BI599"/>
  <c r="BG599"/>
  <c r="BF599"/>
  <c r="BE599"/>
  <c r="T599"/>
  <c r="T598"/>
  <c r="R599"/>
  <c r="R598"/>
  <c r="P599"/>
  <c r="P598"/>
  <c r="BI595"/>
  <c r="BG595"/>
  <c r="BF595"/>
  <c r="BE595"/>
  <c r="T595"/>
  <c r="R595"/>
  <c r="P595"/>
  <c r="BI592"/>
  <c r="BG592"/>
  <c r="BF592"/>
  <c r="BE592"/>
  <c r="T592"/>
  <c r="R592"/>
  <c r="P592"/>
  <c r="BI587"/>
  <c r="BG587"/>
  <c r="BF587"/>
  <c r="BE587"/>
  <c r="T587"/>
  <c r="R587"/>
  <c r="P587"/>
  <c r="BI584"/>
  <c r="BG584"/>
  <c r="BF584"/>
  <c r="BE584"/>
  <c r="T584"/>
  <c r="R584"/>
  <c r="P584"/>
  <c r="BI580"/>
  <c r="BG580"/>
  <c r="BF580"/>
  <c r="BE580"/>
  <c r="T580"/>
  <c r="R580"/>
  <c r="P580"/>
  <c r="BI578"/>
  <c r="BG578"/>
  <c r="BF578"/>
  <c r="BE578"/>
  <c r="T578"/>
  <c r="R578"/>
  <c r="P578"/>
  <c r="BI575"/>
  <c r="BG575"/>
  <c r="BF575"/>
  <c r="BE575"/>
  <c r="T575"/>
  <c r="R575"/>
  <c r="P575"/>
  <c r="BI572"/>
  <c r="BG572"/>
  <c r="BF572"/>
  <c r="BE572"/>
  <c r="T572"/>
  <c r="R572"/>
  <c r="P572"/>
  <c r="BI569"/>
  <c r="BG569"/>
  <c r="BF569"/>
  <c r="BE569"/>
  <c r="T569"/>
  <c r="R569"/>
  <c r="P569"/>
  <c r="BI566"/>
  <c r="BG566"/>
  <c r="BF566"/>
  <c r="BE566"/>
  <c r="T566"/>
  <c r="R566"/>
  <c r="P566"/>
  <c r="BI563"/>
  <c r="BG563"/>
  <c r="BF563"/>
  <c r="BE563"/>
  <c r="T563"/>
  <c r="R563"/>
  <c r="P563"/>
  <c r="BI560"/>
  <c r="BG560"/>
  <c r="BF560"/>
  <c r="BE560"/>
  <c r="T560"/>
  <c r="R560"/>
  <c r="P560"/>
  <c r="BI557"/>
  <c r="BG557"/>
  <c r="BF557"/>
  <c r="BE557"/>
  <c r="T557"/>
  <c r="R557"/>
  <c r="P557"/>
  <c r="BI554"/>
  <c r="BG554"/>
  <c r="BF554"/>
  <c r="BE554"/>
  <c r="T554"/>
  <c r="R554"/>
  <c r="P554"/>
  <c r="BI551"/>
  <c r="BG551"/>
  <c r="BF551"/>
  <c r="BE551"/>
  <c r="T551"/>
  <c r="R551"/>
  <c r="P551"/>
  <c r="BI548"/>
  <c r="BG548"/>
  <c r="BF548"/>
  <c r="BE548"/>
  <c r="T548"/>
  <c r="R548"/>
  <c r="P548"/>
  <c r="BI544"/>
  <c r="BG544"/>
  <c r="BF544"/>
  <c r="BE544"/>
  <c r="T544"/>
  <c r="R544"/>
  <c r="P544"/>
  <c r="BI541"/>
  <c r="BG541"/>
  <c r="BF541"/>
  <c r="BE541"/>
  <c r="T541"/>
  <c r="R541"/>
  <c r="P541"/>
  <c r="BI538"/>
  <c r="BG538"/>
  <c r="BF538"/>
  <c r="BE538"/>
  <c r="T538"/>
  <c r="R538"/>
  <c r="P538"/>
  <c r="BI535"/>
  <c r="BG535"/>
  <c r="BF535"/>
  <c r="BE535"/>
  <c r="T535"/>
  <c r="R535"/>
  <c r="P535"/>
  <c r="BI532"/>
  <c r="BG532"/>
  <c r="BF532"/>
  <c r="BE532"/>
  <c r="T532"/>
  <c r="R532"/>
  <c r="P532"/>
  <c r="BI529"/>
  <c r="BG529"/>
  <c r="BF529"/>
  <c r="BE529"/>
  <c r="T529"/>
  <c r="R529"/>
  <c r="P529"/>
  <c r="BI526"/>
  <c r="BG526"/>
  <c r="BF526"/>
  <c r="BE526"/>
  <c r="T526"/>
  <c r="R526"/>
  <c r="P526"/>
  <c r="BI523"/>
  <c r="BG523"/>
  <c r="BF523"/>
  <c r="BE523"/>
  <c r="T523"/>
  <c r="R523"/>
  <c r="P523"/>
  <c r="BI520"/>
  <c r="BG520"/>
  <c r="BF520"/>
  <c r="BE520"/>
  <c r="T520"/>
  <c r="R520"/>
  <c r="P520"/>
  <c r="BI517"/>
  <c r="BG517"/>
  <c r="BF517"/>
  <c r="BE517"/>
  <c r="T517"/>
  <c r="R517"/>
  <c r="P517"/>
  <c r="BI514"/>
  <c r="BG514"/>
  <c r="BF514"/>
  <c r="BE514"/>
  <c r="T514"/>
  <c r="R514"/>
  <c r="P514"/>
  <c r="BI506"/>
  <c r="BG506"/>
  <c r="BF506"/>
  <c r="BE506"/>
  <c r="T506"/>
  <c r="R506"/>
  <c r="P506"/>
  <c r="BI503"/>
  <c r="BG503"/>
  <c r="BF503"/>
  <c r="BE503"/>
  <c r="T503"/>
  <c r="R503"/>
  <c r="P503"/>
  <c r="BI500"/>
  <c r="BG500"/>
  <c r="BF500"/>
  <c r="BE500"/>
  <c r="T500"/>
  <c r="R500"/>
  <c r="P500"/>
  <c r="BI497"/>
  <c r="BG497"/>
  <c r="BF497"/>
  <c r="BE497"/>
  <c r="T497"/>
  <c r="R497"/>
  <c r="P497"/>
  <c r="BI494"/>
  <c r="BG494"/>
  <c r="BF494"/>
  <c r="BE494"/>
  <c r="T494"/>
  <c r="R494"/>
  <c r="P494"/>
  <c r="BI490"/>
  <c r="BG490"/>
  <c r="BF490"/>
  <c r="BE490"/>
  <c r="T490"/>
  <c r="R490"/>
  <c r="P490"/>
  <c r="BI487"/>
  <c r="BG487"/>
  <c r="BF487"/>
  <c r="BE487"/>
  <c r="T487"/>
  <c r="R487"/>
  <c r="P487"/>
  <c r="BI484"/>
  <c r="BG484"/>
  <c r="BF484"/>
  <c r="BE484"/>
  <c r="T484"/>
  <c r="R484"/>
  <c r="P484"/>
  <c r="BI481"/>
  <c r="BG481"/>
  <c r="BF481"/>
  <c r="BE481"/>
  <c r="T481"/>
  <c r="R481"/>
  <c r="P481"/>
  <c r="BI478"/>
  <c r="BG478"/>
  <c r="BF478"/>
  <c r="BE478"/>
  <c r="T478"/>
  <c r="R478"/>
  <c r="P478"/>
  <c r="BI475"/>
  <c r="BG475"/>
  <c r="BF475"/>
  <c r="BE475"/>
  <c r="T475"/>
  <c r="R475"/>
  <c r="P475"/>
  <c r="BI472"/>
  <c r="BG472"/>
  <c r="BF472"/>
  <c r="BE472"/>
  <c r="T472"/>
  <c r="R472"/>
  <c r="P472"/>
  <c r="BI467"/>
  <c r="BG467"/>
  <c r="BF467"/>
  <c r="BE467"/>
  <c r="T467"/>
  <c r="R467"/>
  <c r="P467"/>
  <c r="BI464"/>
  <c r="BG464"/>
  <c r="BF464"/>
  <c r="BE464"/>
  <c r="T464"/>
  <c r="R464"/>
  <c r="P464"/>
  <c r="BI460"/>
  <c r="BG460"/>
  <c r="BF460"/>
  <c r="BE460"/>
  <c r="T460"/>
  <c r="R460"/>
  <c r="P460"/>
  <c r="BI457"/>
  <c r="BG457"/>
  <c r="BF457"/>
  <c r="BE457"/>
  <c r="T457"/>
  <c r="R457"/>
  <c r="P457"/>
  <c r="BI454"/>
  <c r="BG454"/>
  <c r="BF454"/>
  <c r="BE454"/>
  <c r="T454"/>
  <c r="R454"/>
  <c r="P454"/>
  <c r="BI451"/>
  <c r="BG451"/>
  <c r="BF451"/>
  <c r="BE451"/>
  <c r="T451"/>
  <c r="R451"/>
  <c r="P451"/>
  <c r="BI448"/>
  <c r="BG448"/>
  <c r="BF448"/>
  <c r="BE448"/>
  <c r="T448"/>
  <c r="R448"/>
  <c r="P448"/>
  <c r="BI445"/>
  <c r="BG445"/>
  <c r="BF445"/>
  <c r="BE445"/>
  <c r="T445"/>
  <c r="R445"/>
  <c r="P445"/>
  <c r="BI442"/>
  <c r="BG442"/>
  <c r="BF442"/>
  <c r="BE442"/>
  <c r="T442"/>
  <c r="R442"/>
  <c r="P442"/>
  <c r="BI437"/>
  <c r="BG437"/>
  <c r="BF437"/>
  <c r="BE437"/>
  <c r="T437"/>
  <c r="R437"/>
  <c r="P437"/>
  <c r="BI434"/>
  <c r="BG434"/>
  <c r="BF434"/>
  <c r="BE434"/>
  <c r="T434"/>
  <c r="R434"/>
  <c r="P434"/>
  <c r="BI430"/>
  <c r="BG430"/>
  <c r="BF430"/>
  <c r="BE430"/>
  <c r="T430"/>
  <c r="R430"/>
  <c r="P430"/>
  <c r="BI428"/>
  <c r="BG428"/>
  <c r="BF428"/>
  <c r="BE428"/>
  <c r="T428"/>
  <c r="R428"/>
  <c r="P428"/>
  <c r="BI425"/>
  <c r="BG425"/>
  <c r="BF425"/>
  <c r="BE425"/>
  <c r="T425"/>
  <c r="R425"/>
  <c r="P425"/>
  <c r="BI422"/>
  <c r="BG422"/>
  <c r="BF422"/>
  <c r="BE422"/>
  <c r="T422"/>
  <c r="R422"/>
  <c r="P422"/>
  <c r="BI419"/>
  <c r="BG419"/>
  <c r="BF419"/>
  <c r="BE419"/>
  <c r="T419"/>
  <c r="R419"/>
  <c r="P419"/>
  <c r="BI416"/>
  <c r="BG416"/>
  <c r="BF416"/>
  <c r="BE416"/>
  <c r="T416"/>
  <c r="R416"/>
  <c r="P416"/>
  <c r="BI413"/>
  <c r="BG413"/>
  <c r="BF413"/>
  <c r="BE413"/>
  <c r="T413"/>
  <c r="R413"/>
  <c r="P413"/>
  <c r="BI410"/>
  <c r="BG410"/>
  <c r="BF410"/>
  <c r="BE410"/>
  <c r="T410"/>
  <c r="R410"/>
  <c r="P410"/>
  <c r="BI404"/>
  <c r="BG404"/>
  <c r="BF404"/>
  <c r="BE404"/>
  <c r="T404"/>
  <c r="R404"/>
  <c r="P404"/>
  <c r="BI401"/>
  <c r="BG401"/>
  <c r="BF401"/>
  <c r="BE401"/>
  <c r="T401"/>
  <c r="R401"/>
  <c r="P401"/>
  <c r="BI397"/>
  <c r="BG397"/>
  <c r="BF397"/>
  <c r="BE397"/>
  <c r="T397"/>
  <c r="R397"/>
  <c r="P397"/>
  <c r="BI394"/>
  <c r="BG394"/>
  <c r="BF394"/>
  <c r="BE394"/>
  <c r="T394"/>
  <c r="R394"/>
  <c r="P394"/>
  <c r="BI391"/>
  <c r="BG391"/>
  <c r="BF391"/>
  <c r="BE391"/>
  <c r="T391"/>
  <c r="R391"/>
  <c r="P391"/>
  <c r="BI388"/>
  <c r="BG388"/>
  <c r="BF388"/>
  <c r="BE388"/>
  <c r="T388"/>
  <c r="R388"/>
  <c r="P388"/>
  <c r="BI385"/>
  <c r="BG385"/>
  <c r="BF385"/>
  <c r="BE385"/>
  <c r="T385"/>
  <c r="R385"/>
  <c r="P385"/>
  <c r="BI383"/>
  <c r="BG383"/>
  <c r="BF383"/>
  <c r="BE383"/>
  <c r="T383"/>
  <c r="R383"/>
  <c r="P383"/>
  <c r="BI380"/>
  <c r="BG380"/>
  <c r="BF380"/>
  <c r="BE380"/>
  <c r="T380"/>
  <c r="R380"/>
  <c r="P380"/>
  <c r="BI377"/>
  <c r="BG377"/>
  <c r="BF377"/>
  <c r="BE377"/>
  <c r="T377"/>
  <c r="R377"/>
  <c r="P377"/>
  <c r="BI374"/>
  <c r="BG374"/>
  <c r="BF374"/>
  <c r="BE374"/>
  <c r="T374"/>
  <c r="R374"/>
  <c r="P374"/>
  <c r="BI371"/>
  <c r="BG371"/>
  <c r="BF371"/>
  <c r="BE371"/>
  <c r="T371"/>
  <c r="R371"/>
  <c r="P371"/>
  <c r="BI368"/>
  <c r="BG368"/>
  <c r="BF368"/>
  <c r="BE368"/>
  <c r="T368"/>
  <c r="R368"/>
  <c r="P368"/>
  <c r="BI366"/>
  <c r="BG366"/>
  <c r="BF366"/>
  <c r="BE366"/>
  <c r="T366"/>
  <c r="R366"/>
  <c r="P366"/>
  <c r="BI363"/>
  <c r="BG363"/>
  <c r="BF363"/>
  <c r="BE363"/>
  <c r="T363"/>
  <c r="R363"/>
  <c r="P363"/>
  <c r="BI360"/>
  <c r="BG360"/>
  <c r="BF360"/>
  <c r="BE360"/>
  <c r="T360"/>
  <c r="R360"/>
  <c r="P360"/>
  <c r="BI357"/>
  <c r="BG357"/>
  <c r="BF357"/>
  <c r="BE357"/>
  <c r="T357"/>
  <c r="R357"/>
  <c r="P357"/>
  <c r="BI354"/>
  <c r="BG354"/>
  <c r="BF354"/>
  <c r="BE354"/>
  <c r="T354"/>
  <c r="R354"/>
  <c r="P354"/>
  <c r="BI351"/>
  <c r="BG351"/>
  <c r="BF351"/>
  <c r="BE351"/>
  <c r="T351"/>
  <c r="R351"/>
  <c r="P351"/>
  <c r="BI348"/>
  <c r="BG348"/>
  <c r="BF348"/>
  <c r="BE348"/>
  <c r="T348"/>
  <c r="R348"/>
  <c r="P348"/>
  <c r="BI345"/>
  <c r="BG345"/>
  <c r="BF345"/>
  <c r="BE345"/>
  <c r="T345"/>
  <c r="R345"/>
  <c r="P345"/>
  <c r="BI342"/>
  <c r="BG342"/>
  <c r="BF342"/>
  <c r="BE342"/>
  <c r="T342"/>
  <c r="R342"/>
  <c r="P342"/>
  <c r="BI339"/>
  <c r="BG339"/>
  <c r="BF339"/>
  <c r="BE339"/>
  <c r="T339"/>
  <c r="R339"/>
  <c r="P339"/>
  <c r="BI336"/>
  <c r="BG336"/>
  <c r="BF336"/>
  <c r="BE336"/>
  <c r="T336"/>
  <c r="R336"/>
  <c r="P336"/>
  <c r="BI333"/>
  <c r="BG333"/>
  <c r="BF333"/>
  <c r="BE333"/>
  <c r="T333"/>
  <c r="R333"/>
  <c r="P333"/>
  <c r="BI330"/>
  <c r="BG330"/>
  <c r="BF330"/>
  <c r="BE330"/>
  <c r="T330"/>
  <c r="R330"/>
  <c r="P330"/>
  <c r="BI326"/>
  <c r="BG326"/>
  <c r="BF326"/>
  <c r="BE326"/>
  <c r="T326"/>
  <c r="R326"/>
  <c r="P326"/>
  <c r="BI323"/>
  <c r="BG323"/>
  <c r="BF323"/>
  <c r="BE323"/>
  <c r="T323"/>
  <c r="R323"/>
  <c r="P323"/>
  <c r="BI321"/>
  <c r="BG321"/>
  <c r="BF321"/>
  <c r="BE321"/>
  <c r="T321"/>
  <c r="R321"/>
  <c r="P321"/>
  <c r="BI318"/>
  <c r="BG318"/>
  <c r="BF318"/>
  <c r="BE318"/>
  <c r="T318"/>
  <c r="R318"/>
  <c r="P318"/>
  <c r="BI315"/>
  <c r="BG315"/>
  <c r="BF315"/>
  <c r="BE315"/>
  <c r="T315"/>
  <c r="R315"/>
  <c r="P315"/>
  <c r="BI312"/>
  <c r="BG312"/>
  <c r="BF312"/>
  <c r="BE312"/>
  <c r="T312"/>
  <c r="R312"/>
  <c r="P312"/>
  <c r="BI309"/>
  <c r="BG309"/>
  <c r="BF309"/>
  <c r="BE309"/>
  <c r="T309"/>
  <c r="R309"/>
  <c r="P309"/>
  <c r="BI306"/>
  <c r="BG306"/>
  <c r="BF306"/>
  <c r="BE306"/>
  <c r="T306"/>
  <c r="R306"/>
  <c r="P306"/>
  <c r="BI303"/>
  <c r="BG303"/>
  <c r="BF303"/>
  <c r="BE303"/>
  <c r="T303"/>
  <c r="R303"/>
  <c r="P303"/>
  <c r="BI300"/>
  <c r="BG300"/>
  <c r="BF300"/>
  <c r="BE300"/>
  <c r="T300"/>
  <c r="R300"/>
  <c r="P300"/>
  <c r="BI297"/>
  <c r="BG297"/>
  <c r="BF297"/>
  <c r="BE297"/>
  <c r="T297"/>
  <c r="R297"/>
  <c r="P297"/>
  <c r="BI295"/>
  <c r="BG295"/>
  <c r="BF295"/>
  <c r="BE295"/>
  <c r="T295"/>
  <c r="R295"/>
  <c r="P295"/>
  <c r="BI293"/>
  <c r="BG293"/>
  <c r="BF293"/>
  <c r="BE293"/>
  <c r="T293"/>
  <c r="R293"/>
  <c r="P293"/>
  <c r="BI291"/>
  <c r="BG291"/>
  <c r="BF291"/>
  <c r="BE291"/>
  <c r="T291"/>
  <c r="R291"/>
  <c r="P291"/>
  <c r="BI288"/>
  <c r="BG288"/>
  <c r="BF288"/>
  <c r="BE288"/>
  <c r="T288"/>
  <c r="R288"/>
  <c r="P288"/>
  <c r="BI285"/>
  <c r="BG285"/>
  <c r="BF285"/>
  <c r="BE285"/>
  <c r="T285"/>
  <c r="R285"/>
  <c r="P285"/>
  <c r="BI282"/>
  <c r="BG282"/>
  <c r="BF282"/>
  <c r="BE282"/>
  <c r="T282"/>
  <c r="R282"/>
  <c r="P282"/>
  <c r="BI279"/>
  <c r="BG279"/>
  <c r="BF279"/>
  <c r="BE279"/>
  <c r="T279"/>
  <c r="R279"/>
  <c r="P279"/>
  <c r="BI276"/>
  <c r="BG276"/>
  <c r="BF276"/>
  <c r="BE276"/>
  <c r="T276"/>
  <c r="R276"/>
  <c r="P276"/>
  <c r="BI273"/>
  <c r="BG273"/>
  <c r="BF273"/>
  <c r="BE273"/>
  <c r="T273"/>
  <c r="R273"/>
  <c r="P273"/>
  <c r="BI270"/>
  <c r="BG270"/>
  <c r="BF270"/>
  <c r="BE270"/>
  <c r="T270"/>
  <c r="R270"/>
  <c r="P270"/>
  <c r="BI267"/>
  <c r="BG267"/>
  <c r="BF267"/>
  <c r="BE267"/>
  <c r="T267"/>
  <c r="R267"/>
  <c r="P267"/>
  <c r="BI264"/>
  <c r="BG264"/>
  <c r="BF264"/>
  <c r="BE264"/>
  <c r="T264"/>
  <c r="R264"/>
  <c r="P264"/>
  <c r="BI260"/>
  <c r="BG260"/>
  <c r="BF260"/>
  <c r="BE260"/>
  <c r="T260"/>
  <c r="R260"/>
  <c r="P260"/>
  <c r="BI257"/>
  <c r="BG257"/>
  <c r="BF257"/>
  <c r="BE257"/>
  <c r="T257"/>
  <c r="R257"/>
  <c r="P257"/>
  <c r="BI254"/>
  <c r="BG254"/>
  <c r="BF254"/>
  <c r="BE254"/>
  <c r="T254"/>
  <c r="R254"/>
  <c r="P254"/>
  <c r="BI251"/>
  <c r="BG251"/>
  <c r="BF251"/>
  <c r="BE251"/>
  <c r="T251"/>
  <c r="R251"/>
  <c r="P251"/>
  <c r="BI248"/>
  <c r="BG248"/>
  <c r="BF248"/>
  <c r="BE248"/>
  <c r="T248"/>
  <c r="R248"/>
  <c r="P248"/>
  <c r="BI244"/>
  <c r="BG244"/>
  <c r="BF244"/>
  <c r="BE244"/>
  <c r="T244"/>
  <c r="R244"/>
  <c r="P244"/>
  <c r="BI241"/>
  <c r="BG241"/>
  <c r="BF241"/>
  <c r="BE241"/>
  <c r="T241"/>
  <c r="R241"/>
  <c r="P241"/>
  <c r="BI238"/>
  <c r="BG238"/>
  <c r="BF238"/>
  <c r="BE238"/>
  <c r="T238"/>
  <c r="R238"/>
  <c r="P238"/>
  <c r="BI235"/>
  <c r="BG235"/>
  <c r="BF235"/>
  <c r="BE235"/>
  <c r="T235"/>
  <c r="R235"/>
  <c r="P235"/>
  <c r="BI233"/>
  <c r="BG233"/>
  <c r="BF233"/>
  <c r="BE233"/>
  <c r="T233"/>
  <c r="R233"/>
  <c r="P233"/>
  <c r="BI230"/>
  <c r="BG230"/>
  <c r="BF230"/>
  <c r="BE230"/>
  <c r="T230"/>
  <c r="R230"/>
  <c r="P230"/>
  <c r="BI227"/>
  <c r="BG227"/>
  <c r="BF227"/>
  <c r="BE227"/>
  <c r="T227"/>
  <c r="R227"/>
  <c r="P227"/>
  <c r="BI224"/>
  <c r="BG224"/>
  <c r="BF224"/>
  <c r="BE224"/>
  <c r="T224"/>
  <c r="R224"/>
  <c r="P224"/>
  <c r="BI221"/>
  <c r="BG221"/>
  <c r="BF221"/>
  <c r="BE221"/>
  <c r="T221"/>
  <c r="R221"/>
  <c r="P221"/>
  <c r="BI218"/>
  <c r="BG218"/>
  <c r="BF218"/>
  <c r="BE218"/>
  <c r="T218"/>
  <c r="R218"/>
  <c r="P218"/>
  <c r="BI215"/>
  <c r="BG215"/>
  <c r="BF215"/>
  <c r="BE215"/>
  <c r="T215"/>
  <c r="R215"/>
  <c r="P215"/>
  <c r="BI212"/>
  <c r="BG212"/>
  <c r="BF212"/>
  <c r="BE212"/>
  <c r="T212"/>
  <c r="R212"/>
  <c r="P212"/>
  <c r="BI209"/>
  <c r="BG209"/>
  <c r="BF209"/>
  <c r="BE209"/>
  <c r="T209"/>
  <c r="R209"/>
  <c r="P209"/>
  <c r="BI206"/>
  <c r="BG206"/>
  <c r="BF206"/>
  <c r="BE206"/>
  <c r="T206"/>
  <c r="R206"/>
  <c r="P206"/>
  <c r="BI203"/>
  <c r="BG203"/>
  <c r="BF203"/>
  <c r="BE203"/>
  <c r="T203"/>
  <c r="R203"/>
  <c r="P203"/>
  <c r="BI200"/>
  <c r="BG200"/>
  <c r="BF200"/>
  <c r="BE200"/>
  <c r="T200"/>
  <c r="R200"/>
  <c r="P200"/>
  <c r="BI197"/>
  <c r="BG197"/>
  <c r="BF197"/>
  <c r="BE197"/>
  <c r="T197"/>
  <c r="R197"/>
  <c r="P197"/>
  <c r="BI194"/>
  <c r="BG194"/>
  <c r="BF194"/>
  <c r="BE194"/>
  <c r="T194"/>
  <c r="R194"/>
  <c r="P194"/>
  <c r="BI191"/>
  <c r="BG191"/>
  <c r="BF191"/>
  <c r="BE191"/>
  <c r="T191"/>
  <c r="R191"/>
  <c r="P191"/>
  <c r="BI188"/>
  <c r="BG188"/>
  <c r="BF188"/>
  <c r="BE188"/>
  <c r="T188"/>
  <c r="R188"/>
  <c r="P188"/>
  <c r="BI185"/>
  <c r="BG185"/>
  <c r="BF185"/>
  <c r="BE185"/>
  <c r="T185"/>
  <c r="R185"/>
  <c r="P185"/>
  <c r="BI182"/>
  <c r="BG182"/>
  <c r="BF182"/>
  <c r="BE182"/>
  <c r="T182"/>
  <c r="R182"/>
  <c r="P182"/>
  <c r="BI179"/>
  <c r="BG179"/>
  <c r="BF179"/>
  <c r="BE179"/>
  <c r="T179"/>
  <c r="R179"/>
  <c r="P179"/>
  <c r="BI176"/>
  <c r="BG176"/>
  <c r="BF176"/>
  <c r="BE176"/>
  <c r="T176"/>
  <c r="R176"/>
  <c r="P176"/>
  <c r="BI173"/>
  <c r="BG173"/>
  <c r="BF173"/>
  <c r="BE173"/>
  <c r="T173"/>
  <c r="R173"/>
  <c r="P173"/>
  <c r="BI169"/>
  <c r="BG169"/>
  <c r="BF169"/>
  <c r="BE169"/>
  <c r="T169"/>
  <c r="R169"/>
  <c r="P169"/>
  <c r="BI166"/>
  <c r="BG166"/>
  <c r="BF166"/>
  <c r="BE166"/>
  <c r="T166"/>
  <c r="R166"/>
  <c r="P166"/>
  <c r="BI162"/>
  <c r="BG162"/>
  <c r="BF162"/>
  <c r="BE162"/>
  <c r="T162"/>
  <c r="R162"/>
  <c r="P162"/>
  <c r="BI159"/>
  <c r="BG159"/>
  <c r="BF159"/>
  <c r="BE159"/>
  <c r="T159"/>
  <c r="R159"/>
  <c r="P159"/>
  <c r="BI156"/>
  <c r="BG156"/>
  <c r="BF156"/>
  <c r="BE156"/>
  <c r="T156"/>
  <c r="R156"/>
  <c r="P156"/>
  <c r="BI153"/>
  <c r="BG153"/>
  <c r="BF153"/>
  <c r="BE153"/>
  <c r="T153"/>
  <c r="R153"/>
  <c r="P153"/>
  <c r="BI150"/>
  <c r="BG150"/>
  <c r="BF150"/>
  <c r="BE150"/>
  <c r="T150"/>
  <c r="R150"/>
  <c r="P150"/>
  <c r="BI147"/>
  <c r="BG147"/>
  <c r="BF147"/>
  <c r="BE147"/>
  <c r="T147"/>
  <c r="R147"/>
  <c r="P147"/>
  <c r="BI144"/>
  <c r="BG144"/>
  <c r="BF144"/>
  <c r="BE144"/>
  <c r="T144"/>
  <c r="R144"/>
  <c r="P144"/>
  <c r="BI141"/>
  <c r="BG141"/>
  <c r="BF141"/>
  <c r="BE141"/>
  <c r="T141"/>
  <c r="R141"/>
  <c r="P141"/>
  <c r="BI138"/>
  <c r="BG138"/>
  <c r="BF138"/>
  <c r="BE138"/>
  <c r="T138"/>
  <c r="R138"/>
  <c r="P138"/>
  <c r="BI136"/>
  <c r="BG136"/>
  <c r="BF136"/>
  <c r="BE136"/>
  <c r="T136"/>
  <c r="R136"/>
  <c r="P136"/>
  <c r="BI133"/>
  <c r="BG133"/>
  <c r="BF133"/>
  <c r="BE133"/>
  <c r="T133"/>
  <c r="R133"/>
  <c r="P133"/>
  <c r="BI130"/>
  <c r="BG130"/>
  <c r="BF130"/>
  <c r="BE130"/>
  <c r="T130"/>
  <c r="R130"/>
  <c r="P130"/>
  <c r="BI127"/>
  <c r="BG127"/>
  <c r="BF127"/>
  <c r="BE127"/>
  <c r="T127"/>
  <c r="R127"/>
  <c r="P127"/>
  <c r="BI124"/>
  <c r="BG124"/>
  <c r="BF124"/>
  <c r="BE124"/>
  <c r="T124"/>
  <c r="R124"/>
  <c r="P124"/>
  <c r="BI120"/>
  <c r="BG120"/>
  <c r="BF120"/>
  <c r="BE120"/>
  <c r="T120"/>
  <c r="R120"/>
  <c r="P120"/>
  <c r="BI117"/>
  <c r="BG117"/>
  <c r="BF117"/>
  <c r="BE117"/>
  <c r="T117"/>
  <c r="R117"/>
  <c r="P117"/>
  <c r="BI114"/>
  <c r="BG114"/>
  <c r="BF114"/>
  <c r="BE114"/>
  <c r="T114"/>
  <c r="R114"/>
  <c r="P114"/>
  <c r="BI111"/>
  <c r="BG111"/>
  <c r="BF111"/>
  <c r="BE111"/>
  <c r="T111"/>
  <c r="R111"/>
  <c r="P111"/>
  <c r="BI106"/>
  <c r="BG106"/>
  <c r="BF106"/>
  <c r="BE106"/>
  <c r="T106"/>
  <c r="R106"/>
  <c r="P106"/>
  <c r="BI103"/>
  <c r="BG103"/>
  <c r="BF103"/>
  <c r="BE103"/>
  <c r="T103"/>
  <c r="R103"/>
  <c r="P103"/>
  <c r="J97"/>
  <c r="F96"/>
  <c r="F94"/>
  <c r="E92"/>
  <c r="J51"/>
  <c r="F50"/>
  <c r="F48"/>
  <c r="E46"/>
  <c r="J19"/>
  <c r="E19"/>
  <c r="J96"/>
  <c r="J18"/>
  <c r="J16"/>
  <c r="E16"/>
  <c r="F97"/>
  <c r="J15"/>
  <c r="J10"/>
  <c r="J94"/>
  <c i="1" r="L50"/>
  <c r="AM50"/>
  <c r="AM49"/>
  <c r="L49"/>
  <c r="AM47"/>
  <c r="L47"/>
  <c r="L45"/>
  <c r="L44"/>
  <c i="2" r="J619"/>
  <c r="J599"/>
  <c r="J578"/>
  <c r="BK548"/>
  <c r="BK481"/>
  <c r="BK419"/>
  <c r="J374"/>
  <c r="J326"/>
  <c r="J276"/>
  <c r="J212"/>
  <c r="J138"/>
  <c r="BK563"/>
  <c r="BK526"/>
  <c r="J494"/>
  <c r="J454"/>
  <c r="BK416"/>
  <c r="J383"/>
  <c r="J351"/>
  <c r="BK315"/>
  <c r="BK279"/>
  <c r="BK244"/>
  <c r="BK212"/>
  <c r="BK182"/>
  <c r="J147"/>
  <c r="F33"/>
  <c r="BK627"/>
  <c r="BK611"/>
  <c r="BK595"/>
  <c r="J572"/>
  <c r="BK529"/>
  <c r="BK475"/>
  <c r="BK430"/>
  <c r="J360"/>
  <c r="BK293"/>
  <c r="J235"/>
  <c r="J188"/>
  <c r="BK124"/>
  <c r="BK532"/>
  <c r="J503"/>
  <c r="BK472"/>
  <c r="J437"/>
  <c r="BK397"/>
  <c r="BK377"/>
  <c r="BK321"/>
  <c r="J297"/>
  <c r="BK270"/>
  <c r="BK238"/>
  <c r="BK203"/>
  <c r="J166"/>
  <c r="BK138"/>
  <c r="BK106"/>
  <c r="J580"/>
  <c r="J563"/>
  <c r="BK535"/>
  <c r="BK506"/>
  <c r="J481"/>
  <c r="J451"/>
  <c r="J428"/>
  <c r="J388"/>
  <c r="J371"/>
  <c r="BK354"/>
  <c r="J339"/>
  <c r="BK306"/>
  <c r="BK288"/>
  <c r="J270"/>
  <c r="J248"/>
  <c r="J227"/>
  <c r="J206"/>
  <c r="J185"/>
  <c r="J162"/>
  <c r="J141"/>
  <c r="J124"/>
  <c r="J557"/>
  <c r="BK517"/>
  <c r="BK490"/>
  <c r="BK445"/>
  <c r="J425"/>
  <c r="J401"/>
  <c r="BK371"/>
  <c r="J348"/>
  <c r="BK318"/>
  <c r="J300"/>
  <c r="J282"/>
  <c r="BK248"/>
  <c r="J221"/>
  <c r="BK191"/>
  <c r="BK169"/>
  <c r="BK150"/>
  <c r="J133"/>
  <c r="F31"/>
  <c r="J615"/>
  <c r="BK604"/>
  <c r="BK584"/>
  <c r="BK560"/>
  <c r="J514"/>
  <c r="J445"/>
  <c r="J391"/>
  <c r="J333"/>
  <c r="J257"/>
  <c r="J194"/>
  <c r="BK153"/>
  <c r="BK103"/>
  <c r="J551"/>
  <c r="J517"/>
  <c r="BK478"/>
  <c r="BK422"/>
  <c r="BK363"/>
  <c r="J336"/>
  <c r="BK309"/>
  <c r="J260"/>
  <c r="BK230"/>
  <c r="J197"/>
  <c r="J159"/>
  <c r="BK117"/>
  <c r="J587"/>
  <c r="BK572"/>
  <c r="J560"/>
  <c r="BK541"/>
  <c r="J526"/>
  <c r="BK500"/>
  <c r="BK484"/>
  <c r="J467"/>
  <c r="J448"/>
  <c r="BK410"/>
  <c r="J385"/>
  <c r="J366"/>
  <c r="BK342"/>
  <c r="J323"/>
  <c r="BK300"/>
  <c r="BK273"/>
  <c r="J254"/>
  <c r="J233"/>
  <c r="BK209"/>
  <c r="J191"/>
  <c r="BK166"/>
  <c r="J144"/>
  <c r="BK114"/>
  <c i="1" r="AS54"/>
  <c i="2" r="J548"/>
  <c r="J529"/>
  <c r="J487"/>
  <c r="BK454"/>
  <c r="BK428"/>
  <c r="J413"/>
  <c r="BK383"/>
  <c r="J368"/>
  <c r="J342"/>
  <c r="BK323"/>
  <c r="J303"/>
  <c r="BK291"/>
  <c r="BK276"/>
  <c r="BK260"/>
  <c r="J244"/>
  <c r="J230"/>
  <c r="J209"/>
  <c r="BK185"/>
  <c r="BK162"/>
  <c r="BK141"/>
  <c r="BK120"/>
  <c r="J103"/>
  <c r="BK615"/>
  <c r="J608"/>
  <c r="BK580"/>
  <c r="J523"/>
  <c r="BK464"/>
  <c r="J404"/>
  <c r="BK366"/>
  <c r="J312"/>
  <c r="BK241"/>
  <c r="J200"/>
  <c r="BK159"/>
  <c r="J114"/>
  <c r="BK557"/>
  <c r="BK520"/>
  <c r="J484"/>
  <c r="BK460"/>
  <c r="J430"/>
  <c r="BK391"/>
  <c r="BK357"/>
  <c r="J330"/>
  <c r="J291"/>
  <c r="BK264"/>
  <c r="BK224"/>
  <c r="BK188"/>
  <c r="J153"/>
  <c r="BK127"/>
  <c r="J584"/>
  <c r="BK569"/>
  <c r="J554"/>
  <c r="BK544"/>
  <c r="J520"/>
  <c r="BK487"/>
  <c r="J472"/>
  <c r="J457"/>
  <c r="BK442"/>
  <c r="J422"/>
  <c r="BK401"/>
  <c r="BK380"/>
  <c r="BK348"/>
  <c r="BK326"/>
  <c r="BK312"/>
  <c r="J293"/>
  <c r="J279"/>
  <c r="BK257"/>
  <c r="BK235"/>
  <c r="BK215"/>
  <c r="BK194"/>
  <c r="J179"/>
  <c r="J156"/>
  <c r="BK136"/>
  <c r="BK111"/>
  <c r="J569"/>
  <c r="J535"/>
  <c r="J506"/>
  <c r="J478"/>
  <c r="J442"/>
  <c r="J419"/>
  <c r="BK394"/>
  <c r="J377"/>
  <c r="J357"/>
  <c r="BK336"/>
  <c r="J315"/>
  <c r="J295"/>
  <c r="J273"/>
  <c r="BK254"/>
  <c r="BK233"/>
  <c r="J215"/>
  <c r="BK197"/>
  <c r="BK176"/>
  <c r="BK144"/>
  <c r="J127"/>
  <c r="J111"/>
  <c r="BK623"/>
  <c r="BK599"/>
  <c r="BK578"/>
  <c r="BK554"/>
  <c r="BK503"/>
  <c r="BK451"/>
  <c r="J397"/>
  <c r="BK345"/>
  <c r="J288"/>
  <c r="BK206"/>
  <c r="F35"/>
  <c r="J627"/>
  <c r="J611"/>
  <c r="J592"/>
  <c r="J575"/>
  <c r="J538"/>
  <c r="J490"/>
  <c r="BK437"/>
  <c r="J380"/>
  <c r="J321"/>
  <c r="BK282"/>
  <c r="BK227"/>
  <c r="BK173"/>
  <c r="BK130"/>
  <c r="J32"/>
  <c r="J623"/>
  <c r="BK608"/>
  <c r="BK592"/>
  <c r="J566"/>
  <c r="BK497"/>
  <c r="BK457"/>
  <c r="BK413"/>
  <c r="J354"/>
  <c r="J306"/>
  <c r="J267"/>
  <c r="J218"/>
  <c r="J169"/>
  <c r="J120"/>
  <c r="J541"/>
  <c r="J497"/>
  <c r="BK448"/>
  <c r="J410"/>
  <c r="BK368"/>
  <c r="J345"/>
  <c r="BK303"/>
  <c r="BK251"/>
  <c r="BK218"/>
  <c r="J176"/>
  <c r="BK133"/>
  <c r="J595"/>
  <c r="BK575"/>
  <c r="BK566"/>
  <c r="BK551"/>
  <c r="J532"/>
  <c r="BK514"/>
  <c r="BK494"/>
  <c r="J475"/>
  <c r="J460"/>
  <c r="J434"/>
  <c r="J416"/>
  <c r="J394"/>
  <c r="BK374"/>
  <c r="BK360"/>
  <c r="BK333"/>
  <c r="J318"/>
  <c r="BK295"/>
  <c r="J285"/>
  <c r="J264"/>
  <c r="J241"/>
  <c r="BK221"/>
  <c r="BK200"/>
  <c r="J173"/>
  <c r="J150"/>
  <c r="J130"/>
  <c r="J106"/>
  <c r="BK538"/>
  <c r="BK523"/>
  <c r="J500"/>
  <c r="J464"/>
  <c r="BK434"/>
  <c r="BK404"/>
  <c r="BK388"/>
  <c r="J363"/>
  <c r="BK351"/>
  <c r="BK330"/>
  <c r="J309"/>
  <c r="BK285"/>
  <c r="BK267"/>
  <c r="J238"/>
  <c r="J224"/>
  <c r="J203"/>
  <c r="J182"/>
  <c r="BK156"/>
  <c r="J136"/>
  <c r="J117"/>
  <c r="F32"/>
  <c r="BK619"/>
  <c r="J604"/>
  <c r="BK587"/>
  <c r="J544"/>
  <c r="BK467"/>
  <c r="BK425"/>
  <c r="BK385"/>
  <c r="BK339"/>
  <c r="BK297"/>
  <c r="J251"/>
  <c r="BK179"/>
  <c r="BK147"/>
  <c r="J31"/>
  <c l="1" r="T102"/>
  <c r="T101"/>
  <c r="BK172"/>
  <c r="J172"/>
  <c r="J62"/>
  <c r="BK240"/>
  <c r="J240"/>
  <c r="J63"/>
  <c r="P247"/>
  <c r="R329"/>
  <c r="T433"/>
  <c r="R110"/>
  <c r="R123"/>
  <c r="R165"/>
  <c r="BK263"/>
  <c r="J263"/>
  <c r="J65"/>
  <c r="BK400"/>
  <c r="J400"/>
  <c r="J67"/>
  <c r="P463"/>
  <c r="P110"/>
  <c r="P123"/>
  <c r="P165"/>
  <c r="P240"/>
  <c r="R247"/>
  <c r="P329"/>
  <c r="R433"/>
  <c r="T493"/>
  <c r="R102"/>
  <c r="R101"/>
  <c r="T123"/>
  <c r="T165"/>
  <c r="R240"/>
  <c r="P263"/>
  <c r="R400"/>
  <c r="BK493"/>
  <c r="J493"/>
  <c r="J70"/>
  <c r="T547"/>
  <c r="P591"/>
  <c r="P590"/>
  <c r="P172"/>
  <c r="T240"/>
  <c r="T263"/>
  <c r="T400"/>
  <c r="P493"/>
  <c r="R547"/>
  <c r="T583"/>
  <c r="P607"/>
  <c r="P602"/>
  <c r="BK110"/>
  <c r="J110"/>
  <c r="J59"/>
  <c r="T172"/>
  <c r="R263"/>
  <c r="P400"/>
  <c r="BK463"/>
  <c r="J463"/>
  <c r="J69"/>
  <c r="R493"/>
  <c r="BK583"/>
  <c r="J583"/>
  <c r="J72"/>
  <c r="R591"/>
  <c r="R590"/>
  <c r="R607"/>
  <c r="R602"/>
  <c r="BK102"/>
  <c r="J102"/>
  <c r="J57"/>
  <c r="T110"/>
  <c r="R172"/>
  <c r="T247"/>
  <c r="T329"/>
  <c r="P433"/>
  <c r="T463"/>
  <c r="P547"/>
  <c r="P583"/>
  <c r="BK591"/>
  <c r="J591"/>
  <c r="J74"/>
  <c r="P102"/>
  <c r="P101"/>
  <c r="BK123"/>
  <c r="J123"/>
  <c r="J60"/>
  <c r="BK165"/>
  <c r="J165"/>
  <c r="J61"/>
  <c r="BK247"/>
  <c r="J247"/>
  <c r="J64"/>
  <c r="BK329"/>
  <c r="J329"/>
  <c r="J66"/>
  <c r="BK433"/>
  <c r="J433"/>
  <c r="J68"/>
  <c r="R463"/>
  <c r="BK547"/>
  <c r="J547"/>
  <c r="J71"/>
  <c r="R583"/>
  <c r="T591"/>
  <c r="T590"/>
  <c r="BK607"/>
  <c r="J607"/>
  <c r="J78"/>
  <c r="T607"/>
  <c r="T602"/>
  <c r="BK614"/>
  <c r="J614"/>
  <c r="J79"/>
  <c r="BK598"/>
  <c r="J598"/>
  <c r="J75"/>
  <c r="BK626"/>
  <c r="J626"/>
  <c r="J82"/>
  <c r="BK603"/>
  <c r="J603"/>
  <c r="J77"/>
  <c r="BK618"/>
  <c r="J618"/>
  <c r="J80"/>
  <c r="BK622"/>
  <c r="J622"/>
  <c r="J81"/>
  <c i="1" r="BB55"/>
  <c r="AV55"/>
  <c r="AW55"/>
  <c i="2" r="J48"/>
  <c r="J50"/>
  <c r="F51"/>
  <c r="BH103"/>
  <c r="BH106"/>
  <c r="BH111"/>
  <c r="BH114"/>
  <c r="BH117"/>
  <c r="BH120"/>
  <c r="BH124"/>
  <c r="BH127"/>
  <c r="BH130"/>
  <c r="BH133"/>
  <c r="BH136"/>
  <c r="BH138"/>
  <c r="BH141"/>
  <c r="BH144"/>
  <c r="BH147"/>
  <c r="BH150"/>
  <c r="BH153"/>
  <c r="BH156"/>
  <c r="BH159"/>
  <c r="BH162"/>
  <c r="BH166"/>
  <c r="BH169"/>
  <c r="BH173"/>
  <c r="BH176"/>
  <c r="BH179"/>
  <c r="BH182"/>
  <c r="BH185"/>
  <c r="BH188"/>
  <c r="BH191"/>
  <c r="BH194"/>
  <c r="BH197"/>
  <c r="BH200"/>
  <c r="BH203"/>
  <c r="BH206"/>
  <c r="BH209"/>
  <c r="BH212"/>
  <c r="BH215"/>
  <c r="BH218"/>
  <c r="BH221"/>
  <c r="BH224"/>
  <c r="BH227"/>
  <c r="BH230"/>
  <c r="BH233"/>
  <c r="BH235"/>
  <c r="BH238"/>
  <c r="BH241"/>
  <c r="BH244"/>
  <c r="BH248"/>
  <c r="BH251"/>
  <c r="BH254"/>
  <c r="BH257"/>
  <c r="BH260"/>
  <c r="BH264"/>
  <c r="BH267"/>
  <c r="BH270"/>
  <c r="BH273"/>
  <c r="BH276"/>
  <c r="BH279"/>
  <c r="BH282"/>
  <c r="BH285"/>
  <c r="BH288"/>
  <c r="BH291"/>
  <c r="BH293"/>
  <c r="BH295"/>
  <c r="BH297"/>
  <c r="BH300"/>
  <c r="BH303"/>
  <c r="BH306"/>
  <c r="BH309"/>
  <c r="BH312"/>
  <c r="BH315"/>
  <c r="BH318"/>
  <c r="BH321"/>
  <c r="BH323"/>
  <c r="BH326"/>
  <c r="BH330"/>
  <c r="BH333"/>
  <c r="BH336"/>
  <c r="BH339"/>
  <c r="BH342"/>
  <c r="BH345"/>
  <c r="BH348"/>
  <c r="BH351"/>
  <c r="BH354"/>
  <c r="BH357"/>
  <c r="BH360"/>
  <c r="BH363"/>
  <c r="BH366"/>
  <c r="BH368"/>
  <c r="BH371"/>
  <c r="BH374"/>
  <c r="BH377"/>
  <c r="BH380"/>
  <c r="BH383"/>
  <c r="BH385"/>
  <c r="BH388"/>
  <c r="BH391"/>
  <c r="BH394"/>
  <c r="BH397"/>
  <c r="BH401"/>
  <c r="BH404"/>
  <c r="BH410"/>
  <c r="BH413"/>
  <c r="BH416"/>
  <c r="BH419"/>
  <c r="BH422"/>
  <c r="BH425"/>
  <c r="BH428"/>
  <c r="BH430"/>
  <c r="BH434"/>
  <c r="BH437"/>
  <c r="BH442"/>
  <c r="BH445"/>
  <c r="BH448"/>
  <c r="BH451"/>
  <c r="BH454"/>
  <c r="BH457"/>
  <c r="BH460"/>
  <c r="BH464"/>
  <c r="BH467"/>
  <c r="BH472"/>
  <c r="BH475"/>
  <c r="BH478"/>
  <c r="BH481"/>
  <c r="BH484"/>
  <c r="BH487"/>
  <c r="BH490"/>
  <c r="BH494"/>
  <c r="BH497"/>
  <c r="BH500"/>
  <c r="BH503"/>
  <c r="BH506"/>
  <c r="BH514"/>
  <c r="BH517"/>
  <c r="BH520"/>
  <c r="BH523"/>
  <c r="BH526"/>
  <c r="BH529"/>
  <c r="BH532"/>
  <c r="BH535"/>
  <c r="BH538"/>
  <c r="BH541"/>
  <c r="BH544"/>
  <c r="BH548"/>
  <c r="BH551"/>
  <c r="BH554"/>
  <c r="BH557"/>
  <c r="BH560"/>
  <c r="BH563"/>
  <c r="BH566"/>
  <c r="BH569"/>
  <c r="BH572"/>
  <c r="BH575"/>
  <c r="BH578"/>
  <c r="BH580"/>
  <c r="BH584"/>
  <c r="BH587"/>
  <c r="BH592"/>
  <c r="BH595"/>
  <c r="BH599"/>
  <c r="BH604"/>
  <c r="BH608"/>
  <c r="BH611"/>
  <c r="BH615"/>
  <c r="BH619"/>
  <c r="BH623"/>
  <c r="BH627"/>
  <c i="1" r="AZ55"/>
  <c r="BA55"/>
  <c r="BD55"/>
  <c r="BB54"/>
  <c r="W31"/>
  <c r="AZ54"/>
  <c r="W29"/>
  <c r="BA54"/>
  <c r="W30"/>
  <c r="BD54"/>
  <c r="W33"/>
  <c i="2" l="1" r="T109"/>
  <c r="P109"/>
  <c r="R109"/>
  <c r="R100"/>
  <c r="T100"/>
  <c r="P100"/>
  <c i="1" r="AU55"/>
  <c i="2" r="BK590"/>
  <c r="J590"/>
  <c r="J73"/>
  <c r="BK101"/>
  <c r="J101"/>
  <c r="J56"/>
  <c r="BK109"/>
  <c r="J109"/>
  <c r="J58"/>
  <c r="BK602"/>
  <c r="J602"/>
  <c r="J76"/>
  <c r="F34"/>
  <c i="1" r="BC55"/>
  <c r="BC54"/>
  <c r="W32"/>
  <c r="AU54"/>
  <c r="AX54"/>
  <c r="AW54"/>
  <c r="AK30"/>
  <c r="AV54"/>
  <c r="AK29"/>
  <c r="AT55"/>
  <c i="2" l="1" r="BK100"/>
  <c r="J100"/>
  <c r="J28"/>
  <c r="J37"/>
  <c i="1" r="AY54"/>
  <c r="AT54"/>
  <c l="1" r="AG55"/>
  <c i="2" r="J55"/>
  <c i="1" r="AG54"/>
  <c r="AK26"/>
  <c r="AK35"/>
  <c l="1" r="AN55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<sst xmlns="http://schemas.openxmlformats.org/spreadsheetml/2006/main">
  <si>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</si>
  <si>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</si>
  <si>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</si>
  <si>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</si>
  <si>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</si>
  <si>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{34f5f9b5-21ec-4678-b79e-892d3559e9d6}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</si>
  <si>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</si>
  <si>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</si>
  <si>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</si>
  <si>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</si>
  <si>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</si>
  <si>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</si>
  <si>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</si>
  <si>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</si>
  <si>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2021_30_06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</si>
  <si>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</si>
  <si>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</si>
  <si>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Novákovo náměstí 701, byt č.3, Praha Kbely</t>
  </si>
  <si>
    <t>KSO:</t>
  </si>
  <si>
    <t/>
  </si>
  <si>
    <t>CC-CZ:</t>
  </si>
  <si>
    <t>Místo:</t>
  </si>
  <si>
    <t>Praha 19</t>
  </si>
  <si>
    <t>Datum:</t>
  </si>
  <si>
    <t>30. 6. 2021</t>
  </si>
  <si>
    <t>Zadavatel:</t>
  </si>
  <si>
    <t>IČ:</t>
  </si>
  <si>
    <t>IČ: 00231304</t>
  </si>
  <si>
    <t>Městská část Praha 19, Semilská 43/1, Praha 19</t>
  </si>
  <si>
    <t>DIČ:</t>
  </si>
  <si>
    <t>CZ00231304</t>
  </si>
  <si>
    <t>Uchazeč:</t>
  </si>
  <si>
    <t>Vyplň údaj</t>
  </si>
  <si>
    <t>Projektant:</t>
  </si>
  <si>
    <t xml:space="preserve"> </t>
  </si>
  <si>
    <t>True</t>
  </si>
  <si>
    <t>Zpracovatel:</t>
  </si>
  <si>
    <t>IČ:09780271</t>
  </si>
  <si>
    <t>Yevheniy Yurchyk						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</si>
  <si>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</si>
  <si>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</si>
  <si>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</si>
  <si>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</si>
  <si>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</si>
  <si>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</si>
  <si>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</si>
  <si>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</si>
  <si>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</si>
  <si>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</si>
  <si>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</si>
  <si>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</si>
  <si>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</si>
  <si>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</si>
  <si>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</si>
  <si>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</si>
  <si>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</si>
  <si>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</si>
  <si>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</si>
  <si>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</si>
  <si>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</si>
  <si>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</si>
  <si>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</si>
  <si>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</si>
  <si>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</si>
  <si>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</si>
  <si>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</si>
  <si>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</si>
  <si>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</si>
  <si>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</si>
  <si>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</si>
  <si>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</si>
  <si>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</si>
  <si>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</si>
  <si>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</si>
  <si>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</si>
  <si>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</si>
  <si>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</si>
  <si>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</si>
  <si>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</si>
  <si>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</si>
  <si>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</si>
  <si>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</si>
  <si>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</si>
  <si>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</si>
  <si>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</si>
  <si>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</si>
  <si>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</si>
  <si>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</si>
  <si>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</si>
  <si>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</si>
  <si>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</si>
  <si>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</si>
  <si>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</si>
  <si>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</si>
  <si>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733 - Ústřední vytápění - rozvodné potrubí</t>
  </si>
  <si>
    <t xml:space="preserve">    735 - Ústřední vytápění - otopná tělesa</t>
  </si>
  <si>
    <t xml:space="preserve">    741 - Elektroinstalace - silnoproud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</si>
  <si>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</si>
  <si>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</si>
  <si>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</si>
  <si>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</si>
  <si>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</si>
  <si>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</si>
  <si>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</si>
  <si>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</si>
  <si>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46-M - Zemní práce při extr.mont.pracích</t>
  </si>
  <si>
    <t xml:space="preserve">    58-M - Revize vyhrazených technických zařízení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</si>
  <si>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</si>
  <si>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</si>
  <si>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</si>
  <si>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</si>
  <si>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</si>
  <si>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</si>
  <si>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</si>
  <si>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</si>
  <si>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</si>
  <si>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</si>
  <si>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</si>
  <si>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</si>
  <si>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</si>
  <si>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</si>
  <si>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</si>
  <si>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</si>
  <si>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</si>
  <si>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</si>
  <si>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</si>
  <si>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</si>
  <si>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</si>
  <si>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</si>
  <si>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</si>
  <si>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</si>
  <si>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</si>
  <si>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31</t>
  </si>
  <si>
    <t>K</t>
  </si>
  <si>
    <t>611315205</t>
  </si>
  <si>
    <t>Vápenná hrubá omítka malých ploch do 4,0 m2 na stropech</t>
  </si>
  <si>
    <t>kus</t>
  </si>
  <si>
    <t>4</t>
  </si>
  <si>
    <t>2</t>
  </si>
  <si>
    <t>5</t>
  </si>
  <si>
    <t>460362695</t>
  </si>
  <si>
    <t>PP</t>
  </si>
  <si>
    <t>Vápenná omítka jednotlivých malých ploch na stropech, plochy jednotlivě přes 3,0 m2</t>
  </si>
  <si>
    <t>Online PSC</t>
  </si>
  <si>
    <t>https://podminky.urs.cz/item/CS_URS_2021_01/611315205</t>
  </si>
  <si>
    <t>30</t>
  </si>
  <si>
    <t>612315215</t>
  </si>
  <si>
    <t>Vápenná hladká omítka malých ploch přes 4,0 m2 na stěnách</t>
  </si>
  <si>
    <t>m2</t>
  </si>
  <si>
    <t>-2058371863</t>
  </si>
  <si>
    <t>Vápenná omítka jednotlivých malých ploch hladká na stěnách, plochy jednotlivě přes 1,0 do 4 m2</t>
  </si>
  <si>
    <t>https://podminky.urs.cz/item/CS_URS_2021_01/612315215</t>
  </si>
  <si>
    <t>PSV</t>
  </si>
  <si>
    <t>Práce a dodávky PSV</t>
  </si>
  <si>
    <t>721</t>
  </si>
  <si>
    <t>Zdravotechnika - vnitřní kanalizace</t>
  </si>
  <si>
    <t>20</t>
  </si>
  <si>
    <t>721140802</t>
  </si>
  <si>
    <t>Demontáž potrubí litinové do DN 100</t>
  </si>
  <si>
    <t>m</t>
  </si>
  <si>
    <t>16</t>
  </si>
  <si>
    <t>1745099343</t>
  </si>
  <si>
    <t>Demontáž potrubí z litinových trub odpadních</t>
  </si>
  <si>
    <t>https://podminky.urs.cz/item/CS_URS_2021_01/721140802</t>
  </si>
  <si>
    <t>721210817</t>
  </si>
  <si>
    <t>Demontáž vpustí vanových DN 70</t>
  </si>
  <si>
    <t>197820824</t>
  </si>
  <si>
    <t>Demontáž kanalizačního příslušenství vpustí vanových DN 70</t>
  </si>
  <si>
    <t>https://podminky.urs.cz/item/CS_URS_2021_01/721210817</t>
  </si>
  <si>
    <t>35</t>
  </si>
  <si>
    <t>721173401</t>
  </si>
  <si>
    <t>Potrubí kanalizační z PVC SN 4 svodné DN 110</t>
  </si>
  <si>
    <t>1393144997</t>
  </si>
  <si>
    <t xml:space="preserve">Potrubí z trub PVC </t>
  </si>
  <si>
    <t>https://podminky.urs.cz/item/CS_URS_2021_01/721173401</t>
  </si>
  <si>
    <t>119</t>
  </si>
  <si>
    <t>M</t>
  </si>
  <si>
    <t>28619322</t>
  </si>
  <si>
    <t>trubka kanalizační PE-HD D 125mm</t>
  </si>
  <si>
    <t>128</t>
  </si>
  <si>
    <t>-1852872581</t>
  </si>
  <si>
    <t>https://podminky.urs.cz/item/CS_URS_2021_01/28619322</t>
  </si>
  <si>
    <t>722</t>
  </si>
  <si>
    <t>Zdravotechnika - vnitřní vodovod</t>
  </si>
  <si>
    <t>22</t>
  </si>
  <si>
    <t>722110811</t>
  </si>
  <si>
    <t>Demontáž potrubí litinové přírubové do DN 80</t>
  </si>
  <si>
    <t>760891335</t>
  </si>
  <si>
    <t>Demontáž potrubí z litinových trub přírubových do DN 80</t>
  </si>
  <si>
    <t>https://podminky.urs.cz/item/CS_URS_2021_01/722110811</t>
  </si>
  <si>
    <t>19</t>
  </si>
  <si>
    <t>722130801</t>
  </si>
  <si>
    <t>Demontáž potrubí ocelové pozinkované závitové do DN 25</t>
  </si>
  <si>
    <t>1553480436</t>
  </si>
  <si>
    <t>Demontáž potrubí z ocelových trubek pozinkovaných závitových do DN 25</t>
  </si>
  <si>
    <t>https://podminky.urs.cz/item/CS_URS_2021_01/722130801</t>
  </si>
  <si>
    <t>32</t>
  </si>
  <si>
    <t>722176112</t>
  </si>
  <si>
    <t>Montáž potrubí plastové spojované svary polyfuzně do D 20 mm</t>
  </si>
  <si>
    <t>1039063360</t>
  </si>
  <si>
    <t xml:space="preserve">Montáž potrubí z plastových trub svařovaných polyfuzně </t>
  </si>
  <si>
    <t>https://podminky.urs.cz/item/CS_URS_2021_01/722176112</t>
  </si>
  <si>
    <t>33</t>
  </si>
  <si>
    <t>722181211</t>
  </si>
  <si>
    <t>Ochrana vodovodního potrubí přilepenými termoizolačními trubicemi z PE tl do 6 mm DN do 22 mm</t>
  </si>
  <si>
    <t>771326148</t>
  </si>
  <si>
    <t>Ochrana potrubí termoizolačními trubicemi z pěnového polyetylenu PE přilepenými v příčných a podélných spojích, tloušťky izolace do 6 mm, vnitřního průměru izolace DN do 22 mm</t>
  </si>
  <si>
    <t>https://podminky.urs.cz/item/CS_URS_2021_01/722181211</t>
  </si>
  <si>
    <t>120</t>
  </si>
  <si>
    <t>LFN.H8942460000001</t>
  </si>
  <si>
    <t xml:space="preserve">Sifon          JIKA</t>
  </si>
  <si>
    <t>-393042062</t>
  </si>
  <si>
    <t xml:space="preserve">Sifon     </t>
  </si>
  <si>
    <t>121</t>
  </si>
  <si>
    <t>55190001</t>
  </si>
  <si>
    <t>flexi hadice ohebná sanitární D 9x13mm FF 3/8" 500mm</t>
  </si>
  <si>
    <t>ks</t>
  </si>
  <si>
    <t>208273176</t>
  </si>
  <si>
    <t xml:space="preserve">flexi hadice ohebná </t>
  </si>
  <si>
    <t>https://podminky.urs.cz/item/CS_URS_2021_01/55190001</t>
  </si>
  <si>
    <t>122</t>
  </si>
  <si>
    <t>56245707</t>
  </si>
  <si>
    <t>dvířka revizní 400x600 bílá se zámkem</t>
  </si>
  <si>
    <t>118791357</t>
  </si>
  <si>
    <t>https://podminky.urs.cz/item/CS_URS_2021_01/56245707</t>
  </si>
  <si>
    <t>123</t>
  </si>
  <si>
    <t>28654322</t>
  </si>
  <si>
    <t>koleno nástěnné PPR D 25x3/4"</t>
  </si>
  <si>
    <t>2146104296</t>
  </si>
  <si>
    <t>https://podminky.urs.cz/item/CS_URS_2021_01/28654322</t>
  </si>
  <si>
    <t>124</t>
  </si>
  <si>
    <t>28654002</t>
  </si>
  <si>
    <t>koleno 90° PPR pro rozvod pitné a teplé užitkové vody D 20mm</t>
  </si>
  <si>
    <t>-2076788251</t>
  </si>
  <si>
    <t>https://podminky.urs.cz/item/CS_URS_2021_01/28654002</t>
  </si>
  <si>
    <t>125</t>
  </si>
  <si>
    <t>28654106</t>
  </si>
  <si>
    <t>T-kus redukovaný PPR D 32x25x32mm</t>
  </si>
  <si>
    <t>-2121541224</t>
  </si>
  <si>
    <t>https://podminky.urs.cz/item/CS_URS_2021_01/28654106</t>
  </si>
  <si>
    <t>126</t>
  </si>
  <si>
    <t>28615152</t>
  </si>
  <si>
    <t>trubka vodovodní tlaková PPR řada PN 20 D 20mm dl 4m</t>
  </si>
  <si>
    <t>1812713955</t>
  </si>
  <si>
    <t>trubka vodovodní tlaková PPR</t>
  </si>
  <si>
    <t>https://podminky.urs.cz/item/CS_URS_2021_01/28615152</t>
  </si>
  <si>
    <t>127</t>
  </si>
  <si>
    <t>55141002</t>
  </si>
  <si>
    <t>ventil kulový rohový s filtrem 1/2"x3/8" s celokovovým kulatým designem</t>
  </si>
  <si>
    <t>-1767117441</t>
  </si>
  <si>
    <t xml:space="preserve">ventil kulový rohový </t>
  </si>
  <si>
    <t>https://podminky.urs.cz/item/CS_URS_2021_01/55141002</t>
  </si>
  <si>
    <t>55111982</t>
  </si>
  <si>
    <t>ventil rohový pračkový 3/4"</t>
  </si>
  <si>
    <t>618247413</t>
  </si>
  <si>
    <t>https://podminky.urs.cz/item/CS_URS_2021_01/55111982</t>
  </si>
  <si>
    <t>34</t>
  </si>
  <si>
    <t>722179191</t>
  </si>
  <si>
    <t>Příplatek k rozvodu vody z plastů za malý rozsah prací na zakázce do 20 m</t>
  </si>
  <si>
    <t>soubor</t>
  </si>
  <si>
    <t>824537550</t>
  </si>
  <si>
    <t>Příplatek k ceně rozvody vody z plastů za práce malého rozsahu na zakázce do 20 m rozvodu</t>
  </si>
  <si>
    <t>https://podminky.urs.cz/item/CS_URS_2021_01/722179191</t>
  </si>
  <si>
    <t>723</t>
  </si>
  <si>
    <t>Zdravotechnika - vnitřní plynovod</t>
  </si>
  <si>
    <t>723160804</t>
  </si>
  <si>
    <t>Demontáž přípojka k plynoměru na závit bez ochozu G 1</t>
  </si>
  <si>
    <t>KPL</t>
  </si>
  <si>
    <t>-557669608</t>
  </si>
  <si>
    <t>Demontáž přípojek k plynoměrům - od plynoměru</t>
  </si>
  <si>
    <t>https://podminky.urs.cz/item/CS_URS_2021_01/723160804</t>
  </si>
  <si>
    <t>74</t>
  </si>
  <si>
    <t>723181012</t>
  </si>
  <si>
    <t>Potrubí měděné polotvrdé spojované lisováním D 18x1 mm</t>
  </si>
  <si>
    <t>86717531</t>
  </si>
  <si>
    <t>Potrubí z měděných trubek polotvrdých, spojovaných lisováním Ø 18/1</t>
  </si>
  <si>
    <t>https://podminky.urs.cz/item/CS_URS_2021_01/723181012</t>
  </si>
  <si>
    <t>725</t>
  </si>
  <si>
    <t>Zdravotechnika - zařizovací předměty</t>
  </si>
  <si>
    <t>80</t>
  </si>
  <si>
    <t>725119102</t>
  </si>
  <si>
    <t>Montáž splachovače nádržkového plastového nízkopoloženého</t>
  </si>
  <si>
    <t>-1471749814</t>
  </si>
  <si>
    <t>Zařízení záchodů montáž splachovačů ostatních typů nádržkových plastových nízkopoložených</t>
  </si>
  <si>
    <t>https://podminky.urs.cz/item/CS_URS_2021_01/725119102</t>
  </si>
  <si>
    <t>23</t>
  </si>
  <si>
    <t>725210821</t>
  </si>
  <si>
    <t>Demontáž umyvadel bez výtokových armatur</t>
  </si>
  <si>
    <t>1509345056</t>
  </si>
  <si>
    <t>Demontáž umyvadel bez výtokových armatur umyvadel</t>
  </si>
  <si>
    <t>https://podminky.urs.cz/item/CS_URS_2021_01/725210821</t>
  </si>
  <si>
    <t>78</t>
  </si>
  <si>
    <t>725219102</t>
  </si>
  <si>
    <t>Montáž umyvadla připevněného na šrouby do zdiva</t>
  </si>
  <si>
    <t>665123757</t>
  </si>
  <si>
    <t>Umyvadla montáž umyvadel ostatních typů na šrouby</t>
  </si>
  <si>
    <t>https://podminky.urs.cz/item/CS_URS_2021_01/725219102</t>
  </si>
  <si>
    <t>24</t>
  </si>
  <si>
    <t>725220842</t>
  </si>
  <si>
    <t>Demontáž van ocelových volně stojících</t>
  </si>
  <si>
    <t>-1915619253</t>
  </si>
  <si>
    <t>Demontáž van ocelových zabudovaných</t>
  </si>
  <si>
    <t>https://podminky.urs.cz/item/CS_URS_2021_01/725220842</t>
  </si>
  <si>
    <t>75</t>
  </si>
  <si>
    <t>725241901</t>
  </si>
  <si>
    <t>Montáž vaničky sprchové</t>
  </si>
  <si>
    <t>856877553</t>
  </si>
  <si>
    <t>Sprchové vaničky montáž sprchových vaniček</t>
  </si>
  <si>
    <t>https://podminky.urs.cz/item/CS_URS_2021_01/725241901</t>
  </si>
  <si>
    <t>76</t>
  </si>
  <si>
    <t>725243902</t>
  </si>
  <si>
    <t>Montáž boxu sprchového</t>
  </si>
  <si>
    <t>-698618517</t>
  </si>
  <si>
    <t>Sprchové boxy montáž sprchových boxů</t>
  </si>
  <si>
    <t>https://podminky.urs.cz/item/CS_URS_2021_01/725243902</t>
  </si>
  <si>
    <t>81</t>
  </si>
  <si>
    <t>725529301</t>
  </si>
  <si>
    <t>Montáž infrazářiče</t>
  </si>
  <si>
    <t>-1530888574</t>
  </si>
  <si>
    <t>Koupelnová topidla montáž žebřík</t>
  </si>
  <si>
    <t>https://podminky.urs.cz/item/CS_URS_2021_01/725529301</t>
  </si>
  <si>
    <t>725610810</t>
  </si>
  <si>
    <t>Demontáž sporáků plynových</t>
  </si>
  <si>
    <t>1539448481</t>
  </si>
  <si>
    <t>Demontáž plynových sporáků normálních nebo kombinovaných</t>
  </si>
  <si>
    <t>https://podminky.urs.cz/item/CS_URS_2021_01/725610810</t>
  </si>
  <si>
    <t>25</t>
  </si>
  <si>
    <t>725820801</t>
  </si>
  <si>
    <t>Demontáž baterie nástěnné do G 3 / 4</t>
  </si>
  <si>
    <t>1276571286</t>
  </si>
  <si>
    <t>Demontáž baterií nástěnných do G 3/4</t>
  </si>
  <si>
    <t>https://podminky.urs.cz/item/CS_URS_2021_01/725820801</t>
  </si>
  <si>
    <t>26</t>
  </si>
  <si>
    <t>725820802</t>
  </si>
  <si>
    <t>Demontáž baterie stojánkové do jednoho otvoru</t>
  </si>
  <si>
    <t>1255954244</t>
  </si>
  <si>
    <t>Demontáž baterií stojánkových do 1 otvoru</t>
  </si>
  <si>
    <t>https://podminky.urs.cz/item/CS_URS_2021_01/725820802</t>
  </si>
  <si>
    <t>79</t>
  </si>
  <si>
    <t>725829121</t>
  </si>
  <si>
    <t>Montáž baterie umyvadlové nástěnné pákové a klasické ostatní typ</t>
  </si>
  <si>
    <t>-1137234070</t>
  </si>
  <si>
    <t>Baterie umyvadlové montáž ostatních typů nástěnných pákových nebo klasických</t>
  </si>
  <si>
    <t>https://podminky.urs.cz/item/CS_URS_2021_01/725829121</t>
  </si>
  <si>
    <t>77</t>
  </si>
  <si>
    <t>725839202</t>
  </si>
  <si>
    <t>Montáž baterie kombinované podomítkové pro vanu a sprchu ostatní typ</t>
  </si>
  <si>
    <t>-688978784</t>
  </si>
  <si>
    <t>Baterie kombinované montáž baterií kombinovaných ostatních typů pro vanu a sprchu</t>
  </si>
  <si>
    <t>https://podminky.urs.cz/item/CS_URS_2021_01/725839202</t>
  </si>
  <si>
    <t>105</t>
  </si>
  <si>
    <t>55145594</t>
  </si>
  <si>
    <t>baterie sprchová páková 150mm chrom</t>
  </si>
  <si>
    <t>-1085406065</t>
  </si>
  <si>
    <t>https://podminky.urs.cz/item/CS_URS_2021_01/55145594</t>
  </si>
  <si>
    <t>106</t>
  </si>
  <si>
    <t>55172002</t>
  </si>
  <si>
    <t>baterie umyvadlová automatická 1 voda 6V</t>
  </si>
  <si>
    <t>-75583551</t>
  </si>
  <si>
    <t xml:space="preserve">baterie umyvadlová </t>
  </si>
  <si>
    <t>https://podminky.urs.cz/item/CS_URS_2021_01/55172002</t>
  </si>
  <si>
    <t>108</t>
  </si>
  <si>
    <t>55484431</t>
  </si>
  <si>
    <t>kout sprchový dveře dvoukřídlé 800mm</t>
  </si>
  <si>
    <t>-470838175</t>
  </si>
  <si>
    <t>https://podminky.urs.cz/item/CS_URS_2021_01/55484431</t>
  </si>
  <si>
    <t>109</t>
  </si>
  <si>
    <t>55192001</t>
  </si>
  <si>
    <t>hadice sprchová kovová/metal 1,5m</t>
  </si>
  <si>
    <t>-1921023665</t>
  </si>
  <si>
    <t>https://podminky.urs.cz/item/CS_URS_2021_01/55192001</t>
  </si>
  <si>
    <t>110</t>
  </si>
  <si>
    <t>55192850</t>
  </si>
  <si>
    <t>sprcha hlavová</t>
  </si>
  <si>
    <t>2114011704</t>
  </si>
  <si>
    <t>https://podminky.urs.cz/item/CS_URS_2021_01/55192850</t>
  </si>
  <si>
    <t>111</t>
  </si>
  <si>
    <t>64286105</t>
  </si>
  <si>
    <t>šrouby k umyvadlům</t>
  </si>
  <si>
    <t>sada</t>
  </si>
  <si>
    <t>1602371847</t>
  </si>
  <si>
    <t>https://podminky.urs.cz/item/CS_URS_2021_01/64286105</t>
  </si>
  <si>
    <t>112</t>
  </si>
  <si>
    <t>64286150</t>
  </si>
  <si>
    <t>šrouby ke klozetu</t>
  </si>
  <si>
    <t>1523681609</t>
  </si>
  <si>
    <t>https://podminky.urs.cz/item/CS_URS_2021_01/64286150</t>
  </si>
  <si>
    <t>113</t>
  </si>
  <si>
    <t>55167399</t>
  </si>
  <si>
    <t>sedátko klozetové duroplastové bílé</t>
  </si>
  <si>
    <t>-1084530214</t>
  </si>
  <si>
    <t>https://podminky.urs.cz/item/CS_URS_2021_01/55167399</t>
  </si>
  <si>
    <t>114</t>
  </si>
  <si>
    <t>LFN.H8237160000001</t>
  </si>
  <si>
    <t xml:space="preserve">Mísa komb stoj MIO           bílá</t>
  </si>
  <si>
    <t>1592801737</t>
  </si>
  <si>
    <t xml:space="preserve">Mísa komb stoj         bílá</t>
  </si>
  <si>
    <t>115</t>
  </si>
  <si>
    <t>28651613</t>
  </si>
  <si>
    <t>dopojení k WC přímé</t>
  </si>
  <si>
    <t>-1006870711</t>
  </si>
  <si>
    <t>https://podminky.urs.cz/item/CS_URS_2021_01/28651613</t>
  </si>
  <si>
    <t>116</t>
  </si>
  <si>
    <t>ALP.A990</t>
  </si>
  <si>
    <t>WC manžeta excentrická</t>
  </si>
  <si>
    <t>-166976565</t>
  </si>
  <si>
    <t>733</t>
  </si>
  <si>
    <t>Ústřední vytápění - rozvodné potrubí</t>
  </si>
  <si>
    <t>49</t>
  </si>
  <si>
    <t>733222302</t>
  </si>
  <si>
    <t>Potrubí měděné polotvrdé spojované lisováním D 15x1 mm</t>
  </si>
  <si>
    <t>-1112141482</t>
  </si>
  <si>
    <t>Potrubí z trubek měděných polotvrdých spojovaných lisováním PN 16, T= +110°C Ø 15/1</t>
  </si>
  <si>
    <t>https://podminky.urs.cz/item/CS_URS_2021_01/733222302</t>
  </si>
  <si>
    <t>50</t>
  </si>
  <si>
    <t>733291101</t>
  </si>
  <si>
    <t xml:space="preserve">Zkouška těsnosti potrubí </t>
  </si>
  <si>
    <t>1308052636</t>
  </si>
  <si>
    <t>Zkoušky těsnosti potrubí </t>
  </si>
  <si>
    <t>https://podminky.urs.cz/item/CS_URS_2021_01/733291101</t>
  </si>
  <si>
    <t>735</t>
  </si>
  <si>
    <t>Ústřední vytápění - otopná tělesa</t>
  </si>
  <si>
    <t>48</t>
  </si>
  <si>
    <t>735121810</t>
  </si>
  <si>
    <t>Demontáž otopného tělesa ocelového článkového</t>
  </si>
  <si>
    <t>-661904440</t>
  </si>
  <si>
    <t>Demontáž otopných těles ocelových - koupelna</t>
  </si>
  <si>
    <t>https://podminky.urs.cz/item/CS_URS_2021_01/735121810</t>
  </si>
  <si>
    <t>129</t>
  </si>
  <si>
    <t>735131312</t>
  </si>
  <si>
    <t>Montáž otopných těles článkových hliníkových rozteč připojení 350-600 mm o počtu článků 6 až 10</t>
  </si>
  <si>
    <t>1830334860</t>
  </si>
  <si>
    <t xml:space="preserve">Otopná tělesa ocelová montáž </t>
  </si>
  <si>
    <t>https://podminky.urs.cz/item/CS_URS_2021_01/735131312</t>
  </si>
  <si>
    <t>104</t>
  </si>
  <si>
    <t>54153012</t>
  </si>
  <si>
    <t>těleso trubkové přímotopné 900x600mm 200W</t>
  </si>
  <si>
    <t>-1622541253</t>
  </si>
  <si>
    <t>https://podminky.urs.cz/item/CS_URS_2021_01/54153012</t>
  </si>
  <si>
    <t>102</t>
  </si>
  <si>
    <t>55128134</t>
  </si>
  <si>
    <t>hlava termostatická kapalinová pro radiátorové tělesa s integrovaným ventilem</t>
  </si>
  <si>
    <t>-222806900</t>
  </si>
  <si>
    <t>https://podminky.urs.cz/item/CS_URS_2021_01/55128134</t>
  </si>
  <si>
    <t>103</t>
  </si>
  <si>
    <t>55121245</t>
  </si>
  <si>
    <t>set připojovací rohový pro topný žebřík, šroubení + ventyl, pravý, 1/2"x16</t>
  </si>
  <si>
    <t>set</t>
  </si>
  <si>
    <t>-108689333</t>
  </si>
  <si>
    <t>set připojovací rohový pro topný žebřík, šroubení + ventyl</t>
  </si>
  <si>
    <t>https://podminky.urs.cz/item/CS_URS_2021_01/55121245</t>
  </si>
  <si>
    <t>741</t>
  </si>
  <si>
    <t>Elektroinstalace - silnoproud</t>
  </si>
  <si>
    <t>741125811</t>
  </si>
  <si>
    <t>Demontáž vodič Al izolovaný plný a laněný žíla 16 až 35 mm2 uložený pod omítku</t>
  </si>
  <si>
    <t>430990063</t>
  </si>
  <si>
    <t>Demontáž vodičů izolovaných hliníkových uložených pod omítkou plných a laněných průřezu žíly 16 až 35 mm2</t>
  </si>
  <si>
    <t>https://podminky.urs.cz/item/CS_URS_2021_01/741125811</t>
  </si>
  <si>
    <t>11</t>
  </si>
  <si>
    <t>741210831</t>
  </si>
  <si>
    <t>Demontáž rozvodnic plastových na povrchu s krytím do IPx4 plochou do 0,2 m2</t>
  </si>
  <si>
    <t>60716287</t>
  </si>
  <si>
    <t>Demontáž rozvodnic plastových, uložených na povrchu</t>
  </si>
  <si>
    <t>https://podminky.urs.cz/item/CS_URS_2021_01/741210831</t>
  </si>
  <si>
    <t>13</t>
  </si>
  <si>
    <t>741311803</t>
  </si>
  <si>
    <t>Demontáž spínačů nástěnných normálních do 10 A bezšroubových bez zachování funkčnosti do 2 svorek</t>
  </si>
  <si>
    <t>1944198357</t>
  </si>
  <si>
    <t>Demontáž spínačů bez zachování funkčnosti (do suti) nástěnných, pro prostředí normální do 10 A, připojení bezšroubové do 2 svorek</t>
  </si>
  <si>
    <t>https://podminky.urs.cz/item/CS_URS_2021_01/741311803</t>
  </si>
  <si>
    <t>14</t>
  </si>
  <si>
    <t>741315813</t>
  </si>
  <si>
    <t>Demontáž zásuvek domovních normálních do 16A zapuštěných bezšroubových bez zachování funkčnosti 2P+PE</t>
  </si>
  <si>
    <t>-215149995</t>
  </si>
  <si>
    <t>Demontáž zásuvek bez zachování funkčnosti (do suti) domovních polozapuštěných nebo zapuštěných, pro prostředí normální do 16 A, připojení bezšroubové 2P+PE</t>
  </si>
  <si>
    <t>https://podminky.urs.cz/item/CS_URS_2021_01/741315813</t>
  </si>
  <si>
    <t>10</t>
  </si>
  <si>
    <t>741371871</t>
  </si>
  <si>
    <t>Demontáž svítidla byt se standard paticí skleněného lustr typu do 2 zdrojů bez zachováním funkčnosti</t>
  </si>
  <si>
    <t>1329053568</t>
  </si>
  <si>
    <t>Demontáž svítidel bez zachování funkčnosti (do suti) v bytových nebo společenských místnostech se standardní paticí (E27, T5, GU10) skleněných lustrového typu do 2 zdrojů</t>
  </si>
  <si>
    <t>https://podminky.urs.cz/item/CS_URS_2021_01/741371871</t>
  </si>
  <si>
    <t>12</t>
  </si>
  <si>
    <t>741322811</t>
  </si>
  <si>
    <t>Demontáž jistič jednopólový nn do 25 A bez krytu nebo s krytem</t>
  </si>
  <si>
    <t>1195703264</t>
  </si>
  <si>
    <t>Demontáž jističů jednopólových nn bez signálního kontaktu do 25 A bez krytu nebo s krytem</t>
  </si>
  <si>
    <t>https://podminky.urs.cz/item/CS_URS_2021_01/741322811</t>
  </si>
  <si>
    <t>27</t>
  </si>
  <si>
    <t>741122005</t>
  </si>
  <si>
    <t>Montáž kabel Cu bez ukončení uložený pod omítku plný plochý 3x1 až 2,5 mm2 (např. CYKYLo)</t>
  </si>
  <si>
    <t>831799820</t>
  </si>
  <si>
    <t>Montáž kabelů měděných bez ukončení uložených pod omítku plných plochých nebo bezhalogenových (např. CYKYLo) počtu a průřezu žil 3x1 až 2,5 mm2</t>
  </si>
  <si>
    <t>https://podminky.urs.cz/item/CS_URS_2021_01/741122005</t>
  </si>
  <si>
    <t>28</t>
  </si>
  <si>
    <t>741128005</t>
  </si>
  <si>
    <t>Ostatní práce při montáži vodičů a kabelů - trasování vedení na omítce</t>
  </si>
  <si>
    <t>-2133294696</t>
  </si>
  <si>
    <t xml:space="preserve">Ostatní práce při montáži vodičů a kabelů úpravy vodičů a kabelů trasování vedení </t>
  </si>
  <si>
    <t>https://podminky.urs.cz/item/CS_URS_2021_01/741128005</t>
  </si>
  <si>
    <t>100</t>
  </si>
  <si>
    <t>741810001</t>
  </si>
  <si>
    <t>Celková prohlídka elektrického rozvodu a zařízení do 100 000,- Kč</t>
  </si>
  <si>
    <t>1987179452</t>
  </si>
  <si>
    <t>Zkoušky a prohlídky elektrických rozvodů a zařízení celková prohlídka a vyhotovení revizní zprávy pro objem montážních prací do 100 tis. Kč</t>
  </si>
  <si>
    <t>https://podminky.urs.cz/item/CS_URS_2021_01/741810001</t>
  </si>
  <si>
    <t>155</t>
  </si>
  <si>
    <t>PKB.711018</t>
  </si>
  <si>
    <t>CYKY-J 3x1,5</t>
  </si>
  <si>
    <t>km</t>
  </si>
  <si>
    <t>-670127726</t>
  </si>
  <si>
    <t>156</t>
  </si>
  <si>
    <t>PKB.711021</t>
  </si>
  <si>
    <t>CYKY-J 3x2,5</t>
  </si>
  <si>
    <t>-1820711296</t>
  </si>
  <si>
    <t>157</t>
  </si>
  <si>
    <t>PKB.711032</t>
  </si>
  <si>
    <t>CYKY-J 5x2,5</t>
  </si>
  <si>
    <t>2121962295</t>
  </si>
  <si>
    <t>158</t>
  </si>
  <si>
    <t>34571450</t>
  </si>
  <si>
    <t>krabice pod omítku PVC přístrojová kruhová D 70mm</t>
  </si>
  <si>
    <t>-771241463</t>
  </si>
  <si>
    <t>https://podminky.urs.cz/item/CS_URS_2021_01/34571450</t>
  </si>
  <si>
    <t>159</t>
  </si>
  <si>
    <t>37451015</t>
  </si>
  <si>
    <t>kryt zásuvky televizní, rozhlasové (a satelitní)</t>
  </si>
  <si>
    <t>-1128858822</t>
  </si>
  <si>
    <t>https://podminky.urs.cz/item/CS_URS_2021_01/37451015</t>
  </si>
  <si>
    <t>160</t>
  </si>
  <si>
    <t>34539060</t>
  </si>
  <si>
    <t>rámeček dvojnásobný, pro vodorovnou i svislou montáž</t>
  </si>
  <si>
    <t>811972679</t>
  </si>
  <si>
    <t>https://podminky.urs.cz/item/CS_URS_2021_01/34539060</t>
  </si>
  <si>
    <t>162</t>
  </si>
  <si>
    <t>35822111</t>
  </si>
  <si>
    <t>jistič 1pólový-charakteristika B 16A</t>
  </si>
  <si>
    <t>-436154597</t>
  </si>
  <si>
    <t>https://podminky.urs.cz/item/CS_URS_2021_01/35822111</t>
  </si>
  <si>
    <t>163</t>
  </si>
  <si>
    <t>35822109</t>
  </si>
  <si>
    <t>jistič 1pólový-charakteristika B 10A</t>
  </si>
  <si>
    <t>-934798969</t>
  </si>
  <si>
    <t>https://podminky.urs.cz/item/CS_URS_2021_01/35822109</t>
  </si>
  <si>
    <t>166</t>
  </si>
  <si>
    <t>37414130</t>
  </si>
  <si>
    <t>zvonek bytový</t>
  </si>
  <si>
    <t>1713888598</t>
  </si>
  <si>
    <t>https://podminky.urs.cz/item/CS_URS_2021_01/37414130</t>
  </si>
  <si>
    <t>164</t>
  </si>
  <si>
    <t>34551735</t>
  </si>
  <si>
    <t>vidlice chráněná, IP65, šroubové svorky</t>
  </si>
  <si>
    <t>1498251058</t>
  </si>
  <si>
    <t>https://podminky.urs.cz/item/CS_URS_2021_01/34551735</t>
  </si>
  <si>
    <t>167</t>
  </si>
  <si>
    <t>42914127</t>
  </si>
  <si>
    <t>ventilátor axiální stěnový skříň z plastu zpětná klapka a nastavitelný doběh IP44 13W D 100mm</t>
  </si>
  <si>
    <t>591999566</t>
  </si>
  <si>
    <t>https://podminky.urs.cz/item/CS_URS_2021_01/42914127</t>
  </si>
  <si>
    <t>168</t>
  </si>
  <si>
    <t>ABB.55182029B</t>
  </si>
  <si>
    <t>Zásuvka dvojnásobná, IP44</t>
  </si>
  <si>
    <t>837437672</t>
  </si>
  <si>
    <t>Zásuvka dvojnásobná</t>
  </si>
  <si>
    <t>169</t>
  </si>
  <si>
    <t>34535103</t>
  </si>
  <si>
    <t>vypínač s multifunkčním přepínačem výkonu pro VZT jednotku</t>
  </si>
  <si>
    <t>454933772</t>
  </si>
  <si>
    <t>vypínač světelný</t>
  </si>
  <si>
    <t>https://podminky.urs.cz/item/CS_URS_2021_01/34535103</t>
  </si>
  <si>
    <t>165</t>
  </si>
  <si>
    <t>35713131</t>
  </si>
  <si>
    <t>rozvodnice zapuštěná, neprůhledné dveře, 1 řada, šířka 8 modulárních jednotek</t>
  </si>
  <si>
    <t>1235969990</t>
  </si>
  <si>
    <t>https://podminky.urs.cz/item/CS_URS_2021_01/35713131</t>
  </si>
  <si>
    <t>766</t>
  </si>
  <si>
    <t>Konstrukce truhlářské</t>
  </si>
  <si>
    <t>766622861</t>
  </si>
  <si>
    <t>Vyvěšení křídel dřevěných nebo plastových okenních do 1,5 m2</t>
  </si>
  <si>
    <t>-1997329203</t>
  </si>
  <si>
    <t>Demontáž interiérových dveří do 1,5 m2</t>
  </si>
  <si>
    <t>https://podminky.urs.cz/item/CS_URS_2021_01/766622861</t>
  </si>
  <si>
    <t>151</t>
  </si>
  <si>
    <t>766660724</t>
  </si>
  <si>
    <t>Montáž dveřního kování - protiplechu</t>
  </si>
  <si>
    <t>-337663138</t>
  </si>
  <si>
    <t>Montáž dveřních doplňků dveřního kování interiérového protiplech</t>
  </si>
  <si>
    <t>https://podminky.urs.cz/item/CS_URS_2021_01/766660724</t>
  </si>
  <si>
    <t>3</t>
  </si>
  <si>
    <t>766825821</t>
  </si>
  <si>
    <t>Demontáž truhlářských vestavěných skříní dvoukřídlových</t>
  </si>
  <si>
    <t>-2091279460</t>
  </si>
  <si>
    <t>Demontáž nábytku vestavěného skříní dvoukřídlových</t>
  </si>
  <si>
    <t>https://podminky.urs.cz/item/CS_URS_2021_01/766825821</t>
  </si>
  <si>
    <t>766812830</t>
  </si>
  <si>
    <t>Demontáž kuchyňských linek dřevěných nebo kovových délky do 1,8 m</t>
  </si>
  <si>
    <t>1357561523</t>
  </si>
  <si>
    <t>Demontáž kuchyňských linek dřevěných nebo kovových včetně skříněk uchycených na stěně, délky přes 1500 do 1800 mm</t>
  </si>
  <si>
    <t>https://podminky.urs.cz/item/CS_URS_2021_01/766812830</t>
  </si>
  <si>
    <t>86</t>
  </si>
  <si>
    <t>766660001</t>
  </si>
  <si>
    <t>Montáž dveřních křídel otvíravých jednokřídlových š do 0,8 m do ocelové zárubně</t>
  </si>
  <si>
    <t>486092828</t>
  </si>
  <si>
    <t>Montáž dveřních křídel dřevěných nebo plastových otevíravých do ocelové zárubně povrchově upravených jednokřídlových, šířky do 800 mm</t>
  </si>
  <si>
    <t>https://podminky.urs.cz/item/CS_URS_2021_01/766660001</t>
  </si>
  <si>
    <t>87</t>
  </si>
  <si>
    <t>766660729</t>
  </si>
  <si>
    <t>Montáž dveřního interiérového kování - štítku s klikou</t>
  </si>
  <si>
    <t>-2145469905</t>
  </si>
  <si>
    <t>Montáž dveřních doplňků dveřního kování interiérového štítku s klikou</t>
  </si>
  <si>
    <t>https://podminky.urs.cz/item/CS_URS_2021_01/766660729</t>
  </si>
  <si>
    <t>88</t>
  </si>
  <si>
    <t>766660733</t>
  </si>
  <si>
    <t>Montáž dveřního bezpečnostního kování - štítku s klikou</t>
  </si>
  <si>
    <t>-633064333</t>
  </si>
  <si>
    <t>Montáž dveřních doplňků dveřního kování bezpečnostního štítku s klikou</t>
  </si>
  <si>
    <t>https://podminky.urs.cz/item/CS_URS_2021_01/766660733</t>
  </si>
  <si>
    <t>766662811</t>
  </si>
  <si>
    <t>Demontáž dveřních prahů u dveří jednokřídlových k opětovnému použití</t>
  </si>
  <si>
    <t>-1140423643</t>
  </si>
  <si>
    <t>Demontáž prahů dveří jednokřídlových</t>
  </si>
  <si>
    <t>https://podminky.urs.cz/item/CS_URS_2021_01/766662811</t>
  </si>
  <si>
    <t>82</t>
  </si>
  <si>
    <t>766811115</t>
  </si>
  <si>
    <t>Montáž korpusu kuchyňských skříněk spodních na nožičky šířky do 600 mm</t>
  </si>
  <si>
    <t>-362700844</t>
  </si>
  <si>
    <t>Montáž kuchyňských linek korpusu spodních skříněk na nožičky (včetně vyrovnání), šířky jednoho dílu do 600 mm</t>
  </si>
  <si>
    <t>https://podminky.urs.cz/item/CS_URS_2021_01/766811115</t>
  </si>
  <si>
    <t>83</t>
  </si>
  <si>
    <t>766811151</t>
  </si>
  <si>
    <t>Montáž korpusu kuchyňských skříněk horních na stěnu šířky do 600 mm</t>
  </si>
  <si>
    <t>-1381713999</t>
  </si>
  <si>
    <t>Montáž kuchyňských linek korpusu horních skříněk šroubovaných na stěnu, šířky jednoho dílu do 600 mm</t>
  </si>
  <si>
    <t>https://podminky.urs.cz/item/CS_URS_2021_01/766811151</t>
  </si>
  <si>
    <t>84</t>
  </si>
  <si>
    <t>766811212</t>
  </si>
  <si>
    <t>Montáž kuchyňské pracovní desky bez výřezu délky do 2000 mm</t>
  </si>
  <si>
    <t>-207521058</t>
  </si>
  <si>
    <t>Montáž kuchyňských linek pracovní desky bez výřezu, délky jednoho dílu přes 1000 do 2000 mm</t>
  </si>
  <si>
    <t>https://podminky.urs.cz/item/CS_URS_2021_01/766811212</t>
  </si>
  <si>
    <t>85</t>
  </si>
  <si>
    <t>766811221</t>
  </si>
  <si>
    <t>Příplatek k montáži kuchyňské pracovní desky za vyřezání otvoru</t>
  </si>
  <si>
    <t>-2132617627</t>
  </si>
  <si>
    <t>Montáž kuchyňských linek pracovní desky Příplatek k ceně za vyřezání otvoru (včetně zaměření)</t>
  </si>
  <si>
    <t>https://podminky.urs.cz/item/CS_URS_2021_01/766811221</t>
  </si>
  <si>
    <t>117</t>
  </si>
  <si>
    <t>AZP.MSK12</t>
  </si>
  <si>
    <t xml:space="preserve">kuchyňský pracovní stůl pro teplou a studenou  vodu - 230V, 50 Hz</t>
  </si>
  <si>
    <t>-1278922219</t>
  </si>
  <si>
    <t>Kuchyňská linka 180 cm , včetně horních skříněk</t>
  </si>
  <si>
    <t>118</t>
  </si>
  <si>
    <t>55231084</t>
  </si>
  <si>
    <t>dřez nerez vestavný matný 775x480mm</t>
  </si>
  <si>
    <t>1391222024</t>
  </si>
  <si>
    <t>https://podminky.urs.cz/item/CS_URS_2021_01/55231084</t>
  </si>
  <si>
    <t>130</t>
  </si>
  <si>
    <t>55143181</t>
  </si>
  <si>
    <t>baterie dřezová páková stojánková do 1 otvoru s otáčivým ústím dl ramínka 265mm</t>
  </si>
  <si>
    <t>1529488125</t>
  </si>
  <si>
    <t xml:space="preserve">baterie dřezová páková stojánková do 1 otvoru s otáčivým ústím </t>
  </si>
  <si>
    <t>https://podminky.urs.cz/item/CS_URS_2021_01/55143181</t>
  </si>
  <si>
    <t>132</t>
  </si>
  <si>
    <t>55161107</t>
  </si>
  <si>
    <t>uzávěrka zápachová dřezová s přípojkou pro myčku a pračku DN 50</t>
  </si>
  <si>
    <t>958372831</t>
  </si>
  <si>
    <t>https://podminky.urs.cz/item/CS_URS_2021_01/55161107</t>
  </si>
  <si>
    <t>145</t>
  </si>
  <si>
    <t>55341155</t>
  </si>
  <si>
    <t>dveře jednokřídlé ocelové vchodové 800x1970mm</t>
  </si>
  <si>
    <t>1058115830</t>
  </si>
  <si>
    <t>dveře jednokřídlé protipožární vchodové 800x1970mm</t>
  </si>
  <si>
    <t>https://podminky.urs.cz/item/CS_URS_2021_01/55341155</t>
  </si>
  <si>
    <t>146</t>
  </si>
  <si>
    <t>61162012</t>
  </si>
  <si>
    <t>dveře jednokřídlé voštinové povrch fóliový plné 600x1970-2100mm</t>
  </si>
  <si>
    <t>1092420788</t>
  </si>
  <si>
    <t>https://podminky.urs.cz/item/CS_URS_2021_01/61162012</t>
  </si>
  <si>
    <t>147</t>
  </si>
  <si>
    <t>MSN.0012746.URS</t>
  </si>
  <si>
    <t>dveře interiérové jednokřídlé zasklené 2/3, voština, hladké bílé, 80x197</t>
  </si>
  <si>
    <t>-1420461905</t>
  </si>
  <si>
    <t>148</t>
  </si>
  <si>
    <t>54914102</t>
  </si>
  <si>
    <t>kování dveřní bezpečnostní, knoflík-klika R 802 /O Cr</t>
  </si>
  <si>
    <t>-1751709584</t>
  </si>
  <si>
    <t>https://podminky.urs.cz/item/CS_URS_2021_01/54914102</t>
  </si>
  <si>
    <t>152</t>
  </si>
  <si>
    <t>61187161</t>
  </si>
  <si>
    <t>práh dveřní dřevěný dubový tl 20mm dl 820mm š 150mm</t>
  </si>
  <si>
    <t>1731477657</t>
  </si>
  <si>
    <t>https://podminky.urs.cz/item/CS_URS_2021_01/61187161</t>
  </si>
  <si>
    <t>149</t>
  </si>
  <si>
    <t>54914610</t>
  </si>
  <si>
    <t>kování dveřní vrchní klika včetně rozet a montážního materiálu R BB nerez PK</t>
  </si>
  <si>
    <t>-1175550449</t>
  </si>
  <si>
    <t>https://podminky.urs.cz/item/CS_URS_2021_01/54914610</t>
  </si>
  <si>
    <t>150</t>
  </si>
  <si>
    <t>54915550</t>
  </si>
  <si>
    <t>kukátko-průhledítko panoramatické chrom</t>
  </si>
  <si>
    <t>-905208092</t>
  </si>
  <si>
    <t>https://podminky.urs.cz/item/CS_URS_2021_01/54915550</t>
  </si>
  <si>
    <t>153</t>
  </si>
  <si>
    <t>61418111</t>
  </si>
  <si>
    <t>lišta podlahová dřevěná borovice 7x43mm</t>
  </si>
  <si>
    <t>45227207</t>
  </si>
  <si>
    <t>lišta podlahová přechodová</t>
  </si>
  <si>
    <t>https://podminky.urs.cz/item/CS_URS_2021_01/61418111</t>
  </si>
  <si>
    <t>771</t>
  </si>
  <si>
    <t>Podlahy z dlaždic</t>
  </si>
  <si>
    <t>51</t>
  </si>
  <si>
    <t>771151011</t>
  </si>
  <si>
    <t>Samonivelační stěrka podlah pevnosti 20 MPa tl 3 mm</t>
  </si>
  <si>
    <t>-1047150058</t>
  </si>
  <si>
    <t>Příprava podkladu před provedením dlažby samonivelační stěrka min.pevnosti 20 MPa, tloušťky do 3 mm</t>
  </si>
  <si>
    <t>https://podminky.urs.cz/item/CS_URS_2021_01/771151011</t>
  </si>
  <si>
    <t>18</t>
  </si>
  <si>
    <t>771571810</t>
  </si>
  <si>
    <t>Demontáž podlah z dlaždic keramických kladených do malty</t>
  </si>
  <si>
    <t>-44241097</t>
  </si>
  <si>
    <t>https://podminky.urs.cz/item/CS_URS_2021_01/771571810</t>
  </si>
  <si>
    <t>VV</t>
  </si>
  <si>
    <t>1,7*1,4</t>
  </si>
  <si>
    <t>1,1*0,75</t>
  </si>
  <si>
    <t>Součet</t>
  </si>
  <si>
    <t>54</t>
  </si>
  <si>
    <t>771574154</t>
  </si>
  <si>
    <t>Montáž podlah keramických velkoformátových hladkých lepených flexibilním lepidlem do 6 ks/m2</t>
  </si>
  <si>
    <t>620299132</t>
  </si>
  <si>
    <t>Montáž podlah z dlaždic keramických lepených flexibilním lepidlem velkoformátových hladkých přes 4 do 6 ks/m2</t>
  </si>
  <si>
    <t>https://podminky.urs.cz/item/CS_URS_2021_01/771574154</t>
  </si>
  <si>
    <t>55</t>
  </si>
  <si>
    <t>771577112</t>
  </si>
  <si>
    <t>Příplatek k montáži podlah keramických lepených flexibilním lepidlem za omezený prostor</t>
  </si>
  <si>
    <t>-239792936</t>
  </si>
  <si>
    <t>Montáž podlah z dlaždic keramických lepených flexibilním lepidlem Příplatek k cenám za podlahy v omezeném prostoru</t>
  </si>
  <si>
    <t>https://podminky.urs.cz/item/CS_URS_2021_01/771577112</t>
  </si>
  <si>
    <t>56</t>
  </si>
  <si>
    <t>771577113</t>
  </si>
  <si>
    <t>Příplatek k montáži podlah keramických lepených flexibilním lepidlem za spárování bílým cementem</t>
  </si>
  <si>
    <t>1261735281</t>
  </si>
  <si>
    <t>Montáž podlah z dlaždic keramických lepených flexibilním lepidlem Příplatek k cenám za spárování cement bílý</t>
  </si>
  <si>
    <t>https://podminky.urs.cz/item/CS_URS_2021_01/771577113</t>
  </si>
  <si>
    <t>52</t>
  </si>
  <si>
    <t>771591112</t>
  </si>
  <si>
    <t>Izolace pod dlažbu nátěrem nebo stěrkou ve dvou vrstvách</t>
  </si>
  <si>
    <t>1351332946</t>
  </si>
  <si>
    <t>Izolace podlahy pod dlažbu nátěrem nebo stěrkou ve dvou vrstvách</t>
  </si>
  <si>
    <t>https://podminky.urs.cz/item/CS_URS_2021_01/771591112</t>
  </si>
  <si>
    <t>53</t>
  </si>
  <si>
    <t>771591264</t>
  </si>
  <si>
    <t>Izolace těsnícími pásy mezi podlahou a stěnou</t>
  </si>
  <si>
    <t>-458667163</t>
  </si>
  <si>
    <t>Izolace podlahy pod dlažbu těsnícími izolačními pásy mezi podlahou a stěnu</t>
  </si>
  <si>
    <t>https://podminky.urs.cz/item/CS_URS_2021_01/771591264</t>
  </si>
  <si>
    <t>133</t>
  </si>
  <si>
    <t>59761444</t>
  </si>
  <si>
    <t>dlažba keramická slinutá protiskluzná do interiéru i exteriéru pro vysoké mechanické namáhání přes 35 do 45ks/m2</t>
  </si>
  <si>
    <t>-1886356383</t>
  </si>
  <si>
    <t xml:space="preserve">dlažba keramická protiskluzná do interiéru </t>
  </si>
  <si>
    <t>https://podminky.urs.cz/item/CS_URS_2021_01/59761444</t>
  </si>
  <si>
    <t>134</t>
  </si>
  <si>
    <t>HST.8595140110129</t>
  </si>
  <si>
    <t xml:space="preserve">spárovačka  5 kg bílá</t>
  </si>
  <si>
    <t>kg</t>
  </si>
  <si>
    <t>2067988908</t>
  </si>
  <si>
    <t>135</t>
  </si>
  <si>
    <t>58582013</t>
  </si>
  <si>
    <t>lepidlo cementové flexibilní se sníženým skluzem C2TS1</t>
  </si>
  <si>
    <t>-1430250131</t>
  </si>
  <si>
    <t>https://podminky.urs.cz/item/CS_URS_2021_01/58582013</t>
  </si>
  <si>
    <t>775</t>
  </si>
  <si>
    <t>Podlahy skládané</t>
  </si>
  <si>
    <t>91</t>
  </si>
  <si>
    <t>775413401</t>
  </si>
  <si>
    <t>Montáž podlahové lišty obvodové lepené</t>
  </si>
  <si>
    <t>198874204</t>
  </si>
  <si>
    <t>Montáž lišty obvodové lepené - dřevo</t>
  </si>
  <si>
    <t>https://podminky.urs.cz/item/CS_URS_2021_01/775413401</t>
  </si>
  <si>
    <t>7</t>
  </si>
  <si>
    <t>775541821</t>
  </si>
  <si>
    <t>Demontáž podlah plovoucích zaklapávacích do suti</t>
  </si>
  <si>
    <t>-956945831</t>
  </si>
  <si>
    <t>Demontáž plovoucích podlah laminátových, dýhovaných, vinylových ap. zaklapávacích (spojených na zámek)</t>
  </si>
  <si>
    <t>https://podminky.urs.cz/item/CS_URS_2021_01/775541821</t>
  </si>
  <si>
    <t>4,1*3,48</t>
  </si>
  <si>
    <t>59</t>
  </si>
  <si>
    <t>775591901</t>
  </si>
  <si>
    <t>Oprava podlah dřevěných - tmelení dílčích defektů vlysových, parketových podlah</t>
  </si>
  <si>
    <t>-1718597145</t>
  </si>
  <si>
    <t>Ostatní práce při opravách dřevěných podlah tmelení dílčích defektů, podlah vlysových, parketových</t>
  </si>
  <si>
    <t>https://podminky.urs.cz/item/CS_URS_2021_01/775591901</t>
  </si>
  <si>
    <t>60</t>
  </si>
  <si>
    <t>775591912</t>
  </si>
  <si>
    <t>Oprava podlah dřevěných - broušení střední</t>
  </si>
  <si>
    <t>-914138532</t>
  </si>
  <si>
    <t>Ostatní práce při opravách dřevěných podlah broušení podlah vlysových, palubkových, parketových nebo mozaikových jednotlivé operace střední</t>
  </si>
  <si>
    <t>https://podminky.urs.cz/item/CS_URS_2021_01/775591912</t>
  </si>
  <si>
    <t>61</t>
  </si>
  <si>
    <t>775591913</t>
  </si>
  <si>
    <t>Oprava podlah dřevěných - broušení jemné</t>
  </si>
  <si>
    <t>-323628048</t>
  </si>
  <si>
    <t>Ostatní práce při opravách dřevěných podlah broušení podlah vlysových, palubkových, parketových nebo mozaikových jednotlivé operace jemné</t>
  </si>
  <si>
    <t>https://podminky.urs.cz/item/CS_URS_2021_01/775591913</t>
  </si>
  <si>
    <t>62</t>
  </si>
  <si>
    <t>775591920</t>
  </si>
  <si>
    <t>Oprava podlah dřevěných - vysátí povrchu</t>
  </si>
  <si>
    <t>228724494</t>
  </si>
  <si>
    <t>Ostatní práce při opravách dřevěných podlah dokončovací vysátí</t>
  </si>
  <si>
    <t>https://podminky.urs.cz/item/CS_URS_2021_01/775591920</t>
  </si>
  <si>
    <t>63</t>
  </si>
  <si>
    <t>775591922</t>
  </si>
  <si>
    <t>Oprava podlah dřevěných - vrchní lak pro běžnou zátěž</t>
  </si>
  <si>
    <t>-1841435790</t>
  </si>
  <si>
    <t>Ostatní práce při opravách dřevěných podlah lakování jednotlivé operace vrchní lak pro běžnou zátěž (bytové prostory apod.)</t>
  </si>
  <si>
    <t>https://podminky.urs.cz/item/CS_URS_2021_01/775591922</t>
  </si>
  <si>
    <t>137</t>
  </si>
  <si>
    <t>61418101</t>
  </si>
  <si>
    <t>lišta podlahová dřevěná dub 8x35mm</t>
  </si>
  <si>
    <t>1575195446</t>
  </si>
  <si>
    <t>lišta podlahová dřevěná</t>
  </si>
  <si>
    <t>https://podminky.urs.cz/item/CS_URS_2021_01/61418101</t>
  </si>
  <si>
    <t>136</t>
  </si>
  <si>
    <t>24618107</t>
  </si>
  <si>
    <t>lak PUR vodou ředitelný pro střední zatížení na parkety</t>
  </si>
  <si>
    <t>litr</t>
  </si>
  <si>
    <t>-1141504636</t>
  </si>
  <si>
    <t>lak pro střední zatížení na parkety</t>
  </si>
  <si>
    <t>https://podminky.urs.cz/item/CS_URS_2021_01/24618107</t>
  </si>
  <si>
    <t>776</t>
  </si>
  <si>
    <t>Podlahy povlakové</t>
  </si>
  <si>
    <t>57</t>
  </si>
  <si>
    <t>776141112</t>
  </si>
  <si>
    <t>Vyrovnání podkladu povlakových podlah stěrkou pevnosti 20 MPa tl 5 mm</t>
  </si>
  <si>
    <t>1989062277</t>
  </si>
  <si>
    <t>Příprava podkladu vyrovnání samonivelační stěrkou podlah min.pevnosti 20 MPa, tloušťky přes 3 do 5 mm</t>
  </si>
  <si>
    <t>https://podminky.urs.cz/item/CS_URS_2021_01/776141112</t>
  </si>
  <si>
    <t>9</t>
  </si>
  <si>
    <t>776201811</t>
  </si>
  <si>
    <t>Demontáž lepených povlakových podlah bez podložky ručně</t>
  </si>
  <si>
    <t>1987857219</t>
  </si>
  <si>
    <t>Demontáž povlakových podlahovin lepených ručně bez podložky- PVC</t>
  </si>
  <si>
    <t>https://podminky.urs.cz/item/CS_URS_2021_01/776201811</t>
  </si>
  <si>
    <t>3,5*2,7</t>
  </si>
  <si>
    <t>58</t>
  </si>
  <si>
    <t>776221111</t>
  </si>
  <si>
    <t>Lepení pásů z PVC standardním lepidlem</t>
  </si>
  <si>
    <t>1271338271</t>
  </si>
  <si>
    <t>Montáž podlahovin z PVC lepením standardním lepidlem z pásů standardních- kuchyň + chodba</t>
  </si>
  <si>
    <t>https://podminky.urs.cz/item/CS_URS_2021_01/776221111</t>
  </si>
  <si>
    <t>8</t>
  </si>
  <si>
    <t>776410811</t>
  </si>
  <si>
    <t>Odstranění soklíků a lišt pryžových nebo plastových</t>
  </si>
  <si>
    <t>bm</t>
  </si>
  <si>
    <t>1893176710</t>
  </si>
  <si>
    <t>Demontáž soklíků nebo lišt pryžových nebo plastových</t>
  </si>
  <si>
    <t>https://podminky.urs.cz/item/CS_URS_2021_01/776410811</t>
  </si>
  <si>
    <t>89</t>
  </si>
  <si>
    <t>776421111</t>
  </si>
  <si>
    <t>Montáž obvodových lišt lepením</t>
  </si>
  <si>
    <t>-547703603</t>
  </si>
  <si>
    <t>Montáž lišt obvodových lepených</t>
  </si>
  <si>
    <t>https://podminky.urs.cz/item/CS_URS_2021_01/776421111</t>
  </si>
  <si>
    <t>90</t>
  </si>
  <si>
    <t>998776181</t>
  </si>
  <si>
    <t>Příplatek k přesunu hmot tonážní 776 prováděný bez použití mechanizace</t>
  </si>
  <si>
    <t>-403583310</t>
  </si>
  <si>
    <t>Přesun hmot pro podlahy povlakové stanovený z hmotnosti přesunovaného materiálu Příplatek k cenám za přesun prováděný bez použití mechanizace pro jakoukoliv výšku objektu</t>
  </si>
  <si>
    <t>https://podminky.urs.cz/item/CS_URS_2021_01/998776181</t>
  </si>
  <si>
    <t>138</t>
  </si>
  <si>
    <t>28412285</t>
  </si>
  <si>
    <t>krytina podlahová heterogenní tl 2mm</t>
  </si>
  <si>
    <t>519551555</t>
  </si>
  <si>
    <t xml:space="preserve">PVC krytina podlahová </t>
  </si>
  <si>
    <t>https://podminky.urs.cz/item/CS_URS_2021_01/28412285</t>
  </si>
  <si>
    <t>140</t>
  </si>
  <si>
    <t>28411003</t>
  </si>
  <si>
    <t>lišta soklová PVC 30x30mm</t>
  </si>
  <si>
    <t>1013191751</t>
  </si>
  <si>
    <t>https://podminky.urs.cz/item/CS_URS_2021_01/28411003</t>
  </si>
  <si>
    <t>139</t>
  </si>
  <si>
    <t>24744606</t>
  </si>
  <si>
    <t>lepidlo univerzální na PVC, koberce</t>
  </si>
  <si>
    <t>-1746380834</t>
  </si>
  <si>
    <t>https://podminky.urs.cz/item/CS_URS_2021_01/24744606</t>
  </si>
  <si>
    <t>781</t>
  </si>
  <si>
    <t>Dokončovací práce - obklady</t>
  </si>
  <si>
    <t>39</t>
  </si>
  <si>
    <t>781131112</t>
  </si>
  <si>
    <t>Izolace pod obklad nátěrem nebo stěrkou ve dvou vrstvách</t>
  </si>
  <si>
    <t>-572219523</t>
  </si>
  <si>
    <t>Izolace stěny pod obklad izolace nátěrem nebo stěrkou ve dvou vrstvách za sprchou</t>
  </si>
  <si>
    <t>https://podminky.urs.cz/item/CS_URS_2021_01/781131112</t>
  </si>
  <si>
    <t>40</t>
  </si>
  <si>
    <t>781131264</t>
  </si>
  <si>
    <t>Izolace pod obklad těsnícími pásy mezi podlahou a stěnou</t>
  </si>
  <si>
    <t>-774827048</t>
  </si>
  <si>
    <t>Izolace stěny pod obklad izolace těsnícími izolačními pásy mezi podlahou a stěnu</t>
  </si>
  <si>
    <t>https://podminky.urs.cz/item/CS_URS_2021_01/781131264</t>
  </si>
  <si>
    <t>37</t>
  </si>
  <si>
    <t>781151031</t>
  </si>
  <si>
    <t>Celoplošné vyrovnání podkladu stěrkou tl 3 mm</t>
  </si>
  <si>
    <t>1829608749</t>
  </si>
  <si>
    <t>Příprava podkladu před provedením obkladu celoplošné vyrovnání podkladu stěrkou, tloušťky 3 mm</t>
  </si>
  <si>
    <t>https://podminky.urs.cz/item/CS_URS_2021_01/781151031</t>
  </si>
  <si>
    <t>38</t>
  </si>
  <si>
    <t>781151041</t>
  </si>
  <si>
    <t xml:space="preserve">Příplatek k cenám celoplošné vyrovnání stěrkou za každý další 1 mm přes tl  3 mm</t>
  </si>
  <si>
    <t>1287059116</t>
  </si>
  <si>
    <t>Příprava podkladu před provedením obkladu celoplošné vyrovnání podkladu příplatek za každý další 1 mm tloušťky přes 3 mm</t>
  </si>
  <si>
    <t>https://podminky.urs.cz/item/CS_URS_2021_01/781151041</t>
  </si>
  <si>
    <t>17</t>
  </si>
  <si>
    <t>781461811</t>
  </si>
  <si>
    <t>Demontáž obkladů dlaždic tl do 20 mm kladených do malty</t>
  </si>
  <si>
    <t>-1249005247</t>
  </si>
  <si>
    <t>Demontáž obkladů z dlaždic z taveného čediče kladených do malty tl. do 20 mm</t>
  </si>
  <si>
    <t>https://podminky.urs.cz/item/CS_URS_2021_01/781461811</t>
  </si>
  <si>
    <t>3,2*1,5</t>
  </si>
  <si>
    <t>3,4+2,1*2</t>
  </si>
  <si>
    <t>7+5,2*0,9</t>
  </si>
  <si>
    <t>4*1,1</t>
  </si>
  <si>
    <t>36</t>
  </si>
  <si>
    <t>781121011</t>
  </si>
  <si>
    <t>Nátěr penetrační na stěnu</t>
  </si>
  <si>
    <t>1422837677</t>
  </si>
  <si>
    <t>Příprava podkladu před provedením obkladu nátěr penetrační na stěnu sprchy</t>
  </si>
  <si>
    <t>https://podminky.urs.cz/item/CS_URS_2021_01/781121011</t>
  </si>
  <si>
    <t>42</t>
  </si>
  <si>
    <t>781474153</t>
  </si>
  <si>
    <t>Montáž obkladů vnitřních keramických velkoformátových hladkých do 4 ks/m2 lepených flexibilním lepidlem</t>
  </si>
  <si>
    <t>-1629844908</t>
  </si>
  <si>
    <t>Montáž obkladů vnitřních stěn z dlaždic keramických lepených flexibilním lepidlem - kuchyň</t>
  </si>
  <si>
    <t>https://podminky.urs.cz/item/CS_URS_2021_01/781474153</t>
  </si>
  <si>
    <t>41</t>
  </si>
  <si>
    <t>781474154</t>
  </si>
  <si>
    <t>Montáž obkladů vnitřních keramických velkoformátových hladkých do 6 ks/m2 lepených flexibilním lepidlem</t>
  </si>
  <si>
    <t>1897067804</t>
  </si>
  <si>
    <t>Montáž obkladů vnitřních stěn z dlaždic keramických lepených koupelna + WC16</t>
  </si>
  <si>
    <t>https://podminky.urs.cz/item/CS_URS_2021_01/781474154</t>
  </si>
  <si>
    <t>44</t>
  </si>
  <si>
    <t>781495115</t>
  </si>
  <si>
    <t>Spárování vnitřních obkladů silikonem</t>
  </si>
  <si>
    <t>-490417330</t>
  </si>
  <si>
    <t>Obklad - dokončující práce ostatní práce spárování silikonem</t>
  </si>
  <si>
    <t>https://podminky.urs.cz/item/CS_URS_2021_01/781495115</t>
  </si>
  <si>
    <t>43</t>
  </si>
  <si>
    <t>781495141</t>
  </si>
  <si>
    <t>Průnik obkladem kruhový do DN 30</t>
  </si>
  <si>
    <t>-12397077</t>
  </si>
  <si>
    <t>Obklad - dokončující práce průnik obkladem kruhový, bez izolace do DN 30</t>
  </si>
  <si>
    <t>https://podminky.urs.cz/item/CS_URS_2021_01/781495141</t>
  </si>
  <si>
    <t>45</t>
  </si>
  <si>
    <t>781495211</t>
  </si>
  <si>
    <t>Čištění vnitřních ploch stěn po provedení obkladu chemickými prostředky</t>
  </si>
  <si>
    <t>316908564</t>
  </si>
  <si>
    <t>Čištění vnitřních ploch po provedení obkladu stěn chemickými prostředky</t>
  </si>
  <si>
    <t>https://podminky.urs.cz/item/CS_URS_2021_01/781495211</t>
  </si>
  <si>
    <t>46</t>
  </si>
  <si>
    <t>781779191</t>
  </si>
  <si>
    <t>Příplatek k montáži obkladů vnějších z dlaždic keramických za plochu do 10 m2</t>
  </si>
  <si>
    <t>-690377620</t>
  </si>
  <si>
    <t>Montáž obkladů vnějších stěn z dlaždic keramických Příplatek k cenám za plochu do 10 m2 jednotlivě</t>
  </si>
  <si>
    <t>https://podminky.urs.cz/item/CS_URS_2021_01/781779191</t>
  </si>
  <si>
    <t>47</t>
  </si>
  <si>
    <t>781779195</t>
  </si>
  <si>
    <t>Příplatek k montáži obkladů vnějších z dlaždic keramických za spárování bílým cementem</t>
  </si>
  <si>
    <t>-895673529</t>
  </si>
  <si>
    <t>Montáž obkladů vnějších stěn z dlaždic keramických Příplatek k cenám za spárování cement bílý</t>
  </si>
  <si>
    <t>https://podminky.urs.cz/item/CS_URS_2021_01/781779195</t>
  </si>
  <si>
    <t>141</t>
  </si>
  <si>
    <t>59761026</t>
  </si>
  <si>
    <t>obklad keramický hladký do 12ks/m2</t>
  </si>
  <si>
    <t>-1391622504</t>
  </si>
  <si>
    <t>https://podminky.urs.cz/item/CS_URS_2021_01/59761026</t>
  </si>
  <si>
    <t>142</t>
  </si>
  <si>
    <t>58582014</t>
  </si>
  <si>
    <t>lepidlo cementové flexibilní se sníženým skluzem rychletuhnoucí C2FTS1</t>
  </si>
  <si>
    <t>-1176233989</t>
  </si>
  <si>
    <t xml:space="preserve">lepidlo cementové flexibilní </t>
  </si>
  <si>
    <t>https://podminky.urs.cz/item/CS_URS_2021_01/58582014</t>
  </si>
  <si>
    <t>143</t>
  </si>
  <si>
    <t>58582019</t>
  </si>
  <si>
    <t>spárovací hmota cementová flexibilní CG2 různé barvy</t>
  </si>
  <si>
    <t>1545176556</t>
  </si>
  <si>
    <t xml:space="preserve">spárovací hmota cementová </t>
  </si>
  <si>
    <t>https://podminky.urs.cz/item/CS_URS_2021_01/58582019</t>
  </si>
  <si>
    <t>783</t>
  </si>
  <si>
    <t>Dokončovací práce - nátěry</t>
  </si>
  <si>
    <t>68</t>
  </si>
  <si>
    <t>783314101</t>
  </si>
  <si>
    <t>Základní jednonásobný syntetický nátěr zámečnických konstrukcí</t>
  </si>
  <si>
    <t>287320740</t>
  </si>
  <si>
    <t>Základní nátěr zámečnických konstrukcí jednonásobný syntetický - zárubně</t>
  </si>
  <si>
    <t>https://podminky.urs.cz/item/CS_URS_2021_01/783314101</t>
  </si>
  <si>
    <t>69</t>
  </si>
  <si>
    <t>783327101</t>
  </si>
  <si>
    <t>Krycí jednonásobný akrylátový nátěr zámečnických konstrukcí</t>
  </si>
  <si>
    <t>381950276</t>
  </si>
  <si>
    <t>Krycí nátěr (email) zámečnických konstrukcí jednonásobný akrylátový - zárubně</t>
  </si>
  <si>
    <t>https://podminky.urs.cz/item/CS_URS_2021_01/783327101</t>
  </si>
  <si>
    <t>64</t>
  </si>
  <si>
    <t>783601301</t>
  </si>
  <si>
    <t>Odrezivění žebrových trub před provedením nátěru</t>
  </si>
  <si>
    <t>-492880074</t>
  </si>
  <si>
    <t>Příprava podkladu otopných těles před provedením nátěrů žebrových trub odrezivěním bezoplachovým</t>
  </si>
  <si>
    <t>https://podminky.urs.cz/item/CS_URS_2021_01/783601301</t>
  </si>
  <si>
    <t>65</t>
  </si>
  <si>
    <t>783601305</t>
  </si>
  <si>
    <t>Odmaštění žebrových trub vodou ředitelným odmašťovačem před provedením nátěru</t>
  </si>
  <si>
    <t>1014202490</t>
  </si>
  <si>
    <t>Příprava podkladu otopných těles před provedením nátěrů žebrových trub odmaštěním vodou ředitelným</t>
  </si>
  <si>
    <t>https://podminky.urs.cz/item/CS_URS_2021_01/783601305</t>
  </si>
  <si>
    <t>66</t>
  </si>
  <si>
    <t>783614101</t>
  </si>
  <si>
    <t>Základní jednonásobný syntetický nátěr žebrových trub</t>
  </si>
  <si>
    <t>538315999</t>
  </si>
  <si>
    <t>Základní nátěr otopných těles jednonásobný žebrových trub syntetický</t>
  </si>
  <si>
    <t>https://podminky.urs.cz/item/CS_URS_2021_01/783614101</t>
  </si>
  <si>
    <t>67</t>
  </si>
  <si>
    <t>783617101</t>
  </si>
  <si>
    <t>Krycí jednonásobný syntetický nátěr žebrových trub</t>
  </si>
  <si>
    <t>1343433594</t>
  </si>
  <si>
    <t>Krycí nátěr (email) otopných těles žebrových trub jednonásobný syntetický</t>
  </si>
  <si>
    <t>https://podminky.urs.cz/item/CS_URS_2021_01/783617101</t>
  </si>
  <si>
    <t>70</t>
  </si>
  <si>
    <t>783801201</t>
  </si>
  <si>
    <t>Obroušení omítek před provedením nátěru</t>
  </si>
  <si>
    <t>-1600503078</t>
  </si>
  <si>
    <t>Příprava podkladu omítek před provedením nátěru obroušení</t>
  </si>
  <si>
    <t>https://podminky.urs.cz/item/CS_URS_2021_01/783801201</t>
  </si>
  <si>
    <t>73</t>
  </si>
  <si>
    <t>783817121</t>
  </si>
  <si>
    <t>Krycí jednonásobný syntetický nátěr hladkých, zrnitých tenkovrstvých nebo štukových omítek</t>
  </si>
  <si>
    <t>2048568342</t>
  </si>
  <si>
    <t xml:space="preserve">Krycí (ochranný ) nátěr omítek jednonásobný hladkých omítek hladkých, zrnitých tenkovrstvých nebo štukových stupně členitosti 1 a 2 </t>
  </si>
  <si>
    <t>https://podminky.urs.cz/item/CS_URS_2021_01/783817121</t>
  </si>
  <si>
    <t>71</t>
  </si>
  <si>
    <t>783822207</t>
  </si>
  <si>
    <t>Lokální vyrovnání omítky před provedením nátěru disperzní stěrkou tloušťky do 3 mm plochy do 1,0 m2</t>
  </si>
  <si>
    <t>-1909351709</t>
  </si>
  <si>
    <t>Vyrovnání omítek před provedením nátěru lokální, tloušťky do 3 mm disperzním tmelem akrylátovým</t>
  </si>
  <si>
    <t>https://podminky.urs.cz/item/CS_URS_2021_01/783822207</t>
  </si>
  <si>
    <t>72</t>
  </si>
  <si>
    <t>783823101</t>
  </si>
  <si>
    <t>Penetrační akrylátový nátěr hladkých betonových povrchů</t>
  </si>
  <si>
    <t>-651075591</t>
  </si>
  <si>
    <t>Penetrační nátěr omítek hladkých betonových povrchů akrylátový</t>
  </si>
  <si>
    <t>https://podminky.urs.cz/item/CS_URS_2021_01/783823101</t>
  </si>
  <si>
    <t>144</t>
  </si>
  <si>
    <t>HET.212210005</t>
  </si>
  <si>
    <t xml:space="preserve">bílá matná  malířská otěruvzdorná barva</t>
  </si>
  <si>
    <t>1164697121</t>
  </si>
  <si>
    <t>154</t>
  </si>
  <si>
    <t>24626705</t>
  </si>
  <si>
    <t>barva syntetická základní rychleschnoucí S2060 0100</t>
  </si>
  <si>
    <t>1275021549</t>
  </si>
  <si>
    <t>barva syntetická základní rychleschnoucí na zarubně a topení</t>
  </si>
  <si>
    <t>https://podminky.urs.cz/item/CS_URS_2021_01/24626705</t>
  </si>
  <si>
    <t>784</t>
  </si>
  <si>
    <t>Dokončovací práce - malby a tapety</t>
  </si>
  <si>
    <t>92</t>
  </si>
  <si>
    <t>784191001</t>
  </si>
  <si>
    <t>Čištění vnitřních ploch oken nebo balkonových dveří jednoduchých po provedení malířských prací</t>
  </si>
  <si>
    <t>1781759789</t>
  </si>
  <si>
    <t>Čištění vnitřních ploch hrubý úklid po provedení malířských prací omytím oken nebo balkonových dveří jednoduchých</t>
  </si>
  <si>
    <t>https://podminky.urs.cz/item/CS_URS_2021_01/784191001</t>
  </si>
  <si>
    <t>93</t>
  </si>
  <si>
    <t>784191007</t>
  </si>
  <si>
    <t>Čištění vnitřních ploch podlah po provedení malířských prací</t>
  </si>
  <si>
    <t>-344308360</t>
  </si>
  <si>
    <t>Čištění vnitřních ploch hrubý úklid po provedení malířských prací omytím podlah</t>
  </si>
  <si>
    <t>https://podminky.urs.cz/item/CS_URS_2021_01/784191007</t>
  </si>
  <si>
    <t>Práce a dodávky M</t>
  </si>
  <si>
    <t>46-M</t>
  </si>
  <si>
    <t>Zemní práce při extr.mont.pracích</t>
  </si>
  <si>
    <t>170</t>
  </si>
  <si>
    <t>469971111</t>
  </si>
  <si>
    <t>Svislá doprava suti a vybouraných hmot při elektromontážích za první podlaží</t>
  </si>
  <si>
    <t>985971584</t>
  </si>
  <si>
    <t>Odvoz suti a vybouraných hmot svislá doprava suti a vybouraných hmot za první podlaží</t>
  </si>
  <si>
    <t>https://podminky.urs.cz/item/CS_URS_2021_01/469971111</t>
  </si>
  <si>
    <t>171</t>
  </si>
  <si>
    <t>469972121</t>
  </si>
  <si>
    <t>Příplatek k odvozu suti a vybouraných hmot při elektromontážích za každý další 1 km</t>
  </si>
  <si>
    <t>-621529197</t>
  </si>
  <si>
    <t>Odvoz suti a vybouraných hmot odvoz suti a vybouraných hmot Příplatek k ceně za každý další i započatý 1 km</t>
  </si>
  <si>
    <t>https://podminky.urs.cz/item/CS_URS_2021_01/469972121</t>
  </si>
  <si>
    <t>58-M</t>
  </si>
  <si>
    <t>Revize vyhrazených technických zařízení</t>
  </si>
  <si>
    <t>101</t>
  </si>
  <si>
    <t>580506021</t>
  </si>
  <si>
    <t>Kontrola těsnosti rozvodu plynu plynoměrem</t>
  </si>
  <si>
    <t>úsek</t>
  </si>
  <si>
    <t>504535921</t>
  </si>
  <si>
    <t xml:space="preserve">Domovní plynovody kontrola těsnosti rozvodu plynu </t>
  </si>
  <si>
    <t>https://podminky.urs.cz/item/CS_URS_2021_01/580506021</t>
  </si>
  <si>
    <t>VRN</t>
  </si>
  <si>
    <t>Vedlejší rozpočtové náklady</t>
  </si>
  <si>
    <t>VRN2</t>
  </si>
  <si>
    <t>Příprava staveniště</t>
  </si>
  <si>
    <t>94</t>
  </si>
  <si>
    <t>020001000</t>
  </si>
  <si>
    <t>1024</t>
  </si>
  <si>
    <t>1346169628</t>
  </si>
  <si>
    <t>https://podminky.urs.cz/item/CS_URS_2021_01/020001000</t>
  </si>
  <si>
    <t>VRN3</t>
  </si>
  <si>
    <t>Zařízení staveniště</t>
  </si>
  <si>
    <t>031002000</t>
  </si>
  <si>
    <t>Související práce pro zařízení staveniště</t>
  </si>
  <si>
    <t>kpl</t>
  </si>
  <si>
    <t>1132341824</t>
  </si>
  <si>
    <t>Související práce pro zařízení a zabezpečení staveniště</t>
  </si>
  <si>
    <t>https://podminky.urs.cz/item/CS_URS_2021_01/031002000</t>
  </si>
  <si>
    <t>96</t>
  </si>
  <si>
    <t>033002000</t>
  </si>
  <si>
    <t>Připojení staveniště na inženýrské sítě</t>
  </si>
  <si>
    <t>-1908783569</t>
  </si>
  <si>
    <t>https://podminky.urs.cz/item/CS_URS_2021_01/033002000</t>
  </si>
  <si>
    <t>VRN4</t>
  </si>
  <si>
    <t>Inženýrská činnost</t>
  </si>
  <si>
    <t>97</t>
  </si>
  <si>
    <t>041002000</t>
  </si>
  <si>
    <t>Dozory</t>
  </si>
  <si>
    <t>…</t>
  </si>
  <si>
    <t>-311711758</t>
  </si>
  <si>
    <t>https://podminky.urs.cz/item/CS_URS_2021_01/041002000</t>
  </si>
  <si>
    <t>VRN5</t>
  </si>
  <si>
    <t>Finanční náklady</t>
  </si>
  <si>
    <t>98</t>
  </si>
  <si>
    <t>051002000</t>
  </si>
  <si>
    <t>Pojistné</t>
  </si>
  <si>
    <t>924492071</t>
  </si>
  <si>
    <t>https://podminky.urs.cz/item/CS_URS_2021_01/051002000</t>
  </si>
  <si>
    <t>VRN6</t>
  </si>
  <si>
    <t>Územní vlivy</t>
  </si>
  <si>
    <t>99</t>
  </si>
  <si>
    <t>065002000</t>
  </si>
  <si>
    <t>Mimostaveništní doprava materiálů</t>
  </si>
  <si>
    <t>-289900076</t>
  </si>
  <si>
    <t>https://podminky.urs.cz/item/CS_URS_2021_01/065002000</t>
  </si>
  <si>
    <t>VRN8</t>
  </si>
  <si>
    <t>Přesun stavebních kapacit</t>
  </si>
  <si>
    <t>95</t>
  </si>
  <si>
    <t>080001000</t>
  </si>
  <si>
    <t>Další náklady na pracovníky</t>
  </si>
  <si>
    <t>473187519</t>
  </si>
  <si>
    <t>https://podminky.urs.cz/item/CS_URS_2021_01/080001000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</si>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</sst>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8"/>
      <color rgb="FF969696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9" fillId="0" borderId="15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166" fontId="27" fillId="0" borderId="21" xfId="0" applyNumberFormat="1" applyFont="1" applyBorder="1" applyAlignment="1" applyProtection="1">
      <alignment vertical="center"/>
    </xf>
    <xf numFmtId="4" fontId="27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0" fillId="0" borderId="13" xfId="0" applyNumberFormat="1" applyFont="1" applyBorder="1" applyAlignment="1" applyProtection="1"/>
    <xf numFmtId="166" fontId="30" fillId="0" borderId="14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23" xfId="0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40" fillId="0" borderId="29" xfId="0" applyFont="1" applyBorder="1" applyAlignment="1">
      <alignment horizontal="left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1" fillId="0" borderId="1" xfId="0" applyFont="1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611315205" TargetMode="External" /><Relationship Id="rId2" Type="http://schemas.openxmlformats.org/officeDocument/2006/relationships/hyperlink" Target="https://podminky.urs.cz/item/CS_URS_2021_01/612315215" TargetMode="External" /><Relationship Id="rId3" Type="http://schemas.openxmlformats.org/officeDocument/2006/relationships/hyperlink" Target="https://podminky.urs.cz/item/CS_URS_2021_01/721140802" TargetMode="External" /><Relationship Id="rId4" Type="http://schemas.openxmlformats.org/officeDocument/2006/relationships/hyperlink" Target="https://podminky.urs.cz/item/CS_URS_2021_01/721210817" TargetMode="External" /><Relationship Id="rId5" Type="http://schemas.openxmlformats.org/officeDocument/2006/relationships/hyperlink" Target="https://podminky.urs.cz/item/CS_URS_2021_01/721173401" TargetMode="External" /><Relationship Id="rId6" Type="http://schemas.openxmlformats.org/officeDocument/2006/relationships/hyperlink" Target="https://podminky.urs.cz/item/CS_URS_2021_01/28619322" TargetMode="External" /><Relationship Id="rId7" Type="http://schemas.openxmlformats.org/officeDocument/2006/relationships/hyperlink" Target="https://podminky.urs.cz/item/CS_URS_2021_01/722110811" TargetMode="External" /><Relationship Id="rId8" Type="http://schemas.openxmlformats.org/officeDocument/2006/relationships/hyperlink" Target="https://podminky.urs.cz/item/CS_URS_2021_01/722130801" TargetMode="External" /><Relationship Id="rId9" Type="http://schemas.openxmlformats.org/officeDocument/2006/relationships/hyperlink" Target="https://podminky.urs.cz/item/CS_URS_2021_01/722176112" TargetMode="External" /><Relationship Id="rId10" Type="http://schemas.openxmlformats.org/officeDocument/2006/relationships/hyperlink" Target="https://podminky.urs.cz/item/CS_URS_2021_01/722181211" TargetMode="External" /><Relationship Id="rId11" Type="http://schemas.openxmlformats.org/officeDocument/2006/relationships/hyperlink" Target="https://podminky.urs.cz/item/CS_URS_2021_01/55190001" TargetMode="External" /><Relationship Id="rId12" Type="http://schemas.openxmlformats.org/officeDocument/2006/relationships/hyperlink" Target="https://podminky.urs.cz/item/CS_URS_2021_01/56245707" TargetMode="External" /><Relationship Id="rId13" Type="http://schemas.openxmlformats.org/officeDocument/2006/relationships/hyperlink" Target="https://podminky.urs.cz/item/CS_URS_2021_01/28654322" TargetMode="External" /><Relationship Id="rId14" Type="http://schemas.openxmlformats.org/officeDocument/2006/relationships/hyperlink" Target="https://podminky.urs.cz/item/CS_URS_2021_01/28654002" TargetMode="External" /><Relationship Id="rId15" Type="http://schemas.openxmlformats.org/officeDocument/2006/relationships/hyperlink" Target="https://podminky.urs.cz/item/CS_URS_2021_01/28654106" TargetMode="External" /><Relationship Id="rId16" Type="http://schemas.openxmlformats.org/officeDocument/2006/relationships/hyperlink" Target="https://podminky.urs.cz/item/CS_URS_2021_01/28615152" TargetMode="External" /><Relationship Id="rId17" Type="http://schemas.openxmlformats.org/officeDocument/2006/relationships/hyperlink" Target="https://podminky.urs.cz/item/CS_URS_2021_01/55141002" TargetMode="External" /><Relationship Id="rId18" Type="http://schemas.openxmlformats.org/officeDocument/2006/relationships/hyperlink" Target="https://podminky.urs.cz/item/CS_URS_2021_01/55111982" TargetMode="External" /><Relationship Id="rId19" Type="http://schemas.openxmlformats.org/officeDocument/2006/relationships/hyperlink" Target="https://podminky.urs.cz/item/CS_URS_2021_01/722179191" TargetMode="External" /><Relationship Id="rId20" Type="http://schemas.openxmlformats.org/officeDocument/2006/relationships/hyperlink" Target="https://podminky.urs.cz/item/CS_URS_2021_01/723160804" TargetMode="External" /><Relationship Id="rId21" Type="http://schemas.openxmlformats.org/officeDocument/2006/relationships/hyperlink" Target="https://podminky.urs.cz/item/CS_URS_2021_01/723181012" TargetMode="External" /><Relationship Id="rId22" Type="http://schemas.openxmlformats.org/officeDocument/2006/relationships/hyperlink" Target="https://podminky.urs.cz/item/CS_URS_2021_01/725119102" TargetMode="External" /><Relationship Id="rId23" Type="http://schemas.openxmlformats.org/officeDocument/2006/relationships/hyperlink" Target="https://podminky.urs.cz/item/CS_URS_2021_01/725210821" TargetMode="External" /><Relationship Id="rId24" Type="http://schemas.openxmlformats.org/officeDocument/2006/relationships/hyperlink" Target="https://podminky.urs.cz/item/CS_URS_2021_01/725219102" TargetMode="External" /><Relationship Id="rId25" Type="http://schemas.openxmlformats.org/officeDocument/2006/relationships/hyperlink" Target="https://podminky.urs.cz/item/CS_URS_2021_01/725220842" TargetMode="External" /><Relationship Id="rId26" Type="http://schemas.openxmlformats.org/officeDocument/2006/relationships/hyperlink" Target="https://podminky.urs.cz/item/CS_URS_2021_01/725241901" TargetMode="External" /><Relationship Id="rId27" Type="http://schemas.openxmlformats.org/officeDocument/2006/relationships/hyperlink" Target="https://podminky.urs.cz/item/CS_URS_2021_01/725243902" TargetMode="External" /><Relationship Id="rId28" Type="http://schemas.openxmlformats.org/officeDocument/2006/relationships/hyperlink" Target="https://podminky.urs.cz/item/CS_URS_2021_01/725529301" TargetMode="External" /><Relationship Id="rId29" Type="http://schemas.openxmlformats.org/officeDocument/2006/relationships/hyperlink" Target="https://podminky.urs.cz/item/CS_URS_2021_01/725610810" TargetMode="External" /><Relationship Id="rId30" Type="http://schemas.openxmlformats.org/officeDocument/2006/relationships/hyperlink" Target="https://podminky.urs.cz/item/CS_URS_2021_01/725820801" TargetMode="External" /><Relationship Id="rId31" Type="http://schemas.openxmlformats.org/officeDocument/2006/relationships/hyperlink" Target="https://podminky.urs.cz/item/CS_URS_2021_01/725820802" TargetMode="External" /><Relationship Id="rId32" Type="http://schemas.openxmlformats.org/officeDocument/2006/relationships/hyperlink" Target="https://podminky.urs.cz/item/CS_URS_2021_01/725829121" TargetMode="External" /><Relationship Id="rId33" Type="http://schemas.openxmlformats.org/officeDocument/2006/relationships/hyperlink" Target="https://podminky.urs.cz/item/CS_URS_2021_01/725839202" TargetMode="External" /><Relationship Id="rId34" Type="http://schemas.openxmlformats.org/officeDocument/2006/relationships/hyperlink" Target="https://podminky.urs.cz/item/CS_URS_2021_01/55145594" TargetMode="External" /><Relationship Id="rId35" Type="http://schemas.openxmlformats.org/officeDocument/2006/relationships/hyperlink" Target="https://podminky.urs.cz/item/CS_URS_2021_01/55172002" TargetMode="External" /><Relationship Id="rId36" Type="http://schemas.openxmlformats.org/officeDocument/2006/relationships/hyperlink" Target="https://podminky.urs.cz/item/CS_URS_2021_01/55484431" TargetMode="External" /><Relationship Id="rId37" Type="http://schemas.openxmlformats.org/officeDocument/2006/relationships/hyperlink" Target="https://podminky.urs.cz/item/CS_URS_2021_01/55192001" TargetMode="External" /><Relationship Id="rId38" Type="http://schemas.openxmlformats.org/officeDocument/2006/relationships/hyperlink" Target="https://podminky.urs.cz/item/CS_URS_2021_01/55192850" TargetMode="External" /><Relationship Id="rId39" Type="http://schemas.openxmlformats.org/officeDocument/2006/relationships/hyperlink" Target="https://podminky.urs.cz/item/CS_URS_2021_01/64286105" TargetMode="External" /><Relationship Id="rId40" Type="http://schemas.openxmlformats.org/officeDocument/2006/relationships/hyperlink" Target="https://podminky.urs.cz/item/CS_URS_2021_01/64286150" TargetMode="External" /><Relationship Id="rId41" Type="http://schemas.openxmlformats.org/officeDocument/2006/relationships/hyperlink" Target="https://podminky.urs.cz/item/CS_URS_2021_01/55167399" TargetMode="External" /><Relationship Id="rId42" Type="http://schemas.openxmlformats.org/officeDocument/2006/relationships/hyperlink" Target="https://podminky.urs.cz/item/CS_URS_2021_01/28651613" TargetMode="External" /><Relationship Id="rId43" Type="http://schemas.openxmlformats.org/officeDocument/2006/relationships/hyperlink" Target="https://podminky.urs.cz/item/CS_URS_2021_01/733222302" TargetMode="External" /><Relationship Id="rId44" Type="http://schemas.openxmlformats.org/officeDocument/2006/relationships/hyperlink" Target="https://podminky.urs.cz/item/CS_URS_2021_01/733291101" TargetMode="External" /><Relationship Id="rId45" Type="http://schemas.openxmlformats.org/officeDocument/2006/relationships/hyperlink" Target="https://podminky.urs.cz/item/CS_URS_2021_01/735121810" TargetMode="External" /><Relationship Id="rId46" Type="http://schemas.openxmlformats.org/officeDocument/2006/relationships/hyperlink" Target="https://podminky.urs.cz/item/CS_URS_2021_01/735131312" TargetMode="External" /><Relationship Id="rId47" Type="http://schemas.openxmlformats.org/officeDocument/2006/relationships/hyperlink" Target="https://podminky.urs.cz/item/CS_URS_2021_01/54153012" TargetMode="External" /><Relationship Id="rId48" Type="http://schemas.openxmlformats.org/officeDocument/2006/relationships/hyperlink" Target="https://podminky.urs.cz/item/CS_URS_2021_01/55128134" TargetMode="External" /><Relationship Id="rId49" Type="http://schemas.openxmlformats.org/officeDocument/2006/relationships/hyperlink" Target="https://podminky.urs.cz/item/CS_URS_2021_01/55121245" TargetMode="External" /><Relationship Id="rId50" Type="http://schemas.openxmlformats.org/officeDocument/2006/relationships/hyperlink" Target="https://podminky.urs.cz/item/CS_URS_2021_01/741125811" TargetMode="External" /><Relationship Id="rId51" Type="http://schemas.openxmlformats.org/officeDocument/2006/relationships/hyperlink" Target="https://podminky.urs.cz/item/CS_URS_2021_01/741210831" TargetMode="External" /><Relationship Id="rId52" Type="http://schemas.openxmlformats.org/officeDocument/2006/relationships/hyperlink" Target="https://podminky.urs.cz/item/CS_URS_2021_01/741311803" TargetMode="External" /><Relationship Id="rId53" Type="http://schemas.openxmlformats.org/officeDocument/2006/relationships/hyperlink" Target="https://podminky.urs.cz/item/CS_URS_2021_01/741315813" TargetMode="External" /><Relationship Id="rId54" Type="http://schemas.openxmlformats.org/officeDocument/2006/relationships/hyperlink" Target="https://podminky.urs.cz/item/CS_URS_2021_01/741371871" TargetMode="External" /><Relationship Id="rId55" Type="http://schemas.openxmlformats.org/officeDocument/2006/relationships/hyperlink" Target="https://podminky.urs.cz/item/CS_URS_2021_01/741322811" TargetMode="External" /><Relationship Id="rId56" Type="http://schemas.openxmlformats.org/officeDocument/2006/relationships/hyperlink" Target="https://podminky.urs.cz/item/CS_URS_2021_01/741122005" TargetMode="External" /><Relationship Id="rId57" Type="http://schemas.openxmlformats.org/officeDocument/2006/relationships/hyperlink" Target="https://podminky.urs.cz/item/CS_URS_2021_01/741128005" TargetMode="External" /><Relationship Id="rId58" Type="http://schemas.openxmlformats.org/officeDocument/2006/relationships/hyperlink" Target="https://podminky.urs.cz/item/CS_URS_2021_01/741810001" TargetMode="External" /><Relationship Id="rId59" Type="http://schemas.openxmlformats.org/officeDocument/2006/relationships/hyperlink" Target="https://podminky.urs.cz/item/CS_URS_2021_01/34571450" TargetMode="External" /><Relationship Id="rId60" Type="http://schemas.openxmlformats.org/officeDocument/2006/relationships/hyperlink" Target="https://podminky.urs.cz/item/CS_URS_2021_01/37451015" TargetMode="External" /><Relationship Id="rId61" Type="http://schemas.openxmlformats.org/officeDocument/2006/relationships/hyperlink" Target="https://podminky.urs.cz/item/CS_URS_2021_01/34539060" TargetMode="External" /><Relationship Id="rId62" Type="http://schemas.openxmlformats.org/officeDocument/2006/relationships/hyperlink" Target="https://podminky.urs.cz/item/CS_URS_2021_01/35822111" TargetMode="External" /><Relationship Id="rId63" Type="http://schemas.openxmlformats.org/officeDocument/2006/relationships/hyperlink" Target="https://podminky.urs.cz/item/CS_URS_2021_01/35822109" TargetMode="External" /><Relationship Id="rId64" Type="http://schemas.openxmlformats.org/officeDocument/2006/relationships/hyperlink" Target="https://podminky.urs.cz/item/CS_URS_2021_01/37414130" TargetMode="External" /><Relationship Id="rId65" Type="http://schemas.openxmlformats.org/officeDocument/2006/relationships/hyperlink" Target="https://podminky.urs.cz/item/CS_URS_2021_01/34551735" TargetMode="External" /><Relationship Id="rId66" Type="http://schemas.openxmlformats.org/officeDocument/2006/relationships/hyperlink" Target="https://podminky.urs.cz/item/CS_URS_2021_01/42914127" TargetMode="External" /><Relationship Id="rId67" Type="http://schemas.openxmlformats.org/officeDocument/2006/relationships/hyperlink" Target="https://podminky.urs.cz/item/CS_URS_2021_01/34535103" TargetMode="External" /><Relationship Id="rId68" Type="http://schemas.openxmlformats.org/officeDocument/2006/relationships/hyperlink" Target="https://podminky.urs.cz/item/CS_URS_2021_01/35713131" TargetMode="External" /><Relationship Id="rId69" Type="http://schemas.openxmlformats.org/officeDocument/2006/relationships/hyperlink" Target="https://podminky.urs.cz/item/CS_URS_2021_01/766622861" TargetMode="External" /><Relationship Id="rId70" Type="http://schemas.openxmlformats.org/officeDocument/2006/relationships/hyperlink" Target="https://podminky.urs.cz/item/CS_URS_2021_01/766660724" TargetMode="External" /><Relationship Id="rId71" Type="http://schemas.openxmlformats.org/officeDocument/2006/relationships/hyperlink" Target="https://podminky.urs.cz/item/CS_URS_2021_01/766825821" TargetMode="External" /><Relationship Id="rId72" Type="http://schemas.openxmlformats.org/officeDocument/2006/relationships/hyperlink" Target="https://podminky.urs.cz/item/CS_URS_2021_01/766812830" TargetMode="External" /><Relationship Id="rId73" Type="http://schemas.openxmlformats.org/officeDocument/2006/relationships/hyperlink" Target="https://podminky.urs.cz/item/CS_URS_2021_01/766660001" TargetMode="External" /><Relationship Id="rId74" Type="http://schemas.openxmlformats.org/officeDocument/2006/relationships/hyperlink" Target="https://podminky.urs.cz/item/CS_URS_2021_01/766660729" TargetMode="External" /><Relationship Id="rId75" Type="http://schemas.openxmlformats.org/officeDocument/2006/relationships/hyperlink" Target="https://podminky.urs.cz/item/CS_URS_2021_01/766660733" TargetMode="External" /><Relationship Id="rId76" Type="http://schemas.openxmlformats.org/officeDocument/2006/relationships/hyperlink" Target="https://podminky.urs.cz/item/CS_URS_2021_01/766662811" TargetMode="External" /><Relationship Id="rId77" Type="http://schemas.openxmlformats.org/officeDocument/2006/relationships/hyperlink" Target="https://podminky.urs.cz/item/CS_URS_2021_01/766811115" TargetMode="External" /><Relationship Id="rId78" Type="http://schemas.openxmlformats.org/officeDocument/2006/relationships/hyperlink" Target="https://podminky.urs.cz/item/CS_URS_2021_01/766811151" TargetMode="External" /><Relationship Id="rId79" Type="http://schemas.openxmlformats.org/officeDocument/2006/relationships/hyperlink" Target="https://podminky.urs.cz/item/CS_URS_2021_01/766811212" TargetMode="External" /><Relationship Id="rId80" Type="http://schemas.openxmlformats.org/officeDocument/2006/relationships/hyperlink" Target="https://podminky.urs.cz/item/CS_URS_2021_01/766811221" TargetMode="External" /><Relationship Id="rId81" Type="http://schemas.openxmlformats.org/officeDocument/2006/relationships/hyperlink" Target="https://podminky.urs.cz/item/CS_URS_2021_01/55231084" TargetMode="External" /><Relationship Id="rId82" Type="http://schemas.openxmlformats.org/officeDocument/2006/relationships/hyperlink" Target="https://podminky.urs.cz/item/CS_URS_2021_01/55143181" TargetMode="External" /><Relationship Id="rId83" Type="http://schemas.openxmlformats.org/officeDocument/2006/relationships/hyperlink" Target="https://podminky.urs.cz/item/CS_URS_2021_01/55161107" TargetMode="External" /><Relationship Id="rId84" Type="http://schemas.openxmlformats.org/officeDocument/2006/relationships/hyperlink" Target="https://podminky.urs.cz/item/CS_URS_2021_01/55341155" TargetMode="External" /><Relationship Id="rId85" Type="http://schemas.openxmlformats.org/officeDocument/2006/relationships/hyperlink" Target="https://podminky.urs.cz/item/CS_URS_2021_01/61162012" TargetMode="External" /><Relationship Id="rId86" Type="http://schemas.openxmlformats.org/officeDocument/2006/relationships/hyperlink" Target="https://podminky.urs.cz/item/CS_URS_2021_01/54914102" TargetMode="External" /><Relationship Id="rId87" Type="http://schemas.openxmlformats.org/officeDocument/2006/relationships/hyperlink" Target="https://podminky.urs.cz/item/CS_URS_2021_01/61187161" TargetMode="External" /><Relationship Id="rId88" Type="http://schemas.openxmlformats.org/officeDocument/2006/relationships/hyperlink" Target="https://podminky.urs.cz/item/CS_URS_2021_01/54914610" TargetMode="External" /><Relationship Id="rId89" Type="http://schemas.openxmlformats.org/officeDocument/2006/relationships/hyperlink" Target="https://podminky.urs.cz/item/CS_URS_2021_01/54915550" TargetMode="External" /><Relationship Id="rId90" Type="http://schemas.openxmlformats.org/officeDocument/2006/relationships/hyperlink" Target="https://podminky.urs.cz/item/CS_URS_2021_01/61418111" TargetMode="External" /><Relationship Id="rId91" Type="http://schemas.openxmlformats.org/officeDocument/2006/relationships/hyperlink" Target="https://podminky.urs.cz/item/CS_URS_2021_01/771151011" TargetMode="External" /><Relationship Id="rId92" Type="http://schemas.openxmlformats.org/officeDocument/2006/relationships/hyperlink" Target="https://podminky.urs.cz/item/CS_URS_2021_01/771571810" TargetMode="External" /><Relationship Id="rId93" Type="http://schemas.openxmlformats.org/officeDocument/2006/relationships/hyperlink" Target="https://podminky.urs.cz/item/CS_URS_2021_01/771574154" TargetMode="External" /><Relationship Id="rId94" Type="http://schemas.openxmlformats.org/officeDocument/2006/relationships/hyperlink" Target="https://podminky.urs.cz/item/CS_URS_2021_01/771577112" TargetMode="External" /><Relationship Id="rId95" Type="http://schemas.openxmlformats.org/officeDocument/2006/relationships/hyperlink" Target="https://podminky.urs.cz/item/CS_URS_2021_01/771577113" TargetMode="External" /><Relationship Id="rId96" Type="http://schemas.openxmlformats.org/officeDocument/2006/relationships/hyperlink" Target="https://podminky.urs.cz/item/CS_URS_2021_01/771591112" TargetMode="External" /><Relationship Id="rId97" Type="http://schemas.openxmlformats.org/officeDocument/2006/relationships/hyperlink" Target="https://podminky.urs.cz/item/CS_URS_2021_01/771591264" TargetMode="External" /><Relationship Id="rId98" Type="http://schemas.openxmlformats.org/officeDocument/2006/relationships/hyperlink" Target="https://podminky.urs.cz/item/CS_URS_2021_01/59761444" TargetMode="External" /><Relationship Id="rId99" Type="http://schemas.openxmlformats.org/officeDocument/2006/relationships/hyperlink" Target="https://podminky.urs.cz/item/CS_URS_2021_01/58582013" TargetMode="External" /><Relationship Id="rId100" Type="http://schemas.openxmlformats.org/officeDocument/2006/relationships/hyperlink" Target="https://podminky.urs.cz/item/CS_URS_2021_01/775413401" TargetMode="External" /><Relationship Id="rId101" Type="http://schemas.openxmlformats.org/officeDocument/2006/relationships/hyperlink" Target="https://podminky.urs.cz/item/CS_URS_2021_01/775541821" TargetMode="External" /><Relationship Id="rId102" Type="http://schemas.openxmlformats.org/officeDocument/2006/relationships/hyperlink" Target="https://podminky.urs.cz/item/CS_URS_2021_01/775591901" TargetMode="External" /><Relationship Id="rId103" Type="http://schemas.openxmlformats.org/officeDocument/2006/relationships/hyperlink" Target="https://podminky.urs.cz/item/CS_URS_2021_01/775591912" TargetMode="External" /><Relationship Id="rId104" Type="http://schemas.openxmlformats.org/officeDocument/2006/relationships/hyperlink" Target="https://podminky.urs.cz/item/CS_URS_2021_01/775591913" TargetMode="External" /><Relationship Id="rId105" Type="http://schemas.openxmlformats.org/officeDocument/2006/relationships/hyperlink" Target="https://podminky.urs.cz/item/CS_URS_2021_01/775591920" TargetMode="External" /><Relationship Id="rId106" Type="http://schemas.openxmlformats.org/officeDocument/2006/relationships/hyperlink" Target="https://podminky.urs.cz/item/CS_URS_2021_01/775591922" TargetMode="External" /><Relationship Id="rId107" Type="http://schemas.openxmlformats.org/officeDocument/2006/relationships/hyperlink" Target="https://podminky.urs.cz/item/CS_URS_2021_01/61418101" TargetMode="External" /><Relationship Id="rId108" Type="http://schemas.openxmlformats.org/officeDocument/2006/relationships/hyperlink" Target="https://podminky.urs.cz/item/CS_URS_2021_01/24618107" TargetMode="External" /><Relationship Id="rId109" Type="http://schemas.openxmlformats.org/officeDocument/2006/relationships/hyperlink" Target="https://podminky.urs.cz/item/CS_URS_2021_01/776141112" TargetMode="External" /><Relationship Id="rId110" Type="http://schemas.openxmlformats.org/officeDocument/2006/relationships/hyperlink" Target="https://podminky.urs.cz/item/CS_URS_2021_01/776201811" TargetMode="External" /><Relationship Id="rId111" Type="http://schemas.openxmlformats.org/officeDocument/2006/relationships/hyperlink" Target="https://podminky.urs.cz/item/CS_URS_2021_01/776221111" TargetMode="External" /><Relationship Id="rId112" Type="http://schemas.openxmlformats.org/officeDocument/2006/relationships/hyperlink" Target="https://podminky.urs.cz/item/CS_URS_2021_01/776410811" TargetMode="External" /><Relationship Id="rId113" Type="http://schemas.openxmlformats.org/officeDocument/2006/relationships/hyperlink" Target="https://podminky.urs.cz/item/CS_URS_2021_01/776421111" TargetMode="External" /><Relationship Id="rId114" Type="http://schemas.openxmlformats.org/officeDocument/2006/relationships/hyperlink" Target="https://podminky.urs.cz/item/CS_URS_2021_01/998776181" TargetMode="External" /><Relationship Id="rId115" Type="http://schemas.openxmlformats.org/officeDocument/2006/relationships/hyperlink" Target="https://podminky.urs.cz/item/CS_URS_2021_01/28412285" TargetMode="External" /><Relationship Id="rId116" Type="http://schemas.openxmlformats.org/officeDocument/2006/relationships/hyperlink" Target="https://podminky.urs.cz/item/CS_URS_2021_01/28411003" TargetMode="External" /><Relationship Id="rId117" Type="http://schemas.openxmlformats.org/officeDocument/2006/relationships/hyperlink" Target="https://podminky.urs.cz/item/CS_URS_2021_01/24744606" TargetMode="External" /><Relationship Id="rId118" Type="http://schemas.openxmlformats.org/officeDocument/2006/relationships/hyperlink" Target="https://podminky.urs.cz/item/CS_URS_2021_01/781131112" TargetMode="External" /><Relationship Id="rId119" Type="http://schemas.openxmlformats.org/officeDocument/2006/relationships/hyperlink" Target="https://podminky.urs.cz/item/CS_URS_2021_01/781131264" TargetMode="External" /><Relationship Id="rId120" Type="http://schemas.openxmlformats.org/officeDocument/2006/relationships/hyperlink" Target="https://podminky.urs.cz/item/CS_URS_2021_01/781151031" TargetMode="External" /><Relationship Id="rId121" Type="http://schemas.openxmlformats.org/officeDocument/2006/relationships/hyperlink" Target="https://podminky.urs.cz/item/CS_URS_2021_01/781151041" TargetMode="External" /><Relationship Id="rId122" Type="http://schemas.openxmlformats.org/officeDocument/2006/relationships/hyperlink" Target="https://podminky.urs.cz/item/CS_URS_2021_01/781461811" TargetMode="External" /><Relationship Id="rId123" Type="http://schemas.openxmlformats.org/officeDocument/2006/relationships/hyperlink" Target="https://podminky.urs.cz/item/CS_URS_2021_01/781121011" TargetMode="External" /><Relationship Id="rId124" Type="http://schemas.openxmlformats.org/officeDocument/2006/relationships/hyperlink" Target="https://podminky.urs.cz/item/CS_URS_2021_01/781474153" TargetMode="External" /><Relationship Id="rId125" Type="http://schemas.openxmlformats.org/officeDocument/2006/relationships/hyperlink" Target="https://podminky.urs.cz/item/CS_URS_2021_01/781474154" TargetMode="External" /><Relationship Id="rId126" Type="http://schemas.openxmlformats.org/officeDocument/2006/relationships/hyperlink" Target="https://podminky.urs.cz/item/CS_URS_2021_01/781495115" TargetMode="External" /><Relationship Id="rId127" Type="http://schemas.openxmlformats.org/officeDocument/2006/relationships/hyperlink" Target="https://podminky.urs.cz/item/CS_URS_2021_01/781495141" TargetMode="External" /><Relationship Id="rId128" Type="http://schemas.openxmlformats.org/officeDocument/2006/relationships/hyperlink" Target="https://podminky.urs.cz/item/CS_URS_2021_01/781495211" TargetMode="External" /><Relationship Id="rId129" Type="http://schemas.openxmlformats.org/officeDocument/2006/relationships/hyperlink" Target="https://podminky.urs.cz/item/CS_URS_2021_01/781779191" TargetMode="External" /><Relationship Id="rId130" Type="http://schemas.openxmlformats.org/officeDocument/2006/relationships/hyperlink" Target="https://podminky.urs.cz/item/CS_URS_2021_01/781779195" TargetMode="External" /><Relationship Id="rId131" Type="http://schemas.openxmlformats.org/officeDocument/2006/relationships/hyperlink" Target="https://podminky.urs.cz/item/CS_URS_2021_01/59761026" TargetMode="External" /><Relationship Id="rId132" Type="http://schemas.openxmlformats.org/officeDocument/2006/relationships/hyperlink" Target="https://podminky.urs.cz/item/CS_URS_2021_01/58582014" TargetMode="External" /><Relationship Id="rId133" Type="http://schemas.openxmlformats.org/officeDocument/2006/relationships/hyperlink" Target="https://podminky.urs.cz/item/CS_URS_2021_01/58582019" TargetMode="External" /><Relationship Id="rId134" Type="http://schemas.openxmlformats.org/officeDocument/2006/relationships/hyperlink" Target="https://podminky.urs.cz/item/CS_URS_2021_01/783314101" TargetMode="External" /><Relationship Id="rId135" Type="http://schemas.openxmlformats.org/officeDocument/2006/relationships/hyperlink" Target="https://podminky.urs.cz/item/CS_URS_2021_01/783327101" TargetMode="External" /><Relationship Id="rId136" Type="http://schemas.openxmlformats.org/officeDocument/2006/relationships/hyperlink" Target="https://podminky.urs.cz/item/CS_URS_2021_01/783601301" TargetMode="External" /><Relationship Id="rId137" Type="http://schemas.openxmlformats.org/officeDocument/2006/relationships/hyperlink" Target="https://podminky.urs.cz/item/CS_URS_2021_01/783601305" TargetMode="External" /><Relationship Id="rId138" Type="http://schemas.openxmlformats.org/officeDocument/2006/relationships/hyperlink" Target="https://podminky.urs.cz/item/CS_URS_2021_01/783614101" TargetMode="External" /><Relationship Id="rId139" Type="http://schemas.openxmlformats.org/officeDocument/2006/relationships/hyperlink" Target="https://podminky.urs.cz/item/CS_URS_2021_01/783617101" TargetMode="External" /><Relationship Id="rId140" Type="http://schemas.openxmlformats.org/officeDocument/2006/relationships/hyperlink" Target="https://podminky.urs.cz/item/CS_URS_2021_01/783801201" TargetMode="External" /><Relationship Id="rId141" Type="http://schemas.openxmlformats.org/officeDocument/2006/relationships/hyperlink" Target="https://podminky.urs.cz/item/CS_URS_2021_01/783817121" TargetMode="External" /><Relationship Id="rId142" Type="http://schemas.openxmlformats.org/officeDocument/2006/relationships/hyperlink" Target="https://podminky.urs.cz/item/CS_URS_2021_01/783822207" TargetMode="External" /><Relationship Id="rId143" Type="http://schemas.openxmlformats.org/officeDocument/2006/relationships/hyperlink" Target="https://podminky.urs.cz/item/CS_URS_2021_01/783823101" TargetMode="External" /><Relationship Id="rId144" Type="http://schemas.openxmlformats.org/officeDocument/2006/relationships/hyperlink" Target="https://podminky.urs.cz/item/CS_URS_2021_01/24626705" TargetMode="External" /><Relationship Id="rId145" Type="http://schemas.openxmlformats.org/officeDocument/2006/relationships/hyperlink" Target="https://podminky.urs.cz/item/CS_URS_2021_01/784191001" TargetMode="External" /><Relationship Id="rId146" Type="http://schemas.openxmlformats.org/officeDocument/2006/relationships/hyperlink" Target="https://podminky.urs.cz/item/CS_URS_2021_01/784191007" TargetMode="External" /><Relationship Id="rId147" Type="http://schemas.openxmlformats.org/officeDocument/2006/relationships/hyperlink" Target="https://podminky.urs.cz/item/CS_URS_2021_01/469971111" TargetMode="External" /><Relationship Id="rId148" Type="http://schemas.openxmlformats.org/officeDocument/2006/relationships/hyperlink" Target="https://podminky.urs.cz/item/CS_URS_2021_01/469972121" TargetMode="External" /><Relationship Id="rId149" Type="http://schemas.openxmlformats.org/officeDocument/2006/relationships/hyperlink" Target="https://podminky.urs.cz/item/CS_URS_2021_01/580506021" TargetMode="External" /><Relationship Id="rId150" Type="http://schemas.openxmlformats.org/officeDocument/2006/relationships/hyperlink" Target="https://podminky.urs.cz/item/CS_URS_2021_01/020001000" TargetMode="External" /><Relationship Id="rId151" Type="http://schemas.openxmlformats.org/officeDocument/2006/relationships/hyperlink" Target="https://podminky.urs.cz/item/CS_URS_2021_01/031002000" TargetMode="External" /><Relationship Id="rId152" Type="http://schemas.openxmlformats.org/officeDocument/2006/relationships/hyperlink" Target="https://podminky.urs.cz/item/CS_URS_2021_01/033002000" TargetMode="External" /><Relationship Id="rId153" Type="http://schemas.openxmlformats.org/officeDocument/2006/relationships/hyperlink" Target="https://podminky.urs.cz/item/CS_URS_2021_01/041002000" TargetMode="External" /><Relationship Id="rId154" Type="http://schemas.openxmlformats.org/officeDocument/2006/relationships/hyperlink" Target="https://podminky.urs.cz/item/CS_URS_2021_01/051002000" TargetMode="External" /><Relationship Id="rId155" Type="http://schemas.openxmlformats.org/officeDocument/2006/relationships/hyperlink" Target="https://podminky.urs.cz/item/CS_URS_2021_01/065002000" TargetMode="External" /><Relationship Id="rId156" Type="http://schemas.openxmlformats.org/officeDocument/2006/relationships/hyperlink" Target="https://podminky.urs.cz/item/CS_URS_2021_01/080001000" TargetMode="External" /><Relationship Id="rId157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37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35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7.25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1"/>
    </row>
    <row r="29" hidden="1" s="3" customFormat="1" ht="14.4" customHeight="1">
      <c r="A29" s="3"/>
      <c r="B29" s="46"/>
      <c r="C29" s="47"/>
      <c r="D29" s="32" t="s">
        <v>45</v>
      </c>
      <c r="E29" s="47"/>
      <c r="F29" s="32" t="s">
        <v>46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hidden="1" s="3" customFormat="1" ht="14.4" customHeight="1">
      <c r="A30" s="3"/>
      <c r="B30" s="46"/>
      <c r="C30" s="47"/>
      <c r="D30" s="47"/>
      <c r="E30" s="47"/>
      <c r="F30" s="32" t="s">
        <v>47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s="3" customFormat="1" ht="14.4" customHeight="1">
      <c r="A31" s="3"/>
      <c r="B31" s="46"/>
      <c r="C31" s="47"/>
      <c r="D31" s="52" t="s">
        <v>45</v>
      </c>
      <c r="E31" s="47"/>
      <c r="F31" s="32" t="s">
        <v>48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="3" customFormat="1" ht="14.4" customHeight="1">
      <c r="A32" s="3"/>
      <c r="B32" s="46"/>
      <c r="C32" s="47"/>
      <c r="D32" s="47"/>
      <c r="E32" s="47"/>
      <c r="F32" s="32" t="s">
        <v>49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="2" customFormat="1" ht="25.92" customHeight="1">
      <c r="A35" s="38"/>
      <c r="B35" s="39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6.96" customHeight="1">
      <c r="A37" s="38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4"/>
      <c r="BE37" s="38"/>
    </row>
    <row r="41" s="2" customFormat="1" ht="6.96" customHeight="1">
      <c r="A41" s="3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4"/>
      <c r="BE41" s="38"/>
    </row>
    <row r="42" s="2" customFormat="1" ht="24.96" customHeight="1">
      <c r="A42" s="38"/>
      <c r="B42" s="39"/>
      <c r="C42" s="23" t="s">
        <v>54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="2" customFormat="1" ht="6.96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2021_30_06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Novákovo náměstí 701, byt č.3, Praha Kbely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2" t="str">
        <f>IF(K8="","",K8)</f>
        <v>Praha 19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3" t="str">
        <f>IF(AN8= "","",AN8)</f>
        <v>30. 6. 2021</v>
      </c>
      <c r="AN47" s="73"/>
      <c r="AO47" s="40"/>
      <c r="AP47" s="40"/>
      <c r="AQ47" s="40"/>
      <c r="AR47" s="44"/>
      <c r="B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5" t="str">
        <f>IF(E11= "","",E11)</f>
        <v>Městská část Praha 19, Semilská 43/1, Praha 19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4" t="str">
        <f>IF(E17="","",E17)</f>
        <v xml:space="preserve"> </v>
      </c>
      <c r="AN49" s="65"/>
      <c r="AO49" s="65"/>
      <c r="AP49" s="65"/>
      <c r="AQ49" s="40"/>
      <c r="AR49" s="44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8"/>
    </row>
    <row r="50" s="2" customFormat="1" ht="25.6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5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4" t="str">
        <f>IF(E20="","",E20)</f>
        <v>Yevheniy Yurchyk_x0009__x0009__x0009__x0009__x0009__x0009_</v>
      </c>
      <c r="AN50" s="65"/>
      <c r="AO50" s="65"/>
      <c r="AP50" s="65"/>
      <c r="AQ50" s="40"/>
      <c r="AR50" s="44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8"/>
    </row>
    <row r="51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8"/>
    </row>
    <row r="52" s="2" customFormat="1" ht="29.28" customHeight="1">
      <c r="A52" s="38"/>
      <c r="B52" s="39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4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8"/>
    </row>
    <row r="53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8"/>
    </row>
    <row r="54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74</v>
      </c>
      <c r="BT54" s="110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="7" customFormat="1" ht="24.75" customHeight="1">
      <c r="A55" s="111" t="s">
        <v>78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'2021_30_06 - Novákovo nám...'!J28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'2021_30_06 - Novákovo nám...'!P100</f>
        <v>0</v>
      </c>
      <c r="AV55" s="120">
        <f>'2021_30_06 - Novákovo nám...'!J31</f>
        <v>0</v>
      </c>
      <c r="AW55" s="120">
        <f>'2021_30_06 - Novákovo nám...'!J32</f>
        <v>0</v>
      </c>
      <c r="AX55" s="120">
        <f>'2021_30_06 - Novákovo nám...'!J33</f>
        <v>0</v>
      </c>
      <c r="AY55" s="120">
        <f>'2021_30_06 - Novákovo nám...'!J34</f>
        <v>0</v>
      </c>
      <c r="AZ55" s="120">
        <f>'2021_30_06 - Novákovo nám...'!F31</f>
        <v>0</v>
      </c>
      <c r="BA55" s="120">
        <f>'2021_30_06 - Novákovo nám...'!F32</f>
        <v>0</v>
      </c>
      <c r="BB55" s="120">
        <f>'2021_30_06 - Novákovo nám...'!F33</f>
        <v>0</v>
      </c>
      <c r="BC55" s="120">
        <f>'2021_30_06 - Novákovo nám...'!F34</f>
        <v>0</v>
      </c>
      <c r="BD55" s="122">
        <f>'2021_30_06 - Novákovo nám...'!F35</f>
        <v>0</v>
      </c>
      <c r="BE55" s="7"/>
      <c r="BT55" s="123" t="s">
        <v>80</v>
      </c>
      <c r="BU55" s="123" t="s">
        <v>81</v>
      </c>
      <c r="BV55" s="123" t="s">
        <v>76</v>
      </c>
      <c r="BW55" s="123" t="s">
        <v>5</v>
      </c>
      <c r="BX55" s="123" t="s">
        <v>77</v>
      </c>
      <c r="CL55" s="123" t="s">
        <v>19</v>
      </c>
    </row>
    <row r="56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="2" customFormat="1" ht="6.96" customHeight="1">
      <c r="A57" s="38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sheet="1" formatColumns="0" formatRows="0" objects="1" scenarios="1" spinCount="100000" saltValue="GgEQ/E55fzOhIy5xxjDqfnGqn3VeWPCZ9vAudVzYT3DZj9uJ6ThO1iPnhvTu7pn1Tn7EDbgWgTszCb5g69pb4Q==" hashValue="PrveXSFUyBhVbFW3fC/YswT08E9siAGDfW8EGf0GYL82pcRDEypR+dQJmN43aIicAp6TSgeipf92UzDrC1WAWQ==" algorithmName="SHA-512" password="CC35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1_30_06 - Novákovo nám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="1" customFormat="1" ht="6.96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80</v>
      </c>
    </row>
    <row r="4" s="1" customFormat="1" ht="24.96" customHeight="1">
      <c r="B4" s="20"/>
      <c r="D4" s="126" t="s">
        <v>82</v>
      </c>
      <c r="L4" s="20"/>
      <c r="M4" s="127" t="s">
        <v>10</v>
      </c>
      <c r="AT4" s="17" t="s">
        <v>35</v>
      </c>
    </row>
    <row r="5" s="1" customFormat="1" ht="6.96" customHeight="1">
      <c r="B5" s="20"/>
      <c r="L5" s="20"/>
    </row>
    <row r="6" s="2" customFormat="1" ht="12" customHeight="1">
      <c r="A6" s="38"/>
      <c r="B6" s="44"/>
      <c r="C6" s="38"/>
      <c r="D6" s="128" t="s">
        <v>16</v>
      </c>
      <c r="E6" s="38"/>
      <c r="F6" s="38"/>
      <c r="G6" s="38"/>
      <c r="H6" s="38"/>
      <c r="I6" s="38"/>
      <c r="J6" s="38"/>
      <c r="K6" s="38"/>
      <c r="L6" s="129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="2" customFormat="1" ht="16.5" customHeight="1">
      <c r="A7" s="38"/>
      <c r="B7" s="44"/>
      <c r="C7" s="38"/>
      <c r="D7" s="38"/>
      <c r="E7" s="130" t="s">
        <v>17</v>
      </c>
      <c r="F7" s="38"/>
      <c r="G7" s="38"/>
      <c r="H7" s="38"/>
      <c r="I7" s="38"/>
      <c r="J7" s="38"/>
      <c r="K7" s="38"/>
      <c r="L7" s="129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="2" customFormat="1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9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2" customHeight="1">
      <c r="A9" s="38"/>
      <c r="B9" s="44"/>
      <c r="C9" s="38"/>
      <c r="D9" s="128" t="s">
        <v>18</v>
      </c>
      <c r="E9" s="38"/>
      <c r="F9" s="131" t="s">
        <v>19</v>
      </c>
      <c r="G9" s="38"/>
      <c r="H9" s="38"/>
      <c r="I9" s="128" t="s">
        <v>20</v>
      </c>
      <c r="J9" s="131" t="s">
        <v>19</v>
      </c>
      <c r="K9" s="38"/>
      <c r="L9" s="129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28" t="s">
        <v>21</v>
      </c>
      <c r="E10" s="38"/>
      <c r="F10" s="131" t="s">
        <v>22</v>
      </c>
      <c r="G10" s="38"/>
      <c r="H10" s="38"/>
      <c r="I10" s="128" t="s">
        <v>23</v>
      </c>
      <c r="J10" s="132" t="str">
        <f>'Rekapitulace stavby'!AN8</f>
        <v>30. 6. 2021</v>
      </c>
      <c r="K10" s="38"/>
      <c r="L10" s="129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9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28" t="s">
        <v>25</v>
      </c>
      <c r="E12" s="38"/>
      <c r="F12" s="38"/>
      <c r="G12" s="38"/>
      <c r="H12" s="38"/>
      <c r="I12" s="128" t="s">
        <v>26</v>
      </c>
      <c r="J12" s="131" t="s">
        <v>27</v>
      </c>
      <c r="K12" s="38"/>
      <c r="L12" s="129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8" customHeight="1">
      <c r="A13" s="38"/>
      <c r="B13" s="44"/>
      <c r="C13" s="38"/>
      <c r="D13" s="38"/>
      <c r="E13" s="131" t="s">
        <v>28</v>
      </c>
      <c r="F13" s="38"/>
      <c r="G13" s="38"/>
      <c r="H13" s="38"/>
      <c r="I13" s="128" t="s">
        <v>29</v>
      </c>
      <c r="J13" s="131" t="s">
        <v>30</v>
      </c>
      <c r="K13" s="38"/>
      <c r="L13" s="129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6.96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9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28" t="s">
        <v>31</v>
      </c>
      <c r="E15" s="38"/>
      <c r="F15" s="38"/>
      <c r="G15" s="38"/>
      <c r="H15" s="38"/>
      <c r="I15" s="128" t="s">
        <v>26</v>
      </c>
      <c r="J15" s="33" t="str">
        <f>'Rekapitulace stavby'!AN13</f>
        <v>Vyplň údaj</v>
      </c>
      <c r="K15" s="38"/>
      <c r="L15" s="129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1"/>
      <c r="G16" s="131"/>
      <c r="H16" s="131"/>
      <c r="I16" s="128" t="s">
        <v>29</v>
      </c>
      <c r="J16" s="33" t="str">
        <f>'Rekapitulace stavby'!AN14</f>
        <v>Vyplň údaj</v>
      </c>
      <c r="K16" s="38"/>
      <c r="L16" s="129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6.96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9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28" t="s">
        <v>33</v>
      </c>
      <c r="E18" s="38"/>
      <c r="F18" s="38"/>
      <c r="G18" s="38"/>
      <c r="H18" s="38"/>
      <c r="I18" s="128" t="s">
        <v>26</v>
      </c>
      <c r="J18" s="131" t="str">
        <f>IF('Rekapitulace stavby'!AN16="","",'Rekapitulace stavby'!AN16)</f>
        <v/>
      </c>
      <c r="K18" s="38"/>
      <c r="L18" s="129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31" t="str">
        <f>IF('Rekapitulace stavby'!E17="","",'Rekapitulace stavby'!E17)</f>
        <v xml:space="preserve"> </v>
      </c>
      <c r="F19" s="38"/>
      <c r="G19" s="38"/>
      <c r="H19" s="38"/>
      <c r="I19" s="128" t="s">
        <v>29</v>
      </c>
      <c r="J19" s="131" t="str">
        <f>IF('Rekapitulace stavby'!AN17="","",'Rekapitulace stavby'!AN17)</f>
        <v/>
      </c>
      <c r="K19" s="38"/>
      <c r="L19" s="129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9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28" t="s">
        <v>36</v>
      </c>
      <c r="E21" s="38"/>
      <c r="F21" s="38"/>
      <c r="G21" s="38"/>
      <c r="H21" s="38"/>
      <c r="I21" s="128" t="s">
        <v>26</v>
      </c>
      <c r="J21" s="131" t="s">
        <v>37</v>
      </c>
      <c r="K21" s="38"/>
      <c r="L21" s="129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131" t="s">
        <v>38</v>
      </c>
      <c r="F22" s="38"/>
      <c r="G22" s="38"/>
      <c r="H22" s="38"/>
      <c r="I22" s="128" t="s">
        <v>29</v>
      </c>
      <c r="J22" s="131" t="s">
        <v>19</v>
      </c>
      <c r="K22" s="38"/>
      <c r="L22" s="129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9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28" t="s">
        <v>39</v>
      </c>
      <c r="E24" s="38"/>
      <c r="F24" s="38"/>
      <c r="G24" s="38"/>
      <c r="H24" s="38"/>
      <c r="I24" s="38"/>
      <c r="J24" s="38"/>
      <c r="K24" s="38"/>
      <c r="L24" s="129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8" customFormat="1" ht="71.25" customHeight="1">
      <c r="A25" s="133"/>
      <c r="B25" s="134"/>
      <c r="C25" s="133"/>
      <c r="D25" s="133"/>
      <c r="E25" s="135" t="s">
        <v>40</v>
      </c>
      <c r="F25" s="135"/>
      <c r="G25" s="135"/>
      <c r="H25" s="135"/>
      <c r="I25" s="133"/>
      <c r="J25" s="133"/>
      <c r="K25" s="133"/>
      <c r="L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9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137"/>
      <c r="E27" s="137"/>
      <c r="F27" s="137"/>
      <c r="G27" s="137"/>
      <c r="H27" s="137"/>
      <c r="I27" s="137"/>
      <c r="J27" s="137"/>
      <c r="K27" s="137"/>
      <c r="L27" s="129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25.44" customHeight="1">
      <c r="A28" s="38"/>
      <c r="B28" s="44"/>
      <c r="C28" s="38"/>
      <c r="D28" s="138" t="s">
        <v>41</v>
      </c>
      <c r="E28" s="38"/>
      <c r="F28" s="38"/>
      <c r="G28" s="38"/>
      <c r="H28" s="38"/>
      <c r="I28" s="38"/>
      <c r="J28" s="139">
        <f>ROUND(J100, 2)</f>
        <v>0</v>
      </c>
      <c r="K28" s="38"/>
      <c r="L28" s="129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37"/>
      <c r="E29" s="137"/>
      <c r="F29" s="137"/>
      <c r="G29" s="137"/>
      <c r="H29" s="137"/>
      <c r="I29" s="137"/>
      <c r="J29" s="137"/>
      <c r="K29" s="137"/>
      <c r="L29" s="12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4.4" customHeight="1">
      <c r="A30" s="38"/>
      <c r="B30" s="44"/>
      <c r="C30" s="38"/>
      <c r="D30" s="38"/>
      <c r="E30" s="38"/>
      <c r="F30" s="140" t="s">
        <v>43</v>
      </c>
      <c r="G30" s="38"/>
      <c r="H30" s="38"/>
      <c r="I30" s="140" t="s">
        <v>42</v>
      </c>
      <c r="J30" s="140" t="s">
        <v>44</v>
      </c>
      <c r="K30" s="38"/>
      <c r="L30" s="129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hidden="1" s="2" customFormat="1" ht="14.4" customHeight="1">
      <c r="A31" s="38"/>
      <c r="B31" s="44"/>
      <c r="C31" s="38"/>
      <c r="D31" s="141" t="s">
        <v>45</v>
      </c>
      <c r="E31" s="128" t="s">
        <v>46</v>
      </c>
      <c r="F31" s="142">
        <f>ROUND((SUM(BE100:BE629)),  2)</f>
        <v>0</v>
      </c>
      <c r="G31" s="38"/>
      <c r="H31" s="38"/>
      <c r="I31" s="143">
        <v>0.20999999999999999</v>
      </c>
      <c r="J31" s="142">
        <f>ROUND(((SUM(BE100:BE629))*I31),  2)</f>
        <v>0</v>
      </c>
      <c r="K31" s="38"/>
      <c r="L31" s="129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hidden="1" s="2" customFormat="1" ht="14.4" customHeight="1">
      <c r="A32" s="38"/>
      <c r="B32" s="44"/>
      <c r="C32" s="38"/>
      <c r="D32" s="38"/>
      <c r="E32" s="128" t="s">
        <v>47</v>
      </c>
      <c r="F32" s="142">
        <f>ROUND((SUM(BF100:BF629)),  2)</f>
        <v>0</v>
      </c>
      <c r="G32" s="38"/>
      <c r="H32" s="38"/>
      <c r="I32" s="143">
        <v>0.14999999999999999</v>
      </c>
      <c r="J32" s="142">
        <f>ROUND(((SUM(BF100:BF629))*I32),  2)</f>
        <v>0</v>
      </c>
      <c r="K32" s="38"/>
      <c r="L32" s="129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28" t="s">
        <v>45</v>
      </c>
      <c r="E33" s="128" t="s">
        <v>48</v>
      </c>
      <c r="F33" s="142">
        <f>ROUND((SUM(BG100:BG629)),  2)</f>
        <v>0</v>
      </c>
      <c r="G33" s="38"/>
      <c r="H33" s="38"/>
      <c r="I33" s="143">
        <v>0.20999999999999999</v>
      </c>
      <c r="J33" s="142">
        <f>0</f>
        <v>0</v>
      </c>
      <c r="K33" s="38"/>
      <c r="L33" s="129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28" t="s">
        <v>49</v>
      </c>
      <c r="F34" s="142">
        <f>ROUND((SUM(BH100:BH629)),  2)</f>
        <v>0</v>
      </c>
      <c r="G34" s="38"/>
      <c r="H34" s="38"/>
      <c r="I34" s="143">
        <v>0.14999999999999999</v>
      </c>
      <c r="J34" s="142">
        <f>0</f>
        <v>0</v>
      </c>
      <c r="K34" s="38"/>
      <c r="L34" s="129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28" t="s">
        <v>50</v>
      </c>
      <c r="F35" s="142">
        <f>ROUND((SUM(BI100:BI629)),  2)</f>
        <v>0</v>
      </c>
      <c r="G35" s="38"/>
      <c r="H35" s="38"/>
      <c r="I35" s="143">
        <v>0</v>
      </c>
      <c r="J35" s="142">
        <f>0</f>
        <v>0</v>
      </c>
      <c r="K35" s="38"/>
      <c r="L35" s="129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6.96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9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25.44" customHeight="1">
      <c r="A37" s="38"/>
      <c r="B37" s="44"/>
      <c r="C37" s="144"/>
      <c r="D37" s="145" t="s">
        <v>51</v>
      </c>
      <c r="E37" s="146"/>
      <c r="F37" s="146"/>
      <c r="G37" s="147" t="s">
        <v>52</v>
      </c>
      <c r="H37" s="148" t="s">
        <v>53</v>
      </c>
      <c r="I37" s="146"/>
      <c r="J37" s="149">
        <f>SUM(J28:J35)</f>
        <v>0</v>
      </c>
      <c r="K37" s="150"/>
      <c r="L37" s="129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29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="2" customFormat="1" ht="6.96" customHeight="1">
      <c r="A42" s="38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29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2" customFormat="1" ht="24.96" customHeight="1">
      <c r="A43" s="38"/>
      <c r="B43" s="39"/>
      <c r="C43" s="23" t="s">
        <v>83</v>
      </c>
      <c r="D43" s="40"/>
      <c r="E43" s="40"/>
      <c r="F43" s="40"/>
      <c r="G43" s="40"/>
      <c r="H43" s="40"/>
      <c r="I43" s="40"/>
      <c r="J43" s="40"/>
      <c r="K43" s="40"/>
      <c r="L43" s="129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="2" customFormat="1" ht="6.96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9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9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16.5" customHeight="1">
      <c r="A46" s="38"/>
      <c r="B46" s="39"/>
      <c r="C46" s="40"/>
      <c r="D46" s="40"/>
      <c r="E46" s="70" t="str">
        <f>E7</f>
        <v>Novákovo náměstí 701, byt č.3, Praha Kbely</v>
      </c>
      <c r="F46" s="40"/>
      <c r="G46" s="40"/>
      <c r="H46" s="40"/>
      <c r="I46" s="40"/>
      <c r="J46" s="40"/>
      <c r="K46" s="40"/>
      <c r="L46" s="129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6.96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9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2" customHeight="1">
      <c r="A48" s="38"/>
      <c r="B48" s="39"/>
      <c r="C48" s="32" t="s">
        <v>21</v>
      </c>
      <c r="D48" s="40"/>
      <c r="E48" s="40"/>
      <c r="F48" s="27" t="str">
        <f>F10</f>
        <v>Praha 19</v>
      </c>
      <c r="G48" s="40"/>
      <c r="H48" s="40"/>
      <c r="I48" s="32" t="s">
        <v>23</v>
      </c>
      <c r="J48" s="73" t="str">
        <f>IF(J10="","",J10)</f>
        <v>30. 6. 2021</v>
      </c>
      <c r="K48" s="40"/>
      <c r="L48" s="129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6.96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9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5.15" customHeight="1">
      <c r="A50" s="38"/>
      <c r="B50" s="39"/>
      <c r="C50" s="32" t="s">
        <v>25</v>
      </c>
      <c r="D50" s="40"/>
      <c r="E50" s="40"/>
      <c r="F50" s="27" t="str">
        <f>E13</f>
        <v>Městská část Praha 19, Semilská 43/1, Praha 19</v>
      </c>
      <c r="G50" s="40"/>
      <c r="H50" s="40"/>
      <c r="I50" s="32" t="s">
        <v>33</v>
      </c>
      <c r="J50" s="36" t="str">
        <f>E19</f>
        <v xml:space="preserve"> </v>
      </c>
      <c r="K50" s="40"/>
      <c r="L50" s="129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25.65" customHeight="1">
      <c r="A51" s="38"/>
      <c r="B51" s="39"/>
      <c r="C51" s="32" t="s">
        <v>31</v>
      </c>
      <c r="D51" s="40"/>
      <c r="E51" s="40"/>
      <c r="F51" s="27" t="str">
        <f>IF(E16="","",E16)</f>
        <v>Vyplň údaj</v>
      </c>
      <c r="G51" s="40"/>
      <c r="H51" s="40"/>
      <c r="I51" s="32" t="s">
        <v>36</v>
      </c>
      <c r="J51" s="36" t="str">
        <f>E22</f>
        <v>Yevheniy Yurchyk_x0009__x0009__x0009__x0009__x0009__x0009_</v>
      </c>
      <c r="K51" s="40"/>
      <c r="L51" s="129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0.32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9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29.28" customHeight="1">
      <c r="A53" s="38"/>
      <c r="B53" s="39"/>
      <c r="C53" s="155" t="s">
        <v>84</v>
      </c>
      <c r="D53" s="156"/>
      <c r="E53" s="156"/>
      <c r="F53" s="156"/>
      <c r="G53" s="156"/>
      <c r="H53" s="156"/>
      <c r="I53" s="156"/>
      <c r="J53" s="157" t="s">
        <v>85</v>
      </c>
      <c r="K53" s="156"/>
      <c r="L53" s="129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0.32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9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22.8" customHeight="1">
      <c r="A55" s="38"/>
      <c r="B55" s="39"/>
      <c r="C55" s="158" t="s">
        <v>73</v>
      </c>
      <c r="D55" s="40"/>
      <c r="E55" s="40"/>
      <c r="F55" s="40"/>
      <c r="G55" s="40"/>
      <c r="H55" s="40"/>
      <c r="I55" s="40"/>
      <c r="J55" s="103">
        <f>J100</f>
        <v>0</v>
      </c>
      <c r="K55" s="40"/>
      <c r="L55" s="129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86</v>
      </c>
    </row>
    <row r="56" s="9" customFormat="1" ht="24.96" customHeight="1">
      <c r="A56" s="9"/>
      <c r="B56" s="159"/>
      <c r="C56" s="160"/>
      <c r="D56" s="161" t="s">
        <v>87</v>
      </c>
      <c r="E56" s="162"/>
      <c r="F56" s="162"/>
      <c r="G56" s="162"/>
      <c r="H56" s="162"/>
      <c r="I56" s="162"/>
      <c r="J56" s="163">
        <f>J101</f>
        <v>0</v>
      </c>
      <c r="K56" s="160"/>
      <c r="L56" s="16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="10" customFormat="1" ht="19.92" customHeight="1">
      <c r="A57" s="10"/>
      <c r="B57" s="165"/>
      <c r="C57" s="166"/>
      <c r="D57" s="167" t="s">
        <v>88</v>
      </c>
      <c r="E57" s="168"/>
      <c r="F57" s="168"/>
      <c r="G57" s="168"/>
      <c r="H57" s="168"/>
      <c r="I57" s="168"/>
      <c r="J57" s="169">
        <f>J102</f>
        <v>0</v>
      </c>
      <c r="K57" s="166"/>
      <c r="L57" s="17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="9" customFormat="1" ht="24.96" customHeight="1">
      <c r="A58" s="9"/>
      <c r="B58" s="159"/>
      <c r="C58" s="160"/>
      <c r="D58" s="161" t="s">
        <v>89</v>
      </c>
      <c r="E58" s="162"/>
      <c r="F58" s="162"/>
      <c r="G58" s="162"/>
      <c r="H58" s="162"/>
      <c r="I58" s="162"/>
      <c r="J58" s="163">
        <f>J109</f>
        <v>0</v>
      </c>
      <c r="K58" s="160"/>
      <c r="L58" s="164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="10" customFormat="1" ht="19.92" customHeight="1">
      <c r="A59" s="10"/>
      <c r="B59" s="165"/>
      <c r="C59" s="166"/>
      <c r="D59" s="167" t="s">
        <v>90</v>
      </c>
      <c r="E59" s="168"/>
      <c r="F59" s="168"/>
      <c r="G59" s="168"/>
      <c r="H59" s="168"/>
      <c r="I59" s="168"/>
      <c r="J59" s="169">
        <f>J110</f>
        <v>0</v>
      </c>
      <c r="K59" s="166"/>
      <c r="L59" s="17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="10" customFormat="1" ht="19.92" customHeight="1">
      <c r="A60" s="10"/>
      <c r="B60" s="165"/>
      <c r="C60" s="166"/>
      <c r="D60" s="167" t="s">
        <v>91</v>
      </c>
      <c r="E60" s="168"/>
      <c r="F60" s="168"/>
      <c r="G60" s="168"/>
      <c r="H60" s="168"/>
      <c r="I60" s="168"/>
      <c r="J60" s="169">
        <f>J123</f>
        <v>0</v>
      </c>
      <c r="K60" s="166"/>
      <c r="L60" s="17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="10" customFormat="1" ht="19.92" customHeight="1">
      <c r="A61" s="10"/>
      <c r="B61" s="165"/>
      <c r="C61" s="166"/>
      <c r="D61" s="167" t="s">
        <v>92</v>
      </c>
      <c r="E61" s="168"/>
      <c r="F61" s="168"/>
      <c r="G61" s="168"/>
      <c r="H61" s="168"/>
      <c r="I61" s="168"/>
      <c r="J61" s="169">
        <f>J165</f>
        <v>0</v>
      </c>
      <c r="K61" s="166"/>
      <c r="L61" s="17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65"/>
      <c r="C62" s="166"/>
      <c r="D62" s="167" t="s">
        <v>93</v>
      </c>
      <c r="E62" s="168"/>
      <c r="F62" s="168"/>
      <c r="G62" s="168"/>
      <c r="H62" s="168"/>
      <c r="I62" s="168"/>
      <c r="J62" s="169">
        <f>J172</f>
        <v>0</v>
      </c>
      <c r="K62" s="166"/>
      <c r="L62" s="17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65"/>
      <c r="C63" s="166"/>
      <c r="D63" s="167" t="s">
        <v>94</v>
      </c>
      <c r="E63" s="168"/>
      <c r="F63" s="168"/>
      <c r="G63" s="168"/>
      <c r="H63" s="168"/>
      <c r="I63" s="168"/>
      <c r="J63" s="169">
        <f>J240</f>
        <v>0</v>
      </c>
      <c r="K63" s="166"/>
      <c r="L63" s="17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65"/>
      <c r="C64" s="166"/>
      <c r="D64" s="167" t="s">
        <v>95</v>
      </c>
      <c r="E64" s="168"/>
      <c r="F64" s="168"/>
      <c r="G64" s="168"/>
      <c r="H64" s="168"/>
      <c r="I64" s="168"/>
      <c r="J64" s="169">
        <f>J247</f>
        <v>0</v>
      </c>
      <c r="K64" s="166"/>
      <c r="L64" s="17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65"/>
      <c r="C65" s="166"/>
      <c r="D65" s="167" t="s">
        <v>96</v>
      </c>
      <c r="E65" s="168"/>
      <c r="F65" s="168"/>
      <c r="G65" s="168"/>
      <c r="H65" s="168"/>
      <c r="I65" s="168"/>
      <c r="J65" s="169">
        <f>J263</f>
        <v>0</v>
      </c>
      <c r="K65" s="166"/>
      <c r="L65" s="17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65"/>
      <c r="C66" s="166"/>
      <c r="D66" s="167" t="s">
        <v>97</v>
      </c>
      <c r="E66" s="168"/>
      <c r="F66" s="168"/>
      <c r="G66" s="168"/>
      <c r="H66" s="168"/>
      <c r="I66" s="168"/>
      <c r="J66" s="169">
        <f>J329</f>
        <v>0</v>
      </c>
      <c r="K66" s="166"/>
      <c r="L66" s="17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65"/>
      <c r="C67" s="166"/>
      <c r="D67" s="167" t="s">
        <v>98</v>
      </c>
      <c r="E67" s="168"/>
      <c r="F67" s="168"/>
      <c r="G67" s="168"/>
      <c r="H67" s="168"/>
      <c r="I67" s="168"/>
      <c r="J67" s="169">
        <f>J400</f>
        <v>0</v>
      </c>
      <c r="K67" s="166"/>
      <c r="L67" s="17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65"/>
      <c r="C68" s="166"/>
      <c r="D68" s="167" t="s">
        <v>99</v>
      </c>
      <c r="E68" s="168"/>
      <c r="F68" s="168"/>
      <c r="G68" s="168"/>
      <c r="H68" s="168"/>
      <c r="I68" s="168"/>
      <c r="J68" s="169">
        <f>J433</f>
        <v>0</v>
      </c>
      <c r="K68" s="166"/>
      <c r="L68" s="17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65"/>
      <c r="C69" s="166"/>
      <c r="D69" s="167" t="s">
        <v>100</v>
      </c>
      <c r="E69" s="168"/>
      <c r="F69" s="168"/>
      <c r="G69" s="168"/>
      <c r="H69" s="168"/>
      <c r="I69" s="168"/>
      <c r="J69" s="169">
        <f>J463</f>
        <v>0</v>
      </c>
      <c r="K69" s="166"/>
      <c r="L69" s="17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65"/>
      <c r="C70" s="166"/>
      <c r="D70" s="167" t="s">
        <v>101</v>
      </c>
      <c r="E70" s="168"/>
      <c r="F70" s="168"/>
      <c r="G70" s="168"/>
      <c r="H70" s="168"/>
      <c r="I70" s="168"/>
      <c r="J70" s="169">
        <f>J493</f>
        <v>0</v>
      </c>
      <c r="K70" s="166"/>
      <c r="L70" s="17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65"/>
      <c r="C71" s="166"/>
      <c r="D71" s="167" t="s">
        <v>102</v>
      </c>
      <c r="E71" s="168"/>
      <c r="F71" s="168"/>
      <c r="G71" s="168"/>
      <c r="H71" s="168"/>
      <c r="I71" s="168"/>
      <c r="J71" s="169">
        <f>J547</f>
        <v>0</v>
      </c>
      <c r="K71" s="166"/>
      <c r="L71" s="17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65"/>
      <c r="C72" s="166"/>
      <c r="D72" s="167" t="s">
        <v>103</v>
      </c>
      <c r="E72" s="168"/>
      <c r="F72" s="168"/>
      <c r="G72" s="168"/>
      <c r="H72" s="168"/>
      <c r="I72" s="168"/>
      <c r="J72" s="169">
        <f>J583</f>
        <v>0</v>
      </c>
      <c r="K72" s="166"/>
      <c r="L72" s="17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9" customFormat="1" ht="24.96" customHeight="1">
      <c r="A73" s="9"/>
      <c r="B73" s="159"/>
      <c r="C73" s="160"/>
      <c r="D73" s="161" t="s">
        <v>104</v>
      </c>
      <c r="E73" s="162"/>
      <c r="F73" s="162"/>
      <c r="G73" s="162"/>
      <c r="H73" s="162"/>
      <c r="I73" s="162"/>
      <c r="J73" s="163">
        <f>J590</f>
        <v>0</v>
      </c>
      <c r="K73" s="160"/>
      <c r="L73" s="16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10" customFormat="1" ht="19.92" customHeight="1">
      <c r="A74" s="10"/>
      <c r="B74" s="165"/>
      <c r="C74" s="166"/>
      <c r="D74" s="167" t="s">
        <v>105</v>
      </c>
      <c r="E74" s="168"/>
      <c r="F74" s="168"/>
      <c r="G74" s="168"/>
      <c r="H74" s="168"/>
      <c r="I74" s="168"/>
      <c r="J74" s="169">
        <f>J591</f>
        <v>0</v>
      </c>
      <c r="K74" s="166"/>
      <c r="L74" s="17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65"/>
      <c r="C75" s="166"/>
      <c r="D75" s="167" t="s">
        <v>106</v>
      </c>
      <c r="E75" s="168"/>
      <c r="F75" s="168"/>
      <c r="G75" s="168"/>
      <c r="H75" s="168"/>
      <c r="I75" s="168"/>
      <c r="J75" s="169">
        <f>J598</f>
        <v>0</v>
      </c>
      <c r="K75" s="166"/>
      <c r="L75" s="17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9" customFormat="1" ht="24.96" customHeight="1">
      <c r="A76" s="9"/>
      <c r="B76" s="159"/>
      <c r="C76" s="160"/>
      <c r="D76" s="161" t="s">
        <v>107</v>
      </c>
      <c r="E76" s="162"/>
      <c r="F76" s="162"/>
      <c r="G76" s="162"/>
      <c r="H76" s="162"/>
      <c r="I76" s="162"/>
      <c r="J76" s="163">
        <f>J602</f>
        <v>0</v>
      </c>
      <c r="K76" s="160"/>
      <c r="L76" s="16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="10" customFormat="1" ht="19.92" customHeight="1">
      <c r="A77" s="10"/>
      <c r="B77" s="165"/>
      <c r="C77" s="166"/>
      <c r="D77" s="167" t="s">
        <v>108</v>
      </c>
      <c r="E77" s="168"/>
      <c r="F77" s="168"/>
      <c r="G77" s="168"/>
      <c r="H77" s="168"/>
      <c r="I77" s="168"/>
      <c r="J77" s="169">
        <f>J603</f>
        <v>0</v>
      </c>
      <c r="K77" s="166"/>
      <c r="L77" s="17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65"/>
      <c r="C78" s="166"/>
      <c r="D78" s="167" t="s">
        <v>109</v>
      </c>
      <c r="E78" s="168"/>
      <c r="F78" s="168"/>
      <c r="G78" s="168"/>
      <c r="H78" s="168"/>
      <c r="I78" s="168"/>
      <c r="J78" s="169">
        <f>J607</f>
        <v>0</v>
      </c>
      <c r="K78" s="166"/>
      <c r="L78" s="17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65"/>
      <c r="C79" s="166"/>
      <c r="D79" s="167" t="s">
        <v>110</v>
      </c>
      <c r="E79" s="168"/>
      <c r="F79" s="168"/>
      <c r="G79" s="168"/>
      <c r="H79" s="168"/>
      <c r="I79" s="168"/>
      <c r="J79" s="169">
        <f>J614</f>
        <v>0</v>
      </c>
      <c r="K79" s="166"/>
      <c r="L79" s="17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65"/>
      <c r="C80" s="166"/>
      <c r="D80" s="167" t="s">
        <v>111</v>
      </c>
      <c r="E80" s="168"/>
      <c r="F80" s="168"/>
      <c r="G80" s="168"/>
      <c r="H80" s="168"/>
      <c r="I80" s="168"/>
      <c r="J80" s="169">
        <f>J618</f>
        <v>0</v>
      </c>
      <c r="K80" s="166"/>
      <c r="L80" s="17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65"/>
      <c r="C81" s="166"/>
      <c r="D81" s="167" t="s">
        <v>112</v>
      </c>
      <c r="E81" s="168"/>
      <c r="F81" s="168"/>
      <c r="G81" s="168"/>
      <c r="H81" s="168"/>
      <c r="I81" s="168"/>
      <c r="J81" s="169">
        <f>J622</f>
        <v>0</v>
      </c>
      <c r="K81" s="166"/>
      <c r="L81" s="17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9.92" customHeight="1">
      <c r="A82" s="10"/>
      <c r="B82" s="165"/>
      <c r="C82" s="166"/>
      <c r="D82" s="167" t="s">
        <v>113</v>
      </c>
      <c r="E82" s="168"/>
      <c r="F82" s="168"/>
      <c r="G82" s="168"/>
      <c r="H82" s="168"/>
      <c r="I82" s="168"/>
      <c r="J82" s="169">
        <f>J626</f>
        <v>0</v>
      </c>
      <c r="K82" s="166"/>
      <c r="L82" s="17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2" customFormat="1" ht="21.84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29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6.96" customHeight="1">
      <c r="A84" s="38"/>
      <c r="B84" s="60"/>
      <c r="C84" s="61"/>
      <c r="D84" s="61"/>
      <c r="E84" s="61"/>
      <c r="F84" s="61"/>
      <c r="G84" s="61"/>
      <c r="H84" s="61"/>
      <c r="I84" s="61"/>
      <c r="J84" s="61"/>
      <c r="K84" s="61"/>
      <c r="L84" s="129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8" s="2" customFormat="1" ht="6.96" customHeight="1">
      <c r="A88" s="38"/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129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24.96" customHeight="1">
      <c r="A89" s="38"/>
      <c r="B89" s="39"/>
      <c r="C89" s="23" t="s">
        <v>114</v>
      </c>
      <c r="D89" s="40"/>
      <c r="E89" s="40"/>
      <c r="F89" s="40"/>
      <c r="G89" s="40"/>
      <c r="H89" s="40"/>
      <c r="I89" s="40"/>
      <c r="J89" s="40"/>
      <c r="K89" s="40"/>
      <c r="L89" s="129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29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16</v>
      </c>
      <c r="D91" s="40"/>
      <c r="E91" s="40"/>
      <c r="F91" s="40"/>
      <c r="G91" s="40"/>
      <c r="H91" s="40"/>
      <c r="I91" s="40"/>
      <c r="J91" s="40"/>
      <c r="K91" s="40"/>
      <c r="L91" s="129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6.5" customHeight="1">
      <c r="A92" s="38"/>
      <c r="B92" s="39"/>
      <c r="C92" s="40"/>
      <c r="D92" s="40"/>
      <c r="E92" s="70" t="str">
        <f>E7</f>
        <v>Novákovo náměstí 701, byt č.3, Praha Kbely</v>
      </c>
      <c r="F92" s="40"/>
      <c r="G92" s="40"/>
      <c r="H92" s="40"/>
      <c r="I92" s="40"/>
      <c r="J92" s="40"/>
      <c r="K92" s="40"/>
      <c r="L92" s="129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6.96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29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2" customHeight="1">
      <c r="A94" s="38"/>
      <c r="B94" s="39"/>
      <c r="C94" s="32" t="s">
        <v>21</v>
      </c>
      <c r="D94" s="40"/>
      <c r="E94" s="40"/>
      <c r="F94" s="27" t="str">
        <f>F10</f>
        <v>Praha 19</v>
      </c>
      <c r="G94" s="40"/>
      <c r="H94" s="40"/>
      <c r="I94" s="32" t="s">
        <v>23</v>
      </c>
      <c r="J94" s="73" t="str">
        <f>IF(J10="","",J10)</f>
        <v>30. 6. 2021</v>
      </c>
      <c r="K94" s="40"/>
      <c r="L94" s="129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6.96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29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15.15" customHeight="1">
      <c r="A96" s="38"/>
      <c r="B96" s="39"/>
      <c r="C96" s="32" t="s">
        <v>25</v>
      </c>
      <c r="D96" s="40"/>
      <c r="E96" s="40"/>
      <c r="F96" s="27" t="str">
        <f>E13</f>
        <v>Městská část Praha 19, Semilská 43/1, Praha 19</v>
      </c>
      <c r="G96" s="40"/>
      <c r="H96" s="40"/>
      <c r="I96" s="32" t="s">
        <v>33</v>
      </c>
      <c r="J96" s="36" t="str">
        <f>E19</f>
        <v xml:space="preserve"> </v>
      </c>
      <c r="K96" s="40"/>
      <c r="L96" s="129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25.65" customHeight="1">
      <c r="A97" s="38"/>
      <c r="B97" s="39"/>
      <c r="C97" s="32" t="s">
        <v>31</v>
      </c>
      <c r="D97" s="40"/>
      <c r="E97" s="40"/>
      <c r="F97" s="27" t="str">
        <f>IF(E16="","",E16)</f>
        <v>Vyplň údaj</v>
      </c>
      <c r="G97" s="40"/>
      <c r="H97" s="40"/>
      <c r="I97" s="32" t="s">
        <v>36</v>
      </c>
      <c r="J97" s="36" t="str">
        <f>E22</f>
        <v>Yevheniy Yurchyk_x0009__x0009__x0009__x0009__x0009__x0009_</v>
      </c>
      <c r="K97" s="40"/>
      <c r="L97" s="129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10.32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29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="11" customFormat="1" ht="29.28" customHeight="1">
      <c r="A99" s="171"/>
      <c r="B99" s="172"/>
      <c r="C99" s="173" t="s">
        <v>115</v>
      </c>
      <c r="D99" s="174" t="s">
        <v>60</v>
      </c>
      <c r="E99" s="174" t="s">
        <v>56</v>
      </c>
      <c r="F99" s="174" t="s">
        <v>57</v>
      </c>
      <c r="G99" s="174" t="s">
        <v>116</v>
      </c>
      <c r="H99" s="174" t="s">
        <v>117</v>
      </c>
      <c r="I99" s="174" t="s">
        <v>118</v>
      </c>
      <c r="J99" s="175" t="s">
        <v>85</v>
      </c>
      <c r="K99" s="176" t="s">
        <v>119</v>
      </c>
      <c r="L99" s="177"/>
      <c r="M99" s="93" t="s">
        <v>19</v>
      </c>
      <c r="N99" s="94" t="s">
        <v>45</v>
      </c>
      <c r="O99" s="94" t="s">
        <v>120</v>
      </c>
      <c r="P99" s="94" t="s">
        <v>121</v>
      </c>
      <c r="Q99" s="94" t="s">
        <v>122</v>
      </c>
      <c r="R99" s="94" t="s">
        <v>123</v>
      </c>
      <c r="S99" s="94" t="s">
        <v>124</v>
      </c>
      <c r="T99" s="95" t="s">
        <v>125</v>
      </c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</row>
    <row r="100" s="2" customFormat="1" ht="22.8" customHeight="1">
      <c r="A100" s="38"/>
      <c r="B100" s="39"/>
      <c r="C100" s="100" t="s">
        <v>126</v>
      </c>
      <c r="D100" s="40"/>
      <c r="E100" s="40"/>
      <c r="F100" s="40"/>
      <c r="G100" s="40"/>
      <c r="H100" s="40"/>
      <c r="I100" s="40"/>
      <c r="J100" s="178">
        <f>BK100</f>
        <v>0</v>
      </c>
      <c r="K100" s="40"/>
      <c r="L100" s="44"/>
      <c r="M100" s="96"/>
      <c r="N100" s="179"/>
      <c r="O100" s="97"/>
      <c r="P100" s="180">
        <f>P101+P109+P590+P602</f>
        <v>0</v>
      </c>
      <c r="Q100" s="97"/>
      <c r="R100" s="180">
        <f>R101+R109+R590+R602</f>
        <v>9.1613299999999995</v>
      </c>
      <c r="S100" s="97"/>
      <c r="T100" s="181">
        <f>T101+T109+T590+T602</f>
        <v>3.6174328500000001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74</v>
      </c>
      <c r="AU100" s="17" t="s">
        <v>86</v>
      </c>
      <c r="BK100" s="182">
        <f>BK101+BK109+BK590+BK602</f>
        <v>0</v>
      </c>
    </row>
    <row r="101" s="12" customFormat="1" ht="25.92" customHeight="1">
      <c r="A101" s="12"/>
      <c r="B101" s="183"/>
      <c r="C101" s="184"/>
      <c r="D101" s="185" t="s">
        <v>74</v>
      </c>
      <c r="E101" s="186" t="s">
        <v>127</v>
      </c>
      <c r="F101" s="186" t="s">
        <v>128</v>
      </c>
      <c r="G101" s="184"/>
      <c r="H101" s="184"/>
      <c r="I101" s="187"/>
      <c r="J101" s="188">
        <f>BK101</f>
        <v>0</v>
      </c>
      <c r="K101" s="184"/>
      <c r="L101" s="189"/>
      <c r="M101" s="190"/>
      <c r="N101" s="191"/>
      <c r="O101" s="191"/>
      <c r="P101" s="192">
        <f>P102</f>
        <v>0</v>
      </c>
      <c r="Q101" s="191"/>
      <c r="R101" s="192">
        <f>R102</f>
        <v>7.7544000000000004</v>
      </c>
      <c r="S101" s="191"/>
      <c r="T101" s="193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4" t="s">
        <v>80</v>
      </c>
      <c r="AT101" s="195" t="s">
        <v>74</v>
      </c>
      <c r="AU101" s="195" t="s">
        <v>75</v>
      </c>
      <c r="AY101" s="194" t="s">
        <v>129</v>
      </c>
      <c r="BK101" s="196">
        <f>BK102</f>
        <v>0</v>
      </c>
    </row>
    <row r="102" s="12" customFormat="1" ht="22.8" customHeight="1">
      <c r="A102" s="12"/>
      <c r="B102" s="183"/>
      <c r="C102" s="184"/>
      <c r="D102" s="185" t="s">
        <v>74</v>
      </c>
      <c r="E102" s="197" t="s">
        <v>130</v>
      </c>
      <c r="F102" s="197" t="s">
        <v>131</v>
      </c>
      <c r="G102" s="184"/>
      <c r="H102" s="184"/>
      <c r="I102" s="187"/>
      <c r="J102" s="198">
        <f>BK102</f>
        <v>0</v>
      </c>
      <c r="K102" s="184"/>
      <c r="L102" s="189"/>
      <c r="M102" s="190"/>
      <c r="N102" s="191"/>
      <c r="O102" s="191"/>
      <c r="P102" s="192">
        <f>SUM(P103:P108)</f>
        <v>0</v>
      </c>
      <c r="Q102" s="191"/>
      <c r="R102" s="192">
        <f>SUM(R103:R108)</f>
        <v>7.7544000000000004</v>
      </c>
      <c r="S102" s="191"/>
      <c r="T102" s="193">
        <f>SUM(T103:T108)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94" t="s">
        <v>80</v>
      </c>
      <c r="AT102" s="195" t="s">
        <v>74</v>
      </c>
      <c r="AU102" s="195" t="s">
        <v>80</v>
      </c>
      <c r="AY102" s="194" t="s">
        <v>129</v>
      </c>
      <c r="BK102" s="196">
        <f>SUM(BK103:BK108)</f>
        <v>0</v>
      </c>
    </row>
    <row r="103" s="2" customFormat="1" ht="24.15" customHeight="1">
      <c r="A103" s="38"/>
      <c r="B103" s="39"/>
      <c r="C103" s="199" t="s">
        <v>132</v>
      </c>
      <c r="D103" s="199" t="s">
        <v>133</v>
      </c>
      <c r="E103" s="200" t="s">
        <v>134</v>
      </c>
      <c r="F103" s="201" t="s">
        <v>135</v>
      </c>
      <c r="G103" s="202" t="s">
        <v>136</v>
      </c>
      <c r="H103" s="203">
        <v>4</v>
      </c>
      <c r="I103" s="204"/>
      <c r="J103" s="205">
        <f>ROUND(I103*H103,2)</f>
        <v>0</v>
      </c>
      <c r="K103" s="206"/>
      <c r="L103" s="44"/>
      <c r="M103" s="207" t="s">
        <v>19</v>
      </c>
      <c r="N103" s="208" t="s">
        <v>49</v>
      </c>
      <c r="O103" s="85"/>
      <c r="P103" s="209">
        <f>O103*H103</f>
        <v>0</v>
      </c>
      <c r="Q103" s="209">
        <v>0.14360000000000001</v>
      </c>
      <c r="R103" s="209">
        <f>Q103*H103</f>
        <v>0.57440000000000002</v>
      </c>
      <c r="S103" s="209">
        <v>0</v>
      </c>
      <c r="T103" s="210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1" t="s">
        <v>137</v>
      </c>
      <c r="AT103" s="211" t="s">
        <v>133</v>
      </c>
      <c r="AU103" s="211" t="s">
        <v>138</v>
      </c>
      <c r="AY103" s="17" t="s">
        <v>129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7" t="s">
        <v>139</v>
      </c>
      <c r="BK103" s="212">
        <f>ROUND(I103*H103,2)</f>
        <v>0</v>
      </c>
      <c r="BL103" s="17" t="s">
        <v>137</v>
      </c>
      <c r="BM103" s="211" t="s">
        <v>140</v>
      </c>
    </row>
    <row r="104" s="2" customFormat="1">
      <c r="A104" s="38"/>
      <c r="B104" s="39"/>
      <c r="C104" s="40"/>
      <c r="D104" s="213" t="s">
        <v>141</v>
      </c>
      <c r="E104" s="40"/>
      <c r="F104" s="214" t="s">
        <v>142</v>
      </c>
      <c r="G104" s="40"/>
      <c r="H104" s="40"/>
      <c r="I104" s="215"/>
      <c r="J104" s="40"/>
      <c r="K104" s="40"/>
      <c r="L104" s="44"/>
      <c r="M104" s="216"/>
      <c r="N104" s="217"/>
      <c r="O104" s="85"/>
      <c r="P104" s="85"/>
      <c r="Q104" s="85"/>
      <c r="R104" s="85"/>
      <c r="S104" s="85"/>
      <c r="T104" s="86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141</v>
      </c>
      <c r="AU104" s="17" t="s">
        <v>138</v>
      </c>
    </row>
    <row r="105" s="2" customFormat="1">
      <c r="A105" s="38"/>
      <c r="B105" s="39"/>
      <c r="C105" s="40"/>
      <c r="D105" s="218" t="s">
        <v>143</v>
      </c>
      <c r="E105" s="40"/>
      <c r="F105" s="219" t="s">
        <v>144</v>
      </c>
      <c r="G105" s="40"/>
      <c r="H105" s="40"/>
      <c r="I105" s="215"/>
      <c r="J105" s="40"/>
      <c r="K105" s="40"/>
      <c r="L105" s="44"/>
      <c r="M105" s="216"/>
      <c r="N105" s="217"/>
      <c r="O105" s="85"/>
      <c r="P105" s="85"/>
      <c r="Q105" s="85"/>
      <c r="R105" s="85"/>
      <c r="S105" s="85"/>
      <c r="T105" s="86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143</v>
      </c>
      <c r="AU105" s="17" t="s">
        <v>138</v>
      </c>
    </row>
    <row r="106" s="2" customFormat="1" ht="24.15" customHeight="1">
      <c r="A106" s="38"/>
      <c r="B106" s="39"/>
      <c r="C106" s="199" t="s">
        <v>145</v>
      </c>
      <c r="D106" s="199" t="s">
        <v>133</v>
      </c>
      <c r="E106" s="200" t="s">
        <v>146</v>
      </c>
      <c r="F106" s="201" t="s">
        <v>147</v>
      </c>
      <c r="G106" s="202" t="s">
        <v>148</v>
      </c>
      <c r="H106" s="203">
        <v>50</v>
      </c>
      <c r="I106" s="204"/>
      <c r="J106" s="205">
        <f>ROUND(I106*H106,2)</f>
        <v>0</v>
      </c>
      <c r="K106" s="206"/>
      <c r="L106" s="44"/>
      <c r="M106" s="207" t="s">
        <v>19</v>
      </c>
      <c r="N106" s="208" t="s">
        <v>49</v>
      </c>
      <c r="O106" s="85"/>
      <c r="P106" s="209">
        <f>O106*H106</f>
        <v>0</v>
      </c>
      <c r="Q106" s="209">
        <v>0.14360000000000001</v>
      </c>
      <c r="R106" s="209">
        <f>Q106*H106</f>
        <v>7.1800000000000006</v>
      </c>
      <c r="S106" s="209">
        <v>0</v>
      </c>
      <c r="T106" s="210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1" t="s">
        <v>137</v>
      </c>
      <c r="AT106" s="211" t="s">
        <v>133</v>
      </c>
      <c r="AU106" s="211" t="s">
        <v>138</v>
      </c>
      <c r="AY106" s="17" t="s">
        <v>129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7" t="s">
        <v>139</v>
      </c>
      <c r="BK106" s="212">
        <f>ROUND(I106*H106,2)</f>
        <v>0</v>
      </c>
      <c r="BL106" s="17" t="s">
        <v>137</v>
      </c>
      <c r="BM106" s="211" t="s">
        <v>149</v>
      </c>
    </row>
    <row r="107" s="2" customFormat="1">
      <c r="A107" s="38"/>
      <c r="B107" s="39"/>
      <c r="C107" s="40"/>
      <c r="D107" s="213" t="s">
        <v>141</v>
      </c>
      <c r="E107" s="40"/>
      <c r="F107" s="214" t="s">
        <v>150</v>
      </c>
      <c r="G107" s="40"/>
      <c r="H107" s="40"/>
      <c r="I107" s="215"/>
      <c r="J107" s="40"/>
      <c r="K107" s="40"/>
      <c r="L107" s="44"/>
      <c r="M107" s="216"/>
      <c r="N107" s="217"/>
      <c r="O107" s="85"/>
      <c r="P107" s="85"/>
      <c r="Q107" s="85"/>
      <c r="R107" s="85"/>
      <c r="S107" s="85"/>
      <c r="T107" s="86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141</v>
      </c>
      <c r="AU107" s="17" t="s">
        <v>138</v>
      </c>
    </row>
    <row r="108" s="2" customFormat="1">
      <c r="A108" s="38"/>
      <c r="B108" s="39"/>
      <c r="C108" s="40"/>
      <c r="D108" s="218" t="s">
        <v>143</v>
      </c>
      <c r="E108" s="40"/>
      <c r="F108" s="219" t="s">
        <v>151</v>
      </c>
      <c r="G108" s="40"/>
      <c r="H108" s="40"/>
      <c r="I108" s="215"/>
      <c r="J108" s="40"/>
      <c r="K108" s="40"/>
      <c r="L108" s="44"/>
      <c r="M108" s="216"/>
      <c r="N108" s="217"/>
      <c r="O108" s="85"/>
      <c r="P108" s="85"/>
      <c r="Q108" s="85"/>
      <c r="R108" s="85"/>
      <c r="S108" s="85"/>
      <c r="T108" s="86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143</v>
      </c>
      <c r="AU108" s="17" t="s">
        <v>138</v>
      </c>
    </row>
    <row r="109" s="12" customFormat="1" ht="25.92" customHeight="1">
      <c r="A109" s="12"/>
      <c r="B109" s="183"/>
      <c r="C109" s="184"/>
      <c r="D109" s="185" t="s">
        <v>74</v>
      </c>
      <c r="E109" s="186" t="s">
        <v>152</v>
      </c>
      <c r="F109" s="186" t="s">
        <v>153</v>
      </c>
      <c r="G109" s="184"/>
      <c r="H109" s="184"/>
      <c r="I109" s="187"/>
      <c r="J109" s="188">
        <f>BK109</f>
        <v>0</v>
      </c>
      <c r="K109" s="184"/>
      <c r="L109" s="189"/>
      <c r="M109" s="190"/>
      <c r="N109" s="191"/>
      <c r="O109" s="191"/>
      <c r="P109" s="192">
        <f>P110+P123+P165+P172+P240+P247+P263+P329+P400+P433+P463+P493+P547+P583</f>
        <v>0</v>
      </c>
      <c r="Q109" s="191"/>
      <c r="R109" s="192">
        <f>R110+R123+R165+R172+R240+R247+R263+R329+R400+R433+R463+R493+R547+R583</f>
        <v>1.40693</v>
      </c>
      <c r="S109" s="191"/>
      <c r="T109" s="193">
        <f>T110+T123+T165+T172+T240+T247+T263+T329+T400+T433+T463+T493+T547+T583</f>
        <v>3.6174328500000001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94" t="s">
        <v>138</v>
      </c>
      <c r="AT109" s="195" t="s">
        <v>74</v>
      </c>
      <c r="AU109" s="195" t="s">
        <v>75</v>
      </c>
      <c r="AY109" s="194" t="s">
        <v>129</v>
      </c>
      <c r="BK109" s="196">
        <f>BK110+BK123+BK165+BK172+BK240+BK247+BK263+BK329+BK400+BK433+BK463+BK493+BK547+BK583</f>
        <v>0</v>
      </c>
    </row>
    <row r="110" s="12" customFormat="1" ht="22.8" customHeight="1">
      <c r="A110" s="12"/>
      <c r="B110" s="183"/>
      <c r="C110" s="184"/>
      <c r="D110" s="185" t="s">
        <v>74</v>
      </c>
      <c r="E110" s="197" t="s">
        <v>154</v>
      </c>
      <c r="F110" s="197" t="s">
        <v>155</v>
      </c>
      <c r="G110" s="184"/>
      <c r="H110" s="184"/>
      <c r="I110" s="187"/>
      <c r="J110" s="198">
        <f>BK110</f>
        <v>0</v>
      </c>
      <c r="K110" s="184"/>
      <c r="L110" s="189"/>
      <c r="M110" s="190"/>
      <c r="N110" s="191"/>
      <c r="O110" s="191"/>
      <c r="P110" s="192">
        <f>SUM(P111:P122)</f>
        <v>0</v>
      </c>
      <c r="Q110" s="191"/>
      <c r="R110" s="192">
        <f>SUM(R111:R122)</f>
        <v>0.0060099999999999997</v>
      </c>
      <c r="S110" s="191"/>
      <c r="T110" s="193">
        <f>SUM(T111:T122)</f>
        <v>0.027099999999999999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94" t="s">
        <v>138</v>
      </c>
      <c r="AT110" s="195" t="s">
        <v>74</v>
      </c>
      <c r="AU110" s="195" t="s">
        <v>80</v>
      </c>
      <c r="AY110" s="194" t="s">
        <v>129</v>
      </c>
      <c r="BK110" s="196">
        <f>SUM(BK111:BK122)</f>
        <v>0</v>
      </c>
    </row>
    <row r="111" s="2" customFormat="1" ht="16.5" customHeight="1">
      <c r="A111" s="38"/>
      <c r="B111" s="39"/>
      <c r="C111" s="199" t="s">
        <v>156</v>
      </c>
      <c r="D111" s="199" t="s">
        <v>133</v>
      </c>
      <c r="E111" s="200" t="s">
        <v>157</v>
      </c>
      <c r="F111" s="201" t="s">
        <v>158</v>
      </c>
      <c r="G111" s="202" t="s">
        <v>159</v>
      </c>
      <c r="H111" s="203">
        <v>1</v>
      </c>
      <c r="I111" s="204"/>
      <c r="J111" s="205">
        <f>ROUND(I111*H111,2)</f>
        <v>0</v>
      </c>
      <c r="K111" s="206"/>
      <c r="L111" s="44"/>
      <c r="M111" s="207" t="s">
        <v>19</v>
      </c>
      <c r="N111" s="208" t="s">
        <v>49</v>
      </c>
      <c r="O111" s="85"/>
      <c r="P111" s="209">
        <f>O111*H111</f>
        <v>0</v>
      </c>
      <c r="Q111" s="209">
        <v>0</v>
      </c>
      <c r="R111" s="209">
        <f>Q111*H111</f>
        <v>0</v>
      </c>
      <c r="S111" s="209">
        <v>0.014919999999999999</v>
      </c>
      <c r="T111" s="210">
        <f>S111*H111</f>
        <v>0.014919999999999999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1" t="s">
        <v>160</v>
      </c>
      <c r="AT111" s="211" t="s">
        <v>133</v>
      </c>
      <c r="AU111" s="211" t="s">
        <v>138</v>
      </c>
      <c r="AY111" s="17" t="s">
        <v>129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17" t="s">
        <v>139</v>
      </c>
      <c r="BK111" s="212">
        <f>ROUND(I111*H111,2)</f>
        <v>0</v>
      </c>
      <c r="BL111" s="17" t="s">
        <v>160</v>
      </c>
      <c r="BM111" s="211" t="s">
        <v>161</v>
      </c>
    </row>
    <row r="112" s="2" customFormat="1">
      <c r="A112" s="38"/>
      <c r="B112" s="39"/>
      <c r="C112" s="40"/>
      <c r="D112" s="213" t="s">
        <v>141</v>
      </c>
      <c r="E112" s="40"/>
      <c r="F112" s="214" t="s">
        <v>162</v>
      </c>
      <c r="G112" s="40"/>
      <c r="H112" s="40"/>
      <c r="I112" s="215"/>
      <c r="J112" s="40"/>
      <c r="K112" s="40"/>
      <c r="L112" s="44"/>
      <c r="M112" s="216"/>
      <c r="N112" s="217"/>
      <c r="O112" s="85"/>
      <c r="P112" s="85"/>
      <c r="Q112" s="85"/>
      <c r="R112" s="85"/>
      <c r="S112" s="85"/>
      <c r="T112" s="86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141</v>
      </c>
      <c r="AU112" s="17" t="s">
        <v>138</v>
      </c>
    </row>
    <row r="113" s="2" customFormat="1">
      <c r="A113" s="38"/>
      <c r="B113" s="39"/>
      <c r="C113" s="40"/>
      <c r="D113" s="218" t="s">
        <v>143</v>
      </c>
      <c r="E113" s="40"/>
      <c r="F113" s="219" t="s">
        <v>163</v>
      </c>
      <c r="G113" s="40"/>
      <c r="H113" s="40"/>
      <c r="I113" s="215"/>
      <c r="J113" s="40"/>
      <c r="K113" s="40"/>
      <c r="L113" s="44"/>
      <c r="M113" s="216"/>
      <c r="N113" s="217"/>
      <c r="O113" s="85"/>
      <c r="P113" s="85"/>
      <c r="Q113" s="85"/>
      <c r="R113" s="85"/>
      <c r="S113" s="85"/>
      <c r="T113" s="86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143</v>
      </c>
      <c r="AU113" s="17" t="s">
        <v>138</v>
      </c>
    </row>
    <row r="114" s="2" customFormat="1" ht="16.5" customHeight="1">
      <c r="A114" s="38"/>
      <c r="B114" s="39"/>
      <c r="C114" s="199" t="s">
        <v>7</v>
      </c>
      <c r="D114" s="199" t="s">
        <v>133</v>
      </c>
      <c r="E114" s="200" t="s">
        <v>164</v>
      </c>
      <c r="F114" s="201" t="s">
        <v>165</v>
      </c>
      <c r="G114" s="202" t="s">
        <v>136</v>
      </c>
      <c r="H114" s="203">
        <v>1</v>
      </c>
      <c r="I114" s="204"/>
      <c r="J114" s="205">
        <f>ROUND(I114*H114,2)</f>
        <v>0</v>
      </c>
      <c r="K114" s="206"/>
      <c r="L114" s="44"/>
      <c r="M114" s="207" t="s">
        <v>19</v>
      </c>
      <c r="N114" s="208" t="s">
        <v>49</v>
      </c>
      <c r="O114" s="85"/>
      <c r="P114" s="209">
        <f>O114*H114</f>
        <v>0</v>
      </c>
      <c r="Q114" s="209">
        <v>0</v>
      </c>
      <c r="R114" s="209">
        <f>Q114*H114</f>
        <v>0</v>
      </c>
      <c r="S114" s="209">
        <v>0.01218</v>
      </c>
      <c r="T114" s="210">
        <f>S114*H114</f>
        <v>0.01218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1" t="s">
        <v>160</v>
      </c>
      <c r="AT114" s="211" t="s">
        <v>133</v>
      </c>
      <c r="AU114" s="211" t="s">
        <v>138</v>
      </c>
      <c r="AY114" s="17" t="s">
        <v>129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7" t="s">
        <v>139</v>
      </c>
      <c r="BK114" s="212">
        <f>ROUND(I114*H114,2)</f>
        <v>0</v>
      </c>
      <c r="BL114" s="17" t="s">
        <v>160</v>
      </c>
      <c r="BM114" s="211" t="s">
        <v>166</v>
      </c>
    </row>
    <row r="115" s="2" customFormat="1">
      <c r="A115" s="38"/>
      <c r="B115" s="39"/>
      <c r="C115" s="40"/>
      <c r="D115" s="213" t="s">
        <v>141</v>
      </c>
      <c r="E115" s="40"/>
      <c r="F115" s="214" t="s">
        <v>167</v>
      </c>
      <c r="G115" s="40"/>
      <c r="H115" s="40"/>
      <c r="I115" s="215"/>
      <c r="J115" s="40"/>
      <c r="K115" s="40"/>
      <c r="L115" s="44"/>
      <c r="M115" s="216"/>
      <c r="N115" s="217"/>
      <c r="O115" s="85"/>
      <c r="P115" s="85"/>
      <c r="Q115" s="85"/>
      <c r="R115" s="85"/>
      <c r="S115" s="85"/>
      <c r="T115" s="86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141</v>
      </c>
      <c r="AU115" s="17" t="s">
        <v>138</v>
      </c>
    </row>
    <row r="116" s="2" customFormat="1">
      <c r="A116" s="38"/>
      <c r="B116" s="39"/>
      <c r="C116" s="40"/>
      <c r="D116" s="218" t="s">
        <v>143</v>
      </c>
      <c r="E116" s="40"/>
      <c r="F116" s="219" t="s">
        <v>168</v>
      </c>
      <c r="G116" s="40"/>
      <c r="H116" s="40"/>
      <c r="I116" s="215"/>
      <c r="J116" s="40"/>
      <c r="K116" s="40"/>
      <c r="L116" s="44"/>
      <c r="M116" s="216"/>
      <c r="N116" s="217"/>
      <c r="O116" s="85"/>
      <c r="P116" s="85"/>
      <c r="Q116" s="85"/>
      <c r="R116" s="85"/>
      <c r="S116" s="85"/>
      <c r="T116" s="86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143</v>
      </c>
      <c r="AU116" s="17" t="s">
        <v>138</v>
      </c>
    </row>
    <row r="117" s="2" customFormat="1" ht="21.75" customHeight="1">
      <c r="A117" s="38"/>
      <c r="B117" s="39"/>
      <c r="C117" s="199" t="s">
        <v>169</v>
      </c>
      <c r="D117" s="199" t="s">
        <v>133</v>
      </c>
      <c r="E117" s="200" t="s">
        <v>170</v>
      </c>
      <c r="F117" s="201" t="s">
        <v>171</v>
      </c>
      <c r="G117" s="202" t="s">
        <v>159</v>
      </c>
      <c r="H117" s="203">
        <v>3</v>
      </c>
      <c r="I117" s="204"/>
      <c r="J117" s="205">
        <f>ROUND(I117*H117,2)</f>
        <v>0</v>
      </c>
      <c r="K117" s="206"/>
      <c r="L117" s="44"/>
      <c r="M117" s="207" t="s">
        <v>19</v>
      </c>
      <c r="N117" s="208" t="s">
        <v>49</v>
      </c>
      <c r="O117" s="85"/>
      <c r="P117" s="209">
        <f>O117*H117</f>
        <v>0</v>
      </c>
      <c r="Q117" s="209">
        <v>0.00142</v>
      </c>
      <c r="R117" s="209">
        <f>Q117*H117</f>
        <v>0.0042599999999999999</v>
      </c>
      <c r="S117" s="209">
        <v>0</v>
      </c>
      <c r="T117" s="210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1" t="s">
        <v>160</v>
      </c>
      <c r="AT117" s="211" t="s">
        <v>133</v>
      </c>
      <c r="AU117" s="211" t="s">
        <v>138</v>
      </c>
      <c r="AY117" s="17" t="s">
        <v>129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17" t="s">
        <v>139</v>
      </c>
      <c r="BK117" s="212">
        <f>ROUND(I117*H117,2)</f>
        <v>0</v>
      </c>
      <c r="BL117" s="17" t="s">
        <v>160</v>
      </c>
      <c r="BM117" s="211" t="s">
        <v>172</v>
      </c>
    </row>
    <row r="118" s="2" customFormat="1">
      <c r="A118" s="38"/>
      <c r="B118" s="39"/>
      <c r="C118" s="40"/>
      <c r="D118" s="213" t="s">
        <v>141</v>
      </c>
      <c r="E118" s="40"/>
      <c r="F118" s="214" t="s">
        <v>173</v>
      </c>
      <c r="G118" s="40"/>
      <c r="H118" s="40"/>
      <c r="I118" s="215"/>
      <c r="J118" s="40"/>
      <c r="K118" s="40"/>
      <c r="L118" s="44"/>
      <c r="M118" s="216"/>
      <c r="N118" s="217"/>
      <c r="O118" s="85"/>
      <c r="P118" s="85"/>
      <c r="Q118" s="85"/>
      <c r="R118" s="85"/>
      <c r="S118" s="85"/>
      <c r="T118" s="86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141</v>
      </c>
      <c r="AU118" s="17" t="s">
        <v>138</v>
      </c>
    </row>
    <row r="119" s="2" customFormat="1">
      <c r="A119" s="38"/>
      <c r="B119" s="39"/>
      <c r="C119" s="40"/>
      <c r="D119" s="218" t="s">
        <v>143</v>
      </c>
      <c r="E119" s="40"/>
      <c r="F119" s="219" t="s">
        <v>174</v>
      </c>
      <c r="G119" s="40"/>
      <c r="H119" s="40"/>
      <c r="I119" s="215"/>
      <c r="J119" s="40"/>
      <c r="K119" s="40"/>
      <c r="L119" s="44"/>
      <c r="M119" s="216"/>
      <c r="N119" s="217"/>
      <c r="O119" s="85"/>
      <c r="P119" s="85"/>
      <c r="Q119" s="85"/>
      <c r="R119" s="85"/>
      <c r="S119" s="85"/>
      <c r="T119" s="86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143</v>
      </c>
      <c r="AU119" s="17" t="s">
        <v>138</v>
      </c>
    </row>
    <row r="120" s="2" customFormat="1" ht="16.5" customHeight="1">
      <c r="A120" s="38"/>
      <c r="B120" s="39"/>
      <c r="C120" s="220" t="s">
        <v>175</v>
      </c>
      <c r="D120" s="220" t="s">
        <v>176</v>
      </c>
      <c r="E120" s="221" t="s">
        <v>177</v>
      </c>
      <c r="F120" s="222" t="s">
        <v>178</v>
      </c>
      <c r="G120" s="223" t="s">
        <v>159</v>
      </c>
      <c r="H120" s="224">
        <v>1</v>
      </c>
      <c r="I120" s="225"/>
      <c r="J120" s="226">
        <f>ROUND(I120*H120,2)</f>
        <v>0</v>
      </c>
      <c r="K120" s="227"/>
      <c r="L120" s="228"/>
      <c r="M120" s="229" t="s">
        <v>19</v>
      </c>
      <c r="N120" s="230" t="s">
        <v>49</v>
      </c>
      <c r="O120" s="85"/>
      <c r="P120" s="209">
        <f>O120*H120</f>
        <v>0</v>
      </c>
      <c r="Q120" s="209">
        <v>0.00175</v>
      </c>
      <c r="R120" s="209">
        <f>Q120*H120</f>
        <v>0.00175</v>
      </c>
      <c r="S120" s="209">
        <v>0</v>
      </c>
      <c r="T120" s="210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1" t="s">
        <v>179</v>
      </c>
      <c r="AT120" s="211" t="s">
        <v>176</v>
      </c>
      <c r="AU120" s="211" t="s">
        <v>138</v>
      </c>
      <c r="AY120" s="17" t="s">
        <v>129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7" t="s">
        <v>139</v>
      </c>
      <c r="BK120" s="212">
        <f>ROUND(I120*H120,2)</f>
        <v>0</v>
      </c>
      <c r="BL120" s="17" t="s">
        <v>179</v>
      </c>
      <c r="BM120" s="211" t="s">
        <v>180</v>
      </c>
    </row>
    <row r="121" s="2" customFormat="1">
      <c r="A121" s="38"/>
      <c r="B121" s="39"/>
      <c r="C121" s="40"/>
      <c r="D121" s="213" t="s">
        <v>141</v>
      </c>
      <c r="E121" s="40"/>
      <c r="F121" s="214" t="s">
        <v>178</v>
      </c>
      <c r="G121" s="40"/>
      <c r="H121" s="40"/>
      <c r="I121" s="215"/>
      <c r="J121" s="40"/>
      <c r="K121" s="40"/>
      <c r="L121" s="44"/>
      <c r="M121" s="216"/>
      <c r="N121" s="217"/>
      <c r="O121" s="85"/>
      <c r="P121" s="85"/>
      <c r="Q121" s="85"/>
      <c r="R121" s="85"/>
      <c r="S121" s="85"/>
      <c r="T121" s="86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141</v>
      </c>
      <c r="AU121" s="17" t="s">
        <v>138</v>
      </c>
    </row>
    <row r="122" s="2" customFormat="1">
      <c r="A122" s="38"/>
      <c r="B122" s="39"/>
      <c r="C122" s="40"/>
      <c r="D122" s="218" t="s">
        <v>143</v>
      </c>
      <c r="E122" s="40"/>
      <c r="F122" s="219" t="s">
        <v>181</v>
      </c>
      <c r="G122" s="40"/>
      <c r="H122" s="40"/>
      <c r="I122" s="215"/>
      <c r="J122" s="40"/>
      <c r="K122" s="40"/>
      <c r="L122" s="44"/>
      <c r="M122" s="216"/>
      <c r="N122" s="217"/>
      <c r="O122" s="85"/>
      <c r="P122" s="85"/>
      <c r="Q122" s="85"/>
      <c r="R122" s="85"/>
      <c r="S122" s="85"/>
      <c r="T122" s="86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143</v>
      </c>
      <c r="AU122" s="17" t="s">
        <v>138</v>
      </c>
    </row>
    <row r="123" s="12" customFormat="1" ht="22.8" customHeight="1">
      <c r="A123" s="12"/>
      <c r="B123" s="183"/>
      <c r="C123" s="184"/>
      <c r="D123" s="185" t="s">
        <v>74</v>
      </c>
      <c r="E123" s="197" t="s">
        <v>182</v>
      </c>
      <c r="F123" s="197" t="s">
        <v>183</v>
      </c>
      <c r="G123" s="184"/>
      <c r="H123" s="184"/>
      <c r="I123" s="187"/>
      <c r="J123" s="198">
        <f>BK123</f>
        <v>0</v>
      </c>
      <c r="K123" s="184"/>
      <c r="L123" s="189"/>
      <c r="M123" s="190"/>
      <c r="N123" s="191"/>
      <c r="O123" s="191"/>
      <c r="P123" s="192">
        <f>SUM(P124:P164)</f>
        <v>0</v>
      </c>
      <c r="Q123" s="191"/>
      <c r="R123" s="192">
        <f>SUM(R124:R164)</f>
        <v>0.020060000000000001</v>
      </c>
      <c r="S123" s="191"/>
      <c r="T123" s="193">
        <f>SUM(T124:T164)</f>
        <v>0.0974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94" t="s">
        <v>138</v>
      </c>
      <c r="AT123" s="195" t="s">
        <v>74</v>
      </c>
      <c r="AU123" s="195" t="s">
        <v>80</v>
      </c>
      <c r="AY123" s="194" t="s">
        <v>129</v>
      </c>
      <c r="BK123" s="196">
        <f>SUM(BK124:BK164)</f>
        <v>0</v>
      </c>
    </row>
    <row r="124" s="2" customFormat="1" ht="16.5" customHeight="1">
      <c r="A124" s="38"/>
      <c r="B124" s="39"/>
      <c r="C124" s="199" t="s">
        <v>184</v>
      </c>
      <c r="D124" s="199" t="s">
        <v>133</v>
      </c>
      <c r="E124" s="200" t="s">
        <v>185</v>
      </c>
      <c r="F124" s="201" t="s">
        <v>186</v>
      </c>
      <c r="G124" s="202" t="s">
        <v>159</v>
      </c>
      <c r="H124" s="203">
        <v>2</v>
      </c>
      <c r="I124" s="204"/>
      <c r="J124" s="205">
        <f>ROUND(I124*H124,2)</f>
        <v>0</v>
      </c>
      <c r="K124" s="206"/>
      <c r="L124" s="44"/>
      <c r="M124" s="207" t="s">
        <v>19</v>
      </c>
      <c r="N124" s="208" t="s">
        <v>49</v>
      </c>
      <c r="O124" s="85"/>
      <c r="P124" s="209">
        <f>O124*H124</f>
        <v>0</v>
      </c>
      <c r="Q124" s="209">
        <v>0</v>
      </c>
      <c r="R124" s="209">
        <f>Q124*H124</f>
        <v>0</v>
      </c>
      <c r="S124" s="209">
        <v>0.035920000000000001</v>
      </c>
      <c r="T124" s="210">
        <f>S124*H124</f>
        <v>0.071840000000000001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1" t="s">
        <v>160</v>
      </c>
      <c r="AT124" s="211" t="s">
        <v>133</v>
      </c>
      <c r="AU124" s="211" t="s">
        <v>138</v>
      </c>
      <c r="AY124" s="17" t="s">
        <v>129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17" t="s">
        <v>139</v>
      </c>
      <c r="BK124" s="212">
        <f>ROUND(I124*H124,2)</f>
        <v>0</v>
      </c>
      <c r="BL124" s="17" t="s">
        <v>160</v>
      </c>
      <c r="BM124" s="211" t="s">
        <v>187</v>
      </c>
    </row>
    <row r="125" s="2" customFormat="1">
      <c r="A125" s="38"/>
      <c r="B125" s="39"/>
      <c r="C125" s="40"/>
      <c r="D125" s="213" t="s">
        <v>141</v>
      </c>
      <c r="E125" s="40"/>
      <c r="F125" s="214" t="s">
        <v>188</v>
      </c>
      <c r="G125" s="40"/>
      <c r="H125" s="40"/>
      <c r="I125" s="215"/>
      <c r="J125" s="40"/>
      <c r="K125" s="40"/>
      <c r="L125" s="44"/>
      <c r="M125" s="216"/>
      <c r="N125" s="217"/>
      <c r="O125" s="85"/>
      <c r="P125" s="85"/>
      <c r="Q125" s="85"/>
      <c r="R125" s="85"/>
      <c r="S125" s="85"/>
      <c r="T125" s="86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141</v>
      </c>
      <c r="AU125" s="17" t="s">
        <v>138</v>
      </c>
    </row>
    <row r="126" s="2" customFormat="1">
      <c r="A126" s="38"/>
      <c r="B126" s="39"/>
      <c r="C126" s="40"/>
      <c r="D126" s="218" t="s">
        <v>143</v>
      </c>
      <c r="E126" s="40"/>
      <c r="F126" s="219" t="s">
        <v>189</v>
      </c>
      <c r="G126" s="40"/>
      <c r="H126" s="40"/>
      <c r="I126" s="215"/>
      <c r="J126" s="40"/>
      <c r="K126" s="40"/>
      <c r="L126" s="44"/>
      <c r="M126" s="216"/>
      <c r="N126" s="217"/>
      <c r="O126" s="85"/>
      <c r="P126" s="85"/>
      <c r="Q126" s="85"/>
      <c r="R126" s="85"/>
      <c r="S126" s="85"/>
      <c r="T126" s="86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143</v>
      </c>
      <c r="AU126" s="17" t="s">
        <v>138</v>
      </c>
    </row>
    <row r="127" s="2" customFormat="1" ht="24.15" customHeight="1">
      <c r="A127" s="38"/>
      <c r="B127" s="39"/>
      <c r="C127" s="199" t="s">
        <v>190</v>
      </c>
      <c r="D127" s="199" t="s">
        <v>133</v>
      </c>
      <c r="E127" s="200" t="s">
        <v>191</v>
      </c>
      <c r="F127" s="201" t="s">
        <v>192</v>
      </c>
      <c r="G127" s="202" t="s">
        <v>159</v>
      </c>
      <c r="H127" s="203">
        <v>12</v>
      </c>
      <c r="I127" s="204"/>
      <c r="J127" s="205">
        <f>ROUND(I127*H127,2)</f>
        <v>0</v>
      </c>
      <c r="K127" s="206"/>
      <c r="L127" s="44"/>
      <c r="M127" s="207" t="s">
        <v>19</v>
      </c>
      <c r="N127" s="208" t="s">
        <v>49</v>
      </c>
      <c r="O127" s="85"/>
      <c r="P127" s="209">
        <f>O127*H127</f>
        <v>0</v>
      </c>
      <c r="Q127" s="209">
        <v>0</v>
      </c>
      <c r="R127" s="209">
        <f>Q127*H127</f>
        <v>0</v>
      </c>
      <c r="S127" s="209">
        <v>0.0021299999999999999</v>
      </c>
      <c r="T127" s="210">
        <f>S127*H127</f>
        <v>0.025559999999999999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1" t="s">
        <v>160</v>
      </c>
      <c r="AT127" s="211" t="s">
        <v>133</v>
      </c>
      <c r="AU127" s="211" t="s">
        <v>138</v>
      </c>
      <c r="AY127" s="17" t="s">
        <v>129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7" t="s">
        <v>139</v>
      </c>
      <c r="BK127" s="212">
        <f>ROUND(I127*H127,2)</f>
        <v>0</v>
      </c>
      <c r="BL127" s="17" t="s">
        <v>160</v>
      </c>
      <c r="BM127" s="211" t="s">
        <v>193</v>
      </c>
    </row>
    <row r="128" s="2" customFormat="1">
      <c r="A128" s="38"/>
      <c r="B128" s="39"/>
      <c r="C128" s="40"/>
      <c r="D128" s="213" t="s">
        <v>141</v>
      </c>
      <c r="E128" s="40"/>
      <c r="F128" s="214" t="s">
        <v>194</v>
      </c>
      <c r="G128" s="40"/>
      <c r="H128" s="40"/>
      <c r="I128" s="215"/>
      <c r="J128" s="40"/>
      <c r="K128" s="40"/>
      <c r="L128" s="44"/>
      <c r="M128" s="216"/>
      <c r="N128" s="217"/>
      <c r="O128" s="85"/>
      <c r="P128" s="85"/>
      <c r="Q128" s="85"/>
      <c r="R128" s="85"/>
      <c r="S128" s="85"/>
      <c r="T128" s="86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141</v>
      </c>
      <c r="AU128" s="17" t="s">
        <v>138</v>
      </c>
    </row>
    <row r="129" s="2" customFormat="1">
      <c r="A129" s="38"/>
      <c r="B129" s="39"/>
      <c r="C129" s="40"/>
      <c r="D129" s="218" t="s">
        <v>143</v>
      </c>
      <c r="E129" s="40"/>
      <c r="F129" s="219" t="s">
        <v>195</v>
      </c>
      <c r="G129" s="40"/>
      <c r="H129" s="40"/>
      <c r="I129" s="215"/>
      <c r="J129" s="40"/>
      <c r="K129" s="40"/>
      <c r="L129" s="44"/>
      <c r="M129" s="216"/>
      <c r="N129" s="217"/>
      <c r="O129" s="85"/>
      <c r="P129" s="85"/>
      <c r="Q129" s="85"/>
      <c r="R129" s="85"/>
      <c r="S129" s="85"/>
      <c r="T129" s="86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143</v>
      </c>
      <c r="AU129" s="17" t="s">
        <v>138</v>
      </c>
    </row>
    <row r="130" s="2" customFormat="1" ht="24.15" customHeight="1">
      <c r="A130" s="38"/>
      <c r="B130" s="39"/>
      <c r="C130" s="199" t="s">
        <v>196</v>
      </c>
      <c r="D130" s="199" t="s">
        <v>133</v>
      </c>
      <c r="E130" s="200" t="s">
        <v>197</v>
      </c>
      <c r="F130" s="201" t="s">
        <v>198</v>
      </c>
      <c r="G130" s="202" t="s">
        <v>159</v>
      </c>
      <c r="H130" s="203">
        <v>10</v>
      </c>
      <c r="I130" s="204"/>
      <c r="J130" s="205">
        <f>ROUND(I130*H130,2)</f>
        <v>0</v>
      </c>
      <c r="K130" s="206"/>
      <c r="L130" s="44"/>
      <c r="M130" s="207" t="s">
        <v>19</v>
      </c>
      <c r="N130" s="208" t="s">
        <v>49</v>
      </c>
      <c r="O130" s="85"/>
      <c r="P130" s="209">
        <f>O130*H130</f>
        <v>0</v>
      </c>
      <c r="Q130" s="209">
        <v>0.00034000000000000002</v>
      </c>
      <c r="R130" s="209">
        <f>Q130*H130</f>
        <v>0.0034000000000000002</v>
      </c>
      <c r="S130" s="209">
        <v>0</v>
      </c>
      <c r="T130" s="21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1" t="s">
        <v>160</v>
      </c>
      <c r="AT130" s="211" t="s">
        <v>133</v>
      </c>
      <c r="AU130" s="211" t="s">
        <v>138</v>
      </c>
      <c r="AY130" s="17" t="s">
        <v>129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7" t="s">
        <v>139</v>
      </c>
      <c r="BK130" s="212">
        <f>ROUND(I130*H130,2)</f>
        <v>0</v>
      </c>
      <c r="BL130" s="17" t="s">
        <v>160</v>
      </c>
      <c r="BM130" s="211" t="s">
        <v>199</v>
      </c>
    </row>
    <row r="131" s="2" customFormat="1">
      <c r="A131" s="38"/>
      <c r="B131" s="39"/>
      <c r="C131" s="40"/>
      <c r="D131" s="213" t="s">
        <v>141</v>
      </c>
      <c r="E131" s="40"/>
      <c r="F131" s="214" t="s">
        <v>200</v>
      </c>
      <c r="G131" s="40"/>
      <c r="H131" s="40"/>
      <c r="I131" s="215"/>
      <c r="J131" s="40"/>
      <c r="K131" s="40"/>
      <c r="L131" s="44"/>
      <c r="M131" s="216"/>
      <c r="N131" s="217"/>
      <c r="O131" s="85"/>
      <c r="P131" s="85"/>
      <c r="Q131" s="85"/>
      <c r="R131" s="85"/>
      <c r="S131" s="85"/>
      <c r="T131" s="86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141</v>
      </c>
      <c r="AU131" s="17" t="s">
        <v>138</v>
      </c>
    </row>
    <row r="132" s="2" customFormat="1">
      <c r="A132" s="38"/>
      <c r="B132" s="39"/>
      <c r="C132" s="40"/>
      <c r="D132" s="218" t="s">
        <v>143</v>
      </c>
      <c r="E132" s="40"/>
      <c r="F132" s="219" t="s">
        <v>201</v>
      </c>
      <c r="G132" s="40"/>
      <c r="H132" s="40"/>
      <c r="I132" s="215"/>
      <c r="J132" s="40"/>
      <c r="K132" s="40"/>
      <c r="L132" s="44"/>
      <c r="M132" s="216"/>
      <c r="N132" s="217"/>
      <c r="O132" s="85"/>
      <c r="P132" s="85"/>
      <c r="Q132" s="85"/>
      <c r="R132" s="85"/>
      <c r="S132" s="85"/>
      <c r="T132" s="86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143</v>
      </c>
      <c r="AU132" s="17" t="s">
        <v>138</v>
      </c>
    </row>
    <row r="133" s="2" customFormat="1" ht="37.8" customHeight="1">
      <c r="A133" s="38"/>
      <c r="B133" s="39"/>
      <c r="C133" s="199" t="s">
        <v>202</v>
      </c>
      <c r="D133" s="199" t="s">
        <v>133</v>
      </c>
      <c r="E133" s="200" t="s">
        <v>203</v>
      </c>
      <c r="F133" s="201" t="s">
        <v>204</v>
      </c>
      <c r="G133" s="202" t="s">
        <v>159</v>
      </c>
      <c r="H133" s="203">
        <v>10</v>
      </c>
      <c r="I133" s="204"/>
      <c r="J133" s="205">
        <f>ROUND(I133*H133,2)</f>
        <v>0</v>
      </c>
      <c r="K133" s="206"/>
      <c r="L133" s="44"/>
      <c r="M133" s="207" t="s">
        <v>19</v>
      </c>
      <c r="N133" s="208" t="s">
        <v>49</v>
      </c>
      <c r="O133" s="85"/>
      <c r="P133" s="209">
        <f>O133*H133</f>
        <v>0</v>
      </c>
      <c r="Q133" s="209">
        <v>4.0000000000000003E-05</v>
      </c>
      <c r="R133" s="209">
        <f>Q133*H133</f>
        <v>0.00040000000000000002</v>
      </c>
      <c r="S133" s="209">
        <v>0</v>
      </c>
      <c r="T133" s="21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1" t="s">
        <v>160</v>
      </c>
      <c r="AT133" s="211" t="s">
        <v>133</v>
      </c>
      <c r="AU133" s="211" t="s">
        <v>138</v>
      </c>
      <c r="AY133" s="17" t="s">
        <v>129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7" t="s">
        <v>139</v>
      </c>
      <c r="BK133" s="212">
        <f>ROUND(I133*H133,2)</f>
        <v>0</v>
      </c>
      <c r="BL133" s="17" t="s">
        <v>160</v>
      </c>
      <c r="BM133" s="211" t="s">
        <v>205</v>
      </c>
    </row>
    <row r="134" s="2" customFormat="1">
      <c r="A134" s="38"/>
      <c r="B134" s="39"/>
      <c r="C134" s="40"/>
      <c r="D134" s="213" t="s">
        <v>141</v>
      </c>
      <c r="E134" s="40"/>
      <c r="F134" s="214" t="s">
        <v>206</v>
      </c>
      <c r="G134" s="40"/>
      <c r="H134" s="40"/>
      <c r="I134" s="215"/>
      <c r="J134" s="40"/>
      <c r="K134" s="40"/>
      <c r="L134" s="44"/>
      <c r="M134" s="216"/>
      <c r="N134" s="217"/>
      <c r="O134" s="85"/>
      <c r="P134" s="85"/>
      <c r="Q134" s="85"/>
      <c r="R134" s="85"/>
      <c r="S134" s="85"/>
      <c r="T134" s="86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141</v>
      </c>
      <c r="AU134" s="17" t="s">
        <v>138</v>
      </c>
    </row>
    <row r="135" s="2" customFormat="1">
      <c r="A135" s="38"/>
      <c r="B135" s="39"/>
      <c r="C135" s="40"/>
      <c r="D135" s="218" t="s">
        <v>143</v>
      </c>
      <c r="E135" s="40"/>
      <c r="F135" s="219" t="s">
        <v>207</v>
      </c>
      <c r="G135" s="40"/>
      <c r="H135" s="40"/>
      <c r="I135" s="215"/>
      <c r="J135" s="40"/>
      <c r="K135" s="40"/>
      <c r="L135" s="44"/>
      <c r="M135" s="216"/>
      <c r="N135" s="217"/>
      <c r="O135" s="85"/>
      <c r="P135" s="85"/>
      <c r="Q135" s="85"/>
      <c r="R135" s="85"/>
      <c r="S135" s="85"/>
      <c r="T135" s="86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143</v>
      </c>
      <c r="AU135" s="17" t="s">
        <v>138</v>
      </c>
    </row>
    <row r="136" s="2" customFormat="1" ht="24.15" customHeight="1">
      <c r="A136" s="38"/>
      <c r="B136" s="39"/>
      <c r="C136" s="220" t="s">
        <v>208</v>
      </c>
      <c r="D136" s="220" t="s">
        <v>176</v>
      </c>
      <c r="E136" s="221" t="s">
        <v>209</v>
      </c>
      <c r="F136" s="222" t="s">
        <v>210</v>
      </c>
      <c r="G136" s="223" t="s">
        <v>136</v>
      </c>
      <c r="H136" s="224">
        <v>2</v>
      </c>
      <c r="I136" s="225"/>
      <c r="J136" s="226">
        <f>ROUND(I136*H136,2)</f>
        <v>0</v>
      </c>
      <c r="K136" s="227"/>
      <c r="L136" s="228"/>
      <c r="M136" s="229" t="s">
        <v>19</v>
      </c>
      <c r="N136" s="230" t="s">
        <v>49</v>
      </c>
      <c r="O136" s="85"/>
      <c r="P136" s="209">
        <f>O136*H136</f>
        <v>0</v>
      </c>
      <c r="Q136" s="209">
        <v>0.00040000000000000002</v>
      </c>
      <c r="R136" s="209">
        <f>Q136*H136</f>
        <v>0.00080000000000000004</v>
      </c>
      <c r="S136" s="209">
        <v>0</v>
      </c>
      <c r="T136" s="21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1" t="s">
        <v>179</v>
      </c>
      <c r="AT136" s="211" t="s">
        <v>176</v>
      </c>
      <c r="AU136" s="211" t="s">
        <v>138</v>
      </c>
      <c r="AY136" s="17" t="s">
        <v>129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7" t="s">
        <v>139</v>
      </c>
      <c r="BK136" s="212">
        <f>ROUND(I136*H136,2)</f>
        <v>0</v>
      </c>
      <c r="BL136" s="17" t="s">
        <v>179</v>
      </c>
      <c r="BM136" s="211" t="s">
        <v>211</v>
      </c>
    </row>
    <row r="137" s="2" customFormat="1">
      <c r="A137" s="38"/>
      <c r="B137" s="39"/>
      <c r="C137" s="40"/>
      <c r="D137" s="213" t="s">
        <v>141</v>
      </c>
      <c r="E137" s="40"/>
      <c r="F137" s="214" t="s">
        <v>212</v>
      </c>
      <c r="G137" s="40"/>
      <c r="H137" s="40"/>
      <c r="I137" s="215"/>
      <c r="J137" s="40"/>
      <c r="K137" s="40"/>
      <c r="L137" s="44"/>
      <c r="M137" s="216"/>
      <c r="N137" s="217"/>
      <c r="O137" s="85"/>
      <c r="P137" s="85"/>
      <c r="Q137" s="85"/>
      <c r="R137" s="85"/>
      <c r="S137" s="85"/>
      <c r="T137" s="86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141</v>
      </c>
      <c r="AU137" s="17" t="s">
        <v>138</v>
      </c>
    </row>
    <row r="138" s="2" customFormat="1" ht="24.15" customHeight="1">
      <c r="A138" s="38"/>
      <c r="B138" s="39"/>
      <c r="C138" s="220" t="s">
        <v>213</v>
      </c>
      <c r="D138" s="220" t="s">
        <v>176</v>
      </c>
      <c r="E138" s="221" t="s">
        <v>214</v>
      </c>
      <c r="F138" s="222" t="s">
        <v>215</v>
      </c>
      <c r="G138" s="223" t="s">
        <v>216</v>
      </c>
      <c r="H138" s="224">
        <v>5</v>
      </c>
      <c r="I138" s="225"/>
      <c r="J138" s="226">
        <f>ROUND(I138*H138,2)</f>
        <v>0</v>
      </c>
      <c r="K138" s="227"/>
      <c r="L138" s="228"/>
      <c r="M138" s="229" t="s">
        <v>19</v>
      </c>
      <c r="N138" s="230" t="s">
        <v>49</v>
      </c>
      <c r="O138" s="85"/>
      <c r="P138" s="209">
        <f>O138*H138</f>
        <v>0</v>
      </c>
      <c r="Q138" s="209">
        <v>0.00020000000000000001</v>
      </c>
      <c r="R138" s="209">
        <f>Q138*H138</f>
        <v>0.001</v>
      </c>
      <c r="S138" s="209">
        <v>0</v>
      </c>
      <c r="T138" s="21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1" t="s">
        <v>179</v>
      </c>
      <c r="AT138" s="211" t="s">
        <v>176</v>
      </c>
      <c r="AU138" s="211" t="s">
        <v>138</v>
      </c>
      <c r="AY138" s="17" t="s">
        <v>129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7" t="s">
        <v>139</v>
      </c>
      <c r="BK138" s="212">
        <f>ROUND(I138*H138,2)</f>
        <v>0</v>
      </c>
      <c r="BL138" s="17" t="s">
        <v>179</v>
      </c>
      <c r="BM138" s="211" t="s">
        <v>217</v>
      </c>
    </row>
    <row r="139" s="2" customFormat="1">
      <c r="A139" s="38"/>
      <c r="B139" s="39"/>
      <c r="C139" s="40"/>
      <c r="D139" s="213" t="s">
        <v>141</v>
      </c>
      <c r="E139" s="40"/>
      <c r="F139" s="214" t="s">
        <v>218</v>
      </c>
      <c r="G139" s="40"/>
      <c r="H139" s="40"/>
      <c r="I139" s="215"/>
      <c r="J139" s="40"/>
      <c r="K139" s="40"/>
      <c r="L139" s="44"/>
      <c r="M139" s="216"/>
      <c r="N139" s="217"/>
      <c r="O139" s="85"/>
      <c r="P139" s="85"/>
      <c r="Q139" s="85"/>
      <c r="R139" s="85"/>
      <c r="S139" s="85"/>
      <c r="T139" s="86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141</v>
      </c>
      <c r="AU139" s="17" t="s">
        <v>138</v>
      </c>
    </row>
    <row r="140" s="2" customFormat="1">
      <c r="A140" s="38"/>
      <c r="B140" s="39"/>
      <c r="C140" s="40"/>
      <c r="D140" s="218" t="s">
        <v>143</v>
      </c>
      <c r="E140" s="40"/>
      <c r="F140" s="219" t="s">
        <v>219</v>
      </c>
      <c r="G140" s="40"/>
      <c r="H140" s="40"/>
      <c r="I140" s="215"/>
      <c r="J140" s="40"/>
      <c r="K140" s="40"/>
      <c r="L140" s="44"/>
      <c r="M140" s="216"/>
      <c r="N140" s="217"/>
      <c r="O140" s="85"/>
      <c r="P140" s="85"/>
      <c r="Q140" s="85"/>
      <c r="R140" s="85"/>
      <c r="S140" s="85"/>
      <c r="T140" s="86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143</v>
      </c>
      <c r="AU140" s="17" t="s">
        <v>138</v>
      </c>
    </row>
    <row r="141" s="2" customFormat="1" ht="16.5" customHeight="1">
      <c r="A141" s="38"/>
      <c r="B141" s="39"/>
      <c r="C141" s="220" t="s">
        <v>220</v>
      </c>
      <c r="D141" s="220" t="s">
        <v>176</v>
      </c>
      <c r="E141" s="221" t="s">
        <v>221</v>
      </c>
      <c r="F141" s="222" t="s">
        <v>222</v>
      </c>
      <c r="G141" s="223" t="s">
        <v>136</v>
      </c>
      <c r="H141" s="224">
        <v>5</v>
      </c>
      <c r="I141" s="225"/>
      <c r="J141" s="226">
        <f>ROUND(I141*H141,2)</f>
        <v>0</v>
      </c>
      <c r="K141" s="227"/>
      <c r="L141" s="228"/>
      <c r="M141" s="229" t="s">
        <v>19</v>
      </c>
      <c r="N141" s="230" t="s">
        <v>49</v>
      </c>
      <c r="O141" s="85"/>
      <c r="P141" s="209">
        <f>O141*H141</f>
        <v>0</v>
      </c>
      <c r="Q141" s="209">
        <v>0.0014300000000000001</v>
      </c>
      <c r="R141" s="209">
        <f>Q141*H141</f>
        <v>0.0071500000000000001</v>
      </c>
      <c r="S141" s="209">
        <v>0</v>
      </c>
      <c r="T141" s="21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1" t="s">
        <v>179</v>
      </c>
      <c r="AT141" s="211" t="s">
        <v>176</v>
      </c>
      <c r="AU141" s="211" t="s">
        <v>138</v>
      </c>
      <c r="AY141" s="17" t="s">
        <v>129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7" t="s">
        <v>139</v>
      </c>
      <c r="BK141" s="212">
        <f>ROUND(I141*H141,2)</f>
        <v>0</v>
      </c>
      <c r="BL141" s="17" t="s">
        <v>179</v>
      </c>
      <c r="BM141" s="211" t="s">
        <v>223</v>
      </c>
    </row>
    <row r="142" s="2" customFormat="1">
      <c r="A142" s="38"/>
      <c r="B142" s="39"/>
      <c r="C142" s="40"/>
      <c r="D142" s="213" t="s">
        <v>141</v>
      </c>
      <c r="E142" s="40"/>
      <c r="F142" s="214" t="s">
        <v>222</v>
      </c>
      <c r="G142" s="40"/>
      <c r="H142" s="40"/>
      <c r="I142" s="215"/>
      <c r="J142" s="40"/>
      <c r="K142" s="40"/>
      <c r="L142" s="44"/>
      <c r="M142" s="216"/>
      <c r="N142" s="217"/>
      <c r="O142" s="85"/>
      <c r="P142" s="85"/>
      <c r="Q142" s="85"/>
      <c r="R142" s="85"/>
      <c r="S142" s="85"/>
      <c r="T142" s="86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141</v>
      </c>
      <c r="AU142" s="17" t="s">
        <v>138</v>
      </c>
    </row>
    <row r="143" s="2" customFormat="1">
      <c r="A143" s="38"/>
      <c r="B143" s="39"/>
      <c r="C143" s="40"/>
      <c r="D143" s="218" t="s">
        <v>143</v>
      </c>
      <c r="E143" s="40"/>
      <c r="F143" s="219" t="s">
        <v>224</v>
      </c>
      <c r="G143" s="40"/>
      <c r="H143" s="40"/>
      <c r="I143" s="215"/>
      <c r="J143" s="40"/>
      <c r="K143" s="40"/>
      <c r="L143" s="44"/>
      <c r="M143" s="216"/>
      <c r="N143" s="217"/>
      <c r="O143" s="85"/>
      <c r="P143" s="85"/>
      <c r="Q143" s="85"/>
      <c r="R143" s="85"/>
      <c r="S143" s="85"/>
      <c r="T143" s="86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143</v>
      </c>
      <c r="AU143" s="17" t="s">
        <v>138</v>
      </c>
    </row>
    <row r="144" s="2" customFormat="1" ht="16.5" customHeight="1">
      <c r="A144" s="38"/>
      <c r="B144" s="39"/>
      <c r="C144" s="220" t="s">
        <v>225</v>
      </c>
      <c r="D144" s="220" t="s">
        <v>176</v>
      </c>
      <c r="E144" s="221" t="s">
        <v>226</v>
      </c>
      <c r="F144" s="222" t="s">
        <v>227</v>
      </c>
      <c r="G144" s="223" t="s">
        <v>136</v>
      </c>
      <c r="H144" s="224">
        <v>5</v>
      </c>
      <c r="I144" s="225"/>
      <c r="J144" s="226">
        <f>ROUND(I144*H144,2)</f>
        <v>0</v>
      </c>
      <c r="K144" s="227"/>
      <c r="L144" s="228"/>
      <c r="M144" s="229" t="s">
        <v>19</v>
      </c>
      <c r="N144" s="230" t="s">
        <v>49</v>
      </c>
      <c r="O144" s="85"/>
      <c r="P144" s="209">
        <f>O144*H144</f>
        <v>0</v>
      </c>
      <c r="Q144" s="209">
        <v>0.00010000000000000001</v>
      </c>
      <c r="R144" s="209">
        <f>Q144*H144</f>
        <v>0.00050000000000000001</v>
      </c>
      <c r="S144" s="209">
        <v>0</v>
      </c>
      <c r="T144" s="21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1" t="s">
        <v>179</v>
      </c>
      <c r="AT144" s="211" t="s">
        <v>176</v>
      </c>
      <c r="AU144" s="211" t="s">
        <v>138</v>
      </c>
      <c r="AY144" s="17" t="s">
        <v>129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7" t="s">
        <v>139</v>
      </c>
      <c r="BK144" s="212">
        <f>ROUND(I144*H144,2)</f>
        <v>0</v>
      </c>
      <c r="BL144" s="17" t="s">
        <v>179</v>
      </c>
      <c r="BM144" s="211" t="s">
        <v>228</v>
      </c>
    </row>
    <row r="145" s="2" customFormat="1">
      <c r="A145" s="38"/>
      <c r="B145" s="39"/>
      <c r="C145" s="40"/>
      <c r="D145" s="213" t="s">
        <v>141</v>
      </c>
      <c r="E145" s="40"/>
      <c r="F145" s="214" t="s">
        <v>227</v>
      </c>
      <c r="G145" s="40"/>
      <c r="H145" s="40"/>
      <c r="I145" s="215"/>
      <c r="J145" s="40"/>
      <c r="K145" s="40"/>
      <c r="L145" s="44"/>
      <c r="M145" s="216"/>
      <c r="N145" s="217"/>
      <c r="O145" s="85"/>
      <c r="P145" s="85"/>
      <c r="Q145" s="85"/>
      <c r="R145" s="85"/>
      <c r="S145" s="85"/>
      <c r="T145" s="86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141</v>
      </c>
      <c r="AU145" s="17" t="s">
        <v>138</v>
      </c>
    </row>
    <row r="146" s="2" customFormat="1">
      <c r="A146" s="38"/>
      <c r="B146" s="39"/>
      <c r="C146" s="40"/>
      <c r="D146" s="218" t="s">
        <v>143</v>
      </c>
      <c r="E146" s="40"/>
      <c r="F146" s="219" t="s">
        <v>229</v>
      </c>
      <c r="G146" s="40"/>
      <c r="H146" s="40"/>
      <c r="I146" s="215"/>
      <c r="J146" s="40"/>
      <c r="K146" s="40"/>
      <c r="L146" s="44"/>
      <c r="M146" s="216"/>
      <c r="N146" s="217"/>
      <c r="O146" s="85"/>
      <c r="P146" s="85"/>
      <c r="Q146" s="85"/>
      <c r="R146" s="85"/>
      <c r="S146" s="85"/>
      <c r="T146" s="86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143</v>
      </c>
      <c r="AU146" s="17" t="s">
        <v>138</v>
      </c>
    </row>
    <row r="147" s="2" customFormat="1" ht="24.15" customHeight="1">
      <c r="A147" s="38"/>
      <c r="B147" s="39"/>
      <c r="C147" s="220" t="s">
        <v>230</v>
      </c>
      <c r="D147" s="220" t="s">
        <v>176</v>
      </c>
      <c r="E147" s="221" t="s">
        <v>231</v>
      </c>
      <c r="F147" s="222" t="s">
        <v>232</v>
      </c>
      <c r="G147" s="223" t="s">
        <v>136</v>
      </c>
      <c r="H147" s="224">
        <v>20</v>
      </c>
      <c r="I147" s="225"/>
      <c r="J147" s="226">
        <f>ROUND(I147*H147,2)</f>
        <v>0</v>
      </c>
      <c r="K147" s="227"/>
      <c r="L147" s="228"/>
      <c r="M147" s="229" t="s">
        <v>19</v>
      </c>
      <c r="N147" s="230" t="s">
        <v>49</v>
      </c>
      <c r="O147" s="85"/>
      <c r="P147" s="209">
        <f>O147*H147</f>
        <v>0</v>
      </c>
      <c r="Q147" s="209">
        <v>2.0000000000000002E-05</v>
      </c>
      <c r="R147" s="209">
        <f>Q147*H147</f>
        <v>0.00040000000000000002</v>
      </c>
      <c r="S147" s="209">
        <v>0</v>
      </c>
      <c r="T147" s="21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1" t="s">
        <v>179</v>
      </c>
      <c r="AT147" s="211" t="s">
        <v>176</v>
      </c>
      <c r="AU147" s="211" t="s">
        <v>138</v>
      </c>
      <c r="AY147" s="17" t="s">
        <v>129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7" t="s">
        <v>139</v>
      </c>
      <c r="BK147" s="212">
        <f>ROUND(I147*H147,2)</f>
        <v>0</v>
      </c>
      <c r="BL147" s="17" t="s">
        <v>179</v>
      </c>
      <c r="BM147" s="211" t="s">
        <v>233</v>
      </c>
    </row>
    <row r="148" s="2" customFormat="1">
      <c r="A148" s="38"/>
      <c r="B148" s="39"/>
      <c r="C148" s="40"/>
      <c r="D148" s="213" t="s">
        <v>141</v>
      </c>
      <c r="E148" s="40"/>
      <c r="F148" s="214" t="s">
        <v>232</v>
      </c>
      <c r="G148" s="40"/>
      <c r="H148" s="40"/>
      <c r="I148" s="215"/>
      <c r="J148" s="40"/>
      <c r="K148" s="40"/>
      <c r="L148" s="44"/>
      <c r="M148" s="216"/>
      <c r="N148" s="217"/>
      <c r="O148" s="85"/>
      <c r="P148" s="85"/>
      <c r="Q148" s="85"/>
      <c r="R148" s="85"/>
      <c r="S148" s="85"/>
      <c r="T148" s="86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141</v>
      </c>
      <c r="AU148" s="17" t="s">
        <v>138</v>
      </c>
    </row>
    <row r="149" s="2" customFormat="1">
      <c r="A149" s="38"/>
      <c r="B149" s="39"/>
      <c r="C149" s="40"/>
      <c r="D149" s="218" t="s">
        <v>143</v>
      </c>
      <c r="E149" s="40"/>
      <c r="F149" s="219" t="s">
        <v>234</v>
      </c>
      <c r="G149" s="40"/>
      <c r="H149" s="40"/>
      <c r="I149" s="215"/>
      <c r="J149" s="40"/>
      <c r="K149" s="40"/>
      <c r="L149" s="44"/>
      <c r="M149" s="216"/>
      <c r="N149" s="217"/>
      <c r="O149" s="85"/>
      <c r="P149" s="85"/>
      <c r="Q149" s="85"/>
      <c r="R149" s="85"/>
      <c r="S149" s="85"/>
      <c r="T149" s="86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143</v>
      </c>
      <c r="AU149" s="17" t="s">
        <v>138</v>
      </c>
    </row>
    <row r="150" s="2" customFormat="1" ht="16.5" customHeight="1">
      <c r="A150" s="38"/>
      <c r="B150" s="39"/>
      <c r="C150" s="220" t="s">
        <v>235</v>
      </c>
      <c r="D150" s="220" t="s">
        <v>176</v>
      </c>
      <c r="E150" s="221" t="s">
        <v>236</v>
      </c>
      <c r="F150" s="222" t="s">
        <v>237</v>
      </c>
      <c r="G150" s="223" t="s">
        <v>136</v>
      </c>
      <c r="H150" s="224">
        <v>10</v>
      </c>
      <c r="I150" s="225"/>
      <c r="J150" s="226">
        <f>ROUND(I150*H150,2)</f>
        <v>0</v>
      </c>
      <c r="K150" s="227"/>
      <c r="L150" s="228"/>
      <c r="M150" s="229" t="s">
        <v>19</v>
      </c>
      <c r="N150" s="230" t="s">
        <v>49</v>
      </c>
      <c r="O150" s="85"/>
      <c r="P150" s="209">
        <f>O150*H150</f>
        <v>0</v>
      </c>
      <c r="Q150" s="209">
        <v>6.0000000000000002E-05</v>
      </c>
      <c r="R150" s="209">
        <f>Q150*H150</f>
        <v>0.00060000000000000006</v>
      </c>
      <c r="S150" s="209">
        <v>0</v>
      </c>
      <c r="T150" s="21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1" t="s">
        <v>179</v>
      </c>
      <c r="AT150" s="211" t="s">
        <v>176</v>
      </c>
      <c r="AU150" s="211" t="s">
        <v>138</v>
      </c>
      <c r="AY150" s="17" t="s">
        <v>129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17" t="s">
        <v>139</v>
      </c>
      <c r="BK150" s="212">
        <f>ROUND(I150*H150,2)</f>
        <v>0</v>
      </c>
      <c r="BL150" s="17" t="s">
        <v>179</v>
      </c>
      <c r="BM150" s="211" t="s">
        <v>238</v>
      </c>
    </row>
    <row r="151" s="2" customFormat="1">
      <c r="A151" s="38"/>
      <c r="B151" s="39"/>
      <c r="C151" s="40"/>
      <c r="D151" s="213" t="s">
        <v>141</v>
      </c>
      <c r="E151" s="40"/>
      <c r="F151" s="214" t="s">
        <v>237</v>
      </c>
      <c r="G151" s="40"/>
      <c r="H151" s="40"/>
      <c r="I151" s="215"/>
      <c r="J151" s="40"/>
      <c r="K151" s="40"/>
      <c r="L151" s="44"/>
      <c r="M151" s="216"/>
      <c r="N151" s="217"/>
      <c r="O151" s="85"/>
      <c r="P151" s="85"/>
      <c r="Q151" s="85"/>
      <c r="R151" s="85"/>
      <c r="S151" s="85"/>
      <c r="T151" s="86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141</v>
      </c>
      <c r="AU151" s="17" t="s">
        <v>138</v>
      </c>
    </row>
    <row r="152" s="2" customFormat="1">
      <c r="A152" s="38"/>
      <c r="B152" s="39"/>
      <c r="C152" s="40"/>
      <c r="D152" s="218" t="s">
        <v>143</v>
      </c>
      <c r="E152" s="40"/>
      <c r="F152" s="219" t="s">
        <v>239</v>
      </c>
      <c r="G152" s="40"/>
      <c r="H152" s="40"/>
      <c r="I152" s="215"/>
      <c r="J152" s="40"/>
      <c r="K152" s="40"/>
      <c r="L152" s="44"/>
      <c r="M152" s="216"/>
      <c r="N152" s="217"/>
      <c r="O152" s="85"/>
      <c r="P152" s="85"/>
      <c r="Q152" s="85"/>
      <c r="R152" s="85"/>
      <c r="S152" s="85"/>
      <c r="T152" s="86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143</v>
      </c>
      <c r="AU152" s="17" t="s">
        <v>138</v>
      </c>
    </row>
    <row r="153" s="2" customFormat="1" ht="24.15" customHeight="1">
      <c r="A153" s="38"/>
      <c r="B153" s="39"/>
      <c r="C153" s="220" t="s">
        <v>240</v>
      </c>
      <c r="D153" s="220" t="s">
        <v>176</v>
      </c>
      <c r="E153" s="221" t="s">
        <v>241</v>
      </c>
      <c r="F153" s="222" t="s">
        <v>242</v>
      </c>
      <c r="G153" s="223" t="s">
        <v>159</v>
      </c>
      <c r="H153" s="224">
        <v>8</v>
      </c>
      <c r="I153" s="225"/>
      <c r="J153" s="226">
        <f>ROUND(I153*H153,2)</f>
        <v>0</v>
      </c>
      <c r="K153" s="227"/>
      <c r="L153" s="228"/>
      <c r="M153" s="229" t="s">
        <v>19</v>
      </c>
      <c r="N153" s="230" t="s">
        <v>49</v>
      </c>
      <c r="O153" s="85"/>
      <c r="P153" s="209">
        <f>O153*H153</f>
        <v>0</v>
      </c>
      <c r="Q153" s="209">
        <v>0.00036000000000000002</v>
      </c>
      <c r="R153" s="209">
        <f>Q153*H153</f>
        <v>0.0028800000000000002</v>
      </c>
      <c r="S153" s="209">
        <v>0</v>
      </c>
      <c r="T153" s="21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1" t="s">
        <v>179</v>
      </c>
      <c r="AT153" s="211" t="s">
        <v>176</v>
      </c>
      <c r="AU153" s="211" t="s">
        <v>138</v>
      </c>
      <c r="AY153" s="17" t="s">
        <v>129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7" t="s">
        <v>139</v>
      </c>
      <c r="BK153" s="212">
        <f>ROUND(I153*H153,2)</f>
        <v>0</v>
      </c>
      <c r="BL153" s="17" t="s">
        <v>179</v>
      </c>
      <c r="BM153" s="211" t="s">
        <v>243</v>
      </c>
    </row>
    <row r="154" s="2" customFormat="1">
      <c r="A154" s="38"/>
      <c r="B154" s="39"/>
      <c r="C154" s="40"/>
      <c r="D154" s="213" t="s">
        <v>141</v>
      </c>
      <c r="E154" s="40"/>
      <c r="F154" s="214" t="s">
        <v>244</v>
      </c>
      <c r="G154" s="40"/>
      <c r="H154" s="40"/>
      <c r="I154" s="215"/>
      <c r="J154" s="40"/>
      <c r="K154" s="40"/>
      <c r="L154" s="44"/>
      <c r="M154" s="216"/>
      <c r="N154" s="217"/>
      <c r="O154" s="85"/>
      <c r="P154" s="85"/>
      <c r="Q154" s="85"/>
      <c r="R154" s="85"/>
      <c r="S154" s="85"/>
      <c r="T154" s="86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141</v>
      </c>
      <c r="AU154" s="17" t="s">
        <v>138</v>
      </c>
    </row>
    <row r="155" s="2" customFormat="1">
      <c r="A155" s="38"/>
      <c r="B155" s="39"/>
      <c r="C155" s="40"/>
      <c r="D155" s="218" t="s">
        <v>143</v>
      </c>
      <c r="E155" s="40"/>
      <c r="F155" s="219" t="s">
        <v>245</v>
      </c>
      <c r="G155" s="40"/>
      <c r="H155" s="40"/>
      <c r="I155" s="215"/>
      <c r="J155" s="40"/>
      <c r="K155" s="40"/>
      <c r="L155" s="44"/>
      <c r="M155" s="216"/>
      <c r="N155" s="217"/>
      <c r="O155" s="85"/>
      <c r="P155" s="85"/>
      <c r="Q155" s="85"/>
      <c r="R155" s="85"/>
      <c r="S155" s="85"/>
      <c r="T155" s="86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143</v>
      </c>
      <c r="AU155" s="17" t="s">
        <v>138</v>
      </c>
    </row>
    <row r="156" s="2" customFormat="1" ht="24.15" customHeight="1">
      <c r="A156" s="38"/>
      <c r="B156" s="39"/>
      <c r="C156" s="220" t="s">
        <v>246</v>
      </c>
      <c r="D156" s="220" t="s">
        <v>176</v>
      </c>
      <c r="E156" s="221" t="s">
        <v>247</v>
      </c>
      <c r="F156" s="222" t="s">
        <v>248</v>
      </c>
      <c r="G156" s="223" t="s">
        <v>136</v>
      </c>
      <c r="H156" s="224">
        <v>3</v>
      </c>
      <c r="I156" s="225"/>
      <c r="J156" s="226">
        <f>ROUND(I156*H156,2)</f>
        <v>0</v>
      </c>
      <c r="K156" s="227"/>
      <c r="L156" s="228"/>
      <c r="M156" s="229" t="s">
        <v>19</v>
      </c>
      <c r="N156" s="230" t="s">
        <v>49</v>
      </c>
      <c r="O156" s="85"/>
      <c r="P156" s="209">
        <f>O156*H156</f>
        <v>0</v>
      </c>
      <c r="Q156" s="209">
        <v>0.00031</v>
      </c>
      <c r="R156" s="209">
        <f>Q156*H156</f>
        <v>0.00093000000000000005</v>
      </c>
      <c r="S156" s="209">
        <v>0</v>
      </c>
      <c r="T156" s="21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1" t="s">
        <v>179</v>
      </c>
      <c r="AT156" s="211" t="s">
        <v>176</v>
      </c>
      <c r="AU156" s="211" t="s">
        <v>138</v>
      </c>
      <c r="AY156" s="17" t="s">
        <v>129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17" t="s">
        <v>139</v>
      </c>
      <c r="BK156" s="212">
        <f>ROUND(I156*H156,2)</f>
        <v>0</v>
      </c>
      <c r="BL156" s="17" t="s">
        <v>179</v>
      </c>
      <c r="BM156" s="211" t="s">
        <v>249</v>
      </c>
    </row>
    <row r="157" s="2" customFormat="1">
      <c r="A157" s="38"/>
      <c r="B157" s="39"/>
      <c r="C157" s="40"/>
      <c r="D157" s="213" t="s">
        <v>141</v>
      </c>
      <c r="E157" s="40"/>
      <c r="F157" s="214" t="s">
        <v>250</v>
      </c>
      <c r="G157" s="40"/>
      <c r="H157" s="40"/>
      <c r="I157" s="215"/>
      <c r="J157" s="40"/>
      <c r="K157" s="40"/>
      <c r="L157" s="44"/>
      <c r="M157" s="216"/>
      <c r="N157" s="217"/>
      <c r="O157" s="85"/>
      <c r="P157" s="85"/>
      <c r="Q157" s="85"/>
      <c r="R157" s="85"/>
      <c r="S157" s="85"/>
      <c r="T157" s="86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141</v>
      </c>
      <c r="AU157" s="17" t="s">
        <v>138</v>
      </c>
    </row>
    <row r="158" s="2" customFormat="1">
      <c r="A158" s="38"/>
      <c r="B158" s="39"/>
      <c r="C158" s="40"/>
      <c r="D158" s="218" t="s">
        <v>143</v>
      </c>
      <c r="E158" s="40"/>
      <c r="F158" s="219" t="s">
        <v>251</v>
      </c>
      <c r="G158" s="40"/>
      <c r="H158" s="40"/>
      <c r="I158" s="215"/>
      <c r="J158" s="40"/>
      <c r="K158" s="40"/>
      <c r="L158" s="44"/>
      <c r="M158" s="216"/>
      <c r="N158" s="217"/>
      <c r="O158" s="85"/>
      <c r="P158" s="85"/>
      <c r="Q158" s="85"/>
      <c r="R158" s="85"/>
      <c r="S158" s="85"/>
      <c r="T158" s="86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143</v>
      </c>
      <c r="AU158" s="17" t="s">
        <v>138</v>
      </c>
    </row>
    <row r="159" s="2" customFormat="1" ht="16.5" customHeight="1">
      <c r="A159" s="38"/>
      <c r="B159" s="39"/>
      <c r="C159" s="220" t="s">
        <v>179</v>
      </c>
      <c r="D159" s="220" t="s">
        <v>176</v>
      </c>
      <c r="E159" s="221" t="s">
        <v>252</v>
      </c>
      <c r="F159" s="222" t="s">
        <v>253</v>
      </c>
      <c r="G159" s="223" t="s">
        <v>136</v>
      </c>
      <c r="H159" s="224">
        <v>2</v>
      </c>
      <c r="I159" s="225"/>
      <c r="J159" s="226">
        <f>ROUND(I159*H159,2)</f>
        <v>0</v>
      </c>
      <c r="K159" s="227"/>
      <c r="L159" s="228"/>
      <c r="M159" s="229" t="s">
        <v>19</v>
      </c>
      <c r="N159" s="230" t="s">
        <v>49</v>
      </c>
      <c r="O159" s="85"/>
      <c r="P159" s="209">
        <f>O159*H159</f>
        <v>0</v>
      </c>
      <c r="Q159" s="209">
        <v>0.001</v>
      </c>
      <c r="R159" s="209">
        <f>Q159*H159</f>
        <v>0.002</v>
      </c>
      <c r="S159" s="209">
        <v>0</v>
      </c>
      <c r="T159" s="21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1" t="s">
        <v>179</v>
      </c>
      <c r="AT159" s="211" t="s">
        <v>176</v>
      </c>
      <c r="AU159" s="211" t="s">
        <v>138</v>
      </c>
      <c r="AY159" s="17" t="s">
        <v>129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7" t="s">
        <v>139</v>
      </c>
      <c r="BK159" s="212">
        <f>ROUND(I159*H159,2)</f>
        <v>0</v>
      </c>
      <c r="BL159" s="17" t="s">
        <v>179</v>
      </c>
      <c r="BM159" s="211" t="s">
        <v>254</v>
      </c>
    </row>
    <row r="160" s="2" customFormat="1">
      <c r="A160" s="38"/>
      <c r="B160" s="39"/>
      <c r="C160" s="40"/>
      <c r="D160" s="213" t="s">
        <v>141</v>
      </c>
      <c r="E160" s="40"/>
      <c r="F160" s="214" t="s">
        <v>253</v>
      </c>
      <c r="G160" s="40"/>
      <c r="H160" s="40"/>
      <c r="I160" s="215"/>
      <c r="J160" s="40"/>
      <c r="K160" s="40"/>
      <c r="L160" s="44"/>
      <c r="M160" s="216"/>
      <c r="N160" s="217"/>
      <c r="O160" s="85"/>
      <c r="P160" s="85"/>
      <c r="Q160" s="85"/>
      <c r="R160" s="85"/>
      <c r="S160" s="85"/>
      <c r="T160" s="86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141</v>
      </c>
      <c r="AU160" s="17" t="s">
        <v>138</v>
      </c>
    </row>
    <row r="161" s="2" customFormat="1">
      <c r="A161" s="38"/>
      <c r="B161" s="39"/>
      <c r="C161" s="40"/>
      <c r="D161" s="218" t="s">
        <v>143</v>
      </c>
      <c r="E161" s="40"/>
      <c r="F161" s="219" t="s">
        <v>255</v>
      </c>
      <c r="G161" s="40"/>
      <c r="H161" s="40"/>
      <c r="I161" s="215"/>
      <c r="J161" s="40"/>
      <c r="K161" s="40"/>
      <c r="L161" s="44"/>
      <c r="M161" s="216"/>
      <c r="N161" s="217"/>
      <c r="O161" s="85"/>
      <c r="P161" s="85"/>
      <c r="Q161" s="85"/>
      <c r="R161" s="85"/>
      <c r="S161" s="85"/>
      <c r="T161" s="86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143</v>
      </c>
      <c r="AU161" s="17" t="s">
        <v>138</v>
      </c>
    </row>
    <row r="162" s="2" customFormat="1" ht="24.15" customHeight="1">
      <c r="A162" s="38"/>
      <c r="B162" s="39"/>
      <c r="C162" s="199" t="s">
        <v>256</v>
      </c>
      <c r="D162" s="199" t="s">
        <v>133</v>
      </c>
      <c r="E162" s="200" t="s">
        <v>257</v>
      </c>
      <c r="F162" s="201" t="s">
        <v>258</v>
      </c>
      <c r="G162" s="202" t="s">
        <v>259</v>
      </c>
      <c r="H162" s="203">
        <v>1</v>
      </c>
      <c r="I162" s="204"/>
      <c r="J162" s="205">
        <f>ROUND(I162*H162,2)</f>
        <v>0</v>
      </c>
      <c r="K162" s="206"/>
      <c r="L162" s="44"/>
      <c r="M162" s="207" t="s">
        <v>19</v>
      </c>
      <c r="N162" s="208" t="s">
        <v>49</v>
      </c>
      <c r="O162" s="85"/>
      <c r="P162" s="209">
        <f>O162*H162</f>
        <v>0</v>
      </c>
      <c r="Q162" s="209">
        <v>0</v>
      </c>
      <c r="R162" s="209">
        <f>Q162*H162</f>
        <v>0</v>
      </c>
      <c r="S162" s="209">
        <v>0</v>
      </c>
      <c r="T162" s="21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1" t="s">
        <v>160</v>
      </c>
      <c r="AT162" s="211" t="s">
        <v>133</v>
      </c>
      <c r="AU162" s="211" t="s">
        <v>138</v>
      </c>
      <c r="AY162" s="17" t="s">
        <v>129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7" t="s">
        <v>139</v>
      </c>
      <c r="BK162" s="212">
        <f>ROUND(I162*H162,2)</f>
        <v>0</v>
      </c>
      <c r="BL162" s="17" t="s">
        <v>160</v>
      </c>
      <c r="BM162" s="211" t="s">
        <v>260</v>
      </c>
    </row>
    <row r="163" s="2" customFormat="1">
      <c r="A163" s="38"/>
      <c r="B163" s="39"/>
      <c r="C163" s="40"/>
      <c r="D163" s="213" t="s">
        <v>141</v>
      </c>
      <c r="E163" s="40"/>
      <c r="F163" s="214" t="s">
        <v>261</v>
      </c>
      <c r="G163" s="40"/>
      <c r="H163" s="40"/>
      <c r="I163" s="215"/>
      <c r="J163" s="40"/>
      <c r="K163" s="40"/>
      <c r="L163" s="44"/>
      <c r="M163" s="216"/>
      <c r="N163" s="217"/>
      <c r="O163" s="85"/>
      <c r="P163" s="85"/>
      <c r="Q163" s="85"/>
      <c r="R163" s="85"/>
      <c r="S163" s="85"/>
      <c r="T163" s="86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141</v>
      </c>
      <c r="AU163" s="17" t="s">
        <v>138</v>
      </c>
    </row>
    <row r="164" s="2" customFormat="1">
      <c r="A164" s="38"/>
      <c r="B164" s="39"/>
      <c r="C164" s="40"/>
      <c r="D164" s="218" t="s">
        <v>143</v>
      </c>
      <c r="E164" s="40"/>
      <c r="F164" s="219" t="s">
        <v>262</v>
      </c>
      <c r="G164" s="40"/>
      <c r="H164" s="40"/>
      <c r="I164" s="215"/>
      <c r="J164" s="40"/>
      <c r="K164" s="40"/>
      <c r="L164" s="44"/>
      <c r="M164" s="216"/>
      <c r="N164" s="217"/>
      <c r="O164" s="85"/>
      <c r="P164" s="85"/>
      <c r="Q164" s="85"/>
      <c r="R164" s="85"/>
      <c r="S164" s="85"/>
      <c r="T164" s="86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143</v>
      </c>
      <c r="AU164" s="17" t="s">
        <v>138</v>
      </c>
    </row>
    <row r="165" s="12" customFormat="1" ht="22.8" customHeight="1">
      <c r="A165" s="12"/>
      <c r="B165" s="183"/>
      <c r="C165" s="184"/>
      <c r="D165" s="185" t="s">
        <v>74</v>
      </c>
      <c r="E165" s="197" t="s">
        <v>263</v>
      </c>
      <c r="F165" s="197" t="s">
        <v>264</v>
      </c>
      <c r="G165" s="184"/>
      <c r="H165" s="184"/>
      <c r="I165" s="187"/>
      <c r="J165" s="198">
        <f>BK165</f>
        <v>0</v>
      </c>
      <c r="K165" s="184"/>
      <c r="L165" s="189"/>
      <c r="M165" s="190"/>
      <c r="N165" s="191"/>
      <c r="O165" s="191"/>
      <c r="P165" s="192">
        <f>SUM(P166:P171)</f>
        <v>0</v>
      </c>
      <c r="Q165" s="191"/>
      <c r="R165" s="192">
        <f>SUM(R166:R171)</f>
        <v>0.00165</v>
      </c>
      <c r="S165" s="191"/>
      <c r="T165" s="193">
        <f>SUM(T166:T171)</f>
        <v>0.00513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94" t="s">
        <v>138</v>
      </c>
      <c r="AT165" s="195" t="s">
        <v>74</v>
      </c>
      <c r="AU165" s="195" t="s">
        <v>80</v>
      </c>
      <c r="AY165" s="194" t="s">
        <v>129</v>
      </c>
      <c r="BK165" s="196">
        <f>SUM(BK166:BK171)</f>
        <v>0</v>
      </c>
    </row>
    <row r="166" s="2" customFormat="1" ht="24.15" customHeight="1">
      <c r="A166" s="38"/>
      <c r="B166" s="39"/>
      <c r="C166" s="199" t="s">
        <v>160</v>
      </c>
      <c r="D166" s="199" t="s">
        <v>133</v>
      </c>
      <c r="E166" s="200" t="s">
        <v>265</v>
      </c>
      <c r="F166" s="201" t="s">
        <v>266</v>
      </c>
      <c r="G166" s="202" t="s">
        <v>267</v>
      </c>
      <c r="H166" s="203">
        <v>1</v>
      </c>
      <c r="I166" s="204"/>
      <c r="J166" s="205">
        <f>ROUND(I166*H166,2)</f>
        <v>0</v>
      </c>
      <c r="K166" s="206"/>
      <c r="L166" s="44"/>
      <c r="M166" s="207" t="s">
        <v>19</v>
      </c>
      <c r="N166" s="208" t="s">
        <v>49</v>
      </c>
      <c r="O166" s="85"/>
      <c r="P166" s="209">
        <f>O166*H166</f>
        <v>0</v>
      </c>
      <c r="Q166" s="209">
        <v>0</v>
      </c>
      <c r="R166" s="209">
        <f>Q166*H166</f>
        <v>0</v>
      </c>
      <c r="S166" s="209">
        <v>0.00513</v>
      </c>
      <c r="T166" s="210">
        <f>S166*H166</f>
        <v>0.00513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1" t="s">
        <v>160</v>
      </c>
      <c r="AT166" s="211" t="s">
        <v>133</v>
      </c>
      <c r="AU166" s="211" t="s">
        <v>138</v>
      </c>
      <c r="AY166" s="17" t="s">
        <v>129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7" t="s">
        <v>139</v>
      </c>
      <c r="BK166" s="212">
        <f>ROUND(I166*H166,2)</f>
        <v>0</v>
      </c>
      <c r="BL166" s="17" t="s">
        <v>160</v>
      </c>
      <c r="BM166" s="211" t="s">
        <v>268</v>
      </c>
    </row>
    <row r="167" s="2" customFormat="1">
      <c r="A167" s="38"/>
      <c r="B167" s="39"/>
      <c r="C167" s="40"/>
      <c r="D167" s="213" t="s">
        <v>141</v>
      </c>
      <c r="E167" s="40"/>
      <c r="F167" s="214" t="s">
        <v>269</v>
      </c>
      <c r="G167" s="40"/>
      <c r="H167" s="40"/>
      <c r="I167" s="215"/>
      <c r="J167" s="40"/>
      <c r="K167" s="40"/>
      <c r="L167" s="44"/>
      <c r="M167" s="216"/>
      <c r="N167" s="217"/>
      <c r="O167" s="85"/>
      <c r="P167" s="85"/>
      <c r="Q167" s="85"/>
      <c r="R167" s="85"/>
      <c r="S167" s="85"/>
      <c r="T167" s="86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141</v>
      </c>
      <c r="AU167" s="17" t="s">
        <v>138</v>
      </c>
    </row>
    <row r="168" s="2" customFormat="1">
      <c r="A168" s="38"/>
      <c r="B168" s="39"/>
      <c r="C168" s="40"/>
      <c r="D168" s="218" t="s">
        <v>143</v>
      </c>
      <c r="E168" s="40"/>
      <c r="F168" s="219" t="s">
        <v>270</v>
      </c>
      <c r="G168" s="40"/>
      <c r="H168" s="40"/>
      <c r="I168" s="215"/>
      <c r="J168" s="40"/>
      <c r="K168" s="40"/>
      <c r="L168" s="44"/>
      <c r="M168" s="216"/>
      <c r="N168" s="217"/>
      <c r="O168" s="85"/>
      <c r="P168" s="85"/>
      <c r="Q168" s="85"/>
      <c r="R168" s="85"/>
      <c r="S168" s="85"/>
      <c r="T168" s="86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143</v>
      </c>
      <c r="AU168" s="17" t="s">
        <v>138</v>
      </c>
    </row>
    <row r="169" s="2" customFormat="1" ht="24.15" customHeight="1">
      <c r="A169" s="38"/>
      <c r="B169" s="39"/>
      <c r="C169" s="199" t="s">
        <v>271</v>
      </c>
      <c r="D169" s="199" t="s">
        <v>133</v>
      </c>
      <c r="E169" s="200" t="s">
        <v>272</v>
      </c>
      <c r="F169" s="201" t="s">
        <v>273</v>
      </c>
      <c r="G169" s="202" t="s">
        <v>159</v>
      </c>
      <c r="H169" s="203">
        <v>3</v>
      </c>
      <c r="I169" s="204"/>
      <c r="J169" s="205">
        <f>ROUND(I169*H169,2)</f>
        <v>0</v>
      </c>
      <c r="K169" s="206"/>
      <c r="L169" s="44"/>
      <c r="M169" s="207" t="s">
        <v>19</v>
      </c>
      <c r="N169" s="208" t="s">
        <v>49</v>
      </c>
      <c r="O169" s="85"/>
      <c r="P169" s="209">
        <f>O169*H169</f>
        <v>0</v>
      </c>
      <c r="Q169" s="209">
        <v>0.00055000000000000003</v>
      </c>
      <c r="R169" s="209">
        <f>Q169*H169</f>
        <v>0.00165</v>
      </c>
      <c r="S169" s="209">
        <v>0</v>
      </c>
      <c r="T169" s="21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1" t="s">
        <v>137</v>
      </c>
      <c r="AT169" s="211" t="s">
        <v>133</v>
      </c>
      <c r="AU169" s="211" t="s">
        <v>138</v>
      </c>
      <c r="AY169" s="17" t="s">
        <v>129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7" t="s">
        <v>139</v>
      </c>
      <c r="BK169" s="212">
        <f>ROUND(I169*H169,2)</f>
        <v>0</v>
      </c>
      <c r="BL169" s="17" t="s">
        <v>137</v>
      </c>
      <c r="BM169" s="211" t="s">
        <v>274</v>
      </c>
    </row>
    <row r="170" s="2" customFormat="1">
      <c r="A170" s="38"/>
      <c r="B170" s="39"/>
      <c r="C170" s="40"/>
      <c r="D170" s="213" t="s">
        <v>141</v>
      </c>
      <c r="E170" s="40"/>
      <c r="F170" s="214" t="s">
        <v>275</v>
      </c>
      <c r="G170" s="40"/>
      <c r="H170" s="40"/>
      <c r="I170" s="215"/>
      <c r="J170" s="40"/>
      <c r="K170" s="40"/>
      <c r="L170" s="44"/>
      <c r="M170" s="216"/>
      <c r="N170" s="217"/>
      <c r="O170" s="85"/>
      <c r="P170" s="85"/>
      <c r="Q170" s="85"/>
      <c r="R170" s="85"/>
      <c r="S170" s="85"/>
      <c r="T170" s="86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141</v>
      </c>
      <c r="AU170" s="17" t="s">
        <v>138</v>
      </c>
    </row>
    <row r="171" s="2" customFormat="1">
      <c r="A171" s="38"/>
      <c r="B171" s="39"/>
      <c r="C171" s="40"/>
      <c r="D171" s="218" t="s">
        <v>143</v>
      </c>
      <c r="E171" s="40"/>
      <c r="F171" s="219" t="s">
        <v>276</v>
      </c>
      <c r="G171" s="40"/>
      <c r="H171" s="40"/>
      <c r="I171" s="215"/>
      <c r="J171" s="40"/>
      <c r="K171" s="40"/>
      <c r="L171" s="44"/>
      <c r="M171" s="216"/>
      <c r="N171" s="217"/>
      <c r="O171" s="85"/>
      <c r="P171" s="85"/>
      <c r="Q171" s="85"/>
      <c r="R171" s="85"/>
      <c r="S171" s="85"/>
      <c r="T171" s="86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143</v>
      </c>
      <c r="AU171" s="17" t="s">
        <v>138</v>
      </c>
    </row>
    <row r="172" s="12" customFormat="1" ht="22.8" customHeight="1">
      <c r="A172" s="12"/>
      <c r="B172" s="183"/>
      <c r="C172" s="184"/>
      <c r="D172" s="185" t="s">
        <v>74</v>
      </c>
      <c r="E172" s="197" t="s">
        <v>277</v>
      </c>
      <c r="F172" s="197" t="s">
        <v>278</v>
      </c>
      <c r="G172" s="184"/>
      <c r="H172" s="184"/>
      <c r="I172" s="187"/>
      <c r="J172" s="198">
        <f>BK172</f>
        <v>0</v>
      </c>
      <c r="K172" s="184"/>
      <c r="L172" s="189"/>
      <c r="M172" s="190"/>
      <c r="N172" s="191"/>
      <c r="O172" s="191"/>
      <c r="P172" s="192">
        <f>SUM(P173:P239)</f>
        <v>0</v>
      </c>
      <c r="Q172" s="191"/>
      <c r="R172" s="192">
        <f>SUM(R173:R239)</f>
        <v>0.059770000000000004</v>
      </c>
      <c r="S172" s="191"/>
      <c r="T172" s="193">
        <f>SUM(T173:T239)</f>
        <v>0.12178000000000001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94" t="s">
        <v>138</v>
      </c>
      <c r="AT172" s="195" t="s">
        <v>74</v>
      </c>
      <c r="AU172" s="195" t="s">
        <v>80</v>
      </c>
      <c r="AY172" s="194" t="s">
        <v>129</v>
      </c>
      <c r="BK172" s="196">
        <f>SUM(BK173:BK239)</f>
        <v>0</v>
      </c>
    </row>
    <row r="173" s="2" customFormat="1" ht="24.15" customHeight="1">
      <c r="A173" s="38"/>
      <c r="B173" s="39"/>
      <c r="C173" s="199" t="s">
        <v>279</v>
      </c>
      <c r="D173" s="199" t="s">
        <v>133</v>
      </c>
      <c r="E173" s="200" t="s">
        <v>280</v>
      </c>
      <c r="F173" s="201" t="s">
        <v>281</v>
      </c>
      <c r="G173" s="202" t="s">
        <v>136</v>
      </c>
      <c r="H173" s="203">
        <v>1</v>
      </c>
      <c r="I173" s="204"/>
      <c r="J173" s="205">
        <f>ROUND(I173*H173,2)</f>
        <v>0</v>
      </c>
      <c r="K173" s="206"/>
      <c r="L173" s="44"/>
      <c r="M173" s="207" t="s">
        <v>19</v>
      </c>
      <c r="N173" s="208" t="s">
        <v>49</v>
      </c>
      <c r="O173" s="85"/>
      <c r="P173" s="209">
        <f>O173*H173</f>
        <v>0</v>
      </c>
      <c r="Q173" s="209">
        <v>0.00042999999999999999</v>
      </c>
      <c r="R173" s="209">
        <f>Q173*H173</f>
        <v>0.00042999999999999999</v>
      </c>
      <c r="S173" s="209">
        <v>0</v>
      </c>
      <c r="T173" s="21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1" t="s">
        <v>160</v>
      </c>
      <c r="AT173" s="211" t="s">
        <v>133</v>
      </c>
      <c r="AU173" s="211" t="s">
        <v>138</v>
      </c>
      <c r="AY173" s="17" t="s">
        <v>129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17" t="s">
        <v>139</v>
      </c>
      <c r="BK173" s="212">
        <f>ROUND(I173*H173,2)</f>
        <v>0</v>
      </c>
      <c r="BL173" s="17" t="s">
        <v>160</v>
      </c>
      <c r="BM173" s="211" t="s">
        <v>282</v>
      </c>
    </row>
    <row r="174" s="2" customFormat="1">
      <c r="A174" s="38"/>
      <c r="B174" s="39"/>
      <c r="C174" s="40"/>
      <c r="D174" s="213" t="s">
        <v>141</v>
      </c>
      <c r="E174" s="40"/>
      <c r="F174" s="214" t="s">
        <v>283</v>
      </c>
      <c r="G174" s="40"/>
      <c r="H174" s="40"/>
      <c r="I174" s="215"/>
      <c r="J174" s="40"/>
      <c r="K174" s="40"/>
      <c r="L174" s="44"/>
      <c r="M174" s="216"/>
      <c r="N174" s="217"/>
      <c r="O174" s="85"/>
      <c r="P174" s="85"/>
      <c r="Q174" s="85"/>
      <c r="R174" s="85"/>
      <c r="S174" s="85"/>
      <c r="T174" s="86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141</v>
      </c>
      <c r="AU174" s="17" t="s">
        <v>138</v>
      </c>
    </row>
    <row r="175" s="2" customFormat="1">
      <c r="A175" s="38"/>
      <c r="B175" s="39"/>
      <c r="C175" s="40"/>
      <c r="D175" s="218" t="s">
        <v>143</v>
      </c>
      <c r="E175" s="40"/>
      <c r="F175" s="219" t="s">
        <v>284</v>
      </c>
      <c r="G175" s="40"/>
      <c r="H175" s="40"/>
      <c r="I175" s="215"/>
      <c r="J175" s="40"/>
      <c r="K175" s="40"/>
      <c r="L175" s="44"/>
      <c r="M175" s="216"/>
      <c r="N175" s="217"/>
      <c r="O175" s="85"/>
      <c r="P175" s="85"/>
      <c r="Q175" s="85"/>
      <c r="R175" s="85"/>
      <c r="S175" s="85"/>
      <c r="T175" s="86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143</v>
      </c>
      <c r="AU175" s="17" t="s">
        <v>138</v>
      </c>
    </row>
    <row r="176" s="2" customFormat="1" ht="16.5" customHeight="1">
      <c r="A176" s="38"/>
      <c r="B176" s="39"/>
      <c r="C176" s="199" t="s">
        <v>285</v>
      </c>
      <c r="D176" s="199" t="s">
        <v>133</v>
      </c>
      <c r="E176" s="200" t="s">
        <v>286</v>
      </c>
      <c r="F176" s="201" t="s">
        <v>287</v>
      </c>
      <c r="G176" s="202" t="s">
        <v>259</v>
      </c>
      <c r="H176" s="203">
        <v>1</v>
      </c>
      <c r="I176" s="204"/>
      <c r="J176" s="205">
        <f>ROUND(I176*H176,2)</f>
        <v>0</v>
      </c>
      <c r="K176" s="206"/>
      <c r="L176" s="44"/>
      <c r="M176" s="207" t="s">
        <v>19</v>
      </c>
      <c r="N176" s="208" t="s">
        <v>49</v>
      </c>
      <c r="O176" s="85"/>
      <c r="P176" s="209">
        <f>O176*H176</f>
        <v>0</v>
      </c>
      <c r="Q176" s="209">
        <v>0</v>
      </c>
      <c r="R176" s="209">
        <f>Q176*H176</f>
        <v>0</v>
      </c>
      <c r="S176" s="209">
        <v>0.019460000000000002</v>
      </c>
      <c r="T176" s="210">
        <f>S176*H176</f>
        <v>0.019460000000000002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1" t="s">
        <v>160</v>
      </c>
      <c r="AT176" s="211" t="s">
        <v>133</v>
      </c>
      <c r="AU176" s="211" t="s">
        <v>138</v>
      </c>
      <c r="AY176" s="17" t="s">
        <v>129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7" t="s">
        <v>139</v>
      </c>
      <c r="BK176" s="212">
        <f>ROUND(I176*H176,2)</f>
        <v>0</v>
      </c>
      <c r="BL176" s="17" t="s">
        <v>160</v>
      </c>
      <c r="BM176" s="211" t="s">
        <v>288</v>
      </c>
    </row>
    <row r="177" s="2" customFormat="1">
      <c r="A177" s="38"/>
      <c r="B177" s="39"/>
      <c r="C177" s="40"/>
      <c r="D177" s="213" t="s">
        <v>141</v>
      </c>
      <c r="E177" s="40"/>
      <c r="F177" s="214" t="s">
        <v>289</v>
      </c>
      <c r="G177" s="40"/>
      <c r="H177" s="40"/>
      <c r="I177" s="215"/>
      <c r="J177" s="40"/>
      <c r="K177" s="40"/>
      <c r="L177" s="44"/>
      <c r="M177" s="216"/>
      <c r="N177" s="217"/>
      <c r="O177" s="85"/>
      <c r="P177" s="85"/>
      <c r="Q177" s="85"/>
      <c r="R177" s="85"/>
      <c r="S177" s="85"/>
      <c r="T177" s="86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141</v>
      </c>
      <c r="AU177" s="17" t="s">
        <v>138</v>
      </c>
    </row>
    <row r="178" s="2" customFormat="1">
      <c r="A178" s="38"/>
      <c r="B178" s="39"/>
      <c r="C178" s="40"/>
      <c r="D178" s="218" t="s">
        <v>143</v>
      </c>
      <c r="E178" s="40"/>
      <c r="F178" s="219" t="s">
        <v>290</v>
      </c>
      <c r="G178" s="40"/>
      <c r="H178" s="40"/>
      <c r="I178" s="215"/>
      <c r="J178" s="40"/>
      <c r="K178" s="40"/>
      <c r="L178" s="44"/>
      <c r="M178" s="216"/>
      <c r="N178" s="217"/>
      <c r="O178" s="85"/>
      <c r="P178" s="85"/>
      <c r="Q178" s="85"/>
      <c r="R178" s="85"/>
      <c r="S178" s="85"/>
      <c r="T178" s="86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143</v>
      </c>
      <c r="AU178" s="17" t="s">
        <v>138</v>
      </c>
    </row>
    <row r="179" s="2" customFormat="1" ht="21.75" customHeight="1">
      <c r="A179" s="38"/>
      <c r="B179" s="39"/>
      <c r="C179" s="199" t="s">
        <v>291</v>
      </c>
      <c r="D179" s="199" t="s">
        <v>133</v>
      </c>
      <c r="E179" s="200" t="s">
        <v>292</v>
      </c>
      <c r="F179" s="201" t="s">
        <v>293</v>
      </c>
      <c r="G179" s="202" t="s">
        <v>216</v>
      </c>
      <c r="H179" s="203">
        <v>1</v>
      </c>
      <c r="I179" s="204"/>
      <c r="J179" s="205">
        <f>ROUND(I179*H179,2)</f>
        <v>0</v>
      </c>
      <c r="K179" s="206"/>
      <c r="L179" s="44"/>
      <c r="M179" s="207" t="s">
        <v>19</v>
      </c>
      <c r="N179" s="208" t="s">
        <v>49</v>
      </c>
      <c r="O179" s="85"/>
      <c r="P179" s="209">
        <f>O179*H179</f>
        <v>0</v>
      </c>
      <c r="Q179" s="209">
        <v>0.00173</v>
      </c>
      <c r="R179" s="209">
        <f>Q179*H179</f>
        <v>0.00173</v>
      </c>
      <c r="S179" s="209">
        <v>0</v>
      </c>
      <c r="T179" s="21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1" t="s">
        <v>160</v>
      </c>
      <c r="AT179" s="211" t="s">
        <v>133</v>
      </c>
      <c r="AU179" s="211" t="s">
        <v>138</v>
      </c>
      <c r="AY179" s="17" t="s">
        <v>129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7" t="s">
        <v>139</v>
      </c>
      <c r="BK179" s="212">
        <f>ROUND(I179*H179,2)</f>
        <v>0</v>
      </c>
      <c r="BL179" s="17" t="s">
        <v>160</v>
      </c>
      <c r="BM179" s="211" t="s">
        <v>294</v>
      </c>
    </row>
    <row r="180" s="2" customFormat="1">
      <c r="A180" s="38"/>
      <c r="B180" s="39"/>
      <c r="C180" s="40"/>
      <c r="D180" s="213" t="s">
        <v>141</v>
      </c>
      <c r="E180" s="40"/>
      <c r="F180" s="214" t="s">
        <v>295</v>
      </c>
      <c r="G180" s="40"/>
      <c r="H180" s="40"/>
      <c r="I180" s="215"/>
      <c r="J180" s="40"/>
      <c r="K180" s="40"/>
      <c r="L180" s="44"/>
      <c r="M180" s="216"/>
      <c r="N180" s="217"/>
      <c r="O180" s="85"/>
      <c r="P180" s="85"/>
      <c r="Q180" s="85"/>
      <c r="R180" s="85"/>
      <c r="S180" s="85"/>
      <c r="T180" s="86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141</v>
      </c>
      <c r="AU180" s="17" t="s">
        <v>138</v>
      </c>
    </row>
    <row r="181" s="2" customFormat="1">
      <c r="A181" s="38"/>
      <c r="B181" s="39"/>
      <c r="C181" s="40"/>
      <c r="D181" s="218" t="s">
        <v>143</v>
      </c>
      <c r="E181" s="40"/>
      <c r="F181" s="219" t="s">
        <v>296</v>
      </c>
      <c r="G181" s="40"/>
      <c r="H181" s="40"/>
      <c r="I181" s="215"/>
      <c r="J181" s="40"/>
      <c r="K181" s="40"/>
      <c r="L181" s="44"/>
      <c r="M181" s="216"/>
      <c r="N181" s="217"/>
      <c r="O181" s="85"/>
      <c r="P181" s="85"/>
      <c r="Q181" s="85"/>
      <c r="R181" s="85"/>
      <c r="S181" s="85"/>
      <c r="T181" s="86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143</v>
      </c>
      <c r="AU181" s="17" t="s">
        <v>138</v>
      </c>
    </row>
    <row r="182" s="2" customFormat="1" ht="16.5" customHeight="1">
      <c r="A182" s="38"/>
      <c r="B182" s="39"/>
      <c r="C182" s="199" t="s">
        <v>297</v>
      </c>
      <c r="D182" s="199" t="s">
        <v>133</v>
      </c>
      <c r="E182" s="200" t="s">
        <v>298</v>
      </c>
      <c r="F182" s="201" t="s">
        <v>299</v>
      </c>
      <c r="G182" s="202" t="s">
        <v>259</v>
      </c>
      <c r="H182" s="203">
        <v>1</v>
      </c>
      <c r="I182" s="204"/>
      <c r="J182" s="205">
        <f>ROUND(I182*H182,2)</f>
        <v>0</v>
      </c>
      <c r="K182" s="206"/>
      <c r="L182" s="44"/>
      <c r="M182" s="207" t="s">
        <v>19</v>
      </c>
      <c r="N182" s="208" t="s">
        <v>49</v>
      </c>
      <c r="O182" s="85"/>
      <c r="P182" s="209">
        <f>O182*H182</f>
        <v>0</v>
      </c>
      <c r="Q182" s="209">
        <v>0</v>
      </c>
      <c r="R182" s="209">
        <f>Q182*H182</f>
        <v>0</v>
      </c>
      <c r="S182" s="209">
        <v>0.032899999999999999</v>
      </c>
      <c r="T182" s="210">
        <f>S182*H182</f>
        <v>0.032899999999999999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1" t="s">
        <v>160</v>
      </c>
      <c r="AT182" s="211" t="s">
        <v>133</v>
      </c>
      <c r="AU182" s="211" t="s">
        <v>138</v>
      </c>
      <c r="AY182" s="17" t="s">
        <v>129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17" t="s">
        <v>139</v>
      </c>
      <c r="BK182" s="212">
        <f>ROUND(I182*H182,2)</f>
        <v>0</v>
      </c>
      <c r="BL182" s="17" t="s">
        <v>160</v>
      </c>
      <c r="BM182" s="211" t="s">
        <v>300</v>
      </c>
    </row>
    <row r="183" s="2" customFormat="1">
      <c r="A183" s="38"/>
      <c r="B183" s="39"/>
      <c r="C183" s="40"/>
      <c r="D183" s="213" t="s">
        <v>141</v>
      </c>
      <c r="E183" s="40"/>
      <c r="F183" s="214" t="s">
        <v>301</v>
      </c>
      <c r="G183" s="40"/>
      <c r="H183" s="40"/>
      <c r="I183" s="215"/>
      <c r="J183" s="40"/>
      <c r="K183" s="40"/>
      <c r="L183" s="44"/>
      <c r="M183" s="216"/>
      <c r="N183" s="217"/>
      <c r="O183" s="85"/>
      <c r="P183" s="85"/>
      <c r="Q183" s="85"/>
      <c r="R183" s="85"/>
      <c r="S183" s="85"/>
      <c r="T183" s="86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141</v>
      </c>
      <c r="AU183" s="17" t="s">
        <v>138</v>
      </c>
    </row>
    <row r="184" s="2" customFormat="1">
      <c r="A184" s="38"/>
      <c r="B184" s="39"/>
      <c r="C184" s="40"/>
      <c r="D184" s="218" t="s">
        <v>143</v>
      </c>
      <c r="E184" s="40"/>
      <c r="F184" s="219" t="s">
        <v>302</v>
      </c>
      <c r="G184" s="40"/>
      <c r="H184" s="40"/>
      <c r="I184" s="215"/>
      <c r="J184" s="40"/>
      <c r="K184" s="40"/>
      <c r="L184" s="44"/>
      <c r="M184" s="216"/>
      <c r="N184" s="217"/>
      <c r="O184" s="85"/>
      <c r="P184" s="85"/>
      <c r="Q184" s="85"/>
      <c r="R184" s="85"/>
      <c r="S184" s="85"/>
      <c r="T184" s="86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143</v>
      </c>
      <c r="AU184" s="17" t="s">
        <v>138</v>
      </c>
    </row>
    <row r="185" s="2" customFormat="1" ht="16.5" customHeight="1">
      <c r="A185" s="38"/>
      <c r="B185" s="39"/>
      <c r="C185" s="199" t="s">
        <v>303</v>
      </c>
      <c r="D185" s="199" t="s">
        <v>133</v>
      </c>
      <c r="E185" s="200" t="s">
        <v>304</v>
      </c>
      <c r="F185" s="201" t="s">
        <v>305</v>
      </c>
      <c r="G185" s="202" t="s">
        <v>216</v>
      </c>
      <c r="H185" s="203">
        <v>1</v>
      </c>
      <c r="I185" s="204"/>
      <c r="J185" s="205">
        <f>ROUND(I185*H185,2)</f>
        <v>0</v>
      </c>
      <c r="K185" s="206"/>
      <c r="L185" s="44"/>
      <c r="M185" s="207" t="s">
        <v>19</v>
      </c>
      <c r="N185" s="208" t="s">
        <v>49</v>
      </c>
      <c r="O185" s="85"/>
      <c r="P185" s="209">
        <f>O185*H185</f>
        <v>0</v>
      </c>
      <c r="Q185" s="209">
        <v>0.0058300000000000001</v>
      </c>
      <c r="R185" s="209">
        <f>Q185*H185</f>
        <v>0.0058300000000000001</v>
      </c>
      <c r="S185" s="209">
        <v>0</v>
      </c>
      <c r="T185" s="21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1" t="s">
        <v>160</v>
      </c>
      <c r="AT185" s="211" t="s">
        <v>133</v>
      </c>
      <c r="AU185" s="211" t="s">
        <v>138</v>
      </c>
      <c r="AY185" s="17" t="s">
        <v>129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17" t="s">
        <v>139</v>
      </c>
      <c r="BK185" s="212">
        <f>ROUND(I185*H185,2)</f>
        <v>0</v>
      </c>
      <c r="BL185" s="17" t="s">
        <v>160</v>
      </c>
      <c r="BM185" s="211" t="s">
        <v>306</v>
      </c>
    </row>
    <row r="186" s="2" customFormat="1">
      <c r="A186" s="38"/>
      <c r="B186" s="39"/>
      <c r="C186" s="40"/>
      <c r="D186" s="213" t="s">
        <v>141</v>
      </c>
      <c r="E186" s="40"/>
      <c r="F186" s="214" t="s">
        <v>307</v>
      </c>
      <c r="G186" s="40"/>
      <c r="H186" s="40"/>
      <c r="I186" s="215"/>
      <c r="J186" s="40"/>
      <c r="K186" s="40"/>
      <c r="L186" s="44"/>
      <c r="M186" s="216"/>
      <c r="N186" s="217"/>
      <c r="O186" s="85"/>
      <c r="P186" s="85"/>
      <c r="Q186" s="85"/>
      <c r="R186" s="85"/>
      <c r="S186" s="85"/>
      <c r="T186" s="86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141</v>
      </c>
      <c r="AU186" s="17" t="s">
        <v>138</v>
      </c>
    </row>
    <row r="187" s="2" customFormat="1">
      <c r="A187" s="38"/>
      <c r="B187" s="39"/>
      <c r="C187" s="40"/>
      <c r="D187" s="218" t="s">
        <v>143</v>
      </c>
      <c r="E187" s="40"/>
      <c r="F187" s="219" t="s">
        <v>308</v>
      </c>
      <c r="G187" s="40"/>
      <c r="H187" s="40"/>
      <c r="I187" s="215"/>
      <c r="J187" s="40"/>
      <c r="K187" s="40"/>
      <c r="L187" s="44"/>
      <c r="M187" s="216"/>
      <c r="N187" s="217"/>
      <c r="O187" s="85"/>
      <c r="P187" s="85"/>
      <c r="Q187" s="85"/>
      <c r="R187" s="85"/>
      <c r="S187" s="85"/>
      <c r="T187" s="86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143</v>
      </c>
      <c r="AU187" s="17" t="s">
        <v>138</v>
      </c>
    </row>
    <row r="188" s="2" customFormat="1" ht="16.5" customHeight="1">
      <c r="A188" s="38"/>
      <c r="B188" s="39"/>
      <c r="C188" s="199" t="s">
        <v>309</v>
      </c>
      <c r="D188" s="199" t="s">
        <v>133</v>
      </c>
      <c r="E188" s="200" t="s">
        <v>310</v>
      </c>
      <c r="F188" s="201" t="s">
        <v>311</v>
      </c>
      <c r="G188" s="202" t="s">
        <v>216</v>
      </c>
      <c r="H188" s="203">
        <v>1</v>
      </c>
      <c r="I188" s="204"/>
      <c r="J188" s="205">
        <f>ROUND(I188*H188,2)</f>
        <v>0</v>
      </c>
      <c r="K188" s="206"/>
      <c r="L188" s="44"/>
      <c r="M188" s="207" t="s">
        <v>19</v>
      </c>
      <c r="N188" s="208" t="s">
        <v>49</v>
      </c>
      <c r="O188" s="85"/>
      <c r="P188" s="209">
        <f>O188*H188</f>
        <v>0</v>
      </c>
      <c r="Q188" s="209">
        <v>0.00034000000000000002</v>
      </c>
      <c r="R188" s="209">
        <f>Q188*H188</f>
        <v>0.00034000000000000002</v>
      </c>
      <c r="S188" s="209">
        <v>0</v>
      </c>
      <c r="T188" s="21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1" t="s">
        <v>160</v>
      </c>
      <c r="AT188" s="211" t="s">
        <v>133</v>
      </c>
      <c r="AU188" s="211" t="s">
        <v>138</v>
      </c>
      <c r="AY188" s="17" t="s">
        <v>129</v>
      </c>
      <c r="BE188" s="212">
        <f>IF(N188="základní",J188,0)</f>
        <v>0</v>
      </c>
      <c r="BF188" s="212">
        <f>IF(N188="snížená",J188,0)</f>
        <v>0</v>
      </c>
      <c r="BG188" s="212">
        <f>IF(N188="zákl. přenesená",J188,0)</f>
        <v>0</v>
      </c>
      <c r="BH188" s="212">
        <f>IF(N188="sníž. přenesená",J188,0)</f>
        <v>0</v>
      </c>
      <c r="BI188" s="212">
        <f>IF(N188="nulová",J188,0)</f>
        <v>0</v>
      </c>
      <c r="BJ188" s="17" t="s">
        <v>139</v>
      </c>
      <c r="BK188" s="212">
        <f>ROUND(I188*H188,2)</f>
        <v>0</v>
      </c>
      <c r="BL188" s="17" t="s">
        <v>160</v>
      </c>
      <c r="BM188" s="211" t="s">
        <v>312</v>
      </c>
    </row>
    <row r="189" s="2" customFormat="1">
      <c r="A189" s="38"/>
      <c r="B189" s="39"/>
      <c r="C189" s="40"/>
      <c r="D189" s="213" t="s">
        <v>141</v>
      </c>
      <c r="E189" s="40"/>
      <c r="F189" s="214" t="s">
        <v>313</v>
      </c>
      <c r="G189" s="40"/>
      <c r="H189" s="40"/>
      <c r="I189" s="215"/>
      <c r="J189" s="40"/>
      <c r="K189" s="40"/>
      <c r="L189" s="44"/>
      <c r="M189" s="216"/>
      <c r="N189" s="217"/>
      <c r="O189" s="85"/>
      <c r="P189" s="85"/>
      <c r="Q189" s="85"/>
      <c r="R189" s="85"/>
      <c r="S189" s="85"/>
      <c r="T189" s="86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141</v>
      </c>
      <c r="AU189" s="17" t="s">
        <v>138</v>
      </c>
    </row>
    <row r="190" s="2" customFormat="1">
      <c r="A190" s="38"/>
      <c r="B190" s="39"/>
      <c r="C190" s="40"/>
      <c r="D190" s="218" t="s">
        <v>143</v>
      </c>
      <c r="E190" s="40"/>
      <c r="F190" s="219" t="s">
        <v>314</v>
      </c>
      <c r="G190" s="40"/>
      <c r="H190" s="40"/>
      <c r="I190" s="215"/>
      <c r="J190" s="40"/>
      <c r="K190" s="40"/>
      <c r="L190" s="44"/>
      <c r="M190" s="216"/>
      <c r="N190" s="217"/>
      <c r="O190" s="85"/>
      <c r="P190" s="85"/>
      <c r="Q190" s="85"/>
      <c r="R190" s="85"/>
      <c r="S190" s="85"/>
      <c r="T190" s="86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143</v>
      </c>
      <c r="AU190" s="17" t="s">
        <v>138</v>
      </c>
    </row>
    <row r="191" s="2" customFormat="1" ht="16.5" customHeight="1">
      <c r="A191" s="38"/>
      <c r="B191" s="39"/>
      <c r="C191" s="199" t="s">
        <v>315</v>
      </c>
      <c r="D191" s="199" t="s">
        <v>133</v>
      </c>
      <c r="E191" s="200" t="s">
        <v>316</v>
      </c>
      <c r="F191" s="201" t="s">
        <v>317</v>
      </c>
      <c r="G191" s="202" t="s">
        <v>216</v>
      </c>
      <c r="H191" s="203">
        <v>1</v>
      </c>
      <c r="I191" s="204"/>
      <c r="J191" s="205">
        <f>ROUND(I191*H191,2)</f>
        <v>0</v>
      </c>
      <c r="K191" s="206"/>
      <c r="L191" s="44"/>
      <c r="M191" s="207" t="s">
        <v>19</v>
      </c>
      <c r="N191" s="208" t="s">
        <v>49</v>
      </c>
      <c r="O191" s="85"/>
      <c r="P191" s="209">
        <f>O191*H191</f>
        <v>0</v>
      </c>
      <c r="Q191" s="209">
        <v>3.0000000000000001E-05</v>
      </c>
      <c r="R191" s="209">
        <f>Q191*H191</f>
        <v>3.0000000000000001E-05</v>
      </c>
      <c r="S191" s="209">
        <v>0</v>
      </c>
      <c r="T191" s="21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1" t="s">
        <v>160</v>
      </c>
      <c r="AT191" s="211" t="s">
        <v>133</v>
      </c>
      <c r="AU191" s="211" t="s">
        <v>138</v>
      </c>
      <c r="AY191" s="17" t="s">
        <v>129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17" t="s">
        <v>139</v>
      </c>
      <c r="BK191" s="212">
        <f>ROUND(I191*H191,2)</f>
        <v>0</v>
      </c>
      <c r="BL191" s="17" t="s">
        <v>160</v>
      </c>
      <c r="BM191" s="211" t="s">
        <v>318</v>
      </c>
    </row>
    <row r="192" s="2" customFormat="1">
      <c r="A192" s="38"/>
      <c r="B192" s="39"/>
      <c r="C192" s="40"/>
      <c r="D192" s="213" t="s">
        <v>141</v>
      </c>
      <c r="E192" s="40"/>
      <c r="F192" s="214" t="s">
        <v>319</v>
      </c>
      <c r="G192" s="40"/>
      <c r="H192" s="40"/>
      <c r="I192" s="215"/>
      <c r="J192" s="40"/>
      <c r="K192" s="40"/>
      <c r="L192" s="44"/>
      <c r="M192" s="216"/>
      <c r="N192" s="217"/>
      <c r="O192" s="85"/>
      <c r="P192" s="85"/>
      <c r="Q192" s="85"/>
      <c r="R192" s="85"/>
      <c r="S192" s="85"/>
      <c r="T192" s="86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141</v>
      </c>
      <c r="AU192" s="17" t="s">
        <v>138</v>
      </c>
    </row>
    <row r="193" s="2" customFormat="1">
      <c r="A193" s="38"/>
      <c r="B193" s="39"/>
      <c r="C193" s="40"/>
      <c r="D193" s="218" t="s">
        <v>143</v>
      </c>
      <c r="E193" s="40"/>
      <c r="F193" s="219" t="s">
        <v>320</v>
      </c>
      <c r="G193" s="40"/>
      <c r="H193" s="40"/>
      <c r="I193" s="215"/>
      <c r="J193" s="40"/>
      <c r="K193" s="40"/>
      <c r="L193" s="44"/>
      <c r="M193" s="216"/>
      <c r="N193" s="217"/>
      <c r="O193" s="85"/>
      <c r="P193" s="85"/>
      <c r="Q193" s="85"/>
      <c r="R193" s="85"/>
      <c r="S193" s="85"/>
      <c r="T193" s="86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143</v>
      </c>
      <c r="AU193" s="17" t="s">
        <v>138</v>
      </c>
    </row>
    <row r="194" s="2" customFormat="1" ht="16.5" customHeight="1">
      <c r="A194" s="38"/>
      <c r="B194" s="39"/>
      <c r="C194" s="199" t="s">
        <v>130</v>
      </c>
      <c r="D194" s="199" t="s">
        <v>133</v>
      </c>
      <c r="E194" s="200" t="s">
        <v>321</v>
      </c>
      <c r="F194" s="201" t="s">
        <v>322</v>
      </c>
      <c r="G194" s="202" t="s">
        <v>259</v>
      </c>
      <c r="H194" s="203">
        <v>1</v>
      </c>
      <c r="I194" s="204"/>
      <c r="J194" s="205">
        <f>ROUND(I194*H194,2)</f>
        <v>0</v>
      </c>
      <c r="K194" s="206"/>
      <c r="L194" s="44"/>
      <c r="M194" s="207" t="s">
        <v>19</v>
      </c>
      <c r="N194" s="208" t="s">
        <v>49</v>
      </c>
      <c r="O194" s="85"/>
      <c r="P194" s="209">
        <f>O194*H194</f>
        <v>0</v>
      </c>
      <c r="Q194" s="209">
        <v>0</v>
      </c>
      <c r="R194" s="209">
        <f>Q194*H194</f>
        <v>0</v>
      </c>
      <c r="S194" s="209">
        <v>0.067000000000000004</v>
      </c>
      <c r="T194" s="210">
        <f>S194*H194</f>
        <v>0.067000000000000004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1" t="s">
        <v>160</v>
      </c>
      <c r="AT194" s="211" t="s">
        <v>133</v>
      </c>
      <c r="AU194" s="211" t="s">
        <v>138</v>
      </c>
      <c r="AY194" s="17" t="s">
        <v>129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17" t="s">
        <v>139</v>
      </c>
      <c r="BK194" s="212">
        <f>ROUND(I194*H194,2)</f>
        <v>0</v>
      </c>
      <c r="BL194" s="17" t="s">
        <v>160</v>
      </c>
      <c r="BM194" s="211" t="s">
        <v>323</v>
      </c>
    </row>
    <row r="195" s="2" customFormat="1">
      <c r="A195" s="38"/>
      <c r="B195" s="39"/>
      <c r="C195" s="40"/>
      <c r="D195" s="213" t="s">
        <v>141</v>
      </c>
      <c r="E195" s="40"/>
      <c r="F195" s="214" t="s">
        <v>324</v>
      </c>
      <c r="G195" s="40"/>
      <c r="H195" s="40"/>
      <c r="I195" s="215"/>
      <c r="J195" s="40"/>
      <c r="K195" s="40"/>
      <c r="L195" s="44"/>
      <c r="M195" s="216"/>
      <c r="N195" s="217"/>
      <c r="O195" s="85"/>
      <c r="P195" s="85"/>
      <c r="Q195" s="85"/>
      <c r="R195" s="85"/>
      <c r="S195" s="85"/>
      <c r="T195" s="86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141</v>
      </c>
      <c r="AU195" s="17" t="s">
        <v>138</v>
      </c>
    </row>
    <row r="196" s="2" customFormat="1">
      <c r="A196" s="38"/>
      <c r="B196" s="39"/>
      <c r="C196" s="40"/>
      <c r="D196" s="218" t="s">
        <v>143</v>
      </c>
      <c r="E196" s="40"/>
      <c r="F196" s="219" t="s">
        <v>325</v>
      </c>
      <c r="G196" s="40"/>
      <c r="H196" s="40"/>
      <c r="I196" s="215"/>
      <c r="J196" s="40"/>
      <c r="K196" s="40"/>
      <c r="L196" s="44"/>
      <c r="M196" s="216"/>
      <c r="N196" s="217"/>
      <c r="O196" s="85"/>
      <c r="P196" s="85"/>
      <c r="Q196" s="85"/>
      <c r="R196" s="85"/>
      <c r="S196" s="85"/>
      <c r="T196" s="86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143</v>
      </c>
      <c r="AU196" s="17" t="s">
        <v>138</v>
      </c>
    </row>
    <row r="197" s="2" customFormat="1" ht="16.5" customHeight="1">
      <c r="A197" s="38"/>
      <c r="B197" s="39"/>
      <c r="C197" s="199" t="s">
        <v>326</v>
      </c>
      <c r="D197" s="199" t="s">
        <v>133</v>
      </c>
      <c r="E197" s="200" t="s">
        <v>327</v>
      </c>
      <c r="F197" s="201" t="s">
        <v>328</v>
      </c>
      <c r="G197" s="202" t="s">
        <v>259</v>
      </c>
      <c r="H197" s="203">
        <v>1</v>
      </c>
      <c r="I197" s="204"/>
      <c r="J197" s="205">
        <f>ROUND(I197*H197,2)</f>
        <v>0</v>
      </c>
      <c r="K197" s="206"/>
      <c r="L197" s="44"/>
      <c r="M197" s="207" t="s">
        <v>19</v>
      </c>
      <c r="N197" s="208" t="s">
        <v>49</v>
      </c>
      <c r="O197" s="85"/>
      <c r="P197" s="209">
        <f>O197*H197</f>
        <v>0</v>
      </c>
      <c r="Q197" s="209">
        <v>0</v>
      </c>
      <c r="R197" s="209">
        <f>Q197*H197</f>
        <v>0</v>
      </c>
      <c r="S197" s="209">
        <v>0.00156</v>
      </c>
      <c r="T197" s="210">
        <f>S197*H197</f>
        <v>0.00156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1" t="s">
        <v>160</v>
      </c>
      <c r="AT197" s="211" t="s">
        <v>133</v>
      </c>
      <c r="AU197" s="211" t="s">
        <v>138</v>
      </c>
      <c r="AY197" s="17" t="s">
        <v>129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17" t="s">
        <v>139</v>
      </c>
      <c r="BK197" s="212">
        <f>ROUND(I197*H197,2)</f>
        <v>0</v>
      </c>
      <c r="BL197" s="17" t="s">
        <v>160</v>
      </c>
      <c r="BM197" s="211" t="s">
        <v>329</v>
      </c>
    </row>
    <row r="198" s="2" customFormat="1">
      <c r="A198" s="38"/>
      <c r="B198" s="39"/>
      <c r="C198" s="40"/>
      <c r="D198" s="213" t="s">
        <v>141</v>
      </c>
      <c r="E198" s="40"/>
      <c r="F198" s="214" t="s">
        <v>330</v>
      </c>
      <c r="G198" s="40"/>
      <c r="H198" s="40"/>
      <c r="I198" s="215"/>
      <c r="J198" s="40"/>
      <c r="K198" s="40"/>
      <c r="L198" s="44"/>
      <c r="M198" s="216"/>
      <c r="N198" s="217"/>
      <c r="O198" s="85"/>
      <c r="P198" s="85"/>
      <c r="Q198" s="85"/>
      <c r="R198" s="85"/>
      <c r="S198" s="85"/>
      <c r="T198" s="86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141</v>
      </c>
      <c r="AU198" s="17" t="s">
        <v>138</v>
      </c>
    </row>
    <row r="199" s="2" customFormat="1">
      <c r="A199" s="38"/>
      <c r="B199" s="39"/>
      <c r="C199" s="40"/>
      <c r="D199" s="218" t="s">
        <v>143</v>
      </c>
      <c r="E199" s="40"/>
      <c r="F199" s="219" t="s">
        <v>331</v>
      </c>
      <c r="G199" s="40"/>
      <c r="H199" s="40"/>
      <c r="I199" s="215"/>
      <c r="J199" s="40"/>
      <c r="K199" s="40"/>
      <c r="L199" s="44"/>
      <c r="M199" s="216"/>
      <c r="N199" s="217"/>
      <c r="O199" s="85"/>
      <c r="P199" s="85"/>
      <c r="Q199" s="85"/>
      <c r="R199" s="85"/>
      <c r="S199" s="85"/>
      <c r="T199" s="86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143</v>
      </c>
      <c r="AU199" s="17" t="s">
        <v>138</v>
      </c>
    </row>
    <row r="200" s="2" customFormat="1" ht="16.5" customHeight="1">
      <c r="A200" s="38"/>
      <c r="B200" s="39"/>
      <c r="C200" s="199" t="s">
        <v>332</v>
      </c>
      <c r="D200" s="199" t="s">
        <v>133</v>
      </c>
      <c r="E200" s="200" t="s">
        <v>333</v>
      </c>
      <c r="F200" s="201" t="s">
        <v>334</v>
      </c>
      <c r="G200" s="202" t="s">
        <v>259</v>
      </c>
      <c r="H200" s="203">
        <v>1</v>
      </c>
      <c r="I200" s="204"/>
      <c r="J200" s="205">
        <f>ROUND(I200*H200,2)</f>
        <v>0</v>
      </c>
      <c r="K200" s="206"/>
      <c r="L200" s="44"/>
      <c r="M200" s="207" t="s">
        <v>19</v>
      </c>
      <c r="N200" s="208" t="s">
        <v>49</v>
      </c>
      <c r="O200" s="85"/>
      <c r="P200" s="209">
        <f>O200*H200</f>
        <v>0</v>
      </c>
      <c r="Q200" s="209">
        <v>0</v>
      </c>
      <c r="R200" s="209">
        <f>Q200*H200</f>
        <v>0</v>
      </c>
      <c r="S200" s="209">
        <v>0.00085999999999999998</v>
      </c>
      <c r="T200" s="210">
        <f>S200*H200</f>
        <v>0.00085999999999999998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1" t="s">
        <v>160</v>
      </c>
      <c r="AT200" s="211" t="s">
        <v>133</v>
      </c>
      <c r="AU200" s="211" t="s">
        <v>138</v>
      </c>
      <c r="AY200" s="17" t="s">
        <v>129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7" t="s">
        <v>139</v>
      </c>
      <c r="BK200" s="212">
        <f>ROUND(I200*H200,2)</f>
        <v>0</v>
      </c>
      <c r="BL200" s="17" t="s">
        <v>160</v>
      </c>
      <c r="BM200" s="211" t="s">
        <v>335</v>
      </c>
    </row>
    <row r="201" s="2" customFormat="1">
      <c r="A201" s="38"/>
      <c r="B201" s="39"/>
      <c r="C201" s="40"/>
      <c r="D201" s="213" t="s">
        <v>141</v>
      </c>
      <c r="E201" s="40"/>
      <c r="F201" s="214" t="s">
        <v>336</v>
      </c>
      <c r="G201" s="40"/>
      <c r="H201" s="40"/>
      <c r="I201" s="215"/>
      <c r="J201" s="40"/>
      <c r="K201" s="40"/>
      <c r="L201" s="44"/>
      <c r="M201" s="216"/>
      <c r="N201" s="217"/>
      <c r="O201" s="85"/>
      <c r="P201" s="85"/>
      <c r="Q201" s="85"/>
      <c r="R201" s="85"/>
      <c r="S201" s="85"/>
      <c r="T201" s="86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141</v>
      </c>
      <c r="AU201" s="17" t="s">
        <v>138</v>
      </c>
    </row>
    <row r="202" s="2" customFormat="1">
      <c r="A202" s="38"/>
      <c r="B202" s="39"/>
      <c r="C202" s="40"/>
      <c r="D202" s="218" t="s">
        <v>143</v>
      </c>
      <c r="E202" s="40"/>
      <c r="F202" s="219" t="s">
        <v>337</v>
      </c>
      <c r="G202" s="40"/>
      <c r="H202" s="40"/>
      <c r="I202" s="215"/>
      <c r="J202" s="40"/>
      <c r="K202" s="40"/>
      <c r="L202" s="44"/>
      <c r="M202" s="216"/>
      <c r="N202" s="217"/>
      <c r="O202" s="85"/>
      <c r="P202" s="85"/>
      <c r="Q202" s="85"/>
      <c r="R202" s="85"/>
      <c r="S202" s="85"/>
      <c r="T202" s="86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143</v>
      </c>
      <c r="AU202" s="17" t="s">
        <v>138</v>
      </c>
    </row>
    <row r="203" s="2" customFormat="1" ht="24.15" customHeight="1">
      <c r="A203" s="38"/>
      <c r="B203" s="39"/>
      <c r="C203" s="199" t="s">
        <v>338</v>
      </c>
      <c r="D203" s="199" t="s">
        <v>133</v>
      </c>
      <c r="E203" s="200" t="s">
        <v>339</v>
      </c>
      <c r="F203" s="201" t="s">
        <v>340</v>
      </c>
      <c r="G203" s="202" t="s">
        <v>136</v>
      </c>
      <c r="H203" s="203">
        <v>1</v>
      </c>
      <c r="I203" s="204"/>
      <c r="J203" s="205">
        <f>ROUND(I203*H203,2)</f>
        <v>0</v>
      </c>
      <c r="K203" s="206"/>
      <c r="L203" s="44"/>
      <c r="M203" s="207" t="s">
        <v>19</v>
      </c>
      <c r="N203" s="208" t="s">
        <v>49</v>
      </c>
      <c r="O203" s="85"/>
      <c r="P203" s="209">
        <f>O203*H203</f>
        <v>0</v>
      </c>
      <c r="Q203" s="209">
        <v>0.00016000000000000001</v>
      </c>
      <c r="R203" s="209">
        <f>Q203*H203</f>
        <v>0.00016000000000000001</v>
      </c>
      <c r="S203" s="209">
        <v>0</v>
      </c>
      <c r="T203" s="21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1" t="s">
        <v>160</v>
      </c>
      <c r="AT203" s="211" t="s">
        <v>133</v>
      </c>
      <c r="AU203" s="211" t="s">
        <v>138</v>
      </c>
      <c r="AY203" s="17" t="s">
        <v>129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17" t="s">
        <v>139</v>
      </c>
      <c r="BK203" s="212">
        <f>ROUND(I203*H203,2)</f>
        <v>0</v>
      </c>
      <c r="BL203" s="17" t="s">
        <v>160</v>
      </c>
      <c r="BM203" s="211" t="s">
        <v>341</v>
      </c>
    </row>
    <row r="204" s="2" customFormat="1">
      <c r="A204" s="38"/>
      <c r="B204" s="39"/>
      <c r="C204" s="40"/>
      <c r="D204" s="213" t="s">
        <v>141</v>
      </c>
      <c r="E204" s="40"/>
      <c r="F204" s="214" t="s">
        <v>342</v>
      </c>
      <c r="G204" s="40"/>
      <c r="H204" s="40"/>
      <c r="I204" s="215"/>
      <c r="J204" s="40"/>
      <c r="K204" s="40"/>
      <c r="L204" s="44"/>
      <c r="M204" s="216"/>
      <c r="N204" s="217"/>
      <c r="O204" s="85"/>
      <c r="P204" s="85"/>
      <c r="Q204" s="85"/>
      <c r="R204" s="85"/>
      <c r="S204" s="85"/>
      <c r="T204" s="86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141</v>
      </c>
      <c r="AU204" s="17" t="s">
        <v>138</v>
      </c>
    </row>
    <row r="205" s="2" customFormat="1">
      <c r="A205" s="38"/>
      <c r="B205" s="39"/>
      <c r="C205" s="40"/>
      <c r="D205" s="218" t="s">
        <v>143</v>
      </c>
      <c r="E205" s="40"/>
      <c r="F205" s="219" t="s">
        <v>343</v>
      </c>
      <c r="G205" s="40"/>
      <c r="H205" s="40"/>
      <c r="I205" s="215"/>
      <c r="J205" s="40"/>
      <c r="K205" s="40"/>
      <c r="L205" s="44"/>
      <c r="M205" s="216"/>
      <c r="N205" s="217"/>
      <c r="O205" s="85"/>
      <c r="P205" s="85"/>
      <c r="Q205" s="85"/>
      <c r="R205" s="85"/>
      <c r="S205" s="85"/>
      <c r="T205" s="86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143</v>
      </c>
      <c r="AU205" s="17" t="s">
        <v>138</v>
      </c>
    </row>
    <row r="206" s="2" customFormat="1" ht="24.15" customHeight="1">
      <c r="A206" s="38"/>
      <c r="B206" s="39"/>
      <c r="C206" s="199" t="s">
        <v>344</v>
      </c>
      <c r="D206" s="199" t="s">
        <v>133</v>
      </c>
      <c r="E206" s="200" t="s">
        <v>345</v>
      </c>
      <c r="F206" s="201" t="s">
        <v>346</v>
      </c>
      <c r="G206" s="202" t="s">
        <v>216</v>
      </c>
      <c r="H206" s="203">
        <v>1</v>
      </c>
      <c r="I206" s="204"/>
      <c r="J206" s="205">
        <f>ROUND(I206*H206,2)</f>
        <v>0</v>
      </c>
      <c r="K206" s="206"/>
      <c r="L206" s="44"/>
      <c r="M206" s="207" t="s">
        <v>19</v>
      </c>
      <c r="N206" s="208" t="s">
        <v>49</v>
      </c>
      <c r="O206" s="85"/>
      <c r="P206" s="209">
        <f>O206*H206</f>
        <v>0</v>
      </c>
      <c r="Q206" s="209">
        <v>0.00044000000000000002</v>
      </c>
      <c r="R206" s="209">
        <f>Q206*H206</f>
        <v>0.00044000000000000002</v>
      </c>
      <c r="S206" s="209">
        <v>0</v>
      </c>
      <c r="T206" s="21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11" t="s">
        <v>160</v>
      </c>
      <c r="AT206" s="211" t="s">
        <v>133</v>
      </c>
      <c r="AU206" s="211" t="s">
        <v>138</v>
      </c>
      <c r="AY206" s="17" t="s">
        <v>129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17" t="s">
        <v>139</v>
      </c>
      <c r="BK206" s="212">
        <f>ROUND(I206*H206,2)</f>
        <v>0</v>
      </c>
      <c r="BL206" s="17" t="s">
        <v>160</v>
      </c>
      <c r="BM206" s="211" t="s">
        <v>347</v>
      </c>
    </row>
    <row r="207" s="2" customFormat="1">
      <c r="A207" s="38"/>
      <c r="B207" s="39"/>
      <c r="C207" s="40"/>
      <c r="D207" s="213" t="s">
        <v>141</v>
      </c>
      <c r="E207" s="40"/>
      <c r="F207" s="214" t="s">
        <v>348</v>
      </c>
      <c r="G207" s="40"/>
      <c r="H207" s="40"/>
      <c r="I207" s="215"/>
      <c r="J207" s="40"/>
      <c r="K207" s="40"/>
      <c r="L207" s="44"/>
      <c r="M207" s="216"/>
      <c r="N207" s="217"/>
      <c r="O207" s="85"/>
      <c r="P207" s="85"/>
      <c r="Q207" s="85"/>
      <c r="R207" s="85"/>
      <c r="S207" s="85"/>
      <c r="T207" s="86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141</v>
      </c>
      <c r="AU207" s="17" t="s">
        <v>138</v>
      </c>
    </row>
    <row r="208" s="2" customFormat="1">
      <c r="A208" s="38"/>
      <c r="B208" s="39"/>
      <c r="C208" s="40"/>
      <c r="D208" s="218" t="s">
        <v>143</v>
      </c>
      <c r="E208" s="40"/>
      <c r="F208" s="219" t="s">
        <v>349</v>
      </c>
      <c r="G208" s="40"/>
      <c r="H208" s="40"/>
      <c r="I208" s="215"/>
      <c r="J208" s="40"/>
      <c r="K208" s="40"/>
      <c r="L208" s="44"/>
      <c r="M208" s="216"/>
      <c r="N208" s="217"/>
      <c r="O208" s="85"/>
      <c r="P208" s="85"/>
      <c r="Q208" s="85"/>
      <c r="R208" s="85"/>
      <c r="S208" s="85"/>
      <c r="T208" s="86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143</v>
      </c>
      <c r="AU208" s="17" t="s">
        <v>138</v>
      </c>
    </row>
    <row r="209" s="2" customFormat="1" ht="16.5" customHeight="1">
      <c r="A209" s="38"/>
      <c r="B209" s="39"/>
      <c r="C209" s="220" t="s">
        <v>350</v>
      </c>
      <c r="D209" s="220" t="s">
        <v>176</v>
      </c>
      <c r="E209" s="221" t="s">
        <v>351</v>
      </c>
      <c r="F209" s="222" t="s">
        <v>352</v>
      </c>
      <c r="G209" s="223" t="s">
        <v>136</v>
      </c>
      <c r="H209" s="224">
        <v>1</v>
      </c>
      <c r="I209" s="225"/>
      <c r="J209" s="226">
        <f>ROUND(I209*H209,2)</f>
        <v>0</v>
      </c>
      <c r="K209" s="227"/>
      <c r="L209" s="228"/>
      <c r="M209" s="229" t="s">
        <v>19</v>
      </c>
      <c r="N209" s="230" t="s">
        <v>49</v>
      </c>
      <c r="O209" s="85"/>
      <c r="P209" s="209">
        <f>O209*H209</f>
        <v>0</v>
      </c>
      <c r="Q209" s="209">
        <v>0.0025000000000000001</v>
      </c>
      <c r="R209" s="209">
        <f>Q209*H209</f>
        <v>0.0025000000000000001</v>
      </c>
      <c r="S209" s="209">
        <v>0</v>
      </c>
      <c r="T209" s="21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1" t="s">
        <v>179</v>
      </c>
      <c r="AT209" s="211" t="s">
        <v>176</v>
      </c>
      <c r="AU209" s="211" t="s">
        <v>138</v>
      </c>
      <c r="AY209" s="17" t="s">
        <v>129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17" t="s">
        <v>139</v>
      </c>
      <c r="BK209" s="212">
        <f>ROUND(I209*H209,2)</f>
        <v>0</v>
      </c>
      <c r="BL209" s="17" t="s">
        <v>179</v>
      </c>
      <c r="BM209" s="211" t="s">
        <v>353</v>
      </c>
    </row>
    <row r="210" s="2" customFormat="1">
      <c r="A210" s="38"/>
      <c r="B210" s="39"/>
      <c r="C210" s="40"/>
      <c r="D210" s="213" t="s">
        <v>141</v>
      </c>
      <c r="E210" s="40"/>
      <c r="F210" s="214" t="s">
        <v>352</v>
      </c>
      <c r="G210" s="40"/>
      <c r="H210" s="40"/>
      <c r="I210" s="215"/>
      <c r="J210" s="40"/>
      <c r="K210" s="40"/>
      <c r="L210" s="44"/>
      <c r="M210" s="216"/>
      <c r="N210" s="217"/>
      <c r="O210" s="85"/>
      <c r="P210" s="85"/>
      <c r="Q210" s="85"/>
      <c r="R210" s="85"/>
      <c r="S210" s="85"/>
      <c r="T210" s="86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141</v>
      </c>
      <c r="AU210" s="17" t="s">
        <v>138</v>
      </c>
    </row>
    <row r="211" s="2" customFormat="1">
      <c r="A211" s="38"/>
      <c r="B211" s="39"/>
      <c r="C211" s="40"/>
      <c r="D211" s="218" t="s">
        <v>143</v>
      </c>
      <c r="E211" s="40"/>
      <c r="F211" s="219" t="s">
        <v>354</v>
      </c>
      <c r="G211" s="40"/>
      <c r="H211" s="40"/>
      <c r="I211" s="215"/>
      <c r="J211" s="40"/>
      <c r="K211" s="40"/>
      <c r="L211" s="44"/>
      <c r="M211" s="216"/>
      <c r="N211" s="217"/>
      <c r="O211" s="85"/>
      <c r="P211" s="85"/>
      <c r="Q211" s="85"/>
      <c r="R211" s="85"/>
      <c r="S211" s="85"/>
      <c r="T211" s="86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143</v>
      </c>
      <c r="AU211" s="17" t="s">
        <v>138</v>
      </c>
    </row>
    <row r="212" s="2" customFormat="1" ht="16.5" customHeight="1">
      <c r="A212" s="38"/>
      <c r="B212" s="39"/>
      <c r="C212" s="220" t="s">
        <v>355</v>
      </c>
      <c r="D212" s="220" t="s">
        <v>176</v>
      </c>
      <c r="E212" s="221" t="s">
        <v>356</v>
      </c>
      <c r="F212" s="222" t="s">
        <v>357</v>
      </c>
      <c r="G212" s="223" t="s">
        <v>136</v>
      </c>
      <c r="H212" s="224">
        <v>1</v>
      </c>
      <c r="I212" s="225"/>
      <c r="J212" s="226">
        <f>ROUND(I212*H212,2)</f>
        <v>0</v>
      </c>
      <c r="K212" s="227"/>
      <c r="L212" s="228"/>
      <c r="M212" s="229" t="s">
        <v>19</v>
      </c>
      <c r="N212" s="230" t="s">
        <v>49</v>
      </c>
      <c r="O212" s="85"/>
      <c r="P212" s="209">
        <f>O212*H212</f>
        <v>0</v>
      </c>
      <c r="Q212" s="209">
        <v>0.0030000000000000001</v>
      </c>
      <c r="R212" s="209">
        <f>Q212*H212</f>
        <v>0.0030000000000000001</v>
      </c>
      <c r="S212" s="209">
        <v>0</v>
      </c>
      <c r="T212" s="21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1" t="s">
        <v>179</v>
      </c>
      <c r="AT212" s="211" t="s">
        <v>176</v>
      </c>
      <c r="AU212" s="211" t="s">
        <v>138</v>
      </c>
      <c r="AY212" s="17" t="s">
        <v>129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17" t="s">
        <v>139</v>
      </c>
      <c r="BK212" s="212">
        <f>ROUND(I212*H212,2)</f>
        <v>0</v>
      </c>
      <c r="BL212" s="17" t="s">
        <v>179</v>
      </c>
      <c r="BM212" s="211" t="s">
        <v>358</v>
      </c>
    </row>
    <row r="213" s="2" customFormat="1">
      <c r="A213" s="38"/>
      <c r="B213" s="39"/>
      <c r="C213" s="40"/>
      <c r="D213" s="213" t="s">
        <v>141</v>
      </c>
      <c r="E213" s="40"/>
      <c r="F213" s="214" t="s">
        <v>359</v>
      </c>
      <c r="G213" s="40"/>
      <c r="H213" s="40"/>
      <c r="I213" s="215"/>
      <c r="J213" s="40"/>
      <c r="K213" s="40"/>
      <c r="L213" s="44"/>
      <c r="M213" s="216"/>
      <c r="N213" s="217"/>
      <c r="O213" s="85"/>
      <c r="P213" s="85"/>
      <c r="Q213" s="85"/>
      <c r="R213" s="85"/>
      <c r="S213" s="85"/>
      <c r="T213" s="86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141</v>
      </c>
      <c r="AU213" s="17" t="s">
        <v>138</v>
      </c>
    </row>
    <row r="214" s="2" customFormat="1">
      <c r="A214" s="38"/>
      <c r="B214" s="39"/>
      <c r="C214" s="40"/>
      <c r="D214" s="218" t="s">
        <v>143</v>
      </c>
      <c r="E214" s="40"/>
      <c r="F214" s="219" t="s">
        <v>360</v>
      </c>
      <c r="G214" s="40"/>
      <c r="H214" s="40"/>
      <c r="I214" s="215"/>
      <c r="J214" s="40"/>
      <c r="K214" s="40"/>
      <c r="L214" s="44"/>
      <c r="M214" s="216"/>
      <c r="N214" s="217"/>
      <c r="O214" s="85"/>
      <c r="P214" s="85"/>
      <c r="Q214" s="85"/>
      <c r="R214" s="85"/>
      <c r="S214" s="85"/>
      <c r="T214" s="86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143</v>
      </c>
      <c r="AU214" s="17" t="s">
        <v>138</v>
      </c>
    </row>
    <row r="215" s="2" customFormat="1" ht="16.5" customHeight="1">
      <c r="A215" s="38"/>
      <c r="B215" s="39"/>
      <c r="C215" s="220" t="s">
        <v>361</v>
      </c>
      <c r="D215" s="220" t="s">
        <v>176</v>
      </c>
      <c r="E215" s="221" t="s">
        <v>362</v>
      </c>
      <c r="F215" s="222" t="s">
        <v>363</v>
      </c>
      <c r="G215" s="223" t="s">
        <v>136</v>
      </c>
      <c r="H215" s="224">
        <v>1</v>
      </c>
      <c r="I215" s="225"/>
      <c r="J215" s="226">
        <f>ROUND(I215*H215,2)</f>
        <v>0</v>
      </c>
      <c r="K215" s="227"/>
      <c r="L215" s="228"/>
      <c r="M215" s="229" t="s">
        <v>19</v>
      </c>
      <c r="N215" s="230" t="s">
        <v>49</v>
      </c>
      <c r="O215" s="85"/>
      <c r="P215" s="209">
        <f>O215*H215</f>
        <v>0</v>
      </c>
      <c r="Q215" s="209">
        <v>0.02</v>
      </c>
      <c r="R215" s="209">
        <f>Q215*H215</f>
        <v>0.02</v>
      </c>
      <c r="S215" s="209">
        <v>0</v>
      </c>
      <c r="T215" s="21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11" t="s">
        <v>179</v>
      </c>
      <c r="AT215" s="211" t="s">
        <v>176</v>
      </c>
      <c r="AU215" s="211" t="s">
        <v>138</v>
      </c>
      <c r="AY215" s="17" t="s">
        <v>129</v>
      </c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17" t="s">
        <v>139</v>
      </c>
      <c r="BK215" s="212">
        <f>ROUND(I215*H215,2)</f>
        <v>0</v>
      </c>
      <c r="BL215" s="17" t="s">
        <v>179</v>
      </c>
      <c r="BM215" s="211" t="s">
        <v>364</v>
      </c>
    </row>
    <row r="216" s="2" customFormat="1">
      <c r="A216" s="38"/>
      <c r="B216" s="39"/>
      <c r="C216" s="40"/>
      <c r="D216" s="213" t="s">
        <v>141</v>
      </c>
      <c r="E216" s="40"/>
      <c r="F216" s="214" t="s">
        <v>363</v>
      </c>
      <c r="G216" s="40"/>
      <c r="H216" s="40"/>
      <c r="I216" s="215"/>
      <c r="J216" s="40"/>
      <c r="K216" s="40"/>
      <c r="L216" s="44"/>
      <c r="M216" s="216"/>
      <c r="N216" s="217"/>
      <c r="O216" s="85"/>
      <c r="P216" s="85"/>
      <c r="Q216" s="85"/>
      <c r="R216" s="85"/>
      <c r="S216" s="85"/>
      <c r="T216" s="86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141</v>
      </c>
      <c r="AU216" s="17" t="s">
        <v>138</v>
      </c>
    </row>
    <row r="217" s="2" customFormat="1">
      <c r="A217" s="38"/>
      <c r="B217" s="39"/>
      <c r="C217" s="40"/>
      <c r="D217" s="218" t="s">
        <v>143</v>
      </c>
      <c r="E217" s="40"/>
      <c r="F217" s="219" t="s">
        <v>365</v>
      </c>
      <c r="G217" s="40"/>
      <c r="H217" s="40"/>
      <c r="I217" s="215"/>
      <c r="J217" s="40"/>
      <c r="K217" s="40"/>
      <c r="L217" s="44"/>
      <c r="M217" s="216"/>
      <c r="N217" s="217"/>
      <c r="O217" s="85"/>
      <c r="P217" s="85"/>
      <c r="Q217" s="85"/>
      <c r="R217" s="85"/>
      <c r="S217" s="85"/>
      <c r="T217" s="86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143</v>
      </c>
      <c r="AU217" s="17" t="s">
        <v>138</v>
      </c>
    </row>
    <row r="218" s="2" customFormat="1" ht="16.5" customHeight="1">
      <c r="A218" s="38"/>
      <c r="B218" s="39"/>
      <c r="C218" s="220" t="s">
        <v>366</v>
      </c>
      <c r="D218" s="220" t="s">
        <v>176</v>
      </c>
      <c r="E218" s="221" t="s">
        <v>367</v>
      </c>
      <c r="F218" s="222" t="s">
        <v>368</v>
      </c>
      <c r="G218" s="223" t="s">
        <v>159</v>
      </c>
      <c r="H218" s="224">
        <v>1</v>
      </c>
      <c r="I218" s="225"/>
      <c r="J218" s="226">
        <f>ROUND(I218*H218,2)</f>
        <v>0</v>
      </c>
      <c r="K218" s="227"/>
      <c r="L218" s="228"/>
      <c r="M218" s="229" t="s">
        <v>19</v>
      </c>
      <c r="N218" s="230" t="s">
        <v>49</v>
      </c>
      <c r="O218" s="85"/>
      <c r="P218" s="209">
        <f>O218*H218</f>
        <v>0</v>
      </c>
      <c r="Q218" s="209">
        <v>0.00010000000000000001</v>
      </c>
      <c r="R218" s="209">
        <f>Q218*H218</f>
        <v>0.00010000000000000001</v>
      </c>
      <c r="S218" s="209">
        <v>0</v>
      </c>
      <c r="T218" s="21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1" t="s">
        <v>179</v>
      </c>
      <c r="AT218" s="211" t="s">
        <v>176</v>
      </c>
      <c r="AU218" s="211" t="s">
        <v>138</v>
      </c>
      <c r="AY218" s="17" t="s">
        <v>129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17" t="s">
        <v>139</v>
      </c>
      <c r="BK218" s="212">
        <f>ROUND(I218*H218,2)</f>
        <v>0</v>
      </c>
      <c r="BL218" s="17" t="s">
        <v>179</v>
      </c>
      <c r="BM218" s="211" t="s">
        <v>369</v>
      </c>
    </row>
    <row r="219" s="2" customFormat="1">
      <c r="A219" s="38"/>
      <c r="B219" s="39"/>
      <c r="C219" s="40"/>
      <c r="D219" s="213" t="s">
        <v>141</v>
      </c>
      <c r="E219" s="40"/>
      <c r="F219" s="214" t="s">
        <v>368</v>
      </c>
      <c r="G219" s="40"/>
      <c r="H219" s="40"/>
      <c r="I219" s="215"/>
      <c r="J219" s="40"/>
      <c r="K219" s="40"/>
      <c r="L219" s="44"/>
      <c r="M219" s="216"/>
      <c r="N219" s="217"/>
      <c r="O219" s="85"/>
      <c r="P219" s="85"/>
      <c r="Q219" s="85"/>
      <c r="R219" s="85"/>
      <c r="S219" s="85"/>
      <c r="T219" s="86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141</v>
      </c>
      <c r="AU219" s="17" t="s">
        <v>138</v>
      </c>
    </row>
    <row r="220" s="2" customFormat="1">
      <c r="A220" s="38"/>
      <c r="B220" s="39"/>
      <c r="C220" s="40"/>
      <c r="D220" s="218" t="s">
        <v>143</v>
      </c>
      <c r="E220" s="40"/>
      <c r="F220" s="219" t="s">
        <v>370</v>
      </c>
      <c r="G220" s="40"/>
      <c r="H220" s="40"/>
      <c r="I220" s="215"/>
      <c r="J220" s="40"/>
      <c r="K220" s="40"/>
      <c r="L220" s="44"/>
      <c r="M220" s="216"/>
      <c r="N220" s="217"/>
      <c r="O220" s="85"/>
      <c r="P220" s="85"/>
      <c r="Q220" s="85"/>
      <c r="R220" s="85"/>
      <c r="S220" s="85"/>
      <c r="T220" s="86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143</v>
      </c>
      <c r="AU220" s="17" t="s">
        <v>138</v>
      </c>
    </row>
    <row r="221" s="2" customFormat="1" ht="16.5" customHeight="1">
      <c r="A221" s="38"/>
      <c r="B221" s="39"/>
      <c r="C221" s="220" t="s">
        <v>371</v>
      </c>
      <c r="D221" s="220" t="s">
        <v>176</v>
      </c>
      <c r="E221" s="221" t="s">
        <v>372</v>
      </c>
      <c r="F221" s="222" t="s">
        <v>373</v>
      </c>
      <c r="G221" s="223" t="s">
        <v>136</v>
      </c>
      <c r="H221" s="224">
        <v>1</v>
      </c>
      <c r="I221" s="225"/>
      <c r="J221" s="226">
        <f>ROUND(I221*H221,2)</f>
        <v>0</v>
      </c>
      <c r="K221" s="227"/>
      <c r="L221" s="228"/>
      <c r="M221" s="229" t="s">
        <v>19</v>
      </c>
      <c r="N221" s="230" t="s">
        <v>49</v>
      </c>
      <c r="O221" s="85"/>
      <c r="P221" s="209">
        <f>O221*H221</f>
        <v>0</v>
      </c>
      <c r="Q221" s="209">
        <v>0.00025999999999999998</v>
      </c>
      <c r="R221" s="209">
        <f>Q221*H221</f>
        <v>0.00025999999999999998</v>
      </c>
      <c r="S221" s="209">
        <v>0</v>
      </c>
      <c r="T221" s="21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11" t="s">
        <v>179</v>
      </c>
      <c r="AT221" s="211" t="s">
        <v>176</v>
      </c>
      <c r="AU221" s="211" t="s">
        <v>138</v>
      </c>
      <c r="AY221" s="17" t="s">
        <v>129</v>
      </c>
      <c r="BE221" s="212">
        <f>IF(N221="základní",J221,0)</f>
        <v>0</v>
      </c>
      <c r="BF221" s="212">
        <f>IF(N221="snížená",J221,0)</f>
        <v>0</v>
      </c>
      <c r="BG221" s="212">
        <f>IF(N221="zákl. přenesená",J221,0)</f>
        <v>0</v>
      </c>
      <c r="BH221" s="212">
        <f>IF(N221="sníž. přenesená",J221,0)</f>
        <v>0</v>
      </c>
      <c r="BI221" s="212">
        <f>IF(N221="nulová",J221,0)</f>
        <v>0</v>
      </c>
      <c r="BJ221" s="17" t="s">
        <v>139</v>
      </c>
      <c r="BK221" s="212">
        <f>ROUND(I221*H221,2)</f>
        <v>0</v>
      </c>
      <c r="BL221" s="17" t="s">
        <v>179</v>
      </c>
      <c r="BM221" s="211" t="s">
        <v>374</v>
      </c>
    </row>
    <row r="222" s="2" customFormat="1">
      <c r="A222" s="38"/>
      <c r="B222" s="39"/>
      <c r="C222" s="40"/>
      <c r="D222" s="213" t="s">
        <v>141</v>
      </c>
      <c r="E222" s="40"/>
      <c r="F222" s="214" t="s">
        <v>373</v>
      </c>
      <c r="G222" s="40"/>
      <c r="H222" s="40"/>
      <c r="I222" s="215"/>
      <c r="J222" s="40"/>
      <c r="K222" s="40"/>
      <c r="L222" s="44"/>
      <c r="M222" s="216"/>
      <c r="N222" s="217"/>
      <c r="O222" s="85"/>
      <c r="P222" s="85"/>
      <c r="Q222" s="85"/>
      <c r="R222" s="85"/>
      <c r="S222" s="85"/>
      <c r="T222" s="86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141</v>
      </c>
      <c r="AU222" s="17" t="s">
        <v>138</v>
      </c>
    </row>
    <row r="223" s="2" customFormat="1">
      <c r="A223" s="38"/>
      <c r="B223" s="39"/>
      <c r="C223" s="40"/>
      <c r="D223" s="218" t="s">
        <v>143</v>
      </c>
      <c r="E223" s="40"/>
      <c r="F223" s="219" t="s">
        <v>375</v>
      </c>
      <c r="G223" s="40"/>
      <c r="H223" s="40"/>
      <c r="I223" s="215"/>
      <c r="J223" s="40"/>
      <c r="K223" s="40"/>
      <c r="L223" s="44"/>
      <c r="M223" s="216"/>
      <c r="N223" s="217"/>
      <c r="O223" s="85"/>
      <c r="P223" s="85"/>
      <c r="Q223" s="85"/>
      <c r="R223" s="85"/>
      <c r="S223" s="85"/>
      <c r="T223" s="86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143</v>
      </c>
      <c r="AU223" s="17" t="s">
        <v>138</v>
      </c>
    </row>
    <row r="224" s="2" customFormat="1" ht="16.5" customHeight="1">
      <c r="A224" s="38"/>
      <c r="B224" s="39"/>
      <c r="C224" s="220" t="s">
        <v>376</v>
      </c>
      <c r="D224" s="220" t="s">
        <v>176</v>
      </c>
      <c r="E224" s="221" t="s">
        <v>377</v>
      </c>
      <c r="F224" s="222" t="s">
        <v>378</v>
      </c>
      <c r="G224" s="223" t="s">
        <v>379</v>
      </c>
      <c r="H224" s="224">
        <v>1</v>
      </c>
      <c r="I224" s="225"/>
      <c r="J224" s="226">
        <f>ROUND(I224*H224,2)</f>
        <v>0</v>
      </c>
      <c r="K224" s="227"/>
      <c r="L224" s="228"/>
      <c r="M224" s="229" t="s">
        <v>19</v>
      </c>
      <c r="N224" s="230" t="s">
        <v>49</v>
      </c>
      <c r="O224" s="85"/>
      <c r="P224" s="209">
        <f>O224*H224</f>
        <v>0</v>
      </c>
      <c r="Q224" s="209">
        <v>0.00050000000000000001</v>
      </c>
      <c r="R224" s="209">
        <f>Q224*H224</f>
        <v>0.00050000000000000001</v>
      </c>
      <c r="S224" s="209">
        <v>0</v>
      </c>
      <c r="T224" s="21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11" t="s">
        <v>179</v>
      </c>
      <c r="AT224" s="211" t="s">
        <v>176</v>
      </c>
      <c r="AU224" s="211" t="s">
        <v>138</v>
      </c>
      <c r="AY224" s="17" t="s">
        <v>129</v>
      </c>
      <c r="BE224" s="212">
        <f>IF(N224="základní",J224,0)</f>
        <v>0</v>
      </c>
      <c r="BF224" s="212">
        <f>IF(N224="snížená",J224,0)</f>
        <v>0</v>
      </c>
      <c r="BG224" s="212">
        <f>IF(N224="zákl. přenesená",J224,0)</f>
        <v>0</v>
      </c>
      <c r="BH224" s="212">
        <f>IF(N224="sníž. přenesená",J224,0)</f>
        <v>0</v>
      </c>
      <c r="BI224" s="212">
        <f>IF(N224="nulová",J224,0)</f>
        <v>0</v>
      </c>
      <c r="BJ224" s="17" t="s">
        <v>139</v>
      </c>
      <c r="BK224" s="212">
        <f>ROUND(I224*H224,2)</f>
        <v>0</v>
      </c>
      <c r="BL224" s="17" t="s">
        <v>179</v>
      </c>
      <c r="BM224" s="211" t="s">
        <v>380</v>
      </c>
    </row>
    <row r="225" s="2" customFormat="1">
      <c r="A225" s="38"/>
      <c r="B225" s="39"/>
      <c r="C225" s="40"/>
      <c r="D225" s="213" t="s">
        <v>141</v>
      </c>
      <c r="E225" s="40"/>
      <c r="F225" s="214" t="s">
        <v>378</v>
      </c>
      <c r="G225" s="40"/>
      <c r="H225" s="40"/>
      <c r="I225" s="215"/>
      <c r="J225" s="40"/>
      <c r="K225" s="40"/>
      <c r="L225" s="44"/>
      <c r="M225" s="216"/>
      <c r="N225" s="217"/>
      <c r="O225" s="85"/>
      <c r="P225" s="85"/>
      <c r="Q225" s="85"/>
      <c r="R225" s="85"/>
      <c r="S225" s="85"/>
      <c r="T225" s="86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141</v>
      </c>
      <c r="AU225" s="17" t="s">
        <v>138</v>
      </c>
    </row>
    <row r="226" s="2" customFormat="1">
      <c r="A226" s="38"/>
      <c r="B226" s="39"/>
      <c r="C226" s="40"/>
      <c r="D226" s="218" t="s">
        <v>143</v>
      </c>
      <c r="E226" s="40"/>
      <c r="F226" s="219" t="s">
        <v>381</v>
      </c>
      <c r="G226" s="40"/>
      <c r="H226" s="40"/>
      <c r="I226" s="215"/>
      <c r="J226" s="40"/>
      <c r="K226" s="40"/>
      <c r="L226" s="44"/>
      <c r="M226" s="216"/>
      <c r="N226" s="217"/>
      <c r="O226" s="85"/>
      <c r="P226" s="85"/>
      <c r="Q226" s="85"/>
      <c r="R226" s="85"/>
      <c r="S226" s="85"/>
      <c r="T226" s="86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143</v>
      </c>
      <c r="AU226" s="17" t="s">
        <v>138</v>
      </c>
    </row>
    <row r="227" s="2" customFormat="1" ht="16.5" customHeight="1">
      <c r="A227" s="38"/>
      <c r="B227" s="39"/>
      <c r="C227" s="220" t="s">
        <v>382</v>
      </c>
      <c r="D227" s="220" t="s">
        <v>176</v>
      </c>
      <c r="E227" s="221" t="s">
        <v>383</v>
      </c>
      <c r="F227" s="222" t="s">
        <v>384</v>
      </c>
      <c r="G227" s="223" t="s">
        <v>379</v>
      </c>
      <c r="H227" s="224">
        <v>1</v>
      </c>
      <c r="I227" s="225"/>
      <c r="J227" s="226">
        <f>ROUND(I227*H227,2)</f>
        <v>0</v>
      </c>
      <c r="K227" s="227"/>
      <c r="L227" s="228"/>
      <c r="M227" s="229" t="s">
        <v>19</v>
      </c>
      <c r="N227" s="230" t="s">
        <v>49</v>
      </c>
      <c r="O227" s="85"/>
      <c r="P227" s="209">
        <f>O227*H227</f>
        <v>0</v>
      </c>
      <c r="Q227" s="209">
        <v>0.00010000000000000001</v>
      </c>
      <c r="R227" s="209">
        <f>Q227*H227</f>
        <v>0.00010000000000000001</v>
      </c>
      <c r="S227" s="209">
        <v>0</v>
      </c>
      <c r="T227" s="21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11" t="s">
        <v>179</v>
      </c>
      <c r="AT227" s="211" t="s">
        <v>176</v>
      </c>
      <c r="AU227" s="211" t="s">
        <v>138</v>
      </c>
      <c r="AY227" s="17" t="s">
        <v>129</v>
      </c>
      <c r="BE227" s="212">
        <f>IF(N227="základní",J227,0)</f>
        <v>0</v>
      </c>
      <c r="BF227" s="212">
        <f>IF(N227="snížená",J227,0)</f>
        <v>0</v>
      </c>
      <c r="BG227" s="212">
        <f>IF(N227="zákl. přenesená",J227,0)</f>
        <v>0</v>
      </c>
      <c r="BH227" s="212">
        <f>IF(N227="sníž. přenesená",J227,0)</f>
        <v>0</v>
      </c>
      <c r="BI227" s="212">
        <f>IF(N227="nulová",J227,0)</f>
        <v>0</v>
      </c>
      <c r="BJ227" s="17" t="s">
        <v>139</v>
      </c>
      <c r="BK227" s="212">
        <f>ROUND(I227*H227,2)</f>
        <v>0</v>
      </c>
      <c r="BL227" s="17" t="s">
        <v>179</v>
      </c>
      <c r="BM227" s="211" t="s">
        <v>385</v>
      </c>
    </row>
    <row r="228" s="2" customFormat="1">
      <c r="A228" s="38"/>
      <c r="B228" s="39"/>
      <c r="C228" s="40"/>
      <c r="D228" s="213" t="s">
        <v>141</v>
      </c>
      <c r="E228" s="40"/>
      <c r="F228" s="214" t="s">
        <v>384</v>
      </c>
      <c r="G228" s="40"/>
      <c r="H228" s="40"/>
      <c r="I228" s="215"/>
      <c r="J228" s="40"/>
      <c r="K228" s="40"/>
      <c r="L228" s="44"/>
      <c r="M228" s="216"/>
      <c r="N228" s="217"/>
      <c r="O228" s="85"/>
      <c r="P228" s="85"/>
      <c r="Q228" s="85"/>
      <c r="R228" s="85"/>
      <c r="S228" s="85"/>
      <c r="T228" s="86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141</v>
      </c>
      <c r="AU228" s="17" t="s">
        <v>138</v>
      </c>
    </row>
    <row r="229" s="2" customFormat="1">
      <c r="A229" s="38"/>
      <c r="B229" s="39"/>
      <c r="C229" s="40"/>
      <c r="D229" s="218" t="s">
        <v>143</v>
      </c>
      <c r="E229" s="40"/>
      <c r="F229" s="219" t="s">
        <v>386</v>
      </c>
      <c r="G229" s="40"/>
      <c r="H229" s="40"/>
      <c r="I229" s="215"/>
      <c r="J229" s="40"/>
      <c r="K229" s="40"/>
      <c r="L229" s="44"/>
      <c r="M229" s="216"/>
      <c r="N229" s="217"/>
      <c r="O229" s="85"/>
      <c r="P229" s="85"/>
      <c r="Q229" s="85"/>
      <c r="R229" s="85"/>
      <c r="S229" s="85"/>
      <c r="T229" s="86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143</v>
      </c>
      <c r="AU229" s="17" t="s">
        <v>138</v>
      </c>
    </row>
    <row r="230" s="2" customFormat="1" ht="16.5" customHeight="1">
      <c r="A230" s="38"/>
      <c r="B230" s="39"/>
      <c r="C230" s="220" t="s">
        <v>387</v>
      </c>
      <c r="D230" s="220" t="s">
        <v>176</v>
      </c>
      <c r="E230" s="221" t="s">
        <v>388</v>
      </c>
      <c r="F230" s="222" t="s">
        <v>389</v>
      </c>
      <c r="G230" s="223" t="s">
        <v>136</v>
      </c>
      <c r="H230" s="224">
        <v>1</v>
      </c>
      <c r="I230" s="225"/>
      <c r="J230" s="226">
        <f>ROUND(I230*H230,2)</f>
        <v>0</v>
      </c>
      <c r="K230" s="227"/>
      <c r="L230" s="228"/>
      <c r="M230" s="229" t="s">
        <v>19</v>
      </c>
      <c r="N230" s="230" t="s">
        <v>49</v>
      </c>
      <c r="O230" s="85"/>
      <c r="P230" s="209">
        <f>O230*H230</f>
        <v>0</v>
      </c>
      <c r="Q230" s="209">
        <v>0.0020999999999999999</v>
      </c>
      <c r="R230" s="209">
        <f>Q230*H230</f>
        <v>0.0020999999999999999</v>
      </c>
      <c r="S230" s="209">
        <v>0</v>
      </c>
      <c r="T230" s="21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11" t="s">
        <v>179</v>
      </c>
      <c r="AT230" s="211" t="s">
        <v>176</v>
      </c>
      <c r="AU230" s="211" t="s">
        <v>138</v>
      </c>
      <c r="AY230" s="17" t="s">
        <v>129</v>
      </c>
      <c r="BE230" s="212">
        <f>IF(N230="základní",J230,0)</f>
        <v>0</v>
      </c>
      <c r="BF230" s="212">
        <f>IF(N230="snížená",J230,0)</f>
        <v>0</v>
      </c>
      <c r="BG230" s="212">
        <f>IF(N230="zákl. přenesená",J230,0)</f>
        <v>0</v>
      </c>
      <c r="BH230" s="212">
        <f>IF(N230="sníž. přenesená",J230,0)</f>
        <v>0</v>
      </c>
      <c r="BI230" s="212">
        <f>IF(N230="nulová",J230,0)</f>
        <v>0</v>
      </c>
      <c r="BJ230" s="17" t="s">
        <v>139</v>
      </c>
      <c r="BK230" s="212">
        <f>ROUND(I230*H230,2)</f>
        <v>0</v>
      </c>
      <c r="BL230" s="17" t="s">
        <v>179</v>
      </c>
      <c r="BM230" s="211" t="s">
        <v>390</v>
      </c>
    </row>
    <row r="231" s="2" customFormat="1">
      <c r="A231" s="38"/>
      <c r="B231" s="39"/>
      <c r="C231" s="40"/>
      <c r="D231" s="213" t="s">
        <v>141</v>
      </c>
      <c r="E231" s="40"/>
      <c r="F231" s="214" t="s">
        <v>389</v>
      </c>
      <c r="G231" s="40"/>
      <c r="H231" s="40"/>
      <c r="I231" s="215"/>
      <c r="J231" s="40"/>
      <c r="K231" s="40"/>
      <c r="L231" s="44"/>
      <c r="M231" s="216"/>
      <c r="N231" s="217"/>
      <c r="O231" s="85"/>
      <c r="P231" s="85"/>
      <c r="Q231" s="85"/>
      <c r="R231" s="85"/>
      <c r="S231" s="85"/>
      <c r="T231" s="86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141</v>
      </c>
      <c r="AU231" s="17" t="s">
        <v>138</v>
      </c>
    </row>
    <row r="232" s="2" customFormat="1">
      <c r="A232" s="38"/>
      <c r="B232" s="39"/>
      <c r="C232" s="40"/>
      <c r="D232" s="218" t="s">
        <v>143</v>
      </c>
      <c r="E232" s="40"/>
      <c r="F232" s="219" t="s">
        <v>391</v>
      </c>
      <c r="G232" s="40"/>
      <c r="H232" s="40"/>
      <c r="I232" s="215"/>
      <c r="J232" s="40"/>
      <c r="K232" s="40"/>
      <c r="L232" s="44"/>
      <c r="M232" s="216"/>
      <c r="N232" s="217"/>
      <c r="O232" s="85"/>
      <c r="P232" s="85"/>
      <c r="Q232" s="85"/>
      <c r="R232" s="85"/>
      <c r="S232" s="85"/>
      <c r="T232" s="86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143</v>
      </c>
      <c r="AU232" s="17" t="s">
        <v>138</v>
      </c>
    </row>
    <row r="233" s="2" customFormat="1" ht="24.15" customHeight="1">
      <c r="A233" s="38"/>
      <c r="B233" s="39"/>
      <c r="C233" s="220" t="s">
        <v>392</v>
      </c>
      <c r="D233" s="220" t="s">
        <v>176</v>
      </c>
      <c r="E233" s="221" t="s">
        <v>393</v>
      </c>
      <c r="F233" s="222" t="s">
        <v>394</v>
      </c>
      <c r="G233" s="223" t="s">
        <v>136</v>
      </c>
      <c r="H233" s="224">
        <v>1</v>
      </c>
      <c r="I233" s="225"/>
      <c r="J233" s="226">
        <f>ROUND(I233*H233,2)</f>
        <v>0</v>
      </c>
      <c r="K233" s="227"/>
      <c r="L233" s="228"/>
      <c r="M233" s="229" t="s">
        <v>19</v>
      </c>
      <c r="N233" s="230" t="s">
        <v>49</v>
      </c>
      <c r="O233" s="85"/>
      <c r="P233" s="209">
        <f>O233*H233</f>
        <v>0</v>
      </c>
      <c r="Q233" s="209">
        <v>0.0218</v>
      </c>
      <c r="R233" s="209">
        <f>Q233*H233</f>
        <v>0.0218</v>
      </c>
      <c r="S233" s="209">
        <v>0</v>
      </c>
      <c r="T233" s="21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1" t="s">
        <v>179</v>
      </c>
      <c r="AT233" s="211" t="s">
        <v>176</v>
      </c>
      <c r="AU233" s="211" t="s">
        <v>138</v>
      </c>
      <c r="AY233" s="17" t="s">
        <v>129</v>
      </c>
      <c r="BE233" s="212">
        <f>IF(N233="základní",J233,0)</f>
        <v>0</v>
      </c>
      <c r="BF233" s="212">
        <f>IF(N233="snížená",J233,0)</f>
        <v>0</v>
      </c>
      <c r="BG233" s="212">
        <f>IF(N233="zákl. přenesená",J233,0)</f>
        <v>0</v>
      </c>
      <c r="BH233" s="212">
        <f>IF(N233="sníž. přenesená",J233,0)</f>
        <v>0</v>
      </c>
      <c r="BI233" s="212">
        <f>IF(N233="nulová",J233,0)</f>
        <v>0</v>
      </c>
      <c r="BJ233" s="17" t="s">
        <v>139</v>
      </c>
      <c r="BK233" s="212">
        <f>ROUND(I233*H233,2)</f>
        <v>0</v>
      </c>
      <c r="BL233" s="17" t="s">
        <v>179</v>
      </c>
      <c r="BM233" s="211" t="s">
        <v>395</v>
      </c>
    </row>
    <row r="234" s="2" customFormat="1">
      <c r="A234" s="38"/>
      <c r="B234" s="39"/>
      <c r="C234" s="40"/>
      <c r="D234" s="213" t="s">
        <v>141</v>
      </c>
      <c r="E234" s="40"/>
      <c r="F234" s="214" t="s">
        <v>396</v>
      </c>
      <c r="G234" s="40"/>
      <c r="H234" s="40"/>
      <c r="I234" s="215"/>
      <c r="J234" s="40"/>
      <c r="K234" s="40"/>
      <c r="L234" s="44"/>
      <c r="M234" s="216"/>
      <c r="N234" s="217"/>
      <c r="O234" s="85"/>
      <c r="P234" s="85"/>
      <c r="Q234" s="85"/>
      <c r="R234" s="85"/>
      <c r="S234" s="85"/>
      <c r="T234" s="86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141</v>
      </c>
      <c r="AU234" s="17" t="s">
        <v>138</v>
      </c>
    </row>
    <row r="235" s="2" customFormat="1" ht="16.5" customHeight="1">
      <c r="A235" s="38"/>
      <c r="B235" s="39"/>
      <c r="C235" s="220" t="s">
        <v>397</v>
      </c>
      <c r="D235" s="220" t="s">
        <v>176</v>
      </c>
      <c r="E235" s="221" t="s">
        <v>398</v>
      </c>
      <c r="F235" s="222" t="s">
        <v>399</v>
      </c>
      <c r="G235" s="223" t="s">
        <v>136</v>
      </c>
      <c r="H235" s="224">
        <v>1</v>
      </c>
      <c r="I235" s="225"/>
      <c r="J235" s="226">
        <f>ROUND(I235*H235,2)</f>
        <v>0</v>
      </c>
      <c r="K235" s="227"/>
      <c r="L235" s="228"/>
      <c r="M235" s="229" t="s">
        <v>19</v>
      </c>
      <c r="N235" s="230" t="s">
        <v>49</v>
      </c>
      <c r="O235" s="85"/>
      <c r="P235" s="209">
        <f>O235*H235</f>
        <v>0</v>
      </c>
      <c r="Q235" s="209">
        <v>0.00025000000000000001</v>
      </c>
      <c r="R235" s="209">
        <f>Q235*H235</f>
        <v>0.00025000000000000001</v>
      </c>
      <c r="S235" s="209">
        <v>0</v>
      </c>
      <c r="T235" s="21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11" t="s">
        <v>179</v>
      </c>
      <c r="AT235" s="211" t="s">
        <v>176</v>
      </c>
      <c r="AU235" s="211" t="s">
        <v>138</v>
      </c>
      <c r="AY235" s="17" t="s">
        <v>129</v>
      </c>
      <c r="BE235" s="212">
        <f>IF(N235="základní",J235,0)</f>
        <v>0</v>
      </c>
      <c r="BF235" s="212">
        <f>IF(N235="snížená",J235,0)</f>
        <v>0</v>
      </c>
      <c r="BG235" s="212">
        <f>IF(N235="zákl. přenesená",J235,0)</f>
        <v>0</v>
      </c>
      <c r="BH235" s="212">
        <f>IF(N235="sníž. přenesená",J235,0)</f>
        <v>0</v>
      </c>
      <c r="BI235" s="212">
        <f>IF(N235="nulová",J235,0)</f>
        <v>0</v>
      </c>
      <c r="BJ235" s="17" t="s">
        <v>139</v>
      </c>
      <c r="BK235" s="212">
        <f>ROUND(I235*H235,2)</f>
        <v>0</v>
      </c>
      <c r="BL235" s="17" t="s">
        <v>179</v>
      </c>
      <c r="BM235" s="211" t="s">
        <v>400</v>
      </c>
    </row>
    <row r="236" s="2" customFormat="1">
      <c r="A236" s="38"/>
      <c r="B236" s="39"/>
      <c r="C236" s="40"/>
      <c r="D236" s="213" t="s">
        <v>141</v>
      </c>
      <c r="E236" s="40"/>
      <c r="F236" s="214" t="s">
        <v>399</v>
      </c>
      <c r="G236" s="40"/>
      <c r="H236" s="40"/>
      <c r="I236" s="215"/>
      <c r="J236" s="40"/>
      <c r="K236" s="40"/>
      <c r="L236" s="44"/>
      <c r="M236" s="216"/>
      <c r="N236" s="217"/>
      <c r="O236" s="85"/>
      <c r="P236" s="85"/>
      <c r="Q236" s="85"/>
      <c r="R236" s="85"/>
      <c r="S236" s="85"/>
      <c r="T236" s="86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141</v>
      </c>
      <c r="AU236" s="17" t="s">
        <v>138</v>
      </c>
    </row>
    <row r="237" s="2" customFormat="1">
      <c r="A237" s="38"/>
      <c r="B237" s="39"/>
      <c r="C237" s="40"/>
      <c r="D237" s="218" t="s">
        <v>143</v>
      </c>
      <c r="E237" s="40"/>
      <c r="F237" s="219" t="s">
        <v>401</v>
      </c>
      <c r="G237" s="40"/>
      <c r="H237" s="40"/>
      <c r="I237" s="215"/>
      <c r="J237" s="40"/>
      <c r="K237" s="40"/>
      <c r="L237" s="44"/>
      <c r="M237" s="216"/>
      <c r="N237" s="217"/>
      <c r="O237" s="85"/>
      <c r="P237" s="85"/>
      <c r="Q237" s="85"/>
      <c r="R237" s="85"/>
      <c r="S237" s="85"/>
      <c r="T237" s="86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143</v>
      </c>
      <c r="AU237" s="17" t="s">
        <v>138</v>
      </c>
    </row>
    <row r="238" s="2" customFormat="1" ht="16.5" customHeight="1">
      <c r="A238" s="38"/>
      <c r="B238" s="39"/>
      <c r="C238" s="220" t="s">
        <v>402</v>
      </c>
      <c r="D238" s="220" t="s">
        <v>176</v>
      </c>
      <c r="E238" s="221" t="s">
        <v>403</v>
      </c>
      <c r="F238" s="222" t="s">
        <v>404</v>
      </c>
      <c r="G238" s="223" t="s">
        <v>136</v>
      </c>
      <c r="H238" s="224">
        <v>1</v>
      </c>
      <c r="I238" s="225"/>
      <c r="J238" s="226">
        <f>ROUND(I238*H238,2)</f>
        <v>0</v>
      </c>
      <c r="K238" s="227"/>
      <c r="L238" s="228"/>
      <c r="M238" s="229" t="s">
        <v>19</v>
      </c>
      <c r="N238" s="230" t="s">
        <v>49</v>
      </c>
      <c r="O238" s="85"/>
      <c r="P238" s="209">
        <f>O238*H238</f>
        <v>0</v>
      </c>
      <c r="Q238" s="209">
        <v>0.00020000000000000001</v>
      </c>
      <c r="R238" s="209">
        <f>Q238*H238</f>
        <v>0.00020000000000000001</v>
      </c>
      <c r="S238" s="209">
        <v>0</v>
      </c>
      <c r="T238" s="21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11" t="s">
        <v>179</v>
      </c>
      <c r="AT238" s="211" t="s">
        <v>176</v>
      </c>
      <c r="AU238" s="211" t="s">
        <v>138</v>
      </c>
      <c r="AY238" s="17" t="s">
        <v>129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17" t="s">
        <v>139</v>
      </c>
      <c r="BK238" s="212">
        <f>ROUND(I238*H238,2)</f>
        <v>0</v>
      </c>
      <c r="BL238" s="17" t="s">
        <v>179</v>
      </c>
      <c r="BM238" s="211" t="s">
        <v>405</v>
      </c>
    </row>
    <row r="239" s="2" customFormat="1">
      <c r="A239" s="38"/>
      <c r="B239" s="39"/>
      <c r="C239" s="40"/>
      <c r="D239" s="213" t="s">
        <v>141</v>
      </c>
      <c r="E239" s="40"/>
      <c r="F239" s="214" t="s">
        <v>404</v>
      </c>
      <c r="G239" s="40"/>
      <c r="H239" s="40"/>
      <c r="I239" s="215"/>
      <c r="J239" s="40"/>
      <c r="K239" s="40"/>
      <c r="L239" s="44"/>
      <c r="M239" s="216"/>
      <c r="N239" s="217"/>
      <c r="O239" s="85"/>
      <c r="P239" s="85"/>
      <c r="Q239" s="85"/>
      <c r="R239" s="85"/>
      <c r="S239" s="85"/>
      <c r="T239" s="86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141</v>
      </c>
      <c r="AU239" s="17" t="s">
        <v>138</v>
      </c>
    </row>
    <row r="240" s="12" customFormat="1" ht="22.8" customHeight="1">
      <c r="A240" s="12"/>
      <c r="B240" s="183"/>
      <c r="C240" s="184"/>
      <c r="D240" s="185" t="s">
        <v>74</v>
      </c>
      <c r="E240" s="197" t="s">
        <v>406</v>
      </c>
      <c r="F240" s="197" t="s">
        <v>407</v>
      </c>
      <c r="G240" s="184"/>
      <c r="H240" s="184"/>
      <c r="I240" s="187"/>
      <c r="J240" s="198">
        <f>BK240</f>
        <v>0</v>
      </c>
      <c r="K240" s="184"/>
      <c r="L240" s="189"/>
      <c r="M240" s="190"/>
      <c r="N240" s="191"/>
      <c r="O240" s="191"/>
      <c r="P240" s="192">
        <f>SUM(P241:P246)</f>
        <v>0</v>
      </c>
      <c r="Q240" s="191"/>
      <c r="R240" s="192">
        <f>SUM(R241:R246)</f>
        <v>0.00092000000000000003</v>
      </c>
      <c r="S240" s="191"/>
      <c r="T240" s="193">
        <f>SUM(T241:T246)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94" t="s">
        <v>138</v>
      </c>
      <c r="AT240" s="195" t="s">
        <v>74</v>
      </c>
      <c r="AU240" s="195" t="s">
        <v>80</v>
      </c>
      <c r="AY240" s="194" t="s">
        <v>129</v>
      </c>
      <c r="BK240" s="196">
        <f>SUM(BK241:BK246)</f>
        <v>0</v>
      </c>
    </row>
    <row r="241" s="2" customFormat="1" ht="24.15" customHeight="1">
      <c r="A241" s="38"/>
      <c r="B241" s="39"/>
      <c r="C241" s="199" t="s">
        <v>408</v>
      </c>
      <c r="D241" s="199" t="s">
        <v>133</v>
      </c>
      <c r="E241" s="200" t="s">
        <v>409</v>
      </c>
      <c r="F241" s="201" t="s">
        <v>410</v>
      </c>
      <c r="G241" s="202" t="s">
        <v>159</v>
      </c>
      <c r="H241" s="203">
        <v>2</v>
      </c>
      <c r="I241" s="204"/>
      <c r="J241" s="205">
        <f>ROUND(I241*H241,2)</f>
        <v>0</v>
      </c>
      <c r="K241" s="206"/>
      <c r="L241" s="44"/>
      <c r="M241" s="207" t="s">
        <v>19</v>
      </c>
      <c r="N241" s="208" t="s">
        <v>49</v>
      </c>
      <c r="O241" s="85"/>
      <c r="P241" s="209">
        <f>O241*H241</f>
        <v>0</v>
      </c>
      <c r="Q241" s="209">
        <v>0.00046000000000000001</v>
      </c>
      <c r="R241" s="209">
        <f>Q241*H241</f>
        <v>0.00092000000000000003</v>
      </c>
      <c r="S241" s="209">
        <v>0</v>
      </c>
      <c r="T241" s="21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11" t="s">
        <v>160</v>
      </c>
      <c r="AT241" s="211" t="s">
        <v>133</v>
      </c>
      <c r="AU241" s="211" t="s">
        <v>138</v>
      </c>
      <c r="AY241" s="17" t="s">
        <v>129</v>
      </c>
      <c r="BE241" s="212">
        <f>IF(N241="základní",J241,0)</f>
        <v>0</v>
      </c>
      <c r="BF241" s="212">
        <f>IF(N241="snížená",J241,0)</f>
        <v>0</v>
      </c>
      <c r="BG241" s="212">
        <f>IF(N241="zákl. přenesená",J241,0)</f>
        <v>0</v>
      </c>
      <c r="BH241" s="212">
        <f>IF(N241="sníž. přenesená",J241,0)</f>
        <v>0</v>
      </c>
      <c r="BI241" s="212">
        <f>IF(N241="nulová",J241,0)</f>
        <v>0</v>
      </c>
      <c r="BJ241" s="17" t="s">
        <v>139</v>
      </c>
      <c r="BK241" s="212">
        <f>ROUND(I241*H241,2)</f>
        <v>0</v>
      </c>
      <c r="BL241" s="17" t="s">
        <v>160</v>
      </c>
      <c r="BM241" s="211" t="s">
        <v>411</v>
      </c>
    </row>
    <row r="242" s="2" customFormat="1">
      <c r="A242" s="38"/>
      <c r="B242" s="39"/>
      <c r="C242" s="40"/>
      <c r="D242" s="213" t="s">
        <v>141</v>
      </c>
      <c r="E242" s="40"/>
      <c r="F242" s="214" t="s">
        <v>412</v>
      </c>
      <c r="G242" s="40"/>
      <c r="H242" s="40"/>
      <c r="I242" s="215"/>
      <c r="J242" s="40"/>
      <c r="K242" s="40"/>
      <c r="L242" s="44"/>
      <c r="M242" s="216"/>
      <c r="N242" s="217"/>
      <c r="O242" s="85"/>
      <c r="P242" s="85"/>
      <c r="Q242" s="85"/>
      <c r="R242" s="85"/>
      <c r="S242" s="85"/>
      <c r="T242" s="86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141</v>
      </c>
      <c r="AU242" s="17" t="s">
        <v>138</v>
      </c>
    </row>
    <row r="243" s="2" customFormat="1">
      <c r="A243" s="38"/>
      <c r="B243" s="39"/>
      <c r="C243" s="40"/>
      <c r="D243" s="218" t="s">
        <v>143</v>
      </c>
      <c r="E243" s="40"/>
      <c r="F243" s="219" t="s">
        <v>413</v>
      </c>
      <c r="G243" s="40"/>
      <c r="H243" s="40"/>
      <c r="I243" s="215"/>
      <c r="J243" s="40"/>
      <c r="K243" s="40"/>
      <c r="L243" s="44"/>
      <c r="M243" s="216"/>
      <c r="N243" s="217"/>
      <c r="O243" s="85"/>
      <c r="P243" s="85"/>
      <c r="Q243" s="85"/>
      <c r="R243" s="85"/>
      <c r="S243" s="85"/>
      <c r="T243" s="86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143</v>
      </c>
      <c r="AU243" s="17" t="s">
        <v>138</v>
      </c>
    </row>
    <row r="244" s="2" customFormat="1" ht="16.5" customHeight="1">
      <c r="A244" s="38"/>
      <c r="B244" s="39"/>
      <c r="C244" s="199" t="s">
        <v>414</v>
      </c>
      <c r="D244" s="199" t="s">
        <v>133</v>
      </c>
      <c r="E244" s="200" t="s">
        <v>415</v>
      </c>
      <c r="F244" s="201" t="s">
        <v>416</v>
      </c>
      <c r="G244" s="202" t="s">
        <v>159</v>
      </c>
      <c r="H244" s="203">
        <v>2</v>
      </c>
      <c r="I244" s="204"/>
      <c r="J244" s="205">
        <f>ROUND(I244*H244,2)</f>
        <v>0</v>
      </c>
      <c r="K244" s="206"/>
      <c r="L244" s="44"/>
      <c r="M244" s="207" t="s">
        <v>19</v>
      </c>
      <c r="N244" s="208" t="s">
        <v>49</v>
      </c>
      <c r="O244" s="85"/>
      <c r="P244" s="209">
        <f>O244*H244</f>
        <v>0</v>
      </c>
      <c r="Q244" s="209">
        <v>0</v>
      </c>
      <c r="R244" s="209">
        <f>Q244*H244</f>
        <v>0</v>
      </c>
      <c r="S244" s="209">
        <v>0</v>
      </c>
      <c r="T244" s="21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11" t="s">
        <v>160</v>
      </c>
      <c r="AT244" s="211" t="s">
        <v>133</v>
      </c>
      <c r="AU244" s="211" t="s">
        <v>138</v>
      </c>
      <c r="AY244" s="17" t="s">
        <v>129</v>
      </c>
      <c r="BE244" s="212">
        <f>IF(N244="základní",J244,0)</f>
        <v>0</v>
      </c>
      <c r="BF244" s="212">
        <f>IF(N244="snížená",J244,0)</f>
        <v>0</v>
      </c>
      <c r="BG244" s="212">
        <f>IF(N244="zákl. přenesená",J244,0)</f>
        <v>0</v>
      </c>
      <c r="BH244" s="212">
        <f>IF(N244="sníž. přenesená",J244,0)</f>
        <v>0</v>
      </c>
      <c r="BI244" s="212">
        <f>IF(N244="nulová",J244,0)</f>
        <v>0</v>
      </c>
      <c r="BJ244" s="17" t="s">
        <v>139</v>
      </c>
      <c r="BK244" s="212">
        <f>ROUND(I244*H244,2)</f>
        <v>0</v>
      </c>
      <c r="BL244" s="17" t="s">
        <v>160</v>
      </c>
      <c r="BM244" s="211" t="s">
        <v>417</v>
      </c>
    </row>
    <row r="245" s="2" customFormat="1">
      <c r="A245" s="38"/>
      <c r="B245" s="39"/>
      <c r="C245" s="40"/>
      <c r="D245" s="213" t="s">
        <v>141</v>
      </c>
      <c r="E245" s="40"/>
      <c r="F245" s="214" t="s">
        <v>418</v>
      </c>
      <c r="G245" s="40"/>
      <c r="H245" s="40"/>
      <c r="I245" s="215"/>
      <c r="J245" s="40"/>
      <c r="K245" s="40"/>
      <c r="L245" s="44"/>
      <c r="M245" s="216"/>
      <c r="N245" s="217"/>
      <c r="O245" s="85"/>
      <c r="P245" s="85"/>
      <c r="Q245" s="85"/>
      <c r="R245" s="85"/>
      <c r="S245" s="85"/>
      <c r="T245" s="86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141</v>
      </c>
      <c r="AU245" s="17" t="s">
        <v>138</v>
      </c>
    </row>
    <row r="246" s="2" customFormat="1">
      <c r="A246" s="38"/>
      <c r="B246" s="39"/>
      <c r="C246" s="40"/>
      <c r="D246" s="218" t="s">
        <v>143</v>
      </c>
      <c r="E246" s="40"/>
      <c r="F246" s="219" t="s">
        <v>419</v>
      </c>
      <c r="G246" s="40"/>
      <c r="H246" s="40"/>
      <c r="I246" s="215"/>
      <c r="J246" s="40"/>
      <c r="K246" s="40"/>
      <c r="L246" s="44"/>
      <c r="M246" s="216"/>
      <c r="N246" s="217"/>
      <c r="O246" s="85"/>
      <c r="P246" s="85"/>
      <c r="Q246" s="85"/>
      <c r="R246" s="85"/>
      <c r="S246" s="85"/>
      <c r="T246" s="86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143</v>
      </c>
      <c r="AU246" s="17" t="s">
        <v>138</v>
      </c>
    </row>
    <row r="247" s="12" customFormat="1" ht="22.8" customHeight="1">
      <c r="A247" s="12"/>
      <c r="B247" s="183"/>
      <c r="C247" s="184"/>
      <c r="D247" s="185" t="s">
        <v>74</v>
      </c>
      <c r="E247" s="197" t="s">
        <v>420</v>
      </c>
      <c r="F247" s="197" t="s">
        <v>421</v>
      </c>
      <c r="G247" s="184"/>
      <c r="H247" s="184"/>
      <c r="I247" s="187"/>
      <c r="J247" s="198">
        <f>BK247</f>
        <v>0</v>
      </c>
      <c r="K247" s="184"/>
      <c r="L247" s="189"/>
      <c r="M247" s="190"/>
      <c r="N247" s="191"/>
      <c r="O247" s="191"/>
      <c r="P247" s="192">
        <f>SUM(P248:P262)</f>
        <v>0</v>
      </c>
      <c r="Q247" s="191"/>
      <c r="R247" s="192">
        <f>SUM(R248:R262)</f>
        <v>0.01899</v>
      </c>
      <c r="S247" s="191"/>
      <c r="T247" s="193">
        <f>SUM(T248:T262)</f>
        <v>0.01057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194" t="s">
        <v>138</v>
      </c>
      <c r="AT247" s="195" t="s">
        <v>74</v>
      </c>
      <c r="AU247" s="195" t="s">
        <v>80</v>
      </c>
      <c r="AY247" s="194" t="s">
        <v>129</v>
      </c>
      <c r="BK247" s="196">
        <f>SUM(BK248:BK262)</f>
        <v>0</v>
      </c>
    </row>
    <row r="248" s="2" customFormat="1" ht="16.5" customHeight="1">
      <c r="A248" s="38"/>
      <c r="B248" s="39"/>
      <c r="C248" s="199" t="s">
        <v>422</v>
      </c>
      <c r="D248" s="199" t="s">
        <v>133</v>
      </c>
      <c r="E248" s="200" t="s">
        <v>423</v>
      </c>
      <c r="F248" s="201" t="s">
        <v>424</v>
      </c>
      <c r="G248" s="202" t="s">
        <v>216</v>
      </c>
      <c r="H248" s="203">
        <v>1</v>
      </c>
      <c r="I248" s="204"/>
      <c r="J248" s="205">
        <f>ROUND(I248*H248,2)</f>
        <v>0</v>
      </c>
      <c r="K248" s="206"/>
      <c r="L248" s="44"/>
      <c r="M248" s="207" t="s">
        <v>19</v>
      </c>
      <c r="N248" s="208" t="s">
        <v>49</v>
      </c>
      <c r="O248" s="85"/>
      <c r="P248" s="209">
        <f>O248*H248</f>
        <v>0</v>
      </c>
      <c r="Q248" s="209">
        <v>0</v>
      </c>
      <c r="R248" s="209">
        <f>Q248*H248</f>
        <v>0</v>
      </c>
      <c r="S248" s="209">
        <v>0.01057</v>
      </c>
      <c r="T248" s="210">
        <f>S248*H248</f>
        <v>0.01057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11" t="s">
        <v>160</v>
      </c>
      <c r="AT248" s="211" t="s">
        <v>133</v>
      </c>
      <c r="AU248" s="211" t="s">
        <v>138</v>
      </c>
      <c r="AY248" s="17" t="s">
        <v>129</v>
      </c>
      <c r="BE248" s="212">
        <f>IF(N248="základní",J248,0)</f>
        <v>0</v>
      </c>
      <c r="BF248" s="212">
        <f>IF(N248="snížená",J248,0)</f>
        <v>0</v>
      </c>
      <c r="BG248" s="212">
        <f>IF(N248="zákl. přenesená",J248,0)</f>
        <v>0</v>
      </c>
      <c r="BH248" s="212">
        <f>IF(N248="sníž. přenesená",J248,0)</f>
        <v>0</v>
      </c>
      <c r="BI248" s="212">
        <f>IF(N248="nulová",J248,0)</f>
        <v>0</v>
      </c>
      <c r="BJ248" s="17" t="s">
        <v>139</v>
      </c>
      <c r="BK248" s="212">
        <f>ROUND(I248*H248,2)</f>
        <v>0</v>
      </c>
      <c r="BL248" s="17" t="s">
        <v>160</v>
      </c>
      <c r="BM248" s="211" t="s">
        <v>425</v>
      </c>
    </row>
    <row r="249" s="2" customFormat="1">
      <c r="A249" s="38"/>
      <c r="B249" s="39"/>
      <c r="C249" s="40"/>
      <c r="D249" s="213" t="s">
        <v>141</v>
      </c>
      <c r="E249" s="40"/>
      <c r="F249" s="214" t="s">
        <v>426</v>
      </c>
      <c r="G249" s="40"/>
      <c r="H249" s="40"/>
      <c r="I249" s="215"/>
      <c r="J249" s="40"/>
      <c r="K249" s="40"/>
      <c r="L249" s="44"/>
      <c r="M249" s="216"/>
      <c r="N249" s="217"/>
      <c r="O249" s="85"/>
      <c r="P249" s="85"/>
      <c r="Q249" s="85"/>
      <c r="R249" s="85"/>
      <c r="S249" s="85"/>
      <c r="T249" s="86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141</v>
      </c>
      <c r="AU249" s="17" t="s">
        <v>138</v>
      </c>
    </row>
    <row r="250" s="2" customFormat="1">
      <c r="A250" s="38"/>
      <c r="B250" s="39"/>
      <c r="C250" s="40"/>
      <c r="D250" s="218" t="s">
        <v>143</v>
      </c>
      <c r="E250" s="40"/>
      <c r="F250" s="219" t="s">
        <v>427</v>
      </c>
      <c r="G250" s="40"/>
      <c r="H250" s="40"/>
      <c r="I250" s="215"/>
      <c r="J250" s="40"/>
      <c r="K250" s="40"/>
      <c r="L250" s="44"/>
      <c r="M250" s="216"/>
      <c r="N250" s="217"/>
      <c r="O250" s="85"/>
      <c r="P250" s="85"/>
      <c r="Q250" s="85"/>
      <c r="R250" s="85"/>
      <c r="S250" s="85"/>
      <c r="T250" s="86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143</v>
      </c>
      <c r="AU250" s="17" t="s">
        <v>138</v>
      </c>
    </row>
    <row r="251" s="2" customFormat="1" ht="33" customHeight="1">
      <c r="A251" s="38"/>
      <c r="B251" s="39"/>
      <c r="C251" s="199" t="s">
        <v>428</v>
      </c>
      <c r="D251" s="199" t="s">
        <v>133</v>
      </c>
      <c r="E251" s="200" t="s">
        <v>429</v>
      </c>
      <c r="F251" s="201" t="s">
        <v>430</v>
      </c>
      <c r="G251" s="202" t="s">
        <v>259</v>
      </c>
      <c r="H251" s="203">
        <v>1</v>
      </c>
      <c r="I251" s="204"/>
      <c r="J251" s="205">
        <f>ROUND(I251*H251,2)</f>
        <v>0</v>
      </c>
      <c r="K251" s="206"/>
      <c r="L251" s="44"/>
      <c r="M251" s="207" t="s">
        <v>19</v>
      </c>
      <c r="N251" s="208" t="s">
        <v>49</v>
      </c>
      <c r="O251" s="85"/>
      <c r="P251" s="209">
        <f>O251*H251</f>
        <v>0</v>
      </c>
      <c r="Q251" s="209">
        <v>0.0020999999999999999</v>
      </c>
      <c r="R251" s="209">
        <f>Q251*H251</f>
        <v>0.0020999999999999999</v>
      </c>
      <c r="S251" s="209">
        <v>0</v>
      </c>
      <c r="T251" s="21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11" t="s">
        <v>160</v>
      </c>
      <c r="AT251" s="211" t="s">
        <v>133</v>
      </c>
      <c r="AU251" s="211" t="s">
        <v>138</v>
      </c>
      <c r="AY251" s="17" t="s">
        <v>129</v>
      </c>
      <c r="BE251" s="212">
        <f>IF(N251="základní",J251,0)</f>
        <v>0</v>
      </c>
      <c r="BF251" s="212">
        <f>IF(N251="snížená",J251,0)</f>
        <v>0</v>
      </c>
      <c r="BG251" s="212">
        <f>IF(N251="zákl. přenesená",J251,0)</f>
        <v>0</v>
      </c>
      <c r="BH251" s="212">
        <f>IF(N251="sníž. přenesená",J251,0)</f>
        <v>0</v>
      </c>
      <c r="BI251" s="212">
        <f>IF(N251="nulová",J251,0)</f>
        <v>0</v>
      </c>
      <c r="BJ251" s="17" t="s">
        <v>139</v>
      </c>
      <c r="BK251" s="212">
        <f>ROUND(I251*H251,2)</f>
        <v>0</v>
      </c>
      <c r="BL251" s="17" t="s">
        <v>160</v>
      </c>
      <c r="BM251" s="211" t="s">
        <v>431</v>
      </c>
    </row>
    <row r="252" s="2" customFormat="1">
      <c r="A252" s="38"/>
      <c r="B252" s="39"/>
      <c r="C252" s="40"/>
      <c r="D252" s="213" t="s">
        <v>141</v>
      </c>
      <c r="E252" s="40"/>
      <c r="F252" s="214" t="s">
        <v>432</v>
      </c>
      <c r="G252" s="40"/>
      <c r="H252" s="40"/>
      <c r="I252" s="215"/>
      <c r="J252" s="40"/>
      <c r="K252" s="40"/>
      <c r="L252" s="44"/>
      <c r="M252" s="216"/>
      <c r="N252" s="217"/>
      <c r="O252" s="85"/>
      <c r="P252" s="85"/>
      <c r="Q252" s="85"/>
      <c r="R252" s="85"/>
      <c r="S252" s="85"/>
      <c r="T252" s="86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141</v>
      </c>
      <c r="AU252" s="17" t="s">
        <v>138</v>
      </c>
    </row>
    <row r="253" s="2" customFormat="1">
      <c r="A253" s="38"/>
      <c r="B253" s="39"/>
      <c r="C253" s="40"/>
      <c r="D253" s="218" t="s">
        <v>143</v>
      </c>
      <c r="E253" s="40"/>
      <c r="F253" s="219" t="s">
        <v>433</v>
      </c>
      <c r="G253" s="40"/>
      <c r="H253" s="40"/>
      <c r="I253" s="215"/>
      <c r="J253" s="40"/>
      <c r="K253" s="40"/>
      <c r="L253" s="44"/>
      <c r="M253" s="216"/>
      <c r="N253" s="217"/>
      <c r="O253" s="85"/>
      <c r="P253" s="85"/>
      <c r="Q253" s="85"/>
      <c r="R253" s="85"/>
      <c r="S253" s="85"/>
      <c r="T253" s="86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143</v>
      </c>
      <c r="AU253" s="17" t="s">
        <v>138</v>
      </c>
    </row>
    <row r="254" s="2" customFormat="1" ht="16.5" customHeight="1">
      <c r="A254" s="38"/>
      <c r="B254" s="39"/>
      <c r="C254" s="220" t="s">
        <v>434</v>
      </c>
      <c r="D254" s="220" t="s">
        <v>176</v>
      </c>
      <c r="E254" s="221" t="s">
        <v>435</v>
      </c>
      <c r="F254" s="222" t="s">
        <v>436</v>
      </c>
      <c r="G254" s="223" t="s">
        <v>136</v>
      </c>
      <c r="H254" s="224">
        <v>1</v>
      </c>
      <c r="I254" s="225"/>
      <c r="J254" s="226">
        <f>ROUND(I254*H254,2)</f>
        <v>0</v>
      </c>
      <c r="K254" s="227"/>
      <c r="L254" s="228"/>
      <c r="M254" s="229" t="s">
        <v>19</v>
      </c>
      <c r="N254" s="230" t="s">
        <v>49</v>
      </c>
      <c r="O254" s="85"/>
      <c r="P254" s="209">
        <f>O254*H254</f>
        <v>0</v>
      </c>
      <c r="Q254" s="209">
        <v>0.016299999999999999</v>
      </c>
      <c r="R254" s="209">
        <f>Q254*H254</f>
        <v>0.016299999999999999</v>
      </c>
      <c r="S254" s="209">
        <v>0</v>
      </c>
      <c r="T254" s="21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11" t="s">
        <v>179</v>
      </c>
      <c r="AT254" s="211" t="s">
        <v>176</v>
      </c>
      <c r="AU254" s="211" t="s">
        <v>138</v>
      </c>
      <c r="AY254" s="17" t="s">
        <v>129</v>
      </c>
      <c r="BE254" s="212">
        <f>IF(N254="základní",J254,0)</f>
        <v>0</v>
      </c>
      <c r="BF254" s="212">
        <f>IF(N254="snížená",J254,0)</f>
        <v>0</v>
      </c>
      <c r="BG254" s="212">
        <f>IF(N254="zákl. přenesená",J254,0)</f>
        <v>0</v>
      </c>
      <c r="BH254" s="212">
        <f>IF(N254="sníž. přenesená",J254,0)</f>
        <v>0</v>
      </c>
      <c r="BI254" s="212">
        <f>IF(N254="nulová",J254,0)</f>
        <v>0</v>
      </c>
      <c r="BJ254" s="17" t="s">
        <v>139</v>
      </c>
      <c r="BK254" s="212">
        <f>ROUND(I254*H254,2)</f>
        <v>0</v>
      </c>
      <c r="BL254" s="17" t="s">
        <v>179</v>
      </c>
      <c r="BM254" s="211" t="s">
        <v>437</v>
      </c>
    </row>
    <row r="255" s="2" customFormat="1">
      <c r="A255" s="38"/>
      <c r="B255" s="39"/>
      <c r="C255" s="40"/>
      <c r="D255" s="213" t="s">
        <v>141</v>
      </c>
      <c r="E255" s="40"/>
      <c r="F255" s="214" t="s">
        <v>436</v>
      </c>
      <c r="G255" s="40"/>
      <c r="H255" s="40"/>
      <c r="I255" s="215"/>
      <c r="J255" s="40"/>
      <c r="K255" s="40"/>
      <c r="L255" s="44"/>
      <c r="M255" s="216"/>
      <c r="N255" s="217"/>
      <c r="O255" s="85"/>
      <c r="P255" s="85"/>
      <c r="Q255" s="85"/>
      <c r="R255" s="85"/>
      <c r="S255" s="85"/>
      <c r="T255" s="86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141</v>
      </c>
      <c r="AU255" s="17" t="s">
        <v>138</v>
      </c>
    </row>
    <row r="256" s="2" customFormat="1">
      <c r="A256" s="38"/>
      <c r="B256" s="39"/>
      <c r="C256" s="40"/>
      <c r="D256" s="218" t="s">
        <v>143</v>
      </c>
      <c r="E256" s="40"/>
      <c r="F256" s="219" t="s">
        <v>438</v>
      </c>
      <c r="G256" s="40"/>
      <c r="H256" s="40"/>
      <c r="I256" s="215"/>
      <c r="J256" s="40"/>
      <c r="K256" s="40"/>
      <c r="L256" s="44"/>
      <c r="M256" s="216"/>
      <c r="N256" s="217"/>
      <c r="O256" s="85"/>
      <c r="P256" s="85"/>
      <c r="Q256" s="85"/>
      <c r="R256" s="85"/>
      <c r="S256" s="85"/>
      <c r="T256" s="86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143</v>
      </c>
      <c r="AU256" s="17" t="s">
        <v>138</v>
      </c>
    </row>
    <row r="257" s="2" customFormat="1" ht="24.15" customHeight="1">
      <c r="A257" s="38"/>
      <c r="B257" s="39"/>
      <c r="C257" s="220" t="s">
        <v>439</v>
      </c>
      <c r="D257" s="220" t="s">
        <v>176</v>
      </c>
      <c r="E257" s="221" t="s">
        <v>440</v>
      </c>
      <c r="F257" s="222" t="s">
        <v>441</v>
      </c>
      <c r="G257" s="223" t="s">
        <v>136</v>
      </c>
      <c r="H257" s="224">
        <v>1</v>
      </c>
      <c r="I257" s="225"/>
      <c r="J257" s="226">
        <f>ROUND(I257*H257,2)</f>
        <v>0</v>
      </c>
      <c r="K257" s="227"/>
      <c r="L257" s="228"/>
      <c r="M257" s="229" t="s">
        <v>19</v>
      </c>
      <c r="N257" s="230" t="s">
        <v>49</v>
      </c>
      <c r="O257" s="85"/>
      <c r="P257" s="209">
        <f>O257*H257</f>
        <v>0</v>
      </c>
      <c r="Q257" s="209">
        <v>0.00013999999999999999</v>
      </c>
      <c r="R257" s="209">
        <f>Q257*H257</f>
        <v>0.00013999999999999999</v>
      </c>
      <c r="S257" s="209">
        <v>0</v>
      </c>
      <c r="T257" s="21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11" t="s">
        <v>179</v>
      </c>
      <c r="AT257" s="211" t="s">
        <v>176</v>
      </c>
      <c r="AU257" s="211" t="s">
        <v>138</v>
      </c>
      <c r="AY257" s="17" t="s">
        <v>129</v>
      </c>
      <c r="BE257" s="212">
        <f>IF(N257="základní",J257,0)</f>
        <v>0</v>
      </c>
      <c r="BF257" s="212">
        <f>IF(N257="snížená",J257,0)</f>
        <v>0</v>
      </c>
      <c r="BG257" s="212">
        <f>IF(N257="zákl. přenesená",J257,0)</f>
        <v>0</v>
      </c>
      <c r="BH257" s="212">
        <f>IF(N257="sníž. přenesená",J257,0)</f>
        <v>0</v>
      </c>
      <c r="BI257" s="212">
        <f>IF(N257="nulová",J257,0)</f>
        <v>0</v>
      </c>
      <c r="BJ257" s="17" t="s">
        <v>139</v>
      </c>
      <c r="BK257" s="212">
        <f>ROUND(I257*H257,2)</f>
        <v>0</v>
      </c>
      <c r="BL257" s="17" t="s">
        <v>179</v>
      </c>
      <c r="BM257" s="211" t="s">
        <v>442</v>
      </c>
    </row>
    <row r="258" s="2" customFormat="1">
      <c r="A258" s="38"/>
      <c r="B258" s="39"/>
      <c r="C258" s="40"/>
      <c r="D258" s="213" t="s">
        <v>141</v>
      </c>
      <c r="E258" s="40"/>
      <c r="F258" s="214" t="s">
        <v>441</v>
      </c>
      <c r="G258" s="40"/>
      <c r="H258" s="40"/>
      <c r="I258" s="215"/>
      <c r="J258" s="40"/>
      <c r="K258" s="40"/>
      <c r="L258" s="44"/>
      <c r="M258" s="216"/>
      <c r="N258" s="217"/>
      <c r="O258" s="85"/>
      <c r="P258" s="85"/>
      <c r="Q258" s="85"/>
      <c r="R258" s="85"/>
      <c r="S258" s="85"/>
      <c r="T258" s="86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141</v>
      </c>
      <c r="AU258" s="17" t="s">
        <v>138</v>
      </c>
    </row>
    <row r="259" s="2" customFormat="1">
      <c r="A259" s="38"/>
      <c r="B259" s="39"/>
      <c r="C259" s="40"/>
      <c r="D259" s="218" t="s">
        <v>143</v>
      </c>
      <c r="E259" s="40"/>
      <c r="F259" s="219" t="s">
        <v>443</v>
      </c>
      <c r="G259" s="40"/>
      <c r="H259" s="40"/>
      <c r="I259" s="215"/>
      <c r="J259" s="40"/>
      <c r="K259" s="40"/>
      <c r="L259" s="44"/>
      <c r="M259" s="216"/>
      <c r="N259" s="217"/>
      <c r="O259" s="85"/>
      <c r="P259" s="85"/>
      <c r="Q259" s="85"/>
      <c r="R259" s="85"/>
      <c r="S259" s="85"/>
      <c r="T259" s="86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143</v>
      </c>
      <c r="AU259" s="17" t="s">
        <v>138</v>
      </c>
    </row>
    <row r="260" s="2" customFormat="1" ht="24.15" customHeight="1">
      <c r="A260" s="38"/>
      <c r="B260" s="39"/>
      <c r="C260" s="220" t="s">
        <v>444</v>
      </c>
      <c r="D260" s="220" t="s">
        <v>176</v>
      </c>
      <c r="E260" s="221" t="s">
        <v>445</v>
      </c>
      <c r="F260" s="222" t="s">
        <v>446</v>
      </c>
      <c r="G260" s="223" t="s">
        <v>447</v>
      </c>
      <c r="H260" s="224">
        <v>1</v>
      </c>
      <c r="I260" s="225"/>
      <c r="J260" s="226">
        <f>ROUND(I260*H260,2)</f>
        <v>0</v>
      </c>
      <c r="K260" s="227"/>
      <c r="L260" s="228"/>
      <c r="M260" s="229" t="s">
        <v>19</v>
      </c>
      <c r="N260" s="230" t="s">
        <v>49</v>
      </c>
      <c r="O260" s="85"/>
      <c r="P260" s="209">
        <f>O260*H260</f>
        <v>0</v>
      </c>
      <c r="Q260" s="209">
        <v>0.00044999999999999999</v>
      </c>
      <c r="R260" s="209">
        <f>Q260*H260</f>
        <v>0.00044999999999999999</v>
      </c>
      <c r="S260" s="209">
        <v>0</v>
      </c>
      <c r="T260" s="21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11" t="s">
        <v>179</v>
      </c>
      <c r="AT260" s="211" t="s">
        <v>176</v>
      </c>
      <c r="AU260" s="211" t="s">
        <v>138</v>
      </c>
      <c r="AY260" s="17" t="s">
        <v>129</v>
      </c>
      <c r="BE260" s="212">
        <f>IF(N260="základní",J260,0)</f>
        <v>0</v>
      </c>
      <c r="BF260" s="212">
        <f>IF(N260="snížená",J260,0)</f>
        <v>0</v>
      </c>
      <c r="BG260" s="212">
        <f>IF(N260="zákl. přenesená",J260,0)</f>
        <v>0</v>
      </c>
      <c r="BH260" s="212">
        <f>IF(N260="sníž. přenesená",J260,0)</f>
        <v>0</v>
      </c>
      <c r="BI260" s="212">
        <f>IF(N260="nulová",J260,0)</f>
        <v>0</v>
      </c>
      <c r="BJ260" s="17" t="s">
        <v>139</v>
      </c>
      <c r="BK260" s="212">
        <f>ROUND(I260*H260,2)</f>
        <v>0</v>
      </c>
      <c r="BL260" s="17" t="s">
        <v>179</v>
      </c>
      <c r="BM260" s="211" t="s">
        <v>448</v>
      </c>
    </row>
    <row r="261" s="2" customFormat="1">
      <c r="A261" s="38"/>
      <c r="B261" s="39"/>
      <c r="C261" s="40"/>
      <c r="D261" s="213" t="s">
        <v>141</v>
      </c>
      <c r="E261" s="40"/>
      <c r="F261" s="214" t="s">
        <v>449</v>
      </c>
      <c r="G261" s="40"/>
      <c r="H261" s="40"/>
      <c r="I261" s="215"/>
      <c r="J261" s="40"/>
      <c r="K261" s="40"/>
      <c r="L261" s="44"/>
      <c r="M261" s="216"/>
      <c r="N261" s="217"/>
      <c r="O261" s="85"/>
      <c r="P261" s="85"/>
      <c r="Q261" s="85"/>
      <c r="R261" s="85"/>
      <c r="S261" s="85"/>
      <c r="T261" s="86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141</v>
      </c>
      <c r="AU261" s="17" t="s">
        <v>138</v>
      </c>
    </row>
    <row r="262" s="2" customFormat="1">
      <c r="A262" s="38"/>
      <c r="B262" s="39"/>
      <c r="C262" s="40"/>
      <c r="D262" s="218" t="s">
        <v>143</v>
      </c>
      <c r="E262" s="40"/>
      <c r="F262" s="219" t="s">
        <v>450</v>
      </c>
      <c r="G262" s="40"/>
      <c r="H262" s="40"/>
      <c r="I262" s="215"/>
      <c r="J262" s="40"/>
      <c r="K262" s="40"/>
      <c r="L262" s="44"/>
      <c r="M262" s="216"/>
      <c r="N262" s="217"/>
      <c r="O262" s="85"/>
      <c r="P262" s="85"/>
      <c r="Q262" s="85"/>
      <c r="R262" s="85"/>
      <c r="S262" s="85"/>
      <c r="T262" s="86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143</v>
      </c>
      <c r="AU262" s="17" t="s">
        <v>138</v>
      </c>
    </row>
    <row r="263" s="12" customFormat="1" ht="22.8" customHeight="1">
      <c r="A263" s="12"/>
      <c r="B263" s="183"/>
      <c r="C263" s="184"/>
      <c r="D263" s="185" t="s">
        <v>74</v>
      </c>
      <c r="E263" s="197" t="s">
        <v>451</v>
      </c>
      <c r="F263" s="197" t="s">
        <v>452</v>
      </c>
      <c r="G263" s="184"/>
      <c r="H263" s="184"/>
      <c r="I263" s="187"/>
      <c r="J263" s="198">
        <f>BK263</f>
        <v>0</v>
      </c>
      <c r="K263" s="184"/>
      <c r="L263" s="189"/>
      <c r="M263" s="190"/>
      <c r="N263" s="191"/>
      <c r="O263" s="191"/>
      <c r="P263" s="192">
        <f>SUM(P264:P328)</f>
        <v>0</v>
      </c>
      <c r="Q263" s="191"/>
      <c r="R263" s="192">
        <f>SUM(R264:R328)</f>
        <v>0.093429999999999999</v>
      </c>
      <c r="S263" s="191"/>
      <c r="T263" s="193">
        <f>SUM(T264:T328)</f>
        <v>0.022504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194" t="s">
        <v>138</v>
      </c>
      <c r="AT263" s="195" t="s">
        <v>74</v>
      </c>
      <c r="AU263" s="195" t="s">
        <v>80</v>
      </c>
      <c r="AY263" s="194" t="s">
        <v>129</v>
      </c>
      <c r="BK263" s="196">
        <f>SUM(BK264:BK328)</f>
        <v>0</v>
      </c>
    </row>
    <row r="264" s="2" customFormat="1" ht="24.15" customHeight="1">
      <c r="A264" s="38"/>
      <c r="B264" s="39"/>
      <c r="C264" s="199" t="s">
        <v>8</v>
      </c>
      <c r="D264" s="199" t="s">
        <v>133</v>
      </c>
      <c r="E264" s="200" t="s">
        <v>453</v>
      </c>
      <c r="F264" s="201" t="s">
        <v>454</v>
      </c>
      <c r="G264" s="202" t="s">
        <v>267</v>
      </c>
      <c r="H264" s="203">
        <v>1</v>
      </c>
      <c r="I264" s="204"/>
      <c r="J264" s="205">
        <f>ROUND(I264*H264,2)</f>
        <v>0</v>
      </c>
      <c r="K264" s="206"/>
      <c r="L264" s="44"/>
      <c r="M264" s="207" t="s">
        <v>19</v>
      </c>
      <c r="N264" s="208" t="s">
        <v>49</v>
      </c>
      <c r="O264" s="85"/>
      <c r="P264" s="209">
        <f>O264*H264</f>
        <v>0</v>
      </c>
      <c r="Q264" s="209">
        <v>0</v>
      </c>
      <c r="R264" s="209">
        <f>Q264*H264</f>
        <v>0</v>
      </c>
      <c r="S264" s="209">
        <v>0.0022399999999999998</v>
      </c>
      <c r="T264" s="210">
        <f>S264*H264</f>
        <v>0.0022399999999999998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11" t="s">
        <v>160</v>
      </c>
      <c r="AT264" s="211" t="s">
        <v>133</v>
      </c>
      <c r="AU264" s="211" t="s">
        <v>138</v>
      </c>
      <c r="AY264" s="17" t="s">
        <v>129</v>
      </c>
      <c r="BE264" s="212">
        <f>IF(N264="základní",J264,0)</f>
        <v>0</v>
      </c>
      <c r="BF264" s="212">
        <f>IF(N264="snížená",J264,0)</f>
        <v>0</v>
      </c>
      <c r="BG264" s="212">
        <f>IF(N264="zákl. přenesená",J264,0)</f>
        <v>0</v>
      </c>
      <c r="BH264" s="212">
        <f>IF(N264="sníž. přenesená",J264,0)</f>
        <v>0</v>
      </c>
      <c r="BI264" s="212">
        <f>IF(N264="nulová",J264,0)</f>
        <v>0</v>
      </c>
      <c r="BJ264" s="17" t="s">
        <v>139</v>
      </c>
      <c r="BK264" s="212">
        <f>ROUND(I264*H264,2)</f>
        <v>0</v>
      </c>
      <c r="BL264" s="17" t="s">
        <v>160</v>
      </c>
      <c r="BM264" s="211" t="s">
        <v>455</v>
      </c>
    </row>
    <row r="265" s="2" customFormat="1">
      <c r="A265" s="38"/>
      <c r="B265" s="39"/>
      <c r="C265" s="40"/>
      <c r="D265" s="213" t="s">
        <v>141</v>
      </c>
      <c r="E265" s="40"/>
      <c r="F265" s="214" t="s">
        <v>456</v>
      </c>
      <c r="G265" s="40"/>
      <c r="H265" s="40"/>
      <c r="I265" s="215"/>
      <c r="J265" s="40"/>
      <c r="K265" s="40"/>
      <c r="L265" s="44"/>
      <c r="M265" s="216"/>
      <c r="N265" s="217"/>
      <c r="O265" s="85"/>
      <c r="P265" s="85"/>
      <c r="Q265" s="85"/>
      <c r="R265" s="85"/>
      <c r="S265" s="85"/>
      <c r="T265" s="86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141</v>
      </c>
      <c r="AU265" s="17" t="s">
        <v>138</v>
      </c>
    </row>
    <row r="266" s="2" customFormat="1">
      <c r="A266" s="38"/>
      <c r="B266" s="39"/>
      <c r="C266" s="40"/>
      <c r="D266" s="218" t="s">
        <v>143</v>
      </c>
      <c r="E266" s="40"/>
      <c r="F266" s="219" t="s">
        <v>457</v>
      </c>
      <c r="G266" s="40"/>
      <c r="H266" s="40"/>
      <c r="I266" s="215"/>
      <c r="J266" s="40"/>
      <c r="K266" s="40"/>
      <c r="L266" s="44"/>
      <c r="M266" s="216"/>
      <c r="N266" s="217"/>
      <c r="O266" s="85"/>
      <c r="P266" s="85"/>
      <c r="Q266" s="85"/>
      <c r="R266" s="85"/>
      <c r="S266" s="85"/>
      <c r="T266" s="86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143</v>
      </c>
      <c r="AU266" s="17" t="s">
        <v>138</v>
      </c>
    </row>
    <row r="267" s="2" customFormat="1" ht="24.15" customHeight="1">
      <c r="A267" s="38"/>
      <c r="B267" s="39"/>
      <c r="C267" s="199" t="s">
        <v>458</v>
      </c>
      <c r="D267" s="199" t="s">
        <v>133</v>
      </c>
      <c r="E267" s="200" t="s">
        <v>459</v>
      </c>
      <c r="F267" s="201" t="s">
        <v>460</v>
      </c>
      <c r="G267" s="202" t="s">
        <v>136</v>
      </c>
      <c r="H267" s="203">
        <v>1</v>
      </c>
      <c r="I267" s="204"/>
      <c r="J267" s="205">
        <f>ROUND(I267*H267,2)</f>
        <v>0</v>
      </c>
      <c r="K267" s="206"/>
      <c r="L267" s="44"/>
      <c r="M267" s="207" t="s">
        <v>19</v>
      </c>
      <c r="N267" s="208" t="s">
        <v>49</v>
      </c>
      <c r="O267" s="85"/>
      <c r="P267" s="209">
        <f>O267*H267</f>
        <v>0</v>
      </c>
      <c r="Q267" s="209">
        <v>0</v>
      </c>
      <c r="R267" s="209">
        <f>Q267*H267</f>
        <v>0</v>
      </c>
      <c r="S267" s="209">
        <v>0.010999999999999999</v>
      </c>
      <c r="T267" s="210">
        <f>S267*H267</f>
        <v>0.010999999999999999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11" t="s">
        <v>160</v>
      </c>
      <c r="AT267" s="211" t="s">
        <v>133</v>
      </c>
      <c r="AU267" s="211" t="s">
        <v>138</v>
      </c>
      <c r="AY267" s="17" t="s">
        <v>129</v>
      </c>
      <c r="BE267" s="212">
        <f>IF(N267="základní",J267,0)</f>
        <v>0</v>
      </c>
      <c r="BF267" s="212">
        <f>IF(N267="snížená",J267,0)</f>
        <v>0</v>
      </c>
      <c r="BG267" s="212">
        <f>IF(N267="zákl. přenesená",J267,0)</f>
        <v>0</v>
      </c>
      <c r="BH267" s="212">
        <f>IF(N267="sníž. přenesená",J267,0)</f>
        <v>0</v>
      </c>
      <c r="BI267" s="212">
        <f>IF(N267="nulová",J267,0)</f>
        <v>0</v>
      </c>
      <c r="BJ267" s="17" t="s">
        <v>139</v>
      </c>
      <c r="BK267" s="212">
        <f>ROUND(I267*H267,2)</f>
        <v>0</v>
      </c>
      <c r="BL267" s="17" t="s">
        <v>160</v>
      </c>
      <c r="BM267" s="211" t="s">
        <v>461</v>
      </c>
    </row>
    <row r="268" s="2" customFormat="1">
      <c r="A268" s="38"/>
      <c r="B268" s="39"/>
      <c r="C268" s="40"/>
      <c r="D268" s="213" t="s">
        <v>141</v>
      </c>
      <c r="E268" s="40"/>
      <c r="F268" s="214" t="s">
        <v>462</v>
      </c>
      <c r="G268" s="40"/>
      <c r="H268" s="40"/>
      <c r="I268" s="215"/>
      <c r="J268" s="40"/>
      <c r="K268" s="40"/>
      <c r="L268" s="44"/>
      <c r="M268" s="216"/>
      <c r="N268" s="217"/>
      <c r="O268" s="85"/>
      <c r="P268" s="85"/>
      <c r="Q268" s="85"/>
      <c r="R268" s="85"/>
      <c r="S268" s="85"/>
      <c r="T268" s="86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141</v>
      </c>
      <c r="AU268" s="17" t="s">
        <v>138</v>
      </c>
    </row>
    <row r="269" s="2" customFormat="1">
      <c r="A269" s="38"/>
      <c r="B269" s="39"/>
      <c r="C269" s="40"/>
      <c r="D269" s="218" t="s">
        <v>143</v>
      </c>
      <c r="E269" s="40"/>
      <c r="F269" s="219" t="s">
        <v>463</v>
      </c>
      <c r="G269" s="40"/>
      <c r="H269" s="40"/>
      <c r="I269" s="215"/>
      <c r="J269" s="40"/>
      <c r="K269" s="40"/>
      <c r="L269" s="44"/>
      <c r="M269" s="216"/>
      <c r="N269" s="217"/>
      <c r="O269" s="85"/>
      <c r="P269" s="85"/>
      <c r="Q269" s="85"/>
      <c r="R269" s="85"/>
      <c r="S269" s="85"/>
      <c r="T269" s="86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143</v>
      </c>
      <c r="AU269" s="17" t="s">
        <v>138</v>
      </c>
    </row>
    <row r="270" s="2" customFormat="1" ht="33" customHeight="1">
      <c r="A270" s="38"/>
      <c r="B270" s="39"/>
      <c r="C270" s="199" t="s">
        <v>464</v>
      </c>
      <c r="D270" s="199" t="s">
        <v>133</v>
      </c>
      <c r="E270" s="200" t="s">
        <v>465</v>
      </c>
      <c r="F270" s="201" t="s">
        <v>466</v>
      </c>
      <c r="G270" s="202" t="s">
        <v>136</v>
      </c>
      <c r="H270" s="203">
        <v>8</v>
      </c>
      <c r="I270" s="204"/>
      <c r="J270" s="205">
        <f>ROUND(I270*H270,2)</f>
        <v>0</v>
      </c>
      <c r="K270" s="206"/>
      <c r="L270" s="44"/>
      <c r="M270" s="207" t="s">
        <v>19</v>
      </c>
      <c r="N270" s="208" t="s">
        <v>49</v>
      </c>
      <c r="O270" s="85"/>
      <c r="P270" s="209">
        <f>O270*H270</f>
        <v>0</v>
      </c>
      <c r="Q270" s="209">
        <v>0</v>
      </c>
      <c r="R270" s="209">
        <f>Q270*H270</f>
        <v>0</v>
      </c>
      <c r="S270" s="209">
        <v>4.8000000000000001E-05</v>
      </c>
      <c r="T270" s="210">
        <f>S270*H270</f>
        <v>0.00038400000000000001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11" t="s">
        <v>160</v>
      </c>
      <c r="AT270" s="211" t="s">
        <v>133</v>
      </c>
      <c r="AU270" s="211" t="s">
        <v>138</v>
      </c>
      <c r="AY270" s="17" t="s">
        <v>129</v>
      </c>
      <c r="BE270" s="212">
        <f>IF(N270="základní",J270,0)</f>
        <v>0</v>
      </c>
      <c r="BF270" s="212">
        <f>IF(N270="snížená",J270,0)</f>
        <v>0</v>
      </c>
      <c r="BG270" s="212">
        <f>IF(N270="zákl. přenesená",J270,0)</f>
        <v>0</v>
      </c>
      <c r="BH270" s="212">
        <f>IF(N270="sníž. přenesená",J270,0)</f>
        <v>0</v>
      </c>
      <c r="BI270" s="212">
        <f>IF(N270="nulová",J270,0)</f>
        <v>0</v>
      </c>
      <c r="BJ270" s="17" t="s">
        <v>139</v>
      </c>
      <c r="BK270" s="212">
        <f>ROUND(I270*H270,2)</f>
        <v>0</v>
      </c>
      <c r="BL270" s="17" t="s">
        <v>160</v>
      </c>
      <c r="BM270" s="211" t="s">
        <v>467</v>
      </c>
    </row>
    <row r="271" s="2" customFormat="1">
      <c r="A271" s="38"/>
      <c r="B271" s="39"/>
      <c r="C271" s="40"/>
      <c r="D271" s="213" t="s">
        <v>141</v>
      </c>
      <c r="E271" s="40"/>
      <c r="F271" s="214" t="s">
        <v>468</v>
      </c>
      <c r="G271" s="40"/>
      <c r="H271" s="40"/>
      <c r="I271" s="215"/>
      <c r="J271" s="40"/>
      <c r="K271" s="40"/>
      <c r="L271" s="44"/>
      <c r="M271" s="216"/>
      <c r="N271" s="217"/>
      <c r="O271" s="85"/>
      <c r="P271" s="85"/>
      <c r="Q271" s="85"/>
      <c r="R271" s="85"/>
      <c r="S271" s="85"/>
      <c r="T271" s="86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141</v>
      </c>
      <c r="AU271" s="17" t="s">
        <v>138</v>
      </c>
    </row>
    <row r="272" s="2" customFormat="1">
      <c r="A272" s="38"/>
      <c r="B272" s="39"/>
      <c r="C272" s="40"/>
      <c r="D272" s="218" t="s">
        <v>143</v>
      </c>
      <c r="E272" s="40"/>
      <c r="F272" s="219" t="s">
        <v>469</v>
      </c>
      <c r="G272" s="40"/>
      <c r="H272" s="40"/>
      <c r="I272" s="215"/>
      <c r="J272" s="40"/>
      <c r="K272" s="40"/>
      <c r="L272" s="44"/>
      <c r="M272" s="216"/>
      <c r="N272" s="217"/>
      <c r="O272" s="85"/>
      <c r="P272" s="85"/>
      <c r="Q272" s="85"/>
      <c r="R272" s="85"/>
      <c r="S272" s="85"/>
      <c r="T272" s="86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143</v>
      </c>
      <c r="AU272" s="17" t="s">
        <v>138</v>
      </c>
    </row>
    <row r="273" s="2" customFormat="1" ht="37.8" customHeight="1">
      <c r="A273" s="38"/>
      <c r="B273" s="39"/>
      <c r="C273" s="199" t="s">
        <v>470</v>
      </c>
      <c r="D273" s="199" t="s">
        <v>133</v>
      </c>
      <c r="E273" s="200" t="s">
        <v>471</v>
      </c>
      <c r="F273" s="201" t="s">
        <v>472</v>
      </c>
      <c r="G273" s="202" t="s">
        <v>136</v>
      </c>
      <c r="H273" s="203">
        <v>10</v>
      </c>
      <c r="I273" s="204"/>
      <c r="J273" s="205">
        <f>ROUND(I273*H273,2)</f>
        <v>0</v>
      </c>
      <c r="K273" s="206"/>
      <c r="L273" s="44"/>
      <c r="M273" s="207" t="s">
        <v>19</v>
      </c>
      <c r="N273" s="208" t="s">
        <v>49</v>
      </c>
      <c r="O273" s="85"/>
      <c r="P273" s="209">
        <f>O273*H273</f>
        <v>0</v>
      </c>
      <c r="Q273" s="209">
        <v>0</v>
      </c>
      <c r="R273" s="209">
        <f>Q273*H273</f>
        <v>0</v>
      </c>
      <c r="S273" s="209">
        <v>4.8000000000000001E-05</v>
      </c>
      <c r="T273" s="210">
        <f>S273*H273</f>
        <v>0.00048000000000000001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11" t="s">
        <v>160</v>
      </c>
      <c r="AT273" s="211" t="s">
        <v>133</v>
      </c>
      <c r="AU273" s="211" t="s">
        <v>138</v>
      </c>
      <c r="AY273" s="17" t="s">
        <v>129</v>
      </c>
      <c r="BE273" s="212">
        <f>IF(N273="základní",J273,0)</f>
        <v>0</v>
      </c>
      <c r="BF273" s="212">
        <f>IF(N273="snížená",J273,0)</f>
        <v>0</v>
      </c>
      <c r="BG273" s="212">
        <f>IF(N273="zákl. přenesená",J273,0)</f>
        <v>0</v>
      </c>
      <c r="BH273" s="212">
        <f>IF(N273="sníž. přenesená",J273,0)</f>
        <v>0</v>
      </c>
      <c r="BI273" s="212">
        <f>IF(N273="nulová",J273,0)</f>
        <v>0</v>
      </c>
      <c r="BJ273" s="17" t="s">
        <v>139</v>
      </c>
      <c r="BK273" s="212">
        <f>ROUND(I273*H273,2)</f>
        <v>0</v>
      </c>
      <c r="BL273" s="17" t="s">
        <v>160</v>
      </c>
      <c r="BM273" s="211" t="s">
        <v>473</v>
      </c>
    </row>
    <row r="274" s="2" customFormat="1">
      <c r="A274" s="38"/>
      <c r="B274" s="39"/>
      <c r="C274" s="40"/>
      <c r="D274" s="213" t="s">
        <v>141</v>
      </c>
      <c r="E274" s="40"/>
      <c r="F274" s="214" t="s">
        <v>474</v>
      </c>
      <c r="G274" s="40"/>
      <c r="H274" s="40"/>
      <c r="I274" s="215"/>
      <c r="J274" s="40"/>
      <c r="K274" s="40"/>
      <c r="L274" s="44"/>
      <c r="M274" s="216"/>
      <c r="N274" s="217"/>
      <c r="O274" s="85"/>
      <c r="P274" s="85"/>
      <c r="Q274" s="85"/>
      <c r="R274" s="85"/>
      <c r="S274" s="85"/>
      <c r="T274" s="86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141</v>
      </c>
      <c r="AU274" s="17" t="s">
        <v>138</v>
      </c>
    </row>
    <row r="275" s="2" customFormat="1">
      <c r="A275" s="38"/>
      <c r="B275" s="39"/>
      <c r="C275" s="40"/>
      <c r="D275" s="218" t="s">
        <v>143</v>
      </c>
      <c r="E275" s="40"/>
      <c r="F275" s="219" t="s">
        <v>475</v>
      </c>
      <c r="G275" s="40"/>
      <c r="H275" s="40"/>
      <c r="I275" s="215"/>
      <c r="J275" s="40"/>
      <c r="K275" s="40"/>
      <c r="L275" s="44"/>
      <c r="M275" s="216"/>
      <c r="N275" s="217"/>
      <c r="O275" s="85"/>
      <c r="P275" s="85"/>
      <c r="Q275" s="85"/>
      <c r="R275" s="85"/>
      <c r="S275" s="85"/>
      <c r="T275" s="86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143</v>
      </c>
      <c r="AU275" s="17" t="s">
        <v>138</v>
      </c>
    </row>
    <row r="276" s="2" customFormat="1" ht="33" customHeight="1">
      <c r="A276" s="38"/>
      <c r="B276" s="39"/>
      <c r="C276" s="199" t="s">
        <v>476</v>
      </c>
      <c r="D276" s="199" t="s">
        <v>133</v>
      </c>
      <c r="E276" s="200" t="s">
        <v>477</v>
      </c>
      <c r="F276" s="201" t="s">
        <v>478</v>
      </c>
      <c r="G276" s="202" t="s">
        <v>136</v>
      </c>
      <c r="H276" s="203">
        <v>2</v>
      </c>
      <c r="I276" s="204"/>
      <c r="J276" s="205">
        <f>ROUND(I276*H276,2)</f>
        <v>0</v>
      </c>
      <c r="K276" s="206"/>
      <c r="L276" s="44"/>
      <c r="M276" s="207" t="s">
        <v>19</v>
      </c>
      <c r="N276" s="208" t="s">
        <v>49</v>
      </c>
      <c r="O276" s="85"/>
      <c r="P276" s="209">
        <f>O276*H276</f>
        <v>0</v>
      </c>
      <c r="Q276" s="209">
        <v>0</v>
      </c>
      <c r="R276" s="209">
        <f>Q276*H276</f>
        <v>0</v>
      </c>
      <c r="S276" s="209">
        <v>0.0030000000000000001</v>
      </c>
      <c r="T276" s="210">
        <f>S276*H276</f>
        <v>0.0060000000000000001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11" t="s">
        <v>160</v>
      </c>
      <c r="AT276" s="211" t="s">
        <v>133</v>
      </c>
      <c r="AU276" s="211" t="s">
        <v>138</v>
      </c>
      <c r="AY276" s="17" t="s">
        <v>129</v>
      </c>
      <c r="BE276" s="212">
        <f>IF(N276="základní",J276,0)</f>
        <v>0</v>
      </c>
      <c r="BF276" s="212">
        <f>IF(N276="snížená",J276,0)</f>
        <v>0</v>
      </c>
      <c r="BG276" s="212">
        <f>IF(N276="zákl. přenesená",J276,0)</f>
        <v>0</v>
      </c>
      <c r="BH276" s="212">
        <f>IF(N276="sníž. přenesená",J276,0)</f>
        <v>0</v>
      </c>
      <c r="BI276" s="212">
        <f>IF(N276="nulová",J276,0)</f>
        <v>0</v>
      </c>
      <c r="BJ276" s="17" t="s">
        <v>139</v>
      </c>
      <c r="BK276" s="212">
        <f>ROUND(I276*H276,2)</f>
        <v>0</v>
      </c>
      <c r="BL276" s="17" t="s">
        <v>160</v>
      </c>
      <c r="BM276" s="211" t="s">
        <v>479</v>
      </c>
    </row>
    <row r="277" s="2" customFormat="1">
      <c r="A277" s="38"/>
      <c r="B277" s="39"/>
      <c r="C277" s="40"/>
      <c r="D277" s="213" t="s">
        <v>141</v>
      </c>
      <c r="E277" s="40"/>
      <c r="F277" s="214" t="s">
        <v>480</v>
      </c>
      <c r="G277" s="40"/>
      <c r="H277" s="40"/>
      <c r="I277" s="215"/>
      <c r="J277" s="40"/>
      <c r="K277" s="40"/>
      <c r="L277" s="44"/>
      <c r="M277" s="216"/>
      <c r="N277" s="217"/>
      <c r="O277" s="85"/>
      <c r="P277" s="85"/>
      <c r="Q277" s="85"/>
      <c r="R277" s="85"/>
      <c r="S277" s="85"/>
      <c r="T277" s="86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141</v>
      </c>
      <c r="AU277" s="17" t="s">
        <v>138</v>
      </c>
    </row>
    <row r="278" s="2" customFormat="1">
      <c r="A278" s="38"/>
      <c r="B278" s="39"/>
      <c r="C278" s="40"/>
      <c r="D278" s="218" t="s">
        <v>143</v>
      </c>
      <c r="E278" s="40"/>
      <c r="F278" s="219" t="s">
        <v>481</v>
      </c>
      <c r="G278" s="40"/>
      <c r="H278" s="40"/>
      <c r="I278" s="215"/>
      <c r="J278" s="40"/>
      <c r="K278" s="40"/>
      <c r="L278" s="44"/>
      <c r="M278" s="216"/>
      <c r="N278" s="217"/>
      <c r="O278" s="85"/>
      <c r="P278" s="85"/>
      <c r="Q278" s="85"/>
      <c r="R278" s="85"/>
      <c r="S278" s="85"/>
      <c r="T278" s="86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143</v>
      </c>
      <c r="AU278" s="17" t="s">
        <v>138</v>
      </c>
    </row>
    <row r="279" s="2" customFormat="1" ht="24.15" customHeight="1">
      <c r="A279" s="38"/>
      <c r="B279" s="39"/>
      <c r="C279" s="199" t="s">
        <v>482</v>
      </c>
      <c r="D279" s="199" t="s">
        <v>133</v>
      </c>
      <c r="E279" s="200" t="s">
        <v>483</v>
      </c>
      <c r="F279" s="201" t="s">
        <v>484</v>
      </c>
      <c r="G279" s="202" t="s">
        <v>136</v>
      </c>
      <c r="H279" s="203">
        <v>6</v>
      </c>
      <c r="I279" s="204"/>
      <c r="J279" s="205">
        <f>ROUND(I279*H279,2)</f>
        <v>0</v>
      </c>
      <c r="K279" s="206"/>
      <c r="L279" s="44"/>
      <c r="M279" s="207" t="s">
        <v>19</v>
      </c>
      <c r="N279" s="208" t="s">
        <v>49</v>
      </c>
      <c r="O279" s="85"/>
      <c r="P279" s="209">
        <f>O279*H279</f>
        <v>0</v>
      </c>
      <c r="Q279" s="209">
        <v>0</v>
      </c>
      <c r="R279" s="209">
        <f>Q279*H279</f>
        <v>0</v>
      </c>
      <c r="S279" s="209">
        <v>0.00040000000000000002</v>
      </c>
      <c r="T279" s="210">
        <f>S279*H279</f>
        <v>0.0024000000000000002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11" t="s">
        <v>160</v>
      </c>
      <c r="AT279" s="211" t="s">
        <v>133</v>
      </c>
      <c r="AU279" s="211" t="s">
        <v>138</v>
      </c>
      <c r="AY279" s="17" t="s">
        <v>129</v>
      </c>
      <c r="BE279" s="212">
        <f>IF(N279="základní",J279,0)</f>
        <v>0</v>
      </c>
      <c r="BF279" s="212">
        <f>IF(N279="snížená",J279,0)</f>
        <v>0</v>
      </c>
      <c r="BG279" s="212">
        <f>IF(N279="zákl. přenesená",J279,0)</f>
        <v>0</v>
      </c>
      <c r="BH279" s="212">
        <f>IF(N279="sníž. přenesená",J279,0)</f>
        <v>0</v>
      </c>
      <c r="BI279" s="212">
        <f>IF(N279="nulová",J279,0)</f>
        <v>0</v>
      </c>
      <c r="BJ279" s="17" t="s">
        <v>139</v>
      </c>
      <c r="BK279" s="212">
        <f>ROUND(I279*H279,2)</f>
        <v>0</v>
      </c>
      <c r="BL279" s="17" t="s">
        <v>160</v>
      </c>
      <c r="BM279" s="211" t="s">
        <v>485</v>
      </c>
    </row>
    <row r="280" s="2" customFormat="1">
      <c r="A280" s="38"/>
      <c r="B280" s="39"/>
      <c r="C280" s="40"/>
      <c r="D280" s="213" t="s">
        <v>141</v>
      </c>
      <c r="E280" s="40"/>
      <c r="F280" s="214" t="s">
        <v>486</v>
      </c>
      <c r="G280" s="40"/>
      <c r="H280" s="40"/>
      <c r="I280" s="215"/>
      <c r="J280" s="40"/>
      <c r="K280" s="40"/>
      <c r="L280" s="44"/>
      <c r="M280" s="216"/>
      <c r="N280" s="217"/>
      <c r="O280" s="85"/>
      <c r="P280" s="85"/>
      <c r="Q280" s="85"/>
      <c r="R280" s="85"/>
      <c r="S280" s="85"/>
      <c r="T280" s="86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141</v>
      </c>
      <c r="AU280" s="17" t="s">
        <v>138</v>
      </c>
    </row>
    <row r="281" s="2" customFormat="1">
      <c r="A281" s="38"/>
      <c r="B281" s="39"/>
      <c r="C281" s="40"/>
      <c r="D281" s="218" t="s">
        <v>143</v>
      </c>
      <c r="E281" s="40"/>
      <c r="F281" s="219" t="s">
        <v>487</v>
      </c>
      <c r="G281" s="40"/>
      <c r="H281" s="40"/>
      <c r="I281" s="215"/>
      <c r="J281" s="40"/>
      <c r="K281" s="40"/>
      <c r="L281" s="44"/>
      <c r="M281" s="216"/>
      <c r="N281" s="217"/>
      <c r="O281" s="85"/>
      <c r="P281" s="85"/>
      <c r="Q281" s="85"/>
      <c r="R281" s="85"/>
      <c r="S281" s="85"/>
      <c r="T281" s="86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143</v>
      </c>
      <c r="AU281" s="17" t="s">
        <v>138</v>
      </c>
    </row>
    <row r="282" s="2" customFormat="1" ht="33" customHeight="1">
      <c r="A282" s="38"/>
      <c r="B282" s="39"/>
      <c r="C282" s="199" t="s">
        <v>488</v>
      </c>
      <c r="D282" s="199" t="s">
        <v>133</v>
      </c>
      <c r="E282" s="200" t="s">
        <v>489</v>
      </c>
      <c r="F282" s="201" t="s">
        <v>490</v>
      </c>
      <c r="G282" s="202" t="s">
        <v>267</v>
      </c>
      <c r="H282" s="203">
        <v>1</v>
      </c>
      <c r="I282" s="204"/>
      <c r="J282" s="205">
        <f>ROUND(I282*H282,2)</f>
        <v>0</v>
      </c>
      <c r="K282" s="206"/>
      <c r="L282" s="44"/>
      <c r="M282" s="207" t="s">
        <v>19</v>
      </c>
      <c r="N282" s="208" t="s">
        <v>49</v>
      </c>
      <c r="O282" s="85"/>
      <c r="P282" s="209">
        <f>O282*H282</f>
        <v>0</v>
      </c>
      <c r="Q282" s="209">
        <v>0</v>
      </c>
      <c r="R282" s="209">
        <f>Q282*H282</f>
        <v>0</v>
      </c>
      <c r="S282" s="209">
        <v>0</v>
      </c>
      <c r="T282" s="210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11" t="s">
        <v>160</v>
      </c>
      <c r="AT282" s="211" t="s">
        <v>133</v>
      </c>
      <c r="AU282" s="211" t="s">
        <v>138</v>
      </c>
      <c r="AY282" s="17" t="s">
        <v>129</v>
      </c>
      <c r="BE282" s="212">
        <f>IF(N282="základní",J282,0)</f>
        <v>0</v>
      </c>
      <c r="BF282" s="212">
        <f>IF(N282="snížená",J282,0)</f>
        <v>0</v>
      </c>
      <c r="BG282" s="212">
        <f>IF(N282="zákl. přenesená",J282,0)</f>
        <v>0</v>
      </c>
      <c r="BH282" s="212">
        <f>IF(N282="sníž. přenesená",J282,0)</f>
        <v>0</v>
      </c>
      <c r="BI282" s="212">
        <f>IF(N282="nulová",J282,0)</f>
        <v>0</v>
      </c>
      <c r="BJ282" s="17" t="s">
        <v>139</v>
      </c>
      <c r="BK282" s="212">
        <f>ROUND(I282*H282,2)</f>
        <v>0</v>
      </c>
      <c r="BL282" s="17" t="s">
        <v>160</v>
      </c>
      <c r="BM282" s="211" t="s">
        <v>491</v>
      </c>
    </row>
    <row r="283" s="2" customFormat="1">
      <c r="A283" s="38"/>
      <c r="B283" s="39"/>
      <c r="C283" s="40"/>
      <c r="D283" s="213" t="s">
        <v>141</v>
      </c>
      <c r="E283" s="40"/>
      <c r="F283" s="214" t="s">
        <v>492</v>
      </c>
      <c r="G283" s="40"/>
      <c r="H283" s="40"/>
      <c r="I283" s="215"/>
      <c r="J283" s="40"/>
      <c r="K283" s="40"/>
      <c r="L283" s="44"/>
      <c r="M283" s="216"/>
      <c r="N283" s="217"/>
      <c r="O283" s="85"/>
      <c r="P283" s="85"/>
      <c r="Q283" s="85"/>
      <c r="R283" s="85"/>
      <c r="S283" s="85"/>
      <c r="T283" s="86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141</v>
      </c>
      <c r="AU283" s="17" t="s">
        <v>138</v>
      </c>
    </row>
    <row r="284" s="2" customFormat="1">
      <c r="A284" s="38"/>
      <c r="B284" s="39"/>
      <c r="C284" s="40"/>
      <c r="D284" s="218" t="s">
        <v>143</v>
      </c>
      <c r="E284" s="40"/>
      <c r="F284" s="219" t="s">
        <v>493</v>
      </c>
      <c r="G284" s="40"/>
      <c r="H284" s="40"/>
      <c r="I284" s="215"/>
      <c r="J284" s="40"/>
      <c r="K284" s="40"/>
      <c r="L284" s="44"/>
      <c r="M284" s="216"/>
      <c r="N284" s="217"/>
      <c r="O284" s="85"/>
      <c r="P284" s="85"/>
      <c r="Q284" s="85"/>
      <c r="R284" s="85"/>
      <c r="S284" s="85"/>
      <c r="T284" s="86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143</v>
      </c>
      <c r="AU284" s="17" t="s">
        <v>138</v>
      </c>
    </row>
    <row r="285" s="2" customFormat="1" ht="24.15" customHeight="1">
      <c r="A285" s="38"/>
      <c r="B285" s="39"/>
      <c r="C285" s="199" t="s">
        <v>494</v>
      </c>
      <c r="D285" s="199" t="s">
        <v>133</v>
      </c>
      <c r="E285" s="200" t="s">
        <v>495</v>
      </c>
      <c r="F285" s="201" t="s">
        <v>496</v>
      </c>
      <c r="G285" s="202" t="s">
        <v>267</v>
      </c>
      <c r="H285" s="203">
        <v>1</v>
      </c>
      <c r="I285" s="204"/>
      <c r="J285" s="205">
        <f>ROUND(I285*H285,2)</f>
        <v>0</v>
      </c>
      <c r="K285" s="206"/>
      <c r="L285" s="44"/>
      <c r="M285" s="207" t="s">
        <v>19</v>
      </c>
      <c r="N285" s="208" t="s">
        <v>49</v>
      </c>
      <c r="O285" s="85"/>
      <c r="P285" s="209">
        <f>O285*H285</f>
        <v>0</v>
      </c>
      <c r="Q285" s="209">
        <v>0</v>
      </c>
      <c r="R285" s="209">
        <f>Q285*H285</f>
        <v>0</v>
      </c>
      <c r="S285" s="209">
        <v>0</v>
      </c>
      <c r="T285" s="210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11" t="s">
        <v>160</v>
      </c>
      <c r="AT285" s="211" t="s">
        <v>133</v>
      </c>
      <c r="AU285" s="211" t="s">
        <v>138</v>
      </c>
      <c r="AY285" s="17" t="s">
        <v>129</v>
      </c>
      <c r="BE285" s="212">
        <f>IF(N285="základní",J285,0)</f>
        <v>0</v>
      </c>
      <c r="BF285" s="212">
        <f>IF(N285="snížená",J285,0)</f>
        <v>0</v>
      </c>
      <c r="BG285" s="212">
        <f>IF(N285="zákl. přenesená",J285,0)</f>
        <v>0</v>
      </c>
      <c r="BH285" s="212">
        <f>IF(N285="sníž. přenesená",J285,0)</f>
        <v>0</v>
      </c>
      <c r="BI285" s="212">
        <f>IF(N285="nulová",J285,0)</f>
        <v>0</v>
      </c>
      <c r="BJ285" s="17" t="s">
        <v>139</v>
      </c>
      <c r="BK285" s="212">
        <f>ROUND(I285*H285,2)</f>
        <v>0</v>
      </c>
      <c r="BL285" s="17" t="s">
        <v>160</v>
      </c>
      <c r="BM285" s="211" t="s">
        <v>497</v>
      </c>
    </row>
    <row r="286" s="2" customFormat="1">
      <c r="A286" s="38"/>
      <c r="B286" s="39"/>
      <c r="C286" s="40"/>
      <c r="D286" s="213" t="s">
        <v>141</v>
      </c>
      <c r="E286" s="40"/>
      <c r="F286" s="214" t="s">
        <v>498</v>
      </c>
      <c r="G286" s="40"/>
      <c r="H286" s="40"/>
      <c r="I286" s="215"/>
      <c r="J286" s="40"/>
      <c r="K286" s="40"/>
      <c r="L286" s="44"/>
      <c r="M286" s="216"/>
      <c r="N286" s="217"/>
      <c r="O286" s="85"/>
      <c r="P286" s="85"/>
      <c r="Q286" s="85"/>
      <c r="R286" s="85"/>
      <c r="S286" s="85"/>
      <c r="T286" s="86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141</v>
      </c>
      <c r="AU286" s="17" t="s">
        <v>138</v>
      </c>
    </row>
    <row r="287" s="2" customFormat="1">
      <c r="A287" s="38"/>
      <c r="B287" s="39"/>
      <c r="C287" s="40"/>
      <c r="D287" s="218" t="s">
        <v>143</v>
      </c>
      <c r="E287" s="40"/>
      <c r="F287" s="219" t="s">
        <v>499</v>
      </c>
      <c r="G287" s="40"/>
      <c r="H287" s="40"/>
      <c r="I287" s="215"/>
      <c r="J287" s="40"/>
      <c r="K287" s="40"/>
      <c r="L287" s="44"/>
      <c r="M287" s="216"/>
      <c r="N287" s="217"/>
      <c r="O287" s="85"/>
      <c r="P287" s="85"/>
      <c r="Q287" s="85"/>
      <c r="R287" s="85"/>
      <c r="S287" s="85"/>
      <c r="T287" s="86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143</v>
      </c>
      <c r="AU287" s="17" t="s">
        <v>138</v>
      </c>
    </row>
    <row r="288" s="2" customFormat="1" ht="24.15" customHeight="1">
      <c r="A288" s="38"/>
      <c r="B288" s="39"/>
      <c r="C288" s="199" t="s">
        <v>500</v>
      </c>
      <c r="D288" s="199" t="s">
        <v>133</v>
      </c>
      <c r="E288" s="200" t="s">
        <v>501</v>
      </c>
      <c r="F288" s="201" t="s">
        <v>502</v>
      </c>
      <c r="G288" s="202" t="s">
        <v>136</v>
      </c>
      <c r="H288" s="203">
        <v>1</v>
      </c>
      <c r="I288" s="204"/>
      <c r="J288" s="205">
        <f>ROUND(I288*H288,2)</f>
        <v>0</v>
      </c>
      <c r="K288" s="206"/>
      <c r="L288" s="44"/>
      <c r="M288" s="207" t="s">
        <v>19</v>
      </c>
      <c r="N288" s="208" t="s">
        <v>49</v>
      </c>
      <c r="O288" s="85"/>
      <c r="P288" s="209">
        <f>O288*H288</f>
        <v>0</v>
      </c>
      <c r="Q288" s="209">
        <v>0</v>
      </c>
      <c r="R288" s="209">
        <f>Q288*H288</f>
        <v>0</v>
      </c>
      <c r="S288" s="209">
        <v>0</v>
      </c>
      <c r="T288" s="21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11" t="s">
        <v>160</v>
      </c>
      <c r="AT288" s="211" t="s">
        <v>133</v>
      </c>
      <c r="AU288" s="211" t="s">
        <v>138</v>
      </c>
      <c r="AY288" s="17" t="s">
        <v>129</v>
      </c>
      <c r="BE288" s="212">
        <f>IF(N288="základní",J288,0)</f>
        <v>0</v>
      </c>
      <c r="BF288" s="212">
        <f>IF(N288="snížená",J288,0)</f>
        <v>0</v>
      </c>
      <c r="BG288" s="212">
        <f>IF(N288="zákl. přenesená",J288,0)</f>
        <v>0</v>
      </c>
      <c r="BH288" s="212">
        <f>IF(N288="sníž. přenesená",J288,0)</f>
        <v>0</v>
      </c>
      <c r="BI288" s="212">
        <f>IF(N288="nulová",J288,0)</f>
        <v>0</v>
      </c>
      <c r="BJ288" s="17" t="s">
        <v>139</v>
      </c>
      <c r="BK288" s="212">
        <f>ROUND(I288*H288,2)</f>
        <v>0</v>
      </c>
      <c r="BL288" s="17" t="s">
        <v>160</v>
      </c>
      <c r="BM288" s="211" t="s">
        <v>503</v>
      </c>
    </row>
    <row r="289" s="2" customFormat="1">
      <c r="A289" s="38"/>
      <c r="B289" s="39"/>
      <c r="C289" s="40"/>
      <c r="D289" s="213" t="s">
        <v>141</v>
      </c>
      <c r="E289" s="40"/>
      <c r="F289" s="214" t="s">
        <v>504</v>
      </c>
      <c r="G289" s="40"/>
      <c r="H289" s="40"/>
      <c r="I289" s="215"/>
      <c r="J289" s="40"/>
      <c r="K289" s="40"/>
      <c r="L289" s="44"/>
      <c r="M289" s="216"/>
      <c r="N289" s="217"/>
      <c r="O289" s="85"/>
      <c r="P289" s="85"/>
      <c r="Q289" s="85"/>
      <c r="R289" s="85"/>
      <c r="S289" s="85"/>
      <c r="T289" s="86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141</v>
      </c>
      <c r="AU289" s="17" t="s">
        <v>138</v>
      </c>
    </row>
    <row r="290" s="2" customFormat="1">
      <c r="A290" s="38"/>
      <c r="B290" s="39"/>
      <c r="C290" s="40"/>
      <c r="D290" s="218" t="s">
        <v>143</v>
      </c>
      <c r="E290" s="40"/>
      <c r="F290" s="219" t="s">
        <v>505</v>
      </c>
      <c r="G290" s="40"/>
      <c r="H290" s="40"/>
      <c r="I290" s="215"/>
      <c r="J290" s="40"/>
      <c r="K290" s="40"/>
      <c r="L290" s="44"/>
      <c r="M290" s="216"/>
      <c r="N290" s="217"/>
      <c r="O290" s="85"/>
      <c r="P290" s="85"/>
      <c r="Q290" s="85"/>
      <c r="R290" s="85"/>
      <c r="S290" s="85"/>
      <c r="T290" s="86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143</v>
      </c>
      <c r="AU290" s="17" t="s">
        <v>138</v>
      </c>
    </row>
    <row r="291" s="2" customFormat="1" ht="16.5" customHeight="1">
      <c r="A291" s="38"/>
      <c r="B291" s="39"/>
      <c r="C291" s="220" t="s">
        <v>506</v>
      </c>
      <c r="D291" s="220" t="s">
        <v>176</v>
      </c>
      <c r="E291" s="221" t="s">
        <v>507</v>
      </c>
      <c r="F291" s="222" t="s">
        <v>508</v>
      </c>
      <c r="G291" s="223" t="s">
        <v>509</v>
      </c>
      <c r="H291" s="224">
        <v>0.25</v>
      </c>
      <c r="I291" s="225"/>
      <c r="J291" s="226">
        <f>ROUND(I291*H291,2)</f>
        <v>0</v>
      </c>
      <c r="K291" s="227"/>
      <c r="L291" s="228"/>
      <c r="M291" s="229" t="s">
        <v>19</v>
      </c>
      <c r="N291" s="230" t="s">
        <v>49</v>
      </c>
      <c r="O291" s="85"/>
      <c r="P291" s="209">
        <f>O291*H291</f>
        <v>0</v>
      </c>
      <c r="Q291" s="209">
        <v>0.12</v>
      </c>
      <c r="R291" s="209">
        <f>Q291*H291</f>
        <v>0.029999999999999999</v>
      </c>
      <c r="S291" s="209">
        <v>0</v>
      </c>
      <c r="T291" s="21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11" t="s">
        <v>196</v>
      </c>
      <c r="AT291" s="211" t="s">
        <v>176</v>
      </c>
      <c r="AU291" s="211" t="s">
        <v>138</v>
      </c>
      <c r="AY291" s="17" t="s">
        <v>129</v>
      </c>
      <c r="BE291" s="212">
        <f>IF(N291="základní",J291,0)</f>
        <v>0</v>
      </c>
      <c r="BF291" s="212">
        <f>IF(N291="snížená",J291,0)</f>
        <v>0</v>
      </c>
      <c r="BG291" s="212">
        <f>IF(N291="zákl. přenesená",J291,0)</f>
        <v>0</v>
      </c>
      <c r="BH291" s="212">
        <f>IF(N291="sníž. přenesená",J291,0)</f>
        <v>0</v>
      </c>
      <c r="BI291" s="212">
        <f>IF(N291="nulová",J291,0)</f>
        <v>0</v>
      </c>
      <c r="BJ291" s="17" t="s">
        <v>139</v>
      </c>
      <c r="BK291" s="212">
        <f>ROUND(I291*H291,2)</f>
        <v>0</v>
      </c>
      <c r="BL291" s="17" t="s">
        <v>160</v>
      </c>
      <c r="BM291" s="211" t="s">
        <v>510</v>
      </c>
    </row>
    <row r="292" s="2" customFormat="1">
      <c r="A292" s="38"/>
      <c r="B292" s="39"/>
      <c r="C292" s="40"/>
      <c r="D292" s="213" t="s">
        <v>141</v>
      </c>
      <c r="E292" s="40"/>
      <c r="F292" s="214" t="s">
        <v>508</v>
      </c>
      <c r="G292" s="40"/>
      <c r="H292" s="40"/>
      <c r="I292" s="215"/>
      <c r="J292" s="40"/>
      <c r="K292" s="40"/>
      <c r="L292" s="44"/>
      <c r="M292" s="216"/>
      <c r="N292" s="217"/>
      <c r="O292" s="85"/>
      <c r="P292" s="85"/>
      <c r="Q292" s="85"/>
      <c r="R292" s="85"/>
      <c r="S292" s="85"/>
      <c r="T292" s="86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141</v>
      </c>
      <c r="AU292" s="17" t="s">
        <v>138</v>
      </c>
    </row>
    <row r="293" s="2" customFormat="1" ht="16.5" customHeight="1">
      <c r="A293" s="38"/>
      <c r="B293" s="39"/>
      <c r="C293" s="220" t="s">
        <v>511</v>
      </c>
      <c r="D293" s="220" t="s">
        <v>176</v>
      </c>
      <c r="E293" s="221" t="s">
        <v>512</v>
      </c>
      <c r="F293" s="222" t="s">
        <v>513</v>
      </c>
      <c r="G293" s="223" t="s">
        <v>509</v>
      </c>
      <c r="H293" s="224">
        <v>0.23000000000000001</v>
      </c>
      <c r="I293" s="225"/>
      <c r="J293" s="226">
        <f>ROUND(I293*H293,2)</f>
        <v>0</v>
      </c>
      <c r="K293" s="227"/>
      <c r="L293" s="228"/>
      <c r="M293" s="229" t="s">
        <v>19</v>
      </c>
      <c r="N293" s="230" t="s">
        <v>49</v>
      </c>
      <c r="O293" s="85"/>
      <c r="P293" s="209">
        <f>O293*H293</f>
        <v>0</v>
      </c>
      <c r="Q293" s="209">
        <v>0.17000000000000001</v>
      </c>
      <c r="R293" s="209">
        <f>Q293*H293</f>
        <v>0.039100000000000003</v>
      </c>
      <c r="S293" s="209">
        <v>0</v>
      </c>
      <c r="T293" s="21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11" t="s">
        <v>196</v>
      </c>
      <c r="AT293" s="211" t="s">
        <v>176</v>
      </c>
      <c r="AU293" s="211" t="s">
        <v>138</v>
      </c>
      <c r="AY293" s="17" t="s">
        <v>129</v>
      </c>
      <c r="BE293" s="212">
        <f>IF(N293="základní",J293,0)</f>
        <v>0</v>
      </c>
      <c r="BF293" s="212">
        <f>IF(N293="snížená",J293,0)</f>
        <v>0</v>
      </c>
      <c r="BG293" s="212">
        <f>IF(N293="zákl. přenesená",J293,0)</f>
        <v>0</v>
      </c>
      <c r="BH293" s="212">
        <f>IF(N293="sníž. přenesená",J293,0)</f>
        <v>0</v>
      </c>
      <c r="BI293" s="212">
        <f>IF(N293="nulová",J293,0)</f>
        <v>0</v>
      </c>
      <c r="BJ293" s="17" t="s">
        <v>139</v>
      </c>
      <c r="BK293" s="212">
        <f>ROUND(I293*H293,2)</f>
        <v>0</v>
      </c>
      <c r="BL293" s="17" t="s">
        <v>160</v>
      </c>
      <c r="BM293" s="211" t="s">
        <v>514</v>
      </c>
    </row>
    <row r="294" s="2" customFormat="1">
      <c r="A294" s="38"/>
      <c r="B294" s="39"/>
      <c r="C294" s="40"/>
      <c r="D294" s="213" t="s">
        <v>141</v>
      </c>
      <c r="E294" s="40"/>
      <c r="F294" s="214" t="s">
        <v>513</v>
      </c>
      <c r="G294" s="40"/>
      <c r="H294" s="40"/>
      <c r="I294" s="215"/>
      <c r="J294" s="40"/>
      <c r="K294" s="40"/>
      <c r="L294" s="44"/>
      <c r="M294" s="216"/>
      <c r="N294" s="217"/>
      <c r="O294" s="85"/>
      <c r="P294" s="85"/>
      <c r="Q294" s="85"/>
      <c r="R294" s="85"/>
      <c r="S294" s="85"/>
      <c r="T294" s="86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141</v>
      </c>
      <c r="AU294" s="17" t="s">
        <v>138</v>
      </c>
    </row>
    <row r="295" s="2" customFormat="1" ht="16.5" customHeight="1">
      <c r="A295" s="38"/>
      <c r="B295" s="39"/>
      <c r="C295" s="220" t="s">
        <v>515</v>
      </c>
      <c r="D295" s="220" t="s">
        <v>176</v>
      </c>
      <c r="E295" s="221" t="s">
        <v>516</v>
      </c>
      <c r="F295" s="222" t="s">
        <v>517</v>
      </c>
      <c r="G295" s="223" t="s">
        <v>509</v>
      </c>
      <c r="H295" s="224">
        <v>0.050000000000000003</v>
      </c>
      <c r="I295" s="225"/>
      <c r="J295" s="226">
        <f>ROUND(I295*H295,2)</f>
        <v>0</v>
      </c>
      <c r="K295" s="227"/>
      <c r="L295" s="228"/>
      <c r="M295" s="229" t="s">
        <v>19</v>
      </c>
      <c r="N295" s="230" t="s">
        <v>49</v>
      </c>
      <c r="O295" s="85"/>
      <c r="P295" s="209">
        <f>O295*H295</f>
        <v>0</v>
      </c>
      <c r="Q295" s="209">
        <v>0.25</v>
      </c>
      <c r="R295" s="209">
        <f>Q295*H295</f>
        <v>0.012500000000000001</v>
      </c>
      <c r="S295" s="209">
        <v>0</v>
      </c>
      <c r="T295" s="21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11" t="s">
        <v>196</v>
      </c>
      <c r="AT295" s="211" t="s">
        <v>176</v>
      </c>
      <c r="AU295" s="211" t="s">
        <v>138</v>
      </c>
      <c r="AY295" s="17" t="s">
        <v>129</v>
      </c>
      <c r="BE295" s="212">
        <f>IF(N295="základní",J295,0)</f>
        <v>0</v>
      </c>
      <c r="BF295" s="212">
        <f>IF(N295="snížená",J295,0)</f>
        <v>0</v>
      </c>
      <c r="BG295" s="212">
        <f>IF(N295="zákl. přenesená",J295,0)</f>
        <v>0</v>
      </c>
      <c r="BH295" s="212">
        <f>IF(N295="sníž. přenesená",J295,0)</f>
        <v>0</v>
      </c>
      <c r="BI295" s="212">
        <f>IF(N295="nulová",J295,0)</f>
        <v>0</v>
      </c>
      <c r="BJ295" s="17" t="s">
        <v>139</v>
      </c>
      <c r="BK295" s="212">
        <f>ROUND(I295*H295,2)</f>
        <v>0</v>
      </c>
      <c r="BL295" s="17" t="s">
        <v>160</v>
      </c>
      <c r="BM295" s="211" t="s">
        <v>518</v>
      </c>
    </row>
    <row r="296" s="2" customFormat="1">
      <c r="A296" s="38"/>
      <c r="B296" s="39"/>
      <c r="C296" s="40"/>
      <c r="D296" s="213" t="s">
        <v>141</v>
      </c>
      <c r="E296" s="40"/>
      <c r="F296" s="214" t="s">
        <v>517</v>
      </c>
      <c r="G296" s="40"/>
      <c r="H296" s="40"/>
      <c r="I296" s="215"/>
      <c r="J296" s="40"/>
      <c r="K296" s="40"/>
      <c r="L296" s="44"/>
      <c r="M296" s="216"/>
      <c r="N296" s="217"/>
      <c r="O296" s="85"/>
      <c r="P296" s="85"/>
      <c r="Q296" s="85"/>
      <c r="R296" s="85"/>
      <c r="S296" s="85"/>
      <c r="T296" s="86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141</v>
      </c>
      <c r="AU296" s="17" t="s">
        <v>138</v>
      </c>
    </row>
    <row r="297" s="2" customFormat="1" ht="21.75" customHeight="1">
      <c r="A297" s="38"/>
      <c r="B297" s="39"/>
      <c r="C297" s="220" t="s">
        <v>519</v>
      </c>
      <c r="D297" s="220" t="s">
        <v>176</v>
      </c>
      <c r="E297" s="221" t="s">
        <v>520</v>
      </c>
      <c r="F297" s="222" t="s">
        <v>521</v>
      </c>
      <c r="G297" s="223" t="s">
        <v>136</v>
      </c>
      <c r="H297" s="224">
        <v>40</v>
      </c>
      <c r="I297" s="225"/>
      <c r="J297" s="226">
        <f>ROUND(I297*H297,2)</f>
        <v>0</v>
      </c>
      <c r="K297" s="227"/>
      <c r="L297" s="228"/>
      <c r="M297" s="229" t="s">
        <v>19</v>
      </c>
      <c r="N297" s="230" t="s">
        <v>49</v>
      </c>
      <c r="O297" s="85"/>
      <c r="P297" s="209">
        <f>O297*H297</f>
        <v>0</v>
      </c>
      <c r="Q297" s="209">
        <v>4.0000000000000003E-05</v>
      </c>
      <c r="R297" s="209">
        <f>Q297*H297</f>
        <v>0.0016000000000000001</v>
      </c>
      <c r="S297" s="209">
        <v>0</v>
      </c>
      <c r="T297" s="21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11" t="s">
        <v>196</v>
      </c>
      <c r="AT297" s="211" t="s">
        <v>176</v>
      </c>
      <c r="AU297" s="211" t="s">
        <v>138</v>
      </c>
      <c r="AY297" s="17" t="s">
        <v>129</v>
      </c>
      <c r="BE297" s="212">
        <f>IF(N297="základní",J297,0)</f>
        <v>0</v>
      </c>
      <c r="BF297" s="212">
        <f>IF(N297="snížená",J297,0)</f>
        <v>0</v>
      </c>
      <c r="BG297" s="212">
        <f>IF(N297="zákl. přenesená",J297,0)</f>
        <v>0</v>
      </c>
      <c r="BH297" s="212">
        <f>IF(N297="sníž. přenesená",J297,0)</f>
        <v>0</v>
      </c>
      <c r="BI297" s="212">
        <f>IF(N297="nulová",J297,0)</f>
        <v>0</v>
      </c>
      <c r="BJ297" s="17" t="s">
        <v>139</v>
      </c>
      <c r="BK297" s="212">
        <f>ROUND(I297*H297,2)</f>
        <v>0</v>
      </c>
      <c r="BL297" s="17" t="s">
        <v>160</v>
      </c>
      <c r="BM297" s="211" t="s">
        <v>522</v>
      </c>
    </row>
    <row r="298" s="2" customFormat="1">
      <c r="A298" s="38"/>
      <c r="B298" s="39"/>
      <c r="C298" s="40"/>
      <c r="D298" s="213" t="s">
        <v>141</v>
      </c>
      <c r="E298" s="40"/>
      <c r="F298" s="214" t="s">
        <v>521</v>
      </c>
      <c r="G298" s="40"/>
      <c r="H298" s="40"/>
      <c r="I298" s="215"/>
      <c r="J298" s="40"/>
      <c r="K298" s="40"/>
      <c r="L298" s="44"/>
      <c r="M298" s="216"/>
      <c r="N298" s="217"/>
      <c r="O298" s="85"/>
      <c r="P298" s="85"/>
      <c r="Q298" s="85"/>
      <c r="R298" s="85"/>
      <c r="S298" s="85"/>
      <c r="T298" s="86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141</v>
      </c>
      <c r="AU298" s="17" t="s">
        <v>138</v>
      </c>
    </row>
    <row r="299" s="2" customFormat="1">
      <c r="A299" s="38"/>
      <c r="B299" s="39"/>
      <c r="C299" s="40"/>
      <c r="D299" s="218" t="s">
        <v>143</v>
      </c>
      <c r="E299" s="40"/>
      <c r="F299" s="219" t="s">
        <v>523</v>
      </c>
      <c r="G299" s="40"/>
      <c r="H299" s="40"/>
      <c r="I299" s="215"/>
      <c r="J299" s="40"/>
      <c r="K299" s="40"/>
      <c r="L299" s="44"/>
      <c r="M299" s="216"/>
      <c r="N299" s="217"/>
      <c r="O299" s="85"/>
      <c r="P299" s="85"/>
      <c r="Q299" s="85"/>
      <c r="R299" s="85"/>
      <c r="S299" s="85"/>
      <c r="T299" s="86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143</v>
      </c>
      <c r="AU299" s="17" t="s">
        <v>138</v>
      </c>
    </row>
    <row r="300" s="2" customFormat="1" ht="16.5" customHeight="1">
      <c r="A300" s="38"/>
      <c r="B300" s="39"/>
      <c r="C300" s="220" t="s">
        <v>524</v>
      </c>
      <c r="D300" s="220" t="s">
        <v>176</v>
      </c>
      <c r="E300" s="221" t="s">
        <v>525</v>
      </c>
      <c r="F300" s="222" t="s">
        <v>526</v>
      </c>
      <c r="G300" s="223" t="s">
        <v>136</v>
      </c>
      <c r="H300" s="224">
        <v>1</v>
      </c>
      <c r="I300" s="225"/>
      <c r="J300" s="226">
        <f>ROUND(I300*H300,2)</f>
        <v>0</v>
      </c>
      <c r="K300" s="227"/>
      <c r="L300" s="228"/>
      <c r="M300" s="229" t="s">
        <v>19</v>
      </c>
      <c r="N300" s="230" t="s">
        <v>49</v>
      </c>
      <c r="O300" s="85"/>
      <c r="P300" s="209">
        <f>O300*H300</f>
        <v>0</v>
      </c>
      <c r="Q300" s="209">
        <v>1.0000000000000001E-05</v>
      </c>
      <c r="R300" s="209">
        <f>Q300*H300</f>
        <v>1.0000000000000001E-05</v>
      </c>
      <c r="S300" s="209">
        <v>0</v>
      </c>
      <c r="T300" s="210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11" t="s">
        <v>196</v>
      </c>
      <c r="AT300" s="211" t="s">
        <v>176</v>
      </c>
      <c r="AU300" s="211" t="s">
        <v>138</v>
      </c>
      <c r="AY300" s="17" t="s">
        <v>129</v>
      </c>
      <c r="BE300" s="212">
        <f>IF(N300="základní",J300,0)</f>
        <v>0</v>
      </c>
      <c r="BF300" s="212">
        <f>IF(N300="snížená",J300,0)</f>
        <v>0</v>
      </c>
      <c r="BG300" s="212">
        <f>IF(N300="zákl. přenesená",J300,0)</f>
        <v>0</v>
      </c>
      <c r="BH300" s="212">
        <f>IF(N300="sníž. přenesená",J300,0)</f>
        <v>0</v>
      </c>
      <c r="BI300" s="212">
        <f>IF(N300="nulová",J300,0)</f>
        <v>0</v>
      </c>
      <c r="BJ300" s="17" t="s">
        <v>139</v>
      </c>
      <c r="BK300" s="212">
        <f>ROUND(I300*H300,2)</f>
        <v>0</v>
      </c>
      <c r="BL300" s="17" t="s">
        <v>160</v>
      </c>
      <c r="BM300" s="211" t="s">
        <v>527</v>
      </c>
    </row>
    <row r="301" s="2" customFormat="1">
      <c r="A301" s="38"/>
      <c r="B301" s="39"/>
      <c r="C301" s="40"/>
      <c r="D301" s="213" t="s">
        <v>141</v>
      </c>
      <c r="E301" s="40"/>
      <c r="F301" s="214" t="s">
        <v>526</v>
      </c>
      <c r="G301" s="40"/>
      <c r="H301" s="40"/>
      <c r="I301" s="215"/>
      <c r="J301" s="40"/>
      <c r="K301" s="40"/>
      <c r="L301" s="44"/>
      <c r="M301" s="216"/>
      <c r="N301" s="217"/>
      <c r="O301" s="85"/>
      <c r="P301" s="85"/>
      <c r="Q301" s="85"/>
      <c r="R301" s="85"/>
      <c r="S301" s="85"/>
      <c r="T301" s="86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141</v>
      </c>
      <c r="AU301" s="17" t="s">
        <v>138</v>
      </c>
    </row>
    <row r="302" s="2" customFormat="1">
      <c r="A302" s="38"/>
      <c r="B302" s="39"/>
      <c r="C302" s="40"/>
      <c r="D302" s="218" t="s">
        <v>143</v>
      </c>
      <c r="E302" s="40"/>
      <c r="F302" s="219" t="s">
        <v>528</v>
      </c>
      <c r="G302" s="40"/>
      <c r="H302" s="40"/>
      <c r="I302" s="215"/>
      <c r="J302" s="40"/>
      <c r="K302" s="40"/>
      <c r="L302" s="44"/>
      <c r="M302" s="216"/>
      <c r="N302" s="217"/>
      <c r="O302" s="85"/>
      <c r="P302" s="85"/>
      <c r="Q302" s="85"/>
      <c r="R302" s="85"/>
      <c r="S302" s="85"/>
      <c r="T302" s="86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143</v>
      </c>
      <c r="AU302" s="17" t="s">
        <v>138</v>
      </c>
    </row>
    <row r="303" s="2" customFormat="1" ht="21.75" customHeight="1">
      <c r="A303" s="38"/>
      <c r="B303" s="39"/>
      <c r="C303" s="220" t="s">
        <v>529</v>
      </c>
      <c r="D303" s="220" t="s">
        <v>176</v>
      </c>
      <c r="E303" s="221" t="s">
        <v>530</v>
      </c>
      <c r="F303" s="222" t="s">
        <v>531</v>
      </c>
      <c r="G303" s="223" t="s">
        <v>136</v>
      </c>
      <c r="H303" s="224">
        <v>20</v>
      </c>
      <c r="I303" s="225"/>
      <c r="J303" s="226">
        <f>ROUND(I303*H303,2)</f>
        <v>0</v>
      </c>
      <c r="K303" s="227"/>
      <c r="L303" s="228"/>
      <c r="M303" s="229" t="s">
        <v>19</v>
      </c>
      <c r="N303" s="230" t="s">
        <v>49</v>
      </c>
      <c r="O303" s="85"/>
      <c r="P303" s="209">
        <f>O303*H303</f>
        <v>0</v>
      </c>
      <c r="Q303" s="209">
        <v>2.0000000000000002E-05</v>
      </c>
      <c r="R303" s="209">
        <f>Q303*H303</f>
        <v>0.00040000000000000002</v>
      </c>
      <c r="S303" s="209">
        <v>0</v>
      </c>
      <c r="T303" s="210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11" t="s">
        <v>196</v>
      </c>
      <c r="AT303" s="211" t="s">
        <v>176</v>
      </c>
      <c r="AU303" s="211" t="s">
        <v>138</v>
      </c>
      <c r="AY303" s="17" t="s">
        <v>129</v>
      </c>
      <c r="BE303" s="212">
        <f>IF(N303="základní",J303,0)</f>
        <v>0</v>
      </c>
      <c r="BF303" s="212">
        <f>IF(N303="snížená",J303,0)</f>
        <v>0</v>
      </c>
      <c r="BG303" s="212">
        <f>IF(N303="zákl. přenesená",J303,0)</f>
        <v>0</v>
      </c>
      <c r="BH303" s="212">
        <f>IF(N303="sníž. přenesená",J303,0)</f>
        <v>0</v>
      </c>
      <c r="BI303" s="212">
        <f>IF(N303="nulová",J303,0)</f>
        <v>0</v>
      </c>
      <c r="BJ303" s="17" t="s">
        <v>139</v>
      </c>
      <c r="BK303" s="212">
        <f>ROUND(I303*H303,2)</f>
        <v>0</v>
      </c>
      <c r="BL303" s="17" t="s">
        <v>160</v>
      </c>
      <c r="BM303" s="211" t="s">
        <v>532</v>
      </c>
    </row>
    <row r="304" s="2" customFormat="1">
      <c r="A304" s="38"/>
      <c r="B304" s="39"/>
      <c r="C304" s="40"/>
      <c r="D304" s="213" t="s">
        <v>141</v>
      </c>
      <c r="E304" s="40"/>
      <c r="F304" s="214" t="s">
        <v>531</v>
      </c>
      <c r="G304" s="40"/>
      <c r="H304" s="40"/>
      <c r="I304" s="215"/>
      <c r="J304" s="40"/>
      <c r="K304" s="40"/>
      <c r="L304" s="44"/>
      <c r="M304" s="216"/>
      <c r="N304" s="217"/>
      <c r="O304" s="85"/>
      <c r="P304" s="85"/>
      <c r="Q304" s="85"/>
      <c r="R304" s="85"/>
      <c r="S304" s="85"/>
      <c r="T304" s="86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141</v>
      </c>
      <c r="AU304" s="17" t="s">
        <v>138</v>
      </c>
    </row>
    <row r="305" s="2" customFormat="1">
      <c r="A305" s="38"/>
      <c r="B305" s="39"/>
      <c r="C305" s="40"/>
      <c r="D305" s="218" t="s">
        <v>143</v>
      </c>
      <c r="E305" s="40"/>
      <c r="F305" s="219" t="s">
        <v>533</v>
      </c>
      <c r="G305" s="40"/>
      <c r="H305" s="40"/>
      <c r="I305" s="215"/>
      <c r="J305" s="40"/>
      <c r="K305" s="40"/>
      <c r="L305" s="44"/>
      <c r="M305" s="216"/>
      <c r="N305" s="217"/>
      <c r="O305" s="85"/>
      <c r="P305" s="85"/>
      <c r="Q305" s="85"/>
      <c r="R305" s="85"/>
      <c r="S305" s="85"/>
      <c r="T305" s="86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143</v>
      </c>
      <c r="AU305" s="17" t="s">
        <v>138</v>
      </c>
    </row>
    <row r="306" s="2" customFormat="1" ht="16.5" customHeight="1">
      <c r="A306" s="38"/>
      <c r="B306" s="39"/>
      <c r="C306" s="220" t="s">
        <v>534</v>
      </c>
      <c r="D306" s="220" t="s">
        <v>176</v>
      </c>
      <c r="E306" s="221" t="s">
        <v>535</v>
      </c>
      <c r="F306" s="222" t="s">
        <v>536</v>
      </c>
      <c r="G306" s="223" t="s">
        <v>136</v>
      </c>
      <c r="H306" s="224">
        <v>6</v>
      </c>
      <c r="I306" s="225"/>
      <c r="J306" s="226">
        <f>ROUND(I306*H306,2)</f>
        <v>0</v>
      </c>
      <c r="K306" s="227"/>
      <c r="L306" s="228"/>
      <c r="M306" s="229" t="s">
        <v>19</v>
      </c>
      <c r="N306" s="230" t="s">
        <v>49</v>
      </c>
      <c r="O306" s="85"/>
      <c r="P306" s="209">
        <f>O306*H306</f>
        <v>0</v>
      </c>
      <c r="Q306" s="209">
        <v>0.00040000000000000002</v>
      </c>
      <c r="R306" s="209">
        <f>Q306*H306</f>
        <v>0.0024000000000000002</v>
      </c>
      <c r="S306" s="209">
        <v>0</v>
      </c>
      <c r="T306" s="21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11" t="s">
        <v>196</v>
      </c>
      <c r="AT306" s="211" t="s">
        <v>176</v>
      </c>
      <c r="AU306" s="211" t="s">
        <v>138</v>
      </c>
      <c r="AY306" s="17" t="s">
        <v>129</v>
      </c>
      <c r="BE306" s="212">
        <f>IF(N306="základní",J306,0)</f>
        <v>0</v>
      </c>
      <c r="BF306" s="212">
        <f>IF(N306="snížená",J306,0)</f>
        <v>0</v>
      </c>
      <c r="BG306" s="212">
        <f>IF(N306="zákl. přenesená",J306,0)</f>
        <v>0</v>
      </c>
      <c r="BH306" s="212">
        <f>IF(N306="sníž. přenesená",J306,0)</f>
        <v>0</v>
      </c>
      <c r="BI306" s="212">
        <f>IF(N306="nulová",J306,0)</f>
        <v>0</v>
      </c>
      <c r="BJ306" s="17" t="s">
        <v>139</v>
      </c>
      <c r="BK306" s="212">
        <f>ROUND(I306*H306,2)</f>
        <v>0</v>
      </c>
      <c r="BL306" s="17" t="s">
        <v>160</v>
      </c>
      <c r="BM306" s="211" t="s">
        <v>537</v>
      </c>
    </row>
    <row r="307" s="2" customFormat="1">
      <c r="A307" s="38"/>
      <c r="B307" s="39"/>
      <c r="C307" s="40"/>
      <c r="D307" s="213" t="s">
        <v>141</v>
      </c>
      <c r="E307" s="40"/>
      <c r="F307" s="214" t="s">
        <v>536</v>
      </c>
      <c r="G307" s="40"/>
      <c r="H307" s="40"/>
      <c r="I307" s="215"/>
      <c r="J307" s="40"/>
      <c r="K307" s="40"/>
      <c r="L307" s="44"/>
      <c r="M307" s="216"/>
      <c r="N307" s="217"/>
      <c r="O307" s="85"/>
      <c r="P307" s="85"/>
      <c r="Q307" s="85"/>
      <c r="R307" s="85"/>
      <c r="S307" s="85"/>
      <c r="T307" s="86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141</v>
      </c>
      <c r="AU307" s="17" t="s">
        <v>138</v>
      </c>
    </row>
    <row r="308" s="2" customFormat="1">
      <c r="A308" s="38"/>
      <c r="B308" s="39"/>
      <c r="C308" s="40"/>
      <c r="D308" s="218" t="s">
        <v>143</v>
      </c>
      <c r="E308" s="40"/>
      <c r="F308" s="219" t="s">
        <v>538</v>
      </c>
      <c r="G308" s="40"/>
      <c r="H308" s="40"/>
      <c r="I308" s="215"/>
      <c r="J308" s="40"/>
      <c r="K308" s="40"/>
      <c r="L308" s="44"/>
      <c r="M308" s="216"/>
      <c r="N308" s="217"/>
      <c r="O308" s="85"/>
      <c r="P308" s="85"/>
      <c r="Q308" s="85"/>
      <c r="R308" s="85"/>
      <c r="S308" s="85"/>
      <c r="T308" s="86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143</v>
      </c>
      <c r="AU308" s="17" t="s">
        <v>138</v>
      </c>
    </row>
    <row r="309" s="2" customFormat="1" ht="16.5" customHeight="1">
      <c r="A309" s="38"/>
      <c r="B309" s="39"/>
      <c r="C309" s="220" t="s">
        <v>539</v>
      </c>
      <c r="D309" s="220" t="s">
        <v>176</v>
      </c>
      <c r="E309" s="221" t="s">
        <v>540</v>
      </c>
      <c r="F309" s="222" t="s">
        <v>541</v>
      </c>
      <c r="G309" s="223" t="s">
        <v>136</v>
      </c>
      <c r="H309" s="224">
        <v>4</v>
      </c>
      <c r="I309" s="225"/>
      <c r="J309" s="226">
        <f>ROUND(I309*H309,2)</f>
        <v>0</v>
      </c>
      <c r="K309" s="227"/>
      <c r="L309" s="228"/>
      <c r="M309" s="229" t="s">
        <v>19</v>
      </c>
      <c r="N309" s="230" t="s">
        <v>49</v>
      </c>
      <c r="O309" s="85"/>
      <c r="P309" s="209">
        <f>O309*H309</f>
        <v>0</v>
      </c>
      <c r="Q309" s="209">
        <v>0.00040000000000000002</v>
      </c>
      <c r="R309" s="209">
        <f>Q309*H309</f>
        <v>0.0016000000000000001</v>
      </c>
      <c r="S309" s="209">
        <v>0</v>
      </c>
      <c r="T309" s="210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11" t="s">
        <v>196</v>
      </c>
      <c r="AT309" s="211" t="s">
        <v>176</v>
      </c>
      <c r="AU309" s="211" t="s">
        <v>138</v>
      </c>
      <c r="AY309" s="17" t="s">
        <v>129</v>
      </c>
      <c r="BE309" s="212">
        <f>IF(N309="základní",J309,0)</f>
        <v>0</v>
      </c>
      <c r="BF309" s="212">
        <f>IF(N309="snížená",J309,0)</f>
        <v>0</v>
      </c>
      <c r="BG309" s="212">
        <f>IF(N309="zákl. přenesená",J309,0)</f>
        <v>0</v>
      </c>
      <c r="BH309" s="212">
        <f>IF(N309="sníž. přenesená",J309,0)</f>
        <v>0</v>
      </c>
      <c r="BI309" s="212">
        <f>IF(N309="nulová",J309,0)</f>
        <v>0</v>
      </c>
      <c r="BJ309" s="17" t="s">
        <v>139</v>
      </c>
      <c r="BK309" s="212">
        <f>ROUND(I309*H309,2)</f>
        <v>0</v>
      </c>
      <c r="BL309" s="17" t="s">
        <v>160</v>
      </c>
      <c r="BM309" s="211" t="s">
        <v>542</v>
      </c>
    </row>
    <row r="310" s="2" customFormat="1">
      <c r="A310" s="38"/>
      <c r="B310" s="39"/>
      <c r="C310" s="40"/>
      <c r="D310" s="213" t="s">
        <v>141</v>
      </c>
      <c r="E310" s="40"/>
      <c r="F310" s="214" t="s">
        <v>541</v>
      </c>
      <c r="G310" s="40"/>
      <c r="H310" s="40"/>
      <c r="I310" s="215"/>
      <c r="J310" s="40"/>
      <c r="K310" s="40"/>
      <c r="L310" s="44"/>
      <c r="M310" s="216"/>
      <c r="N310" s="217"/>
      <c r="O310" s="85"/>
      <c r="P310" s="85"/>
      <c r="Q310" s="85"/>
      <c r="R310" s="85"/>
      <c r="S310" s="85"/>
      <c r="T310" s="86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141</v>
      </c>
      <c r="AU310" s="17" t="s">
        <v>138</v>
      </c>
    </row>
    <row r="311" s="2" customFormat="1">
      <c r="A311" s="38"/>
      <c r="B311" s="39"/>
      <c r="C311" s="40"/>
      <c r="D311" s="218" t="s">
        <v>143</v>
      </c>
      <c r="E311" s="40"/>
      <c r="F311" s="219" t="s">
        <v>543</v>
      </c>
      <c r="G311" s="40"/>
      <c r="H311" s="40"/>
      <c r="I311" s="215"/>
      <c r="J311" s="40"/>
      <c r="K311" s="40"/>
      <c r="L311" s="44"/>
      <c r="M311" s="216"/>
      <c r="N311" s="217"/>
      <c r="O311" s="85"/>
      <c r="P311" s="85"/>
      <c r="Q311" s="85"/>
      <c r="R311" s="85"/>
      <c r="S311" s="85"/>
      <c r="T311" s="86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143</v>
      </c>
      <c r="AU311" s="17" t="s">
        <v>138</v>
      </c>
    </row>
    <row r="312" s="2" customFormat="1" ht="16.5" customHeight="1">
      <c r="A312" s="38"/>
      <c r="B312" s="39"/>
      <c r="C312" s="220" t="s">
        <v>544</v>
      </c>
      <c r="D312" s="220" t="s">
        <v>176</v>
      </c>
      <c r="E312" s="221" t="s">
        <v>545</v>
      </c>
      <c r="F312" s="222" t="s">
        <v>546</v>
      </c>
      <c r="G312" s="223" t="s">
        <v>136</v>
      </c>
      <c r="H312" s="224">
        <v>1</v>
      </c>
      <c r="I312" s="225"/>
      <c r="J312" s="226">
        <f>ROUND(I312*H312,2)</f>
        <v>0</v>
      </c>
      <c r="K312" s="227"/>
      <c r="L312" s="228"/>
      <c r="M312" s="229" t="s">
        <v>19</v>
      </c>
      <c r="N312" s="230" t="s">
        <v>49</v>
      </c>
      <c r="O312" s="85"/>
      <c r="P312" s="209">
        <f>O312*H312</f>
        <v>0</v>
      </c>
      <c r="Q312" s="209">
        <v>8.0000000000000007E-05</v>
      </c>
      <c r="R312" s="209">
        <f>Q312*H312</f>
        <v>8.0000000000000007E-05</v>
      </c>
      <c r="S312" s="209">
        <v>0</v>
      </c>
      <c r="T312" s="210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11" t="s">
        <v>196</v>
      </c>
      <c r="AT312" s="211" t="s">
        <v>176</v>
      </c>
      <c r="AU312" s="211" t="s">
        <v>138</v>
      </c>
      <c r="AY312" s="17" t="s">
        <v>129</v>
      </c>
      <c r="BE312" s="212">
        <f>IF(N312="základní",J312,0)</f>
        <v>0</v>
      </c>
      <c r="BF312" s="212">
        <f>IF(N312="snížená",J312,0)</f>
        <v>0</v>
      </c>
      <c r="BG312" s="212">
        <f>IF(N312="zákl. přenesená",J312,0)</f>
        <v>0</v>
      </c>
      <c r="BH312" s="212">
        <f>IF(N312="sníž. přenesená",J312,0)</f>
        <v>0</v>
      </c>
      <c r="BI312" s="212">
        <f>IF(N312="nulová",J312,0)</f>
        <v>0</v>
      </c>
      <c r="BJ312" s="17" t="s">
        <v>139</v>
      </c>
      <c r="BK312" s="212">
        <f>ROUND(I312*H312,2)</f>
        <v>0</v>
      </c>
      <c r="BL312" s="17" t="s">
        <v>160</v>
      </c>
      <c r="BM312" s="211" t="s">
        <v>547</v>
      </c>
    </row>
    <row r="313" s="2" customFormat="1">
      <c r="A313" s="38"/>
      <c r="B313" s="39"/>
      <c r="C313" s="40"/>
      <c r="D313" s="213" t="s">
        <v>141</v>
      </c>
      <c r="E313" s="40"/>
      <c r="F313" s="214" t="s">
        <v>546</v>
      </c>
      <c r="G313" s="40"/>
      <c r="H313" s="40"/>
      <c r="I313" s="215"/>
      <c r="J313" s="40"/>
      <c r="K313" s="40"/>
      <c r="L313" s="44"/>
      <c r="M313" s="216"/>
      <c r="N313" s="217"/>
      <c r="O313" s="85"/>
      <c r="P313" s="85"/>
      <c r="Q313" s="85"/>
      <c r="R313" s="85"/>
      <c r="S313" s="85"/>
      <c r="T313" s="86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141</v>
      </c>
      <c r="AU313" s="17" t="s">
        <v>138</v>
      </c>
    </row>
    <row r="314" s="2" customFormat="1">
      <c r="A314" s="38"/>
      <c r="B314" s="39"/>
      <c r="C314" s="40"/>
      <c r="D314" s="218" t="s">
        <v>143</v>
      </c>
      <c r="E314" s="40"/>
      <c r="F314" s="219" t="s">
        <v>548</v>
      </c>
      <c r="G314" s="40"/>
      <c r="H314" s="40"/>
      <c r="I314" s="215"/>
      <c r="J314" s="40"/>
      <c r="K314" s="40"/>
      <c r="L314" s="44"/>
      <c r="M314" s="216"/>
      <c r="N314" s="217"/>
      <c r="O314" s="85"/>
      <c r="P314" s="85"/>
      <c r="Q314" s="85"/>
      <c r="R314" s="85"/>
      <c r="S314" s="85"/>
      <c r="T314" s="86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143</v>
      </c>
      <c r="AU314" s="17" t="s">
        <v>138</v>
      </c>
    </row>
    <row r="315" s="2" customFormat="1" ht="16.5" customHeight="1">
      <c r="A315" s="38"/>
      <c r="B315" s="39"/>
      <c r="C315" s="220" t="s">
        <v>549</v>
      </c>
      <c r="D315" s="220" t="s">
        <v>176</v>
      </c>
      <c r="E315" s="221" t="s">
        <v>550</v>
      </c>
      <c r="F315" s="222" t="s">
        <v>551</v>
      </c>
      <c r="G315" s="223" t="s">
        <v>136</v>
      </c>
      <c r="H315" s="224">
        <v>1</v>
      </c>
      <c r="I315" s="225"/>
      <c r="J315" s="226">
        <f>ROUND(I315*H315,2)</f>
        <v>0</v>
      </c>
      <c r="K315" s="227"/>
      <c r="L315" s="228"/>
      <c r="M315" s="229" t="s">
        <v>19</v>
      </c>
      <c r="N315" s="230" t="s">
        <v>49</v>
      </c>
      <c r="O315" s="85"/>
      <c r="P315" s="209">
        <f>O315*H315</f>
        <v>0</v>
      </c>
      <c r="Q315" s="209">
        <v>6.9999999999999994E-05</v>
      </c>
      <c r="R315" s="209">
        <f>Q315*H315</f>
        <v>6.9999999999999994E-05</v>
      </c>
      <c r="S315" s="209">
        <v>0</v>
      </c>
      <c r="T315" s="210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11" t="s">
        <v>196</v>
      </c>
      <c r="AT315" s="211" t="s">
        <v>176</v>
      </c>
      <c r="AU315" s="211" t="s">
        <v>138</v>
      </c>
      <c r="AY315" s="17" t="s">
        <v>129</v>
      </c>
      <c r="BE315" s="212">
        <f>IF(N315="základní",J315,0)</f>
        <v>0</v>
      </c>
      <c r="BF315" s="212">
        <f>IF(N315="snížená",J315,0)</f>
        <v>0</v>
      </c>
      <c r="BG315" s="212">
        <f>IF(N315="zákl. přenesená",J315,0)</f>
        <v>0</v>
      </c>
      <c r="BH315" s="212">
        <f>IF(N315="sníž. přenesená",J315,0)</f>
        <v>0</v>
      </c>
      <c r="BI315" s="212">
        <f>IF(N315="nulová",J315,0)</f>
        <v>0</v>
      </c>
      <c r="BJ315" s="17" t="s">
        <v>139</v>
      </c>
      <c r="BK315" s="212">
        <f>ROUND(I315*H315,2)</f>
        <v>0</v>
      </c>
      <c r="BL315" s="17" t="s">
        <v>160</v>
      </c>
      <c r="BM315" s="211" t="s">
        <v>552</v>
      </c>
    </row>
    <row r="316" s="2" customFormat="1">
      <c r="A316" s="38"/>
      <c r="B316" s="39"/>
      <c r="C316" s="40"/>
      <c r="D316" s="213" t="s">
        <v>141</v>
      </c>
      <c r="E316" s="40"/>
      <c r="F316" s="214" t="s">
        <v>551</v>
      </c>
      <c r="G316" s="40"/>
      <c r="H316" s="40"/>
      <c r="I316" s="215"/>
      <c r="J316" s="40"/>
      <c r="K316" s="40"/>
      <c r="L316" s="44"/>
      <c r="M316" s="216"/>
      <c r="N316" s="217"/>
      <c r="O316" s="85"/>
      <c r="P316" s="85"/>
      <c r="Q316" s="85"/>
      <c r="R316" s="85"/>
      <c r="S316" s="85"/>
      <c r="T316" s="86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141</v>
      </c>
      <c r="AU316" s="17" t="s">
        <v>138</v>
      </c>
    </row>
    <row r="317" s="2" customFormat="1">
      <c r="A317" s="38"/>
      <c r="B317" s="39"/>
      <c r="C317" s="40"/>
      <c r="D317" s="218" t="s">
        <v>143</v>
      </c>
      <c r="E317" s="40"/>
      <c r="F317" s="219" t="s">
        <v>553</v>
      </c>
      <c r="G317" s="40"/>
      <c r="H317" s="40"/>
      <c r="I317" s="215"/>
      <c r="J317" s="40"/>
      <c r="K317" s="40"/>
      <c r="L317" s="44"/>
      <c r="M317" s="216"/>
      <c r="N317" s="217"/>
      <c r="O317" s="85"/>
      <c r="P317" s="85"/>
      <c r="Q317" s="85"/>
      <c r="R317" s="85"/>
      <c r="S317" s="85"/>
      <c r="T317" s="86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143</v>
      </c>
      <c r="AU317" s="17" t="s">
        <v>138</v>
      </c>
    </row>
    <row r="318" s="2" customFormat="1" ht="33" customHeight="1">
      <c r="A318" s="38"/>
      <c r="B318" s="39"/>
      <c r="C318" s="220" t="s">
        <v>554</v>
      </c>
      <c r="D318" s="220" t="s">
        <v>176</v>
      </c>
      <c r="E318" s="221" t="s">
        <v>555</v>
      </c>
      <c r="F318" s="222" t="s">
        <v>556</v>
      </c>
      <c r="G318" s="223" t="s">
        <v>136</v>
      </c>
      <c r="H318" s="224">
        <v>2</v>
      </c>
      <c r="I318" s="225"/>
      <c r="J318" s="226">
        <f>ROUND(I318*H318,2)</f>
        <v>0</v>
      </c>
      <c r="K318" s="227"/>
      <c r="L318" s="228"/>
      <c r="M318" s="229" t="s">
        <v>19</v>
      </c>
      <c r="N318" s="230" t="s">
        <v>49</v>
      </c>
      <c r="O318" s="85"/>
      <c r="P318" s="209">
        <f>O318*H318</f>
        <v>0</v>
      </c>
      <c r="Q318" s="209">
        <v>0.00048000000000000001</v>
      </c>
      <c r="R318" s="209">
        <f>Q318*H318</f>
        <v>0.00096000000000000002</v>
      </c>
      <c r="S318" s="209">
        <v>0</v>
      </c>
      <c r="T318" s="210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11" t="s">
        <v>196</v>
      </c>
      <c r="AT318" s="211" t="s">
        <v>176</v>
      </c>
      <c r="AU318" s="211" t="s">
        <v>138</v>
      </c>
      <c r="AY318" s="17" t="s">
        <v>129</v>
      </c>
      <c r="BE318" s="212">
        <f>IF(N318="základní",J318,0)</f>
        <v>0</v>
      </c>
      <c r="BF318" s="212">
        <f>IF(N318="snížená",J318,0)</f>
        <v>0</v>
      </c>
      <c r="BG318" s="212">
        <f>IF(N318="zákl. přenesená",J318,0)</f>
        <v>0</v>
      </c>
      <c r="BH318" s="212">
        <f>IF(N318="sníž. přenesená",J318,0)</f>
        <v>0</v>
      </c>
      <c r="BI318" s="212">
        <f>IF(N318="nulová",J318,0)</f>
        <v>0</v>
      </c>
      <c r="BJ318" s="17" t="s">
        <v>139</v>
      </c>
      <c r="BK318" s="212">
        <f>ROUND(I318*H318,2)</f>
        <v>0</v>
      </c>
      <c r="BL318" s="17" t="s">
        <v>160</v>
      </c>
      <c r="BM318" s="211" t="s">
        <v>557</v>
      </c>
    </row>
    <row r="319" s="2" customFormat="1">
      <c r="A319" s="38"/>
      <c r="B319" s="39"/>
      <c r="C319" s="40"/>
      <c r="D319" s="213" t="s">
        <v>141</v>
      </c>
      <c r="E319" s="40"/>
      <c r="F319" s="214" t="s">
        <v>556</v>
      </c>
      <c r="G319" s="40"/>
      <c r="H319" s="40"/>
      <c r="I319" s="215"/>
      <c r="J319" s="40"/>
      <c r="K319" s="40"/>
      <c r="L319" s="44"/>
      <c r="M319" s="216"/>
      <c r="N319" s="217"/>
      <c r="O319" s="85"/>
      <c r="P319" s="85"/>
      <c r="Q319" s="85"/>
      <c r="R319" s="85"/>
      <c r="S319" s="85"/>
      <c r="T319" s="86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141</v>
      </c>
      <c r="AU319" s="17" t="s">
        <v>138</v>
      </c>
    </row>
    <row r="320" s="2" customFormat="1">
      <c r="A320" s="38"/>
      <c r="B320" s="39"/>
      <c r="C320" s="40"/>
      <c r="D320" s="218" t="s">
        <v>143</v>
      </c>
      <c r="E320" s="40"/>
      <c r="F320" s="219" t="s">
        <v>558</v>
      </c>
      <c r="G320" s="40"/>
      <c r="H320" s="40"/>
      <c r="I320" s="215"/>
      <c r="J320" s="40"/>
      <c r="K320" s="40"/>
      <c r="L320" s="44"/>
      <c r="M320" s="216"/>
      <c r="N320" s="217"/>
      <c r="O320" s="85"/>
      <c r="P320" s="85"/>
      <c r="Q320" s="85"/>
      <c r="R320" s="85"/>
      <c r="S320" s="85"/>
      <c r="T320" s="86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143</v>
      </c>
      <c r="AU320" s="17" t="s">
        <v>138</v>
      </c>
    </row>
    <row r="321" s="2" customFormat="1" ht="16.5" customHeight="1">
      <c r="A321" s="38"/>
      <c r="B321" s="39"/>
      <c r="C321" s="220" t="s">
        <v>559</v>
      </c>
      <c r="D321" s="220" t="s">
        <v>176</v>
      </c>
      <c r="E321" s="221" t="s">
        <v>560</v>
      </c>
      <c r="F321" s="222" t="s">
        <v>561</v>
      </c>
      <c r="G321" s="223" t="s">
        <v>136</v>
      </c>
      <c r="H321" s="224">
        <v>10</v>
      </c>
      <c r="I321" s="225"/>
      <c r="J321" s="226">
        <f>ROUND(I321*H321,2)</f>
        <v>0</v>
      </c>
      <c r="K321" s="227"/>
      <c r="L321" s="228"/>
      <c r="M321" s="229" t="s">
        <v>19</v>
      </c>
      <c r="N321" s="230" t="s">
        <v>49</v>
      </c>
      <c r="O321" s="85"/>
      <c r="P321" s="209">
        <f>O321*H321</f>
        <v>0</v>
      </c>
      <c r="Q321" s="209">
        <v>0.00020000000000000001</v>
      </c>
      <c r="R321" s="209">
        <f>Q321*H321</f>
        <v>0.002</v>
      </c>
      <c r="S321" s="209">
        <v>0</v>
      </c>
      <c r="T321" s="210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11" t="s">
        <v>196</v>
      </c>
      <c r="AT321" s="211" t="s">
        <v>176</v>
      </c>
      <c r="AU321" s="211" t="s">
        <v>138</v>
      </c>
      <c r="AY321" s="17" t="s">
        <v>129</v>
      </c>
      <c r="BE321" s="212">
        <f>IF(N321="základní",J321,0)</f>
        <v>0</v>
      </c>
      <c r="BF321" s="212">
        <f>IF(N321="snížená",J321,0)</f>
        <v>0</v>
      </c>
      <c r="BG321" s="212">
        <f>IF(N321="zákl. přenesená",J321,0)</f>
        <v>0</v>
      </c>
      <c r="BH321" s="212">
        <f>IF(N321="sníž. přenesená",J321,0)</f>
        <v>0</v>
      </c>
      <c r="BI321" s="212">
        <f>IF(N321="nulová",J321,0)</f>
        <v>0</v>
      </c>
      <c r="BJ321" s="17" t="s">
        <v>139</v>
      </c>
      <c r="BK321" s="212">
        <f>ROUND(I321*H321,2)</f>
        <v>0</v>
      </c>
      <c r="BL321" s="17" t="s">
        <v>160</v>
      </c>
      <c r="BM321" s="211" t="s">
        <v>562</v>
      </c>
    </row>
    <row r="322" s="2" customFormat="1">
      <c r="A322" s="38"/>
      <c r="B322" s="39"/>
      <c r="C322" s="40"/>
      <c r="D322" s="213" t="s">
        <v>141</v>
      </c>
      <c r="E322" s="40"/>
      <c r="F322" s="214" t="s">
        <v>563</v>
      </c>
      <c r="G322" s="40"/>
      <c r="H322" s="40"/>
      <c r="I322" s="215"/>
      <c r="J322" s="40"/>
      <c r="K322" s="40"/>
      <c r="L322" s="44"/>
      <c r="M322" s="216"/>
      <c r="N322" s="217"/>
      <c r="O322" s="85"/>
      <c r="P322" s="85"/>
      <c r="Q322" s="85"/>
      <c r="R322" s="85"/>
      <c r="S322" s="85"/>
      <c r="T322" s="86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141</v>
      </c>
      <c r="AU322" s="17" t="s">
        <v>138</v>
      </c>
    </row>
    <row r="323" s="2" customFormat="1" ht="24.15" customHeight="1">
      <c r="A323" s="38"/>
      <c r="B323" s="39"/>
      <c r="C323" s="220" t="s">
        <v>564</v>
      </c>
      <c r="D323" s="220" t="s">
        <v>176</v>
      </c>
      <c r="E323" s="221" t="s">
        <v>565</v>
      </c>
      <c r="F323" s="222" t="s">
        <v>566</v>
      </c>
      <c r="G323" s="223" t="s">
        <v>136</v>
      </c>
      <c r="H323" s="224">
        <v>10</v>
      </c>
      <c r="I323" s="225"/>
      <c r="J323" s="226">
        <f>ROUND(I323*H323,2)</f>
        <v>0</v>
      </c>
      <c r="K323" s="227"/>
      <c r="L323" s="228"/>
      <c r="M323" s="229" t="s">
        <v>19</v>
      </c>
      <c r="N323" s="230" t="s">
        <v>49</v>
      </c>
      <c r="O323" s="85"/>
      <c r="P323" s="209">
        <f>O323*H323</f>
        <v>0</v>
      </c>
      <c r="Q323" s="209">
        <v>0.00020000000000000001</v>
      </c>
      <c r="R323" s="209">
        <f>Q323*H323</f>
        <v>0.002</v>
      </c>
      <c r="S323" s="209">
        <v>0</v>
      </c>
      <c r="T323" s="210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11" t="s">
        <v>196</v>
      </c>
      <c r="AT323" s="211" t="s">
        <v>176</v>
      </c>
      <c r="AU323" s="211" t="s">
        <v>138</v>
      </c>
      <c r="AY323" s="17" t="s">
        <v>129</v>
      </c>
      <c r="BE323" s="212">
        <f>IF(N323="základní",J323,0)</f>
        <v>0</v>
      </c>
      <c r="BF323" s="212">
        <f>IF(N323="snížená",J323,0)</f>
        <v>0</v>
      </c>
      <c r="BG323" s="212">
        <f>IF(N323="zákl. přenesená",J323,0)</f>
        <v>0</v>
      </c>
      <c r="BH323" s="212">
        <f>IF(N323="sníž. přenesená",J323,0)</f>
        <v>0</v>
      </c>
      <c r="BI323" s="212">
        <f>IF(N323="nulová",J323,0)</f>
        <v>0</v>
      </c>
      <c r="BJ323" s="17" t="s">
        <v>139</v>
      </c>
      <c r="BK323" s="212">
        <f>ROUND(I323*H323,2)</f>
        <v>0</v>
      </c>
      <c r="BL323" s="17" t="s">
        <v>160</v>
      </c>
      <c r="BM323" s="211" t="s">
        <v>567</v>
      </c>
    </row>
    <row r="324" s="2" customFormat="1">
      <c r="A324" s="38"/>
      <c r="B324" s="39"/>
      <c r="C324" s="40"/>
      <c r="D324" s="213" t="s">
        <v>141</v>
      </c>
      <c r="E324" s="40"/>
      <c r="F324" s="214" t="s">
        <v>568</v>
      </c>
      <c r="G324" s="40"/>
      <c r="H324" s="40"/>
      <c r="I324" s="215"/>
      <c r="J324" s="40"/>
      <c r="K324" s="40"/>
      <c r="L324" s="44"/>
      <c r="M324" s="216"/>
      <c r="N324" s="217"/>
      <c r="O324" s="85"/>
      <c r="P324" s="85"/>
      <c r="Q324" s="85"/>
      <c r="R324" s="85"/>
      <c r="S324" s="85"/>
      <c r="T324" s="86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141</v>
      </c>
      <c r="AU324" s="17" t="s">
        <v>138</v>
      </c>
    </row>
    <row r="325" s="2" customFormat="1">
      <c r="A325" s="38"/>
      <c r="B325" s="39"/>
      <c r="C325" s="40"/>
      <c r="D325" s="218" t="s">
        <v>143</v>
      </c>
      <c r="E325" s="40"/>
      <c r="F325" s="219" t="s">
        <v>569</v>
      </c>
      <c r="G325" s="40"/>
      <c r="H325" s="40"/>
      <c r="I325" s="215"/>
      <c r="J325" s="40"/>
      <c r="K325" s="40"/>
      <c r="L325" s="44"/>
      <c r="M325" s="216"/>
      <c r="N325" s="217"/>
      <c r="O325" s="85"/>
      <c r="P325" s="85"/>
      <c r="Q325" s="85"/>
      <c r="R325" s="85"/>
      <c r="S325" s="85"/>
      <c r="T325" s="86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143</v>
      </c>
      <c r="AU325" s="17" t="s">
        <v>138</v>
      </c>
    </row>
    <row r="326" s="2" customFormat="1" ht="24.15" customHeight="1">
      <c r="A326" s="38"/>
      <c r="B326" s="39"/>
      <c r="C326" s="220" t="s">
        <v>570</v>
      </c>
      <c r="D326" s="220" t="s">
        <v>176</v>
      </c>
      <c r="E326" s="221" t="s">
        <v>571</v>
      </c>
      <c r="F326" s="222" t="s">
        <v>572</v>
      </c>
      <c r="G326" s="223" t="s">
        <v>136</v>
      </c>
      <c r="H326" s="224">
        <v>1</v>
      </c>
      <c r="I326" s="225"/>
      <c r="J326" s="226">
        <f>ROUND(I326*H326,2)</f>
        <v>0</v>
      </c>
      <c r="K326" s="227"/>
      <c r="L326" s="228"/>
      <c r="M326" s="229" t="s">
        <v>19</v>
      </c>
      <c r="N326" s="230" t="s">
        <v>49</v>
      </c>
      <c r="O326" s="85"/>
      <c r="P326" s="209">
        <f>O326*H326</f>
        <v>0</v>
      </c>
      <c r="Q326" s="209">
        <v>0.00071000000000000002</v>
      </c>
      <c r="R326" s="209">
        <f>Q326*H326</f>
        <v>0.00071000000000000002</v>
      </c>
      <c r="S326" s="209">
        <v>0</v>
      </c>
      <c r="T326" s="210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11" t="s">
        <v>196</v>
      </c>
      <c r="AT326" s="211" t="s">
        <v>176</v>
      </c>
      <c r="AU326" s="211" t="s">
        <v>138</v>
      </c>
      <c r="AY326" s="17" t="s">
        <v>129</v>
      </c>
      <c r="BE326" s="212">
        <f>IF(N326="základní",J326,0)</f>
        <v>0</v>
      </c>
      <c r="BF326" s="212">
        <f>IF(N326="snížená",J326,0)</f>
        <v>0</v>
      </c>
      <c r="BG326" s="212">
        <f>IF(N326="zákl. přenesená",J326,0)</f>
        <v>0</v>
      </c>
      <c r="BH326" s="212">
        <f>IF(N326="sníž. přenesená",J326,0)</f>
        <v>0</v>
      </c>
      <c r="BI326" s="212">
        <f>IF(N326="nulová",J326,0)</f>
        <v>0</v>
      </c>
      <c r="BJ326" s="17" t="s">
        <v>139</v>
      </c>
      <c r="BK326" s="212">
        <f>ROUND(I326*H326,2)</f>
        <v>0</v>
      </c>
      <c r="BL326" s="17" t="s">
        <v>160</v>
      </c>
      <c r="BM326" s="211" t="s">
        <v>573</v>
      </c>
    </row>
    <row r="327" s="2" customFormat="1">
      <c r="A327" s="38"/>
      <c r="B327" s="39"/>
      <c r="C327" s="40"/>
      <c r="D327" s="213" t="s">
        <v>141</v>
      </c>
      <c r="E327" s="40"/>
      <c r="F327" s="214" t="s">
        <v>572</v>
      </c>
      <c r="G327" s="40"/>
      <c r="H327" s="40"/>
      <c r="I327" s="215"/>
      <c r="J327" s="40"/>
      <c r="K327" s="40"/>
      <c r="L327" s="44"/>
      <c r="M327" s="216"/>
      <c r="N327" s="217"/>
      <c r="O327" s="85"/>
      <c r="P327" s="85"/>
      <c r="Q327" s="85"/>
      <c r="R327" s="85"/>
      <c r="S327" s="85"/>
      <c r="T327" s="86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141</v>
      </c>
      <c r="AU327" s="17" t="s">
        <v>138</v>
      </c>
    </row>
    <row r="328" s="2" customFormat="1">
      <c r="A328" s="38"/>
      <c r="B328" s="39"/>
      <c r="C328" s="40"/>
      <c r="D328" s="218" t="s">
        <v>143</v>
      </c>
      <c r="E328" s="40"/>
      <c r="F328" s="219" t="s">
        <v>574</v>
      </c>
      <c r="G328" s="40"/>
      <c r="H328" s="40"/>
      <c r="I328" s="215"/>
      <c r="J328" s="40"/>
      <c r="K328" s="40"/>
      <c r="L328" s="44"/>
      <c r="M328" s="216"/>
      <c r="N328" s="217"/>
      <c r="O328" s="85"/>
      <c r="P328" s="85"/>
      <c r="Q328" s="85"/>
      <c r="R328" s="85"/>
      <c r="S328" s="85"/>
      <c r="T328" s="86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143</v>
      </c>
      <c r="AU328" s="17" t="s">
        <v>138</v>
      </c>
    </row>
    <row r="329" s="12" customFormat="1" ht="22.8" customHeight="1">
      <c r="A329" s="12"/>
      <c r="B329" s="183"/>
      <c r="C329" s="184"/>
      <c r="D329" s="185" t="s">
        <v>74</v>
      </c>
      <c r="E329" s="197" t="s">
        <v>575</v>
      </c>
      <c r="F329" s="197" t="s">
        <v>576</v>
      </c>
      <c r="G329" s="184"/>
      <c r="H329" s="184"/>
      <c r="I329" s="187"/>
      <c r="J329" s="198">
        <f>BK329</f>
        <v>0</v>
      </c>
      <c r="K329" s="184"/>
      <c r="L329" s="189"/>
      <c r="M329" s="190"/>
      <c r="N329" s="191"/>
      <c r="O329" s="191"/>
      <c r="P329" s="192">
        <f>SUM(P330:P399)</f>
        <v>0</v>
      </c>
      <c r="Q329" s="191"/>
      <c r="R329" s="192">
        <f>SUM(R330:R399)</f>
        <v>0.25600999999999996</v>
      </c>
      <c r="S329" s="191"/>
      <c r="T329" s="193">
        <f>SUM(T330:T399)</f>
        <v>0.28720000000000001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194" t="s">
        <v>138</v>
      </c>
      <c r="AT329" s="195" t="s">
        <v>74</v>
      </c>
      <c r="AU329" s="195" t="s">
        <v>80</v>
      </c>
      <c r="AY329" s="194" t="s">
        <v>129</v>
      </c>
      <c r="BK329" s="196">
        <f>SUM(BK330:BK399)</f>
        <v>0</v>
      </c>
    </row>
    <row r="330" s="2" customFormat="1" ht="24.15" customHeight="1">
      <c r="A330" s="38"/>
      <c r="B330" s="39"/>
      <c r="C330" s="199" t="s">
        <v>137</v>
      </c>
      <c r="D330" s="199" t="s">
        <v>133</v>
      </c>
      <c r="E330" s="200" t="s">
        <v>577</v>
      </c>
      <c r="F330" s="201" t="s">
        <v>578</v>
      </c>
      <c r="G330" s="202" t="s">
        <v>136</v>
      </c>
      <c r="H330" s="203">
        <v>7</v>
      </c>
      <c r="I330" s="204"/>
      <c r="J330" s="205">
        <f>ROUND(I330*H330,2)</f>
        <v>0</v>
      </c>
      <c r="K330" s="206"/>
      <c r="L330" s="44"/>
      <c r="M330" s="207" t="s">
        <v>19</v>
      </c>
      <c r="N330" s="208" t="s">
        <v>49</v>
      </c>
      <c r="O330" s="85"/>
      <c r="P330" s="209">
        <f>O330*H330</f>
        <v>0</v>
      </c>
      <c r="Q330" s="209">
        <v>0</v>
      </c>
      <c r="R330" s="209">
        <f>Q330*H330</f>
        <v>0</v>
      </c>
      <c r="S330" s="209">
        <v>0</v>
      </c>
      <c r="T330" s="210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11" t="s">
        <v>160</v>
      </c>
      <c r="AT330" s="211" t="s">
        <v>133</v>
      </c>
      <c r="AU330" s="211" t="s">
        <v>138</v>
      </c>
      <c r="AY330" s="17" t="s">
        <v>129</v>
      </c>
      <c r="BE330" s="212">
        <f>IF(N330="základní",J330,0)</f>
        <v>0</v>
      </c>
      <c r="BF330" s="212">
        <f>IF(N330="snížená",J330,0)</f>
        <v>0</v>
      </c>
      <c r="BG330" s="212">
        <f>IF(N330="zákl. přenesená",J330,0)</f>
        <v>0</v>
      </c>
      <c r="BH330" s="212">
        <f>IF(N330="sníž. přenesená",J330,0)</f>
        <v>0</v>
      </c>
      <c r="BI330" s="212">
        <f>IF(N330="nulová",J330,0)</f>
        <v>0</v>
      </c>
      <c r="BJ330" s="17" t="s">
        <v>139</v>
      </c>
      <c r="BK330" s="212">
        <f>ROUND(I330*H330,2)</f>
        <v>0</v>
      </c>
      <c r="BL330" s="17" t="s">
        <v>160</v>
      </c>
      <c r="BM330" s="211" t="s">
        <v>579</v>
      </c>
    </row>
    <row r="331" s="2" customFormat="1">
      <c r="A331" s="38"/>
      <c r="B331" s="39"/>
      <c r="C331" s="40"/>
      <c r="D331" s="213" t="s">
        <v>141</v>
      </c>
      <c r="E331" s="40"/>
      <c r="F331" s="214" t="s">
        <v>580</v>
      </c>
      <c r="G331" s="40"/>
      <c r="H331" s="40"/>
      <c r="I331" s="215"/>
      <c r="J331" s="40"/>
      <c r="K331" s="40"/>
      <c r="L331" s="44"/>
      <c r="M331" s="216"/>
      <c r="N331" s="217"/>
      <c r="O331" s="85"/>
      <c r="P331" s="85"/>
      <c r="Q331" s="85"/>
      <c r="R331" s="85"/>
      <c r="S331" s="85"/>
      <c r="T331" s="86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141</v>
      </c>
      <c r="AU331" s="17" t="s">
        <v>138</v>
      </c>
    </row>
    <row r="332" s="2" customFormat="1">
      <c r="A332" s="38"/>
      <c r="B332" s="39"/>
      <c r="C332" s="40"/>
      <c r="D332" s="218" t="s">
        <v>143</v>
      </c>
      <c r="E332" s="40"/>
      <c r="F332" s="219" t="s">
        <v>581</v>
      </c>
      <c r="G332" s="40"/>
      <c r="H332" s="40"/>
      <c r="I332" s="215"/>
      <c r="J332" s="40"/>
      <c r="K332" s="40"/>
      <c r="L332" s="44"/>
      <c r="M332" s="216"/>
      <c r="N332" s="217"/>
      <c r="O332" s="85"/>
      <c r="P332" s="85"/>
      <c r="Q332" s="85"/>
      <c r="R332" s="85"/>
      <c r="S332" s="85"/>
      <c r="T332" s="86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143</v>
      </c>
      <c r="AU332" s="17" t="s">
        <v>138</v>
      </c>
    </row>
    <row r="333" s="2" customFormat="1" ht="16.5" customHeight="1">
      <c r="A333" s="38"/>
      <c r="B333" s="39"/>
      <c r="C333" s="199" t="s">
        <v>582</v>
      </c>
      <c r="D333" s="199" t="s">
        <v>133</v>
      </c>
      <c r="E333" s="200" t="s">
        <v>583</v>
      </c>
      <c r="F333" s="201" t="s">
        <v>584</v>
      </c>
      <c r="G333" s="202" t="s">
        <v>136</v>
      </c>
      <c r="H333" s="203">
        <v>7</v>
      </c>
      <c r="I333" s="204"/>
      <c r="J333" s="205">
        <f>ROUND(I333*H333,2)</f>
        <v>0</v>
      </c>
      <c r="K333" s="206"/>
      <c r="L333" s="44"/>
      <c r="M333" s="207" t="s">
        <v>19</v>
      </c>
      <c r="N333" s="208" t="s">
        <v>49</v>
      </c>
      <c r="O333" s="85"/>
      <c r="P333" s="209">
        <f>O333*H333</f>
        <v>0</v>
      </c>
      <c r="Q333" s="209">
        <v>0</v>
      </c>
      <c r="R333" s="209">
        <f>Q333*H333</f>
        <v>0</v>
      </c>
      <c r="S333" s="209">
        <v>0</v>
      </c>
      <c r="T333" s="210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11" t="s">
        <v>160</v>
      </c>
      <c r="AT333" s="211" t="s">
        <v>133</v>
      </c>
      <c r="AU333" s="211" t="s">
        <v>138</v>
      </c>
      <c r="AY333" s="17" t="s">
        <v>129</v>
      </c>
      <c r="BE333" s="212">
        <f>IF(N333="základní",J333,0)</f>
        <v>0</v>
      </c>
      <c r="BF333" s="212">
        <f>IF(N333="snížená",J333,0)</f>
        <v>0</v>
      </c>
      <c r="BG333" s="212">
        <f>IF(N333="zákl. přenesená",J333,0)</f>
        <v>0</v>
      </c>
      <c r="BH333" s="212">
        <f>IF(N333="sníž. přenesená",J333,0)</f>
        <v>0</v>
      </c>
      <c r="BI333" s="212">
        <f>IF(N333="nulová",J333,0)</f>
        <v>0</v>
      </c>
      <c r="BJ333" s="17" t="s">
        <v>139</v>
      </c>
      <c r="BK333" s="212">
        <f>ROUND(I333*H333,2)</f>
        <v>0</v>
      </c>
      <c r="BL333" s="17" t="s">
        <v>160</v>
      </c>
      <c r="BM333" s="211" t="s">
        <v>585</v>
      </c>
    </row>
    <row r="334" s="2" customFormat="1">
      <c r="A334" s="38"/>
      <c r="B334" s="39"/>
      <c r="C334" s="40"/>
      <c r="D334" s="213" t="s">
        <v>141</v>
      </c>
      <c r="E334" s="40"/>
      <c r="F334" s="214" t="s">
        <v>586</v>
      </c>
      <c r="G334" s="40"/>
      <c r="H334" s="40"/>
      <c r="I334" s="215"/>
      <c r="J334" s="40"/>
      <c r="K334" s="40"/>
      <c r="L334" s="44"/>
      <c r="M334" s="216"/>
      <c r="N334" s="217"/>
      <c r="O334" s="85"/>
      <c r="P334" s="85"/>
      <c r="Q334" s="85"/>
      <c r="R334" s="85"/>
      <c r="S334" s="85"/>
      <c r="T334" s="86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141</v>
      </c>
      <c r="AU334" s="17" t="s">
        <v>138</v>
      </c>
    </row>
    <row r="335" s="2" customFormat="1">
      <c r="A335" s="38"/>
      <c r="B335" s="39"/>
      <c r="C335" s="40"/>
      <c r="D335" s="218" t="s">
        <v>143</v>
      </c>
      <c r="E335" s="40"/>
      <c r="F335" s="219" t="s">
        <v>587</v>
      </c>
      <c r="G335" s="40"/>
      <c r="H335" s="40"/>
      <c r="I335" s="215"/>
      <c r="J335" s="40"/>
      <c r="K335" s="40"/>
      <c r="L335" s="44"/>
      <c r="M335" s="216"/>
      <c r="N335" s="217"/>
      <c r="O335" s="85"/>
      <c r="P335" s="85"/>
      <c r="Q335" s="85"/>
      <c r="R335" s="85"/>
      <c r="S335" s="85"/>
      <c r="T335" s="86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143</v>
      </c>
      <c r="AU335" s="17" t="s">
        <v>138</v>
      </c>
    </row>
    <row r="336" s="2" customFormat="1" ht="24.15" customHeight="1">
      <c r="A336" s="38"/>
      <c r="B336" s="39"/>
      <c r="C336" s="199" t="s">
        <v>588</v>
      </c>
      <c r="D336" s="199" t="s">
        <v>133</v>
      </c>
      <c r="E336" s="200" t="s">
        <v>589</v>
      </c>
      <c r="F336" s="201" t="s">
        <v>590</v>
      </c>
      <c r="G336" s="202" t="s">
        <v>136</v>
      </c>
      <c r="H336" s="203">
        <v>1</v>
      </c>
      <c r="I336" s="204"/>
      <c r="J336" s="205">
        <f>ROUND(I336*H336,2)</f>
        <v>0</v>
      </c>
      <c r="K336" s="206"/>
      <c r="L336" s="44"/>
      <c r="M336" s="207" t="s">
        <v>19</v>
      </c>
      <c r="N336" s="208" t="s">
        <v>49</v>
      </c>
      <c r="O336" s="85"/>
      <c r="P336" s="209">
        <f>O336*H336</f>
        <v>0</v>
      </c>
      <c r="Q336" s="209">
        <v>0</v>
      </c>
      <c r="R336" s="209">
        <f>Q336*H336</f>
        <v>0</v>
      </c>
      <c r="S336" s="209">
        <v>0.1104</v>
      </c>
      <c r="T336" s="210">
        <f>S336*H336</f>
        <v>0.1104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11" t="s">
        <v>160</v>
      </c>
      <c r="AT336" s="211" t="s">
        <v>133</v>
      </c>
      <c r="AU336" s="211" t="s">
        <v>138</v>
      </c>
      <c r="AY336" s="17" t="s">
        <v>129</v>
      </c>
      <c r="BE336" s="212">
        <f>IF(N336="základní",J336,0)</f>
        <v>0</v>
      </c>
      <c r="BF336" s="212">
        <f>IF(N336="snížená",J336,0)</f>
        <v>0</v>
      </c>
      <c r="BG336" s="212">
        <f>IF(N336="zákl. přenesená",J336,0)</f>
        <v>0</v>
      </c>
      <c r="BH336" s="212">
        <f>IF(N336="sníž. přenesená",J336,0)</f>
        <v>0</v>
      </c>
      <c r="BI336" s="212">
        <f>IF(N336="nulová",J336,0)</f>
        <v>0</v>
      </c>
      <c r="BJ336" s="17" t="s">
        <v>139</v>
      </c>
      <c r="BK336" s="212">
        <f>ROUND(I336*H336,2)</f>
        <v>0</v>
      </c>
      <c r="BL336" s="17" t="s">
        <v>160</v>
      </c>
      <c r="BM336" s="211" t="s">
        <v>591</v>
      </c>
    </row>
    <row r="337" s="2" customFormat="1">
      <c r="A337" s="38"/>
      <c r="B337" s="39"/>
      <c r="C337" s="40"/>
      <c r="D337" s="213" t="s">
        <v>141</v>
      </c>
      <c r="E337" s="40"/>
      <c r="F337" s="214" t="s">
        <v>592</v>
      </c>
      <c r="G337" s="40"/>
      <c r="H337" s="40"/>
      <c r="I337" s="215"/>
      <c r="J337" s="40"/>
      <c r="K337" s="40"/>
      <c r="L337" s="44"/>
      <c r="M337" s="216"/>
      <c r="N337" s="217"/>
      <c r="O337" s="85"/>
      <c r="P337" s="85"/>
      <c r="Q337" s="85"/>
      <c r="R337" s="85"/>
      <c r="S337" s="85"/>
      <c r="T337" s="86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141</v>
      </c>
      <c r="AU337" s="17" t="s">
        <v>138</v>
      </c>
    </row>
    <row r="338" s="2" customFormat="1">
      <c r="A338" s="38"/>
      <c r="B338" s="39"/>
      <c r="C338" s="40"/>
      <c r="D338" s="218" t="s">
        <v>143</v>
      </c>
      <c r="E338" s="40"/>
      <c r="F338" s="219" t="s">
        <v>593</v>
      </c>
      <c r="G338" s="40"/>
      <c r="H338" s="40"/>
      <c r="I338" s="215"/>
      <c r="J338" s="40"/>
      <c r="K338" s="40"/>
      <c r="L338" s="44"/>
      <c r="M338" s="216"/>
      <c r="N338" s="217"/>
      <c r="O338" s="85"/>
      <c r="P338" s="85"/>
      <c r="Q338" s="85"/>
      <c r="R338" s="85"/>
      <c r="S338" s="85"/>
      <c r="T338" s="86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143</v>
      </c>
      <c r="AU338" s="17" t="s">
        <v>138</v>
      </c>
    </row>
    <row r="339" s="2" customFormat="1" ht="24.15" customHeight="1">
      <c r="A339" s="38"/>
      <c r="B339" s="39"/>
      <c r="C339" s="199" t="s">
        <v>138</v>
      </c>
      <c r="D339" s="199" t="s">
        <v>133</v>
      </c>
      <c r="E339" s="200" t="s">
        <v>594</v>
      </c>
      <c r="F339" s="201" t="s">
        <v>595</v>
      </c>
      <c r="G339" s="202" t="s">
        <v>136</v>
      </c>
      <c r="H339" s="203">
        <v>1</v>
      </c>
      <c r="I339" s="204"/>
      <c r="J339" s="205">
        <f>ROUND(I339*H339,2)</f>
        <v>0</v>
      </c>
      <c r="K339" s="206"/>
      <c r="L339" s="44"/>
      <c r="M339" s="207" t="s">
        <v>19</v>
      </c>
      <c r="N339" s="208" t="s">
        <v>49</v>
      </c>
      <c r="O339" s="85"/>
      <c r="P339" s="209">
        <f>O339*H339</f>
        <v>0</v>
      </c>
      <c r="Q339" s="209">
        <v>0</v>
      </c>
      <c r="R339" s="209">
        <f>Q339*H339</f>
        <v>0</v>
      </c>
      <c r="S339" s="209">
        <v>0.16600000000000001</v>
      </c>
      <c r="T339" s="210">
        <f>S339*H339</f>
        <v>0.16600000000000001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11" t="s">
        <v>160</v>
      </c>
      <c r="AT339" s="211" t="s">
        <v>133</v>
      </c>
      <c r="AU339" s="211" t="s">
        <v>138</v>
      </c>
      <c r="AY339" s="17" t="s">
        <v>129</v>
      </c>
      <c r="BE339" s="212">
        <f>IF(N339="základní",J339,0)</f>
        <v>0</v>
      </c>
      <c r="BF339" s="212">
        <f>IF(N339="snížená",J339,0)</f>
        <v>0</v>
      </c>
      <c r="BG339" s="212">
        <f>IF(N339="zákl. přenesená",J339,0)</f>
        <v>0</v>
      </c>
      <c r="BH339" s="212">
        <f>IF(N339="sníž. přenesená",J339,0)</f>
        <v>0</v>
      </c>
      <c r="BI339" s="212">
        <f>IF(N339="nulová",J339,0)</f>
        <v>0</v>
      </c>
      <c r="BJ339" s="17" t="s">
        <v>139</v>
      </c>
      <c r="BK339" s="212">
        <f>ROUND(I339*H339,2)</f>
        <v>0</v>
      </c>
      <c r="BL339" s="17" t="s">
        <v>160</v>
      </c>
      <c r="BM339" s="211" t="s">
        <v>596</v>
      </c>
    </row>
    <row r="340" s="2" customFormat="1">
      <c r="A340" s="38"/>
      <c r="B340" s="39"/>
      <c r="C340" s="40"/>
      <c r="D340" s="213" t="s">
        <v>141</v>
      </c>
      <c r="E340" s="40"/>
      <c r="F340" s="214" t="s">
        <v>597</v>
      </c>
      <c r="G340" s="40"/>
      <c r="H340" s="40"/>
      <c r="I340" s="215"/>
      <c r="J340" s="40"/>
      <c r="K340" s="40"/>
      <c r="L340" s="44"/>
      <c r="M340" s="216"/>
      <c r="N340" s="217"/>
      <c r="O340" s="85"/>
      <c r="P340" s="85"/>
      <c r="Q340" s="85"/>
      <c r="R340" s="85"/>
      <c r="S340" s="85"/>
      <c r="T340" s="86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141</v>
      </c>
      <c r="AU340" s="17" t="s">
        <v>138</v>
      </c>
    </row>
    <row r="341" s="2" customFormat="1">
      <c r="A341" s="38"/>
      <c r="B341" s="39"/>
      <c r="C341" s="40"/>
      <c r="D341" s="218" t="s">
        <v>143</v>
      </c>
      <c r="E341" s="40"/>
      <c r="F341" s="219" t="s">
        <v>598</v>
      </c>
      <c r="G341" s="40"/>
      <c r="H341" s="40"/>
      <c r="I341" s="215"/>
      <c r="J341" s="40"/>
      <c r="K341" s="40"/>
      <c r="L341" s="44"/>
      <c r="M341" s="216"/>
      <c r="N341" s="217"/>
      <c r="O341" s="85"/>
      <c r="P341" s="85"/>
      <c r="Q341" s="85"/>
      <c r="R341" s="85"/>
      <c r="S341" s="85"/>
      <c r="T341" s="86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143</v>
      </c>
      <c r="AU341" s="17" t="s">
        <v>138</v>
      </c>
    </row>
    <row r="342" s="2" customFormat="1" ht="24.15" customHeight="1">
      <c r="A342" s="38"/>
      <c r="B342" s="39"/>
      <c r="C342" s="199" t="s">
        <v>599</v>
      </c>
      <c r="D342" s="199" t="s">
        <v>133</v>
      </c>
      <c r="E342" s="200" t="s">
        <v>600</v>
      </c>
      <c r="F342" s="201" t="s">
        <v>601</v>
      </c>
      <c r="G342" s="202" t="s">
        <v>136</v>
      </c>
      <c r="H342" s="203">
        <v>7</v>
      </c>
      <c r="I342" s="204"/>
      <c r="J342" s="205">
        <f>ROUND(I342*H342,2)</f>
        <v>0</v>
      </c>
      <c r="K342" s="206"/>
      <c r="L342" s="44"/>
      <c r="M342" s="207" t="s">
        <v>19</v>
      </c>
      <c r="N342" s="208" t="s">
        <v>49</v>
      </c>
      <c r="O342" s="85"/>
      <c r="P342" s="209">
        <f>O342*H342</f>
        <v>0</v>
      </c>
      <c r="Q342" s="209">
        <v>0</v>
      </c>
      <c r="R342" s="209">
        <f>Q342*H342</f>
        <v>0</v>
      </c>
      <c r="S342" s="209">
        <v>0</v>
      </c>
      <c r="T342" s="210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11" t="s">
        <v>160</v>
      </c>
      <c r="AT342" s="211" t="s">
        <v>133</v>
      </c>
      <c r="AU342" s="211" t="s">
        <v>138</v>
      </c>
      <c r="AY342" s="17" t="s">
        <v>129</v>
      </c>
      <c r="BE342" s="212">
        <f>IF(N342="základní",J342,0)</f>
        <v>0</v>
      </c>
      <c r="BF342" s="212">
        <f>IF(N342="snížená",J342,0)</f>
        <v>0</v>
      </c>
      <c r="BG342" s="212">
        <f>IF(N342="zákl. přenesená",J342,0)</f>
        <v>0</v>
      </c>
      <c r="BH342" s="212">
        <f>IF(N342="sníž. přenesená",J342,0)</f>
        <v>0</v>
      </c>
      <c r="BI342" s="212">
        <f>IF(N342="nulová",J342,0)</f>
        <v>0</v>
      </c>
      <c r="BJ342" s="17" t="s">
        <v>139</v>
      </c>
      <c r="BK342" s="212">
        <f>ROUND(I342*H342,2)</f>
        <v>0</v>
      </c>
      <c r="BL342" s="17" t="s">
        <v>160</v>
      </c>
      <c r="BM342" s="211" t="s">
        <v>602</v>
      </c>
    </row>
    <row r="343" s="2" customFormat="1">
      <c r="A343" s="38"/>
      <c r="B343" s="39"/>
      <c r="C343" s="40"/>
      <c r="D343" s="213" t="s">
        <v>141</v>
      </c>
      <c r="E343" s="40"/>
      <c r="F343" s="214" t="s">
        <v>603</v>
      </c>
      <c r="G343" s="40"/>
      <c r="H343" s="40"/>
      <c r="I343" s="215"/>
      <c r="J343" s="40"/>
      <c r="K343" s="40"/>
      <c r="L343" s="44"/>
      <c r="M343" s="216"/>
      <c r="N343" s="217"/>
      <c r="O343" s="85"/>
      <c r="P343" s="85"/>
      <c r="Q343" s="85"/>
      <c r="R343" s="85"/>
      <c r="S343" s="85"/>
      <c r="T343" s="86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141</v>
      </c>
      <c r="AU343" s="17" t="s">
        <v>138</v>
      </c>
    </row>
    <row r="344" s="2" customFormat="1">
      <c r="A344" s="38"/>
      <c r="B344" s="39"/>
      <c r="C344" s="40"/>
      <c r="D344" s="218" t="s">
        <v>143</v>
      </c>
      <c r="E344" s="40"/>
      <c r="F344" s="219" t="s">
        <v>604</v>
      </c>
      <c r="G344" s="40"/>
      <c r="H344" s="40"/>
      <c r="I344" s="215"/>
      <c r="J344" s="40"/>
      <c r="K344" s="40"/>
      <c r="L344" s="44"/>
      <c r="M344" s="216"/>
      <c r="N344" s="217"/>
      <c r="O344" s="85"/>
      <c r="P344" s="85"/>
      <c r="Q344" s="85"/>
      <c r="R344" s="85"/>
      <c r="S344" s="85"/>
      <c r="T344" s="86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143</v>
      </c>
      <c r="AU344" s="17" t="s">
        <v>138</v>
      </c>
    </row>
    <row r="345" s="2" customFormat="1" ht="21.75" customHeight="1">
      <c r="A345" s="38"/>
      <c r="B345" s="39"/>
      <c r="C345" s="199" t="s">
        <v>605</v>
      </c>
      <c r="D345" s="199" t="s">
        <v>133</v>
      </c>
      <c r="E345" s="200" t="s">
        <v>606</v>
      </c>
      <c r="F345" s="201" t="s">
        <v>607</v>
      </c>
      <c r="G345" s="202" t="s">
        <v>136</v>
      </c>
      <c r="H345" s="203">
        <v>6</v>
      </c>
      <c r="I345" s="204"/>
      <c r="J345" s="205">
        <f>ROUND(I345*H345,2)</f>
        <v>0</v>
      </c>
      <c r="K345" s="206"/>
      <c r="L345" s="44"/>
      <c r="M345" s="207" t="s">
        <v>19</v>
      </c>
      <c r="N345" s="208" t="s">
        <v>49</v>
      </c>
      <c r="O345" s="85"/>
      <c r="P345" s="209">
        <f>O345*H345</f>
        <v>0</v>
      </c>
      <c r="Q345" s="209">
        <v>0</v>
      </c>
      <c r="R345" s="209">
        <f>Q345*H345</f>
        <v>0</v>
      </c>
      <c r="S345" s="209">
        <v>0</v>
      </c>
      <c r="T345" s="210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11" t="s">
        <v>160</v>
      </c>
      <c r="AT345" s="211" t="s">
        <v>133</v>
      </c>
      <c r="AU345" s="211" t="s">
        <v>138</v>
      </c>
      <c r="AY345" s="17" t="s">
        <v>129</v>
      </c>
      <c r="BE345" s="212">
        <f>IF(N345="základní",J345,0)</f>
        <v>0</v>
      </c>
      <c r="BF345" s="212">
        <f>IF(N345="snížená",J345,0)</f>
        <v>0</v>
      </c>
      <c r="BG345" s="212">
        <f>IF(N345="zákl. přenesená",J345,0)</f>
        <v>0</v>
      </c>
      <c r="BH345" s="212">
        <f>IF(N345="sníž. přenesená",J345,0)</f>
        <v>0</v>
      </c>
      <c r="BI345" s="212">
        <f>IF(N345="nulová",J345,0)</f>
        <v>0</v>
      </c>
      <c r="BJ345" s="17" t="s">
        <v>139</v>
      </c>
      <c r="BK345" s="212">
        <f>ROUND(I345*H345,2)</f>
        <v>0</v>
      </c>
      <c r="BL345" s="17" t="s">
        <v>160</v>
      </c>
      <c r="BM345" s="211" t="s">
        <v>608</v>
      </c>
    </row>
    <row r="346" s="2" customFormat="1">
      <c r="A346" s="38"/>
      <c r="B346" s="39"/>
      <c r="C346" s="40"/>
      <c r="D346" s="213" t="s">
        <v>141</v>
      </c>
      <c r="E346" s="40"/>
      <c r="F346" s="214" t="s">
        <v>609</v>
      </c>
      <c r="G346" s="40"/>
      <c r="H346" s="40"/>
      <c r="I346" s="215"/>
      <c r="J346" s="40"/>
      <c r="K346" s="40"/>
      <c r="L346" s="44"/>
      <c r="M346" s="216"/>
      <c r="N346" s="217"/>
      <c r="O346" s="85"/>
      <c r="P346" s="85"/>
      <c r="Q346" s="85"/>
      <c r="R346" s="85"/>
      <c r="S346" s="85"/>
      <c r="T346" s="86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141</v>
      </c>
      <c r="AU346" s="17" t="s">
        <v>138</v>
      </c>
    </row>
    <row r="347" s="2" customFormat="1">
      <c r="A347" s="38"/>
      <c r="B347" s="39"/>
      <c r="C347" s="40"/>
      <c r="D347" s="218" t="s">
        <v>143</v>
      </c>
      <c r="E347" s="40"/>
      <c r="F347" s="219" t="s">
        <v>610</v>
      </c>
      <c r="G347" s="40"/>
      <c r="H347" s="40"/>
      <c r="I347" s="215"/>
      <c r="J347" s="40"/>
      <c r="K347" s="40"/>
      <c r="L347" s="44"/>
      <c r="M347" s="216"/>
      <c r="N347" s="217"/>
      <c r="O347" s="85"/>
      <c r="P347" s="85"/>
      <c r="Q347" s="85"/>
      <c r="R347" s="85"/>
      <c r="S347" s="85"/>
      <c r="T347" s="86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143</v>
      </c>
      <c r="AU347" s="17" t="s">
        <v>138</v>
      </c>
    </row>
    <row r="348" s="2" customFormat="1" ht="21.75" customHeight="1">
      <c r="A348" s="38"/>
      <c r="B348" s="39"/>
      <c r="C348" s="199" t="s">
        <v>611</v>
      </c>
      <c r="D348" s="199" t="s">
        <v>133</v>
      </c>
      <c r="E348" s="200" t="s">
        <v>612</v>
      </c>
      <c r="F348" s="201" t="s">
        <v>613</v>
      </c>
      <c r="G348" s="202" t="s">
        <v>136</v>
      </c>
      <c r="H348" s="203">
        <v>1</v>
      </c>
      <c r="I348" s="204"/>
      <c r="J348" s="205">
        <f>ROUND(I348*H348,2)</f>
        <v>0</v>
      </c>
      <c r="K348" s="206"/>
      <c r="L348" s="44"/>
      <c r="M348" s="207" t="s">
        <v>19</v>
      </c>
      <c r="N348" s="208" t="s">
        <v>49</v>
      </c>
      <c r="O348" s="85"/>
      <c r="P348" s="209">
        <f>O348*H348</f>
        <v>0</v>
      </c>
      <c r="Q348" s="209">
        <v>0</v>
      </c>
      <c r="R348" s="209">
        <f>Q348*H348</f>
        <v>0</v>
      </c>
      <c r="S348" s="209">
        <v>0</v>
      </c>
      <c r="T348" s="210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11" t="s">
        <v>160</v>
      </c>
      <c r="AT348" s="211" t="s">
        <v>133</v>
      </c>
      <c r="AU348" s="211" t="s">
        <v>138</v>
      </c>
      <c r="AY348" s="17" t="s">
        <v>129</v>
      </c>
      <c r="BE348" s="212">
        <f>IF(N348="základní",J348,0)</f>
        <v>0</v>
      </c>
      <c r="BF348" s="212">
        <f>IF(N348="snížená",J348,0)</f>
        <v>0</v>
      </c>
      <c r="BG348" s="212">
        <f>IF(N348="zákl. přenesená",J348,0)</f>
        <v>0</v>
      </c>
      <c r="BH348" s="212">
        <f>IF(N348="sníž. přenesená",J348,0)</f>
        <v>0</v>
      </c>
      <c r="BI348" s="212">
        <f>IF(N348="nulová",J348,0)</f>
        <v>0</v>
      </c>
      <c r="BJ348" s="17" t="s">
        <v>139</v>
      </c>
      <c r="BK348" s="212">
        <f>ROUND(I348*H348,2)</f>
        <v>0</v>
      </c>
      <c r="BL348" s="17" t="s">
        <v>160</v>
      </c>
      <c r="BM348" s="211" t="s">
        <v>614</v>
      </c>
    </row>
    <row r="349" s="2" customFormat="1">
      <c r="A349" s="38"/>
      <c r="B349" s="39"/>
      <c r="C349" s="40"/>
      <c r="D349" s="213" t="s">
        <v>141</v>
      </c>
      <c r="E349" s="40"/>
      <c r="F349" s="214" t="s">
        <v>615</v>
      </c>
      <c r="G349" s="40"/>
      <c r="H349" s="40"/>
      <c r="I349" s="215"/>
      <c r="J349" s="40"/>
      <c r="K349" s="40"/>
      <c r="L349" s="44"/>
      <c r="M349" s="216"/>
      <c r="N349" s="217"/>
      <c r="O349" s="85"/>
      <c r="P349" s="85"/>
      <c r="Q349" s="85"/>
      <c r="R349" s="85"/>
      <c r="S349" s="85"/>
      <c r="T349" s="86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141</v>
      </c>
      <c r="AU349" s="17" t="s">
        <v>138</v>
      </c>
    </row>
    <row r="350" s="2" customFormat="1">
      <c r="A350" s="38"/>
      <c r="B350" s="39"/>
      <c r="C350" s="40"/>
      <c r="D350" s="218" t="s">
        <v>143</v>
      </c>
      <c r="E350" s="40"/>
      <c r="F350" s="219" t="s">
        <v>616</v>
      </c>
      <c r="G350" s="40"/>
      <c r="H350" s="40"/>
      <c r="I350" s="215"/>
      <c r="J350" s="40"/>
      <c r="K350" s="40"/>
      <c r="L350" s="44"/>
      <c r="M350" s="216"/>
      <c r="N350" s="217"/>
      <c r="O350" s="85"/>
      <c r="P350" s="85"/>
      <c r="Q350" s="85"/>
      <c r="R350" s="85"/>
      <c r="S350" s="85"/>
      <c r="T350" s="86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143</v>
      </c>
      <c r="AU350" s="17" t="s">
        <v>138</v>
      </c>
    </row>
    <row r="351" s="2" customFormat="1" ht="24.15" customHeight="1">
      <c r="A351" s="38"/>
      <c r="B351" s="39"/>
      <c r="C351" s="199" t="s">
        <v>139</v>
      </c>
      <c r="D351" s="199" t="s">
        <v>133</v>
      </c>
      <c r="E351" s="200" t="s">
        <v>617</v>
      </c>
      <c r="F351" s="201" t="s">
        <v>618</v>
      </c>
      <c r="G351" s="202" t="s">
        <v>136</v>
      </c>
      <c r="H351" s="203">
        <v>6</v>
      </c>
      <c r="I351" s="204"/>
      <c r="J351" s="205">
        <f>ROUND(I351*H351,2)</f>
        <v>0</v>
      </c>
      <c r="K351" s="206"/>
      <c r="L351" s="44"/>
      <c r="M351" s="207" t="s">
        <v>19</v>
      </c>
      <c r="N351" s="208" t="s">
        <v>49</v>
      </c>
      <c r="O351" s="85"/>
      <c r="P351" s="209">
        <f>O351*H351</f>
        <v>0</v>
      </c>
      <c r="Q351" s="209">
        <v>0</v>
      </c>
      <c r="R351" s="209">
        <f>Q351*H351</f>
        <v>0</v>
      </c>
      <c r="S351" s="209">
        <v>0.0018</v>
      </c>
      <c r="T351" s="210">
        <f>S351*H351</f>
        <v>0.010800000000000001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11" t="s">
        <v>160</v>
      </c>
      <c r="AT351" s="211" t="s">
        <v>133</v>
      </c>
      <c r="AU351" s="211" t="s">
        <v>138</v>
      </c>
      <c r="AY351" s="17" t="s">
        <v>129</v>
      </c>
      <c r="BE351" s="212">
        <f>IF(N351="základní",J351,0)</f>
        <v>0</v>
      </c>
      <c r="BF351" s="212">
        <f>IF(N351="snížená",J351,0)</f>
        <v>0</v>
      </c>
      <c r="BG351" s="212">
        <f>IF(N351="zákl. přenesená",J351,0)</f>
        <v>0</v>
      </c>
      <c r="BH351" s="212">
        <f>IF(N351="sníž. přenesená",J351,0)</f>
        <v>0</v>
      </c>
      <c r="BI351" s="212">
        <f>IF(N351="nulová",J351,0)</f>
        <v>0</v>
      </c>
      <c r="BJ351" s="17" t="s">
        <v>139</v>
      </c>
      <c r="BK351" s="212">
        <f>ROUND(I351*H351,2)</f>
        <v>0</v>
      </c>
      <c r="BL351" s="17" t="s">
        <v>160</v>
      </c>
      <c r="BM351" s="211" t="s">
        <v>619</v>
      </c>
    </row>
    <row r="352" s="2" customFormat="1">
      <c r="A352" s="38"/>
      <c r="B352" s="39"/>
      <c r="C352" s="40"/>
      <c r="D352" s="213" t="s">
        <v>141</v>
      </c>
      <c r="E352" s="40"/>
      <c r="F352" s="214" t="s">
        <v>620</v>
      </c>
      <c r="G352" s="40"/>
      <c r="H352" s="40"/>
      <c r="I352" s="215"/>
      <c r="J352" s="40"/>
      <c r="K352" s="40"/>
      <c r="L352" s="44"/>
      <c r="M352" s="216"/>
      <c r="N352" s="217"/>
      <c r="O352" s="85"/>
      <c r="P352" s="85"/>
      <c r="Q352" s="85"/>
      <c r="R352" s="85"/>
      <c r="S352" s="85"/>
      <c r="T352" s="86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141</v>
      </c>
      <c r="AU352" s="17" t="s">
        <v>138</v>
      </c>
    </row>
    <row r="353" s="2" customFormat="1">
      <c r="A353" s="38"/>
      <c r="B353" s="39"/>
      <c r="C353" s="40"/>
      <c r="D353" s="218" t="s">
        <v>143</v>
      </c>
      <c r="E353" s="40"/>
      <c r="F353" s="219" t="s">
        <v>621</v>
      </c>
      <c r="G353" s="40"/>
      <c r="H353" s="40"/>
      <c r="I353" s="215"/>
      <c r="J353" s="40"/>
      <c r="K353" s="40"/>
      <c r="L353" s="44"/>
      <c r="M353" s="216"/>
      <c r="N353" s="217"/>
      <c r="O353" s="85"/>
      <c r="P353" s="85"/>
      <c r="Q353" s="85"/>
      <c r="R353" s="85"/>
      <c r="S353" s="85"/>
      <c r="T353" s="86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143</v>
      </c>
      <c r="AU353" s="17" t="s">
        <v>138</v>
      </c>
    </row>
    <row r="354" s="2" customFormat="1" ht="24.15" customHeight="1">
      <c r="A354" s="38"/>
      <c r="B354" s="39"/>
      <c r="C354" s="199" t="s">
        <v>622</v>
      </c>
      <c r="D354" s="199" t="s">
        <v>133</v>
      </c>
      <c r="E354" s="200" t="s">
        <v>623</v>
      </c>
      <c r="F354" s="201" t="s">
        <v>624</v>
      </c>
      <c r="G354" s="202" t="s">
        <v>136</v>
      </c>
      <c r="H354" s="203">
        <v>3</v>
      </c>
      <c r="I354" s="204"/>
      <c r="J354" s="205">
        <f>ROUND(I354*H354,2)</f>
        <v>0</v>
      </c>
      <c r="K354" s="206"/>
      <c r="L354" s="44"/>
      <c r="M354" s="207" t="s">
        <v>19</v>
      </c>
      <c r="N354" s="208" t="s">
        <v>49</v>
      </c>
      <c r="O354" s="85"/>
      <c r="P354" s="209">
        <f>O354*H354</f>
        <v>0</v>
      </c>
      <c r="Q354" s="209">
        <v>0</v>
      </c>
      <c r="R354" s="209">
        <f>Q354*H354</f>
        <v>0</v>
      </c>
      <c r="S354" s="209">
        <v>0</v>
      </c>
      <c r="T354" s="210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11" t="s">
        <v>160</v>
      </c>
      <c r="AT354" s="211" t="s">
        <v>133</v>
      </c>
      <c r="AU354" s="211" t="s">
        <v>138</v>
      </c>
      <c r="AY354" s="17" t="s">
        <v>129</v>
      </c>
      <c r="BE354" s="212">
        <f>IF(N354="základní",J354,0)</f>
        <v>0</v>
      </c>
      <c r="BF354" s="212">
        <f>IF(N354="snížená",J354,0)</f>
        <v>0</v>
      </c>
      <c r="BG354" s="212">
        <f>IF(N354="zákl. přenesená",J354,0)</f>
        <v>0</v>
      </c>
      <c r="BH354" s="212">
        <f>IF(N354="sníž. přenesená",J354,0)</f>
        <v>0</v>
      </c>
      <c r="BI354" s="212">
        <f>IF(N354="nulová",J354,0)</f>
        <v>0</v>
      </c>
      <c r="BJ354" s="17" t="s">
        <v>139</v>
      </c>
      <c r="BK354" s="212">
        <f>ROUND(I354*H354,2)</f>
        <v>0</v>
      </c>
      <c r="BL354" s="17" t="s">
        <v>160</v>
      </c>
      <c r="BM354" s="211" t="s">
        <v>625</v>
      </c>
    </row>
    <row r="355" s="2" customFormat="1">
      <c r="A355" s="38"/>
      <c r="B355" s="39"/>
      <c r="C355" s="40"/>
      <c r="D355" s="213" t="s">
        <v>141</v>
      </c>
      <c r="E355" s="40"/>
      <c r="F355" s="214" t="s">
        <v>626</v>
      </c>
      <c r="G355" s="40"/>
      <c r="H355" s="40"/>
      <c r="I355" s="215"/>
      <c r="J355" s="40"/>
      <c r="K355" s="40"/>
      <c r="L355" s="44"/>
      <c r="M355" s="216"/>
      <c r="N355" s="217"/>
      <c r="O355" s="85"/>
      <c r="P355" s="85"/>
      <c r="Q355" s="85"/>
      <c r="R355" s="85"/>
      <c r="S355" s="85"/>
      <c r="T355" s="86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141</v>
      </c>
      <c r="AU355" s="17" t="s">
        <v>138</v>
      </c>
    </row>
    <row r="356" s="2" customFormat="1">
      <c r="A356" s="38"/>
      <c r="B356" s="39"/>
      <c r="C356" s="40"/>
      <c r="D356" s="218" t="s">
        <v>143</v>
      </c>
      <c r="E356" s="40"/>
      <c r="F356" s="219" t="s">
        <v>627</v>
      </c>
      <c r="G356" s="40"/>
      <c r="H356" s="40"/>
      <c r="I356" s="215"/>
      <c r="J356" s="40"/>
      <c r="K356" s="40"/>
      <c r="L356" s="44"/>
      <c r="M356" s="216"/>
      <c r="N356" s="217"/>
      <c r="O356" s="85"/>
      <c r="P356" s="85"/>
      <c r="Q356" s="85"/>
      <c r="R356" s="85"/>
      <c r="S356" s="85"/>
      <c r="T356" s="86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143</v>
      </c>
      <c r="AU356" s="17" t="s">
        <v>138</v>
      </c>
    </row>
    <row r="357" s="2" customFormat="1" ht="24.15" customHeight="1">
      <c r="A357" s="38"/>
      <c r="B357" s="39"/>
      <c r="C357" s="199" t="s">
        <v>628</v>
      </c>
      <c r="D357" s="199" t="s">
        <v>133</v>
      </c>
      <c r="E357" s="200" t="s">
        <v>629</v>
      </c>
      <c r="F357" s="201" t="s">
        <v>630</v>
      </c>
      <c r="G357" s="202" t="s">
        <v>136</v>
      </c>
      <c r="H357" s="203">
        <v>3</v>
      </c>
      <c r="I357" s="204"/>
      <c r="J357" s="205">
        <f>ROUND(I357*H357,2)</f>
        <v>0</v>
      </c>
      <c r="K357" s="206"/>
      <c r="L357" s="44"/>
      <c r="M357" s="207" t="s">
        <v>19</v>
      </c>
      <c r="N357" s="208" t="s">
        <v>49</v>
      </c>
      <c r="O357" s="85"/>
      <c r="P357" s="209">
        <f>O357*H357</f>
        <v>0</v>
      </c>
      <c r="Q357" s="209">
        <v>0</v>
      </c>
      <c r="R357" s="209">
        <f>Q357*H357</f>
        <v>0</v>
      </c>
      <c r="S357" s="209">
        <v>0</v>
      </c>
      <c r="T357" s="210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11" t="s">
        <v>160</v>
      </c>
      <c r="AT357" s="211" t="s">
        <v>133</v>
      </c>
      <c r="AU357" s="211" t="s">
        <v>138</v>
      </c>
      <c r="AY357" s="17" t="s">
        <v>129</v>
      </c>
      <c r="BE357" s="212">
        <f>IF(N357="základní",J357,0)</f>
        <v>0</v>
      </c>
      <c r="BF357" s="212">
        <f>IF(N357="snížená",J357,0)</f>
        <v>0</v>
      </c>
      <c r="BG357" s="212">
        <f>IF(N357="zákl. přenesená",J357,0)</f>
        <v>0</v>
      </c>
      <c r="BH357" s="212">
        <f>IF(N357="sníž. přenesená",J357,0)</f>
        <v>0</v>
      </c>
      <c r="BI357" s="212">
        <f>IF(N357="nulová",J357,0)</f>
        <v>0</v>
      </c>
      <c r="BJ357" s="17" t="s">
        <v>139</v>
      </c>
      <c r="BK357" s="212">
        <f>ROUND(I357*H357,2)</f>
        <v>0</v>
      </c>
      <c r="BL357" s="17" t="s">
        <v>160</v>
      </c>
      <c r="BM357" s="211" t="s">
        <v>631</v>
      </c>
    </row>
    <row r="358" s="2" customFormat="1">
      <c r="A358" s="38"/>
      <c r="B358" s="39"/>
      <c r="C358" s="40"/>
      <c r="D358" s="213" t="s">
        <v>141</v>
      </c>
      <c r="E358" s="40"/>
      <c r="F358" s="214" t="s">
        <v>632</v>
      </c>
      <c r="G358" s="40"/>
      <c r="H358" s="40"/>
      <c r="I358" s="215"/>
      <c r="J358" s="40"/>
      <c r="K358" s="40"/>
      <c r="L358" s="44"/>
      <c r="M358" s="216"/>
      <c r="N358" s="217"/>
      <c r="O358" s="85"/>
      <c r="P358" s="85"/>
      <c r="Q358" s="85"/>
      <c r="R358" s="85"/>
      <c r="S358" s="85"/>
      <c r="T358" s="86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141</v>
      </c>
      <c r="AU358" s="17" t="s">
        <v>138</v>
      </c>
    </row>
    <row r="359" s="2" customFormat="1">
      <c r="A359" s="38"/>
      <c r="B359" s="39"/>
      <c r="C359" s="40"/>
      <c r="D359" s="218" t="s">
        <v>143</v>
      </c>
      <c r="E359" s="40"/>
      <c r="F359" s="219" t="s">
        <v>633</v>
      </c>
      <c r="G359" s="40"/>
      <c r="H359" s="40"/>
      <c r="I359" s="215"/>
      <c r="J359" s="40"/>
      <c r="K359" s="40"/>
      <c r="L359" s="44"/>
      <c r="M359" s="216"/>
      <c r="N359" s="217"/>
      <c r="O359" s="85"/>
      <c r="P359" s="85"/>
      <c r="Q359" s="85"/>
      <c r="R359" s="85"/>
      <c r="S359" s="85"/>
      <c r="T359" s="86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143</v>
      </c>
      <c r="AU359" s="17" t="s">
        <v>138</v>
      </c>
    </row>
    <row r="360" s="2" customFormat="1" ht="24.15" customHeight="1">
      <c r="A360" s="38"/>
      <c r="B360" s="39"/>
      <c r="C360" s="199" t="s">
        <v>634</v>
      </c>
      <c r="D360" s="199" t="s">
        <v>133</v>
      </c>
      <c r="E360" s="200" t="s">
        <v>635</v>
      </c>
      <c r="F360" s="201" t="s">
        <v>636</v>
      </c>
      <c r="G360" s="202" t="s">
        <v>136</v>
      </c>
      <c r="H360" s="203">
        <v>1</v>
      </c>
      <c r="I360" s="204"/>
      <c r="J360" s="205">
        <f>ROUND(I360*H360,2)</f>
        <v>0</v>
      </c>
      <c r="K360" s="206"/>
      <c r="L360" s="44"/>
      <c r="M360" s="207" t="s">
        <v>19</v>
      </c>
      <c r="N360" s="208" t="s">
        <v>49</v>
      </c>
      <c r="O360" s="85"/>
      <c r="P360" s="209">
        <f>O360*H360</f>
        <v>0</v>
      </c>
      <c r="Q360" s="209">
        <v>0</v>
      </c>
      <c r="R360" s="209">
        <f>Q360*H360</f>
        <v>0</v>
      </c>
      <c r="S360" s="209">
        <v>0</v>
      </c>
      <c r="T360" s="210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11" t="s">
        <v>160</v>
      </c>
      <c r="AT360" s="211" t="s">
        <v>133</v>
      </c>
      <c r="AU360" s="211" t="s">
        <v>138</v>
      </c>
      <c r="AY360" s="17" t="s">
        <v>129</v>
      </c>
      <c r="BE360" s="212">
        <f>IF(N360="základní",J360,0)</f>
        <v>0</v>
      </c>
      <c r="BF360" s="212">
        <f>IF(N360="snížená",J360,0)</f>
        <v>0</v>
      </c>
      <c r="BG360" s="212">
        <f>IF(N360="zákl. přenesená",J360,0)</f>
        <v>0</v>
      </c>
      <c r="BH360" s="212">
        <f>IF(N360="sníž. přenesená",J360,0)</f>
        <v>0</v>
      </c>
      <c r="BI360" s="212">
        <f>IF(N360="nulová",J360,0)</f>
        <v>0</v>
      </c>
      <c r="BJ360" s="17" t="s">
        <v>139</v>
      </c>
      <c r="BK360" s="212">
        <f>ROUND(I360*H360,2)</f>
        <v>0</v>
      </c>
      <c r="BL360" s="17" t="s">
        <v>160</v>
      </c>
      <c r="BM360" s="211" t="s">
        <v>637</v>
      </c>
    </row>
    <row r="361" s="2" customFormat="1">
      <c r="A361" s="38"/>
      <c r="B361" s="39"/>
      <c r="C361" s="40"/>
      <c r="D361" s="213" t="s">
        <v>141</v>
      </c>
      <c r="E361" s="40"/>
      <c r="F361" s="214" t="s">
        <v>638</v>
      </c>
      <c r="G361" s="40"/>
      <c r="H361" s="40"/>
      <c r="I361" s="215"/>
      <c r="J361" s="40"/>
      <c r="K361" s="40"/>
      <c r="L361" s="44"/>
      <c r="M361" s="216"/>
      <c r="N361" s="217"/>
      <c r="O361" s="85"/>
      <c r="P361" s="85"/>
      <c r="Q361" s="85"/>
      <c r="R361" s="85"/>
      <c r="S361" s="85"/>
      <c r="T361" s="86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141</v>
      </c>
      <c r="AU361" s="17" t="s">
        <v>138</v>
      </c>
    </row>
    <row r="362" s="2" customFormat="1">
      <c r="A362" s="38"/>
      <c r="B362" s="39"/>
      <c r="C362" s="40"/>
      <c r="D362" s="218" t="s">
        <v>143</v>
      </c>
      <c r="E362" s="40"/>
      <c r="F362" s="219" t="s">
        <v>639</v>
      </c>
      <c r="G362" s="40"/>
      <c r="H362" s="40"/>
      <c r="I362" s="215"/>
      <c r="J362" s="40"/>
      <c r="K362" s="40"/>
      <c r="L362" s="44"/>
      <c r="M362" s="216"/>
      <c r="N362" s="217"/>
      <c r="O362" s="85"/>
      <c r="P362" s="85"/>
      <c r="Q362" s="85"/>
      <c r="R362" s="85"/>
      <c r="S362" s="85"/>
      <c r="T362" s="86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143</v>
      </c>
      <c r="AU362" s="17" t="s">
        <v>138</v>
      </c>
    </row>
    <row r="363" s="2" customFormat="1" ht="24.15" customHeight="1">
      <c r="A363" s="38"/>
      <c r="B363" s="39"/>
      <c r="C363" s="199" t="s">
        <v>640</v>
      </c>
      <c r="D363" s="199" t="s">
        <v>133</v>
      </c>
      <c r="E363" s="200" t="s">
        <v>641</v>
      </c>
      <c r="F363" s="201" t="s">
        <v>642</v>
      </c>
      <c r="G363" s="202" t="s">
        <v>136</v>
      </c>
      <c r="H363" s="203">
        <v>1</v>
      </c>
      <c r="I363" s="204"/>
      <c r="J363" s="205">
        <f>ROUND(I363*H363,2)</f>
        <v>0</v>
      </c>
      <c r="K363" s="206"/>
      <c r="L363" s="44"/>
      <c r="M363" s="207" t="s">
        <v>19</v>
      </c>
      <c r="N363" s="208" t="s">
        <v>49</v>
      </c>
      <c r="O363" s="85"/>
      <c r="P363" s="209">
        <f>O363*H363</f>
        <v>0</v>
      </c>
      <c r="Q363" s="209">
        <v>0</v>
      </c>
      <c r="R363" s="209">
        <f>Q363*H363</f>
        <v>0</v>
      </c>
      <c r="S363" s="209">
        <v>0</v>
      </c>
      <c r="T363" s="210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11" t="s">
        <v>160</v>
      </c>
      <c r="AT363" s="211" t="s">
        <v>133</v>
      </c>
      <c r="AU363" s="211" t="s">
        <v>138</v>
      </c>
      <c r="AY363" s="17" t="s">
        <v>129</v>
      </c>
      <c r="BE363" s="212">
        <f>IF(N363="základní",J363,0)</f>
        <v>0</v>
      </c>
      <c r="BF363" s="212">
        <f>IF(N363="snížená",J363,0)</f>
        <v>0</v>
      </c>
      <c r="BG363" s="212">
        <f>IF(N363="zákl. přenesená",J363,0)</f>
        <v>0</v>
      </c>
      <c r="BH363" s="212">
        <f>IF(N363="sníž. přenesená",J363,0)</f>
        <v>0</v>
      </c>
      <c r="BI363" s="212">
        <f>IF(N363="nulová",J363,0)</f>
        <v>0</v>
      </c>
      <c r="BJ363" s="17" t="s">
        <v>139</v>
      </c>
      <c r="BK363" s="212">
        <f>ROUND(I363*H363,2)</f>
        <v>0</v>
      </c>
      <c r="BL363" s="17" t="s">
        <v>160</v>
      </c>
      <c r="BM363" s="211" t="s">
        <v>643</v>
      </c>
    </row>
    <row r="364" s="2" customFormat="1">
      <c r="A364" s="38"/>
      <c r="B364" s="39"/>
      <c r="C364" s="40"/>
      <c r="D364" s="213" t="s">
        <v>141</v>
      </c>
      <c r="E364" s="40"/>
      <c r="F364" s="214" t="s">
        <v>644</v>
      </c>
      <c r="G364" s="40"/>
      <c r="H364" s="40"/>
      <c r="I364" s="215"/>
      <c r="J364" s="40"/>
      <c r="K364" s="40"/>
      <c r="L364" s="44"/>
      <c r="M364" s="216"/>
      <c r="N364" s="217"/>
      <c r="O364" s="85"/>
      <c r="P364" s="85"/>
      <c r="Q364" s="85"/>
      <c r="R364" s="85"/>
      <c r="S364" s="85"/>
      <c r="T364" s="86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141</v>
      </c>
      <c r="AU364" s="17" t="s">
        <v>138</v>
      </c>
    </row>
    <row r="365" s="2" customFormat="1">
      <c r="A365" s="38"/>
      <c r="B365" s="39"/>
      <c r="C365" s="40"/>
      <c r="D365" s="218" t="s">
        <v>143</v>
      </c>
      <c r="E365" s="40"/>
      <c r="F365" s="219" t="s">
        <v>645</v>
      </c>
      <c r="G365" s="40"/>
      <c r="H365" s="40"/>
      <c r="I365" s="215"/>
      <c r="J365" s="40"/>
      <c r="K365" s="40"/>
      <c r="L365" s="44"/>
      <c r="M365" s="216"/>
      <c r="N365" s="217"/>
      <c r="O365" s="85"/>
      <c r="P365" s="85"/>
      <c r="Q365" s="85"/>
      <c r="R365" s="85"/>
      <c r="S365" s="85"/>
      <c r="T365" s="86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143</v>
      </c>
      <c r="AU365" s="17" t="s">
        <v>138</v>
      </c>
    </row>
    <row r="366" s="2" customFormat="1" ht="24.15" customHeight="1">
      <c r="A366" s="38"/>
      <c r="B366" s="39"/>
      <c r="C366" s="220" t="s">
        <v>646</v>
      </c>
      <c r="D366" s="220" t="s">
        <v>176</v>
      </c>
      <c r="E366" s="221" t="s">
        <v>647</v>
      </c>
      <c r="F366" s="222" t="s">
        <v>648</v>
      </c>
      <c r="G366" s="223" t="s">
        <v>136</v>
      </c>
      <c r="H366" s="224">
        <v>1</v>
      </c>
      <c r="I366" s="225"/>
      <c r="J366" s="226">
        <f>ROUND(I366*H366,2)</f>
        <v>0</v>
      </c>
      <c r="K366" s="227"/>
      <c r="L366" s="228"/>
      <c r="M366" s="229" t="s">
        <v>19</v>
      </c>
      <c r="N366" s="230" t="s">
        <v>49</v>
      </c>
      <c r="O366" s="85"/>
      <c r="P366" s="209">
        <f>O366*H366</f>
        <v>0</v>
      </c>
      <c r="Q366" s="209">
        <v>0.059999999999999998</v>
      </c>
      <c r="R366" s="209">
        <f>Q366*H366</f>
        <v>0.059999999999999998</v>
      </c>
      <c r="S366" s="209">
        <v>0</v>
      </c>
      <c r="T366" s="210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11" t="s">
        <v>179</v>
      </c>
      <c r="AT366" s="211" t="s">
        <v>176</v>
      </c>
      <c r="AU366" s="211" t="s">
        <v>138</v>
      </c>
      <c r="AY366" s="17" t="s">
        <v>129</v>
      </c>
      <c r="BE366" s="212">
        <f>IF(N366="základní",J366,0)</f>
        <v>0</v>
      </c>
      <c r="BF366" s="212">
        <f>IF(N366="snížená",J366,0)</f>
        <v>0</v>
      </c>
      <c r="BG366" s="212">
        <f>IF(N366="zákl. přenesená",J366,0)</f>
        <v>0</v>
      </c>
      <c r="BH366" s="212">
        <f>IF(N366="sníž. přenesená",J366,0)</f>
        <v>0</v>
      </c>
      <c r="BI366" s="212">
        <f>IF(N366="nulová",J366,0)</f>
        <v>0</v>
      </c>
      <c r="BJ366" s="17" t="s">
        <v>139</v>
      </c>
      <c r="BK366" s="212">
        <f>ROUND(I366*H366,2)</f>
        <v>0</v>
      </c>
      <c r="BL366" s="17" t="s">
        <v>179</v>
      </c>
      <c r="BM366" s="211" t="s">
        <v>649</v>
      </c>
    </row>
    <row r="367" s="2" customFormat="1">
      <c r="A367" s="38"/>
      <c r="B367" s="39"/>
      <c r="C367" s="40"/>
      <c r="D367" s="213" t="s">
        <v>141</v>
      </c>
      <c r="E367" s="40"/>
      <c r="F367" s="214" t="s">
        <v>650</v>
      </c>
      <c r="G367" s="40"/>
      <c r="H367" s="40"/>
      <c r="I367" s="215"/>
      <c r="J367" s="40"/>
      <c r="K367" s="40"/>
      <c r="L367" s="44"/>
      <c r="M367" s="216"/>
      <c r="N367" s="217"/>
      <c r="O367" s="85"/>
      <c r="P367" s="85"/>
      <c r="Q367" s="85"/>
      <c r="R367" s="85"/>
      <c r="S367" s="85"/>
      <c r="T367" s="86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141</v>
      </c>
      <c r="AU367" s="17" t="s">
        <v>138</v>
      </c>
    </row>
    <row r="368" s="2" customFormat="1" ht="16.5" customHeight="1">
      <c r="A368" s="38"/>
      <c r="B368" s="39"/>
      <c r="C368" s="220" t="s">
        <v>651</v>
      </c>
      <c r="D368" s="220" t="s">
        <v>176</v>
      </c>
      <c r="E368" s="221" t="s">
        <v>652</v>
      </c>
      <c r="F368" s="222" t="s">
        <v>653</v>
      </c>
      <c r="G368" s="223" t="s">
        <v>136</v>
      </c>
      <c r="H368" s="224">
        <v>1</v>
      </c>
      <c r="I368" s="225"/>
      <c r="J368" s="226">
        <f>ROUND(I368*H368,2)</f>
        <v>0</v>
      </c>
      <c r="K368" s="227"/>
      <c r="L368" s="228"/>
      <c r="M368" s="229" t="s">
        <v>19</v>
      </c>
      <c r="N368" s="230" t="s">
        <v>49</v>
      </c>
      <c r="O368" s="85"/>
      <c r="P368" s="209">
        <f>O368*H368</f>
        <v>0</v>
      </c>
      <c r="Q368" s="209">
        <v>0.0054999999999999997</v>
      </c>
      <c r="R368" s="209">
        <f>Q368*H368</f>
        <v>0.0054999999999999997</v>
      </c>
      <c r="S368" s="209">
        <v>0</v>
      </c>
      <c r="T368" s="210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11" t="s">
        <v>179</v>
      </c>
      <c r="AT368" s="211" t="s">
        <v>176</v>
      </c>
      <c r="AU368" s="211" t="s">
        <v>138</v>
      </c>
      <c r="AY368" s="17" t="s">
        <v>129</v>
      </c>
      <c r="BE368" s="212">
        <f>IF(N368="základní",J368,0)</f>
        <v>0</v>
      </c>
      <c r="BF368" s="212">
        <f>IF(N368="snížená",J368,0)</f>
        <v>0</v>
      </c>
      <c r="BG368" s="212">
        <f>IF(N368="zákl. přenesená",J368,0)</f>
        <v>0</v>
      </c>
      <c r="BH368" s="212">
        <f>IF(N368="sníž. přenesená",J368,0)</f>
        <v>0</v>
      </c>
      <c r="BI368" s="212">
        <f>IF(N368="nulová",J368,0)</f>
        <v>0</v>
      </c>
      <c r="BJ368" s="17" t="s">
        <v>139</v>
      </c>
      <c r="BK368" s="212">
        <f>ROUND(I368*H368,2)</f>
        <v>0</v>
      </c>
      <c r="BL368" s="17" t="s">
        <v>179</v>
      </c>
      <c r="BM368" s="211" t="s">
        <v>654</v>
      </c>
    </row>
    <row r="369" s="2" customFormat="1">
      <c r="A369" s="38"/>
      <c r="B369" s="39"/>
      <c r="C369" s="40"/>
      <c r="D369" s="213" t="s">
        <v>141</v>
      </c>
      <c r="E369" s="40"/>
      <c r="F369" s="214" t="s">
        <v>653</v>
      </c>
      <c r="G369" s="40"/>
      <c r="H369" s="40"/>
      <c r="I369" s="215"/>
      <c r="J369" s="40"/>
      <c r="K369" s="40"/>
      <c r="L369" s="44"/>
      <c r="M369" s="216"/>
      <c r="N369" s="217"/>
      <c r="O369" s="85"/>
      <c r="P369" s="85"/>
      <c r="Q369" s="85"/>
      <c r="R369" s="85"/>
      <c r="S369" s="85"/>
      <c r="T369" s="86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141</v>
      </c>
      <c r="AU369" s="17" t="s">
        <v>138</v>
      </c>
    </row>
    <row r="370" s="2" customFormat="1">
      <c r="A370" s="38"/>
      <c r="B370" s="39"/>
      <c r="C370" s="40"/>
      <c r="D370" s="218" t="s">
        <v>143</v>
      </c>
      <c r="E370" s="40"/>
      <c r="F370" s="219" t="s">
        <v>655</v>
      </c>
      <c r="G370" s="40"/>
      <c r="H370" s="40"/>
      <c r="I370" s="215"/>
      <c r="J370" s="40"/>
      <c r="K370" s="40"/>
      <c r="L370" s="44"/>
      <c r="M370" s="216"/>
      <c r="N370" s="217"/>
      <c r="O370" s="85"/>
      <c r="P370" s="85"/>
      <c r="Q370" s="85"/>
      <c r="R370" s="85"/>
      <c r="S370" s="85"/>
      <c r="T370" s="86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143</v>
      </c>
      <c r="AU370" s="17" t="s">
        <v>138</v>
      </c>
    </row>
    <row r="371" s="2" customFormat="1" ht="24.15" customHeight="1">
      <c r="A371" s="38"/>
      <c r="B371" s="39"/>
      <c r="C371" s="220" t="s">
        <v>656</v>
      </c>
      <c r="D371" s="220" t="s">
        <v>176</v>
      </c>
      <c r="E371" s="221" t="s">
        <v>657</v>
      </c>
      <c r="F371" s="222" t="s">
        <v>658</v>
      </c>
      <c r="G371" s="223" t="s">
        <v>136</v>
      </c>
      <c r="H371" s="224">
        <v>1</v>
      </c>
      <c r="I371" s="225"/>
      <c r="J371" s="226">
        <f>ROUND(I371*H371,2)</f>
        <v>0</v>
      </c>
      <c r="K371" s="227"/>
      <c r="L371" s="228"/>
      <c r="M371" s="229" t="s">
        <v>19</v>
      </c>
      <c r="N371" s="230" t="s">
        <v>49</v>
      </c>
      <c r="O371" s="85"/>
      <c r="P371" s="209">
        <f>O371*H371</f>
        <v>0</v>
      </c>
      <c r="Q371" s="209">
        <v>0.0018</v>
      </c>
      <c r="R371" s="209">
        <f>Q371*H371</f>
        <v>0.0018</v>
      </c>
      <c r="S371" s="209">
        <v>0</v>
      </c>
      <c r="T371" s="210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11" t="s">
        <v>179</v>
      </c>
      <c r="AT371" s="211" t="s">
        <v>176</v>
      </c>
      <c r="AU371" s="211" t="s">
        <v>138</v>
      </c>
      <c r="AY371" s="17" t="s">
        <v>129</v>
      </c>
      <c r="BE371" s="212">
        <f>IF(N371="základní",J371,0)</f>
        <v>0</v>
      </c>
      <c r="BF371" s="212">
        <f>IF(N371="snížená",J371,0)</f>
        <v>0</v>
      </c>
      <c r="BG371" s="212">
        <f>IF(N371="zákl. přenesená",J371,0)</f>
        <v>0</v>
      </c>
      <c r="BH371" s="212">
        <f>IF(N371="sníž. přenesená",J371,0)</f>
        <v>0</v>
      </c>
      <c r="BI371" s="212">
        <f>IF(N371="nulová",J371,0)</f>
        <v>0</v>
      </c>
      <c r="BJ371" s="17" t="s">
        <v>139</v>
      </c>
      <c r="BK371" s="212">
        <f>ROUND(I371*H371,2)</f>
        <v>0</v>
      </c>
      <c r="BL371" s="17" t="s">
        <v>179</v>
      </c>
      <c r="BM371" s="211" t="s">
        <v>659</v>
      </c>
    </row>
    <row r="372" s="2" customFormat="1">
      <c r="A372" s="38"/>
      <c r="B372" s="39"/>
      <c r="C372" s="40"/>
      <c r="D372" s="213" t="s">
        <v>141</v>
      </c>
      <c r="E372" s="40"/>
      <c r="F372" s="214" t="s">
        <v>660</v>
      </c>
      <c r="G372" s="40"/>
      <c r="H372" s="40"/>
      <c r="I372" s="215"/>
      <c r="J372" s="40"/>
      <c r="K372" s="40"/>
      <c r="L372" s="44"/>
      <c r="M372" s="216"/>
      <c r="N372" s="217"/>
      <c r="O372" s="85"/>
      <c r="P372" s="85"/>
      <c r="Q372" s="85"/>
      <c r="R372" s="85"/>
      <c r="S372" s="85"/>
      <c r="T372" s="86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141</v>
      </c>
      <c r="AU372" s="17" t="s">
        <v>138</v>
      </c>
    </row>
    <row r="373" s="2" customFormat="1">
      <c r="A373" s="38"/>
      <c r="B373" s="39"/>
      <c r="C373" s="40"/>
      <c r="D373" s="218" t="s">
        <v>143</v>
      </c>
      <c r="E373" s="40"/>
      <c r="F373" s="219" t="s">
        <v>661</v>
      </c>
      <c r="G373" s="40"/>
      <c r="H373" s="40"/>
      <c r="I373" s="215"/>
      <c r="J373" s="40"/>
      <c r="K373" s="40"/>
      <c r="L373" s="44"/>
      <c r="M373" s="216"/>
      <c r="N373" s="217"/>
      <c r="O373" s="85"/>
      <c r="P373" s="85"/>
      <c r="Q373" s="85"/>
      <c r="R373" s="85"/>
      <c r="S373" s="85"/>
      <c r="T373" s="86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143</v>
      </c>
      <c r="AU373" s="17" t="s">
        <v>138</v>
      </c>
    </row>
    <row r="374" s="2" customFormat="1" ht="24.15" customHeight="1">
      <c r="A374" s="38"/>
      <c r="B374" s="39"/>
      <c r="C374" s="220" t="s">
        <v>662</v>
      </c>
      <c r="D374" s="220" t="s">
        <v>176</v>
      </c>
      <c r="E374" s="221" t="s">
        <v>663</v>
      </c>
      <c r="F374" s="222" t="s">
        <v>664</v>
      </c>
      <c r="G374" s="223" t="s">
        <v>136</v>
      </c>
      <c r="H374" s="224">
        <v>1</v>
      </c>
      <c r="I374" s="225"/>
      <c r="J374" s="226">
        <f>ROUND(I374*H374,2)</f>
        <v>0</v>
      </c>
      <c r="K374" s="227"/>
      <c r="L374" s="228"/>
      <c r="M374" s="229" t="s">
        <v>19</v>
      </c>
      <c r="N374" s="230" t="s">
        <v>49</v>
      </c>
      <c r="O374" s="85"/>
      <c r="P374" s="209">
        <f>O374*H374</f>
        <v>0</v>
      </c>
      <c r="Q374" s="209">
        <v>0.00025999999999999998</v>
      </c>
      <c r="R374" s="209">
        <f>Q374*H374</f>
        <v>0.00025999999999999998</v>
      </c>
      <c r="S374" s="209">
        <v>0</v>
      </c>
      <c r="T374" s="210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11" t="s">
        <v>179</v>
      </c>
      <c r="AT374" s="211" t="s">
        <v>176</v>
      </c>
      <c r="AU374" s="211" t="s">
        <v>138</v>
      </c>
      <c r="AY374" s="17" t="s">
        <v>129</v>
      </c>
      <c r="BE374" s="212">
        <f>IF(N374="základní",J374,0)</f>
        <v>0</v>
      </c>
      <c r="BF374" s="212">
        <f>IF(N374="snížená",J374,0)</f>
        <v>0</v>
      </c>
      <c r="BG374" s="212">
        <f>IF(N374="zákl. přenesená",J374,0)</f>
        <v>0</v>
      </c>
      <c r="BH374" s="212">
        <f>IF(N374="sníž. přenesená",J374,0)</f>
        <v>0</v>
      </c>
      <c r="BI374" s="212">
        <f>IF(N374="nulová",J374,0)</f>
        <v>0</v>
      </c>
      <c r="BJ374" s="17" t="s">
        <v>139</v>
      </c>
      <c r="BK374" s="212">
        <f>ROUND(I374*H374,2)</f>
        <v>0</v>
      </c>
      <c r="BL374" s="17" t="s">
        <v>179</v>
      </c>
      <c r="BM374" s="211" t="s">
        <v>665</v>
      </c>
    </row>
    <row r="375" s="2" customFormat="1">
      <c r="A375" s="38"/>
      <c r="B375" s="39"/>
      <c r="C375" s="40"/>
      <c r="D375" s="213" t="s">
        <v>141</v>
      </c>
      <c r="E375" s="40"/>
      <c r="F375" s="214" t="s">
        <v>664</v>
      </c>
      <c r="G375" s="40"/>
      <c r="H375" s="40"/>
      <c r="I375" s="215"/>
      <c r="J375" s="40"/>
      <c r="K375" s="40"/>
      <c r="L375" s="44"/>
      <c r="M375" s="216"/>
      <c r="N375" s="217"/>
      <c r="O375" s="85"/>
      <c r="P375" s="85"/>
      <c r="Q375" s="85"/>
      <c r="R375" s="85"/>
      <c r="S375" s="85"/>
      <c r="T375" s="86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141</v>
      </c>
      <c r="AU375" s="17" t="s">
        <v>138</v>
      </c>
    </row>
    <row r="376" s="2" customFormat="1">
      <c r="A376" s="38"/>
      <c r="B376" s="39"/>
      <c r="C376" s="40"/>
      <c r="D376" s="218" t="s">
        <v>143</v>
      </c>
      <c r="E376" s="40"/>
      <c r="F376" s="219" t="s">
        <v>666</v>
      </c>
      <c r="G376" s="40"/>
      <c r="H376" s="40"/>
      <c r="I376" s="215"/>
      <c r="J376" s="40"/>
      <c r="K376" s="40"/>
      <c r="L376" s="44"/>
      <c r="M376" s="216"/>
      <c r="N376" s="217"/>
      <c r="O376" s="85"/>
      <c r="P376" s="85"/>
      <c r="Q376" s="85"/>
      <c r="R376" s="85"/>
      <c r="S376" s="85"/>
      <c r="T376" s="86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143</v>
      </c>
      <c r="AU376" s="17" t="s">
        <v>138</v>
      </c>
    </row>
    <row r="377" s="2" customFormat="1" ht="16.5" customHeight="1">
      <c r="A377" s="38"/>
      <c r="B377" s="39"/>
      <c r="C377" s="220" t="s">
        <v>667</v>
      </c>
      <c r="D377" s="220" t="s">
        <v>176</v>
      </c>
      <c r="E377" s="221" t="s">
        <v>668</v>
      </c>
      <c r="F377" s="222" t="s">
        <v>669</v>
      </c>
      <c r="G377" s="223" t="s">
        <v>136</v>
      </c>
      <c r="H377" s="224">
        <v>1</v>
      </c>
      <c r="I377" s="225"/>
      <c r="J377" s="226">
        <f>ROUND(I377*H377,2)</f>
        <v>0</v>
      </c>
      <c r="K377" s="227"/>
      <c r="L377" s="228"/>
      <c r="M377" s="229" t="s">
        <v>19</v>
      </c>
      <c r="N377" s="230" t="s">
        <v>49</v>
      </c>
      <c r="O377" s="85"/>
      <c r="P377" s="209">
        <f>O377*H377</f>
        <v>0</v>
      </c>
      <c r="Q377" s="209">
        <v>0.076999999999999999</v>
      </c>
      <c r="R377" s="209">
        <f>Q377*H377</f>
        <v>0.076999999999999999</v>
      </c>
      <c r="S377" s="209">
        <v>0</v>
      </c>
      <c r="T377" s="210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11" t="s">
        <v>179</v>
      </c>
      <c r="AT377" s="211" t="s">
        <v>176</v>
      </c>
      <c r="AU377" s="211" t="s">
        <v>138</v>
      </c>
      <c r="AY377" s="17" t="s">
        <v>129</v>
      </c>
      <c r="BE377" s="212">
        <f>IF(N377="základní",J377,0)</f>
        <v>0</v>
      </c>
      <c r="BF377" s="212">
        <f>IF(N377="snížená",J377,0)</f>
        <v>0</v>
      </c>
      <c r="BG377" s="212">
        <f>IF(N377="zákl. přenesená",J377,0)</f>
        <v>0</v>
      </c>
      <c r="BH377" s="212">
        <f>IF(N377="sníž. přenesená",J377,0)</f>
        <v>0</v>
      </c>
      <c r="BI377" s="212">
        <f>IF(N377="nulová",J377,0)</f>
        <v>0</v>
      </c>
      <c r="BJ377" s="17" t="s">
        <v>139</v>
      </c>
      <c r="BK377" s="212">
        <f>ROUND(I377*H377,2)</f>
        <v>0</v>
      </c>
      <c r="BL377" s="17" t="s">
        <v>179</v>
      </c>
      <c r="BM377" s="211" t="s">
        <v>670</v>
      </c>
    </row>
    <row r="378" s="2" customFormat="1">
      <c r="A378" s="38"/>
      <c r="B378" s="39"/>
      <c r="C378" s="40"/>
      <c r="D378" s="213" t="s">
        <v>141</v>
      </c>
      <c r="E378" s="40"/>
      <c r="F378" s="214" t="s">
        <v>671</v>
      </c>
      <c r="G378" s="40"/>
      <c r="H378" s="40"/>
      <c r="I378" s="215"/>
      <c r="J378" s="40"/>
      <c r="K378" s="40"/>
      <c r="L378" s="44"/>
      <c r="M378" s="216"/>
      <c r="N378" s="217"/>
      <c r="O378" s="85"/>
      <c r="P378" s="85"/>
      <c r="Q378" s="85"/>
      <c r="R378" s="85"/>
      <c r="S378" s="85"/>
      <c r="T378" s="86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141</v>
      </c>
      <c r="AU378" s="17" t="s">
        <v>138</v>
      </c>
    </row>
    <row r="379" s="2" customFormat="1">
      <c r="A379" s="38"/>
      <c r="B379" s="39"/>
      <c r="C379" s="40"/>
      <c r="D379" s="218" t="s">
        <v>143</v>
      </c>
      <c r="E379" s="40"/>
      <c r="F379" s="219" t="s">
        <v>672</v>
      </c>
      <c r="G379" s="40"/>
      <c r="H379" s="40"/>
      <c r="I379" s="215"/>
      <c r="J379" s="40"/>
      <c r="K379" s="40"/>
      <c r="L379" s="44"/>
      <c r="M379" s="216"/>
      <c r="N379" s="217"/>
      <c r="O379" s="85"/>
      <c r="P379" s="85"/>
      <c r="Q379" s="85"/>
      <c r="R379" s="85"/>
      <c r="S379" s="85"/>
      <c r="T379" s="86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143</v>
      </c>
      <c r="AU379" s="17" t="s">
        <v>138</v>
      </c>
    </row>
    <row r="380" s="2" customFormat="1" ht="24.15" customHeight="1">
      <c r="A380" s="38"/>
      <c r="B380" s="39"/>
      <c r="C380" s="220" t="s">
        <v>673</v>
      </c>
      <c r="D380" s="220" t="s">
        <v>176</v>
      </c>
      <c r="E380" s="221" t="s">
        <v>674</v>
      </c>
      <c r="F380" s="222" t="s">
        <v>675</v>
      </c>
      <c r="G380" s="223" t="s">
        <v>136</v>
      </c>
      <c r="H380" s="224">
        <v>3</v>
      </c>
      <c r="I380" s="225"/>
      <c r="J380" s="226">
        <f>ROUND(I380*H380,2)</f>
        <v>0</v>
      </c>
      <c r="K380" s="227"/>
      <c r="L380" s="228"/>
      <c r="M380" s="229" t="s">
        <v>19</v>
      </c>
      <c r="N380" s="230" t="s">
        <v>49</v>
      </c>
      <c r="O380" s="85"/>
      <c r="P380" s="209">
        <f>O380*H380</f>
        <v>0</v>
      </c>
      <c r="Q380" s="209">
        <v>0.012999999999999999</v>
      </c>
      <c r="R380" s="209">
        <f>Q380*H380</f>
        <v>0.039</v>
      </c>
      <c r="S380" s="209">
        <v>0</v>
      </c>
      <c r="T380" s="210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11" t="s">
        <v>179</v>
      </c>
      <c r="AT380" s="211" t="s">
        <v>176</v>
      </c>
      <c r="AU380" s="211" t="s">
        <v>138</v>
      </c>
      <c r="AY380" s="17" t="s">
        <v>129</v>
      </c>
      <c r="BE380" s="212">
        <f>IF(N380="základní",J380,0)</f>
        <v>0</v>
      </c>
      <c r="BF380" s="212">
        <f>IF(N380="snížená",J380,0)</f>
        <v>0</v>
      </c>
      <c r="BG380" s="212">
        <f>IF(N380="zákl. přenesená",J380,0)</f>
        <v>0</v>
      </c>
      <c r="BH380" s="212">
        <f>IF(N380="sníž. přenesená",J380,0)</f>
        <v>0</v>
      </c>
      <c r="BI380" s="212">
        <f>IF(N380="nulová",J380,0)</f>
        <v>0</v>
      </c>
      <c r="BJ380" s="17" t="s">
        <v>139</v>
      </c>
      <c r="BK380" s="212">
        <f>ROUND(I380*H380,2)</f>
        <v>0</v>
      </c>
      <c r="BL380" s="17" t="s">
        <v>179</v>
      </c>
      <c r="BM380" s="211" t="s">
        <v>676</v>
      </c>
    </row>
    <row r="381" s="2" customFormat="1">
      <c r="A381" s="38"/>
      <c r="B381" s="39"/>
      <c r="C381" s="40"/>
      <c r="D381" s="213" t="s">
        <v>141</v>
      </c>
      <c r="E381" s="40"/>
      <c r="F381" s="214" t="s">
        <v>675</v>
      </c>
      <c r="G381" s="40"/>
      <c r="H381" s="40"/>
      <c r="I381" s="215"/>
      <c r="J381" s="40"/>
      <c r="K381" s="40"/>
      <c r="L381" s="44"/>
      <c r="M381" s="216"/>
      <c r="N381" s="217"/>
      <c r="O381" s="85"/>
      <c r="P381" s="85"/>
      <c r="Q381" s="85"/>
      <c r="R381" s="85"/>
      <c r="S381" s="85"/>
      <c r="T381" s="86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T381" s="17" t="s">
        <v>141</v>
      </c>
      <c r="AU381" s="17" t="s">
        <v>138</v>
      </c>
    </row>
    <row r="382" s="2" customFormat="1">
      <c r="A382" s="38"/>
      <c r="B382" s="39"/>
      <c r="C382" s="40"/>
      <c r="D382" s="218" t="s">
        <v>143</v>
      </c>
      <c r="E382" s="40"/>
      <c r="F382" s="219" t="s">
        <v>677</v>
      </c>
      <c r="G382" s="40"/>
      <c r="H382" s="40"/>
      <c r="I382" s="215"/>
      <c r="J382" s="40"/>
      <c r="K382" s="40"/>
      <c r="L382" s="44"/>
      <c r="M382" s="216"/>
      <c r="N382" s="217"/>
      <c r="O382" s="85"/>
      <c r="P382" s="85"/>
      <c r="Q382" s="85"/>
      <c r="R382" s="85"/>
      <c r="S382" s="85"/>
      <c r="T382" s="86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143</v>
      </c>
      <c r="AU382" s="17" t="s">
        <v>138</v>
      </c>
    </row>
    <row r="383" s="2" customFormat="1" ht="24.15" customHeight="1">
      <c r="A383" s="38"/>
      <c r="B383" s="39"/>
      <c r="C383" s="220" t="s">
        <v>678</v>
      </c>
      <c r="D383" s="220" t="s">
        <v>176</v>
      </c>
      <c r="E383" s="221" t="s">
        <v>679</v>
      </c>
      <c r="F383" s="222" t="s">
        <v>680</v>
      </c>
      <c r="G383" s="223" t="s">
        <v>136</v>
      </c>
      <c r="H383" s="224">
        <v>3</v>
      </c>
      <c r="I383" s="225"/>
      <c r="J383" s="226">
        <f>ROUND(I383*H383,2)</f>
        <v>0</v>
      </c>
      <c r="K383" s="227"/>
      <c r="L383" s="228"/>
      <c r="M383" s="229" t="s">
        <v>19</v>
      </c>
      <c r="N383" s="230" t="s">
        <v>49</v>
      </c>
      <c r="O383" s="85"/>
      <c r="P383" s="209">
        <f>O383*H383</f>
        <v>0</v>
      </c>
      <c r="Q383" s="209">
        <v>0.02</v>
      </c>
      <c r="R383" s="209">
        <f>Q383*H383</f>
        <v>0.059999999999999998</v>
      </c>
      <c r="S383" s="209">
        <v>0</v>
      </c>
      <c r="T383" s="210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11" t="s">
        <v>179</v>
      </c>
      <c r="AT383" s="211" t="s">
        <v>176</v>
      </c>
      <c r="AU383" s="211" t="s">
        <v>138</v>
      </c>
      <c r="AY383" s="17" t="s">
        <v>129</v>
      </c>
      <c r="BE383" s="212">
        <f>IF(N383="základní",J383,0)</f>
        <v>0</v>
      </c>
      <c r="BF383" s="212">
        <f>IF(N383="snížená",J383,0)</f>
        <v>0</v>
      </c>
      <c r="BG383" s="212">
        <f>IF(N383="zákl. přenesená",J383,0)</f>
        <v>0</v>
      </c>
      <c r="BH383" s="212">
        <f>IF(N383="sníž. přenesená",J383,0)</f>
        <v>0</v>
      </c>
      <c r="BI383" s="212">
        <f>IF(N383="nulová",J383,0)</f>
        <v>0</v>
      </c>
      <c r="BJ383" s="17" t="s">
        <v>139</v>
      </c>
      <c r="BK383" s="212">
        <f>ROUND(I383*H383,2)</f>
        <v>0</v>
      </c>
      <c r="BL383" s="17" t="s">
        <v>179</v>
      </c>
      <c r="BM383" s="211" t="s">
        <v>681</v>
      </c>
    </row>
    <row r="384" s="2" customFormat="1">
      <c r="A384" s="38"/>
      <c r="B384" s="39"/>
      <c r="C384" s="40"/>
      <c r="D384" s="213" t="s">
        <v>141</v>
      </c>
      <c r="E384" s="40"/>
      <c r="F384" s="214" t="s">
        <v>680</v>
      </c>
      <c r="G384" s="40"/>
      <c r="H384" s="40"/>
      <c r="I384" s="215"/>
      <c r="J384" s="40"/>
      <c r="K384" s="40"/>
      <c r="L384" s="44"/>
      <c r="M384" s="216"/>
      <c r="N384" s="217"/>
      <c r="O384" s="85"/>
      <c r="P384" s="85"/>
      <c r="Q384" s="85"/>
      <c r="R384" s="85"/>
      <c r="S384" s="85"/>
      <c r="T384" s="86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141</v>
      </c>
      <c r="AU384" s="17" t="s">
        <v>138</v>
      </c>
    </row>
    <row r="385" s="2" customFormat="1" ht="21.75" customHeight="1">
      <c r="A385" s="38"/>
      <c r="B385" s="39"/>
      <c r="C385" s="220" t="s">
        <v>682</v>
      </c>
      <c r="D385" s="220" t="s">
        <v>176</v>
      </c>
      <c r="E385" s="221" t="s">
        <v>683</v>
      </c>
      <c r="F385" s="222" t="s">
        <v>684</v>
      </c>
      <c r="G385" s="223" t="s">
        <v>136</v>
      </c>
      <c r="H385" s="224">
        <v>1</v>
      </c>
      <c r="I385" s="225"/>
      <c r="J385" s="226">
        <f>ROUND(I385*H385,2)</f>
        <v>0</v>
      </c>
      <c r="K385" s="227"/>
      <c r="L385" s="228"/>
      <c r="M385" s="229" t="s">
        <v>19</v>
      </c>
      <c r="N385" s="230" t="s">
        <v>49</v>
      </c>
      <c r="O385" s="85"/>
      <c r="P385" s="209">
        <f>O385*H385</f>
        <v>0</v>
      </c>
      <c r="Q385" s="209">
        <v>0.0020999999999999999</v>
      </c>
      <c r="R385" s="209">
        <f>Q385*H385</f>
        <v>0.0020999999999999999</v>
      </c>
      <c r="S385" s="209">
        <v>0</v>
      </c>
      <c r="T385" s="210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11" t="s">
        <v>179</v>
      </c>
      <c r="AT385" s="211" t="s">
        <v>176</v>
      </c>
      <c r="AU385" s="211" t="s">
        <v>138</v>
      </c>
      <c r="AY385" s="17" t="s">
        <v>129</v>
      </c>
      <c r="BE385" s="212">
        <f>IF(N385="základní",J385,0)</f>
        <v>0</v>
      </c>
      <c r="BF385" s="212">
        <f>IF(N385="snížená",J385,0)</f>
        <v>0</v>
      </c>
      <c r="BG385" s="212">
        <f>IF(N385="zákl. přenesená",J385,0)</f>
        <v>0</v>
      </c>
      <c r="BH385" s="212">
        <f>IF(N385="sníž. přenesená",J385,0)</f>
        <v>0</v>
      </c>
      <c r="BI385" s="212">
        <f>IF(N385="nulová",J385,0)</f>
        <v>0</v>
      </c>
      <c r="BJ385" s="17" t="s">
        <v>139</v>
      </c>
      <c r="BK385" s="212">
        <f>ROUND(I385*H385,2)</f>
        <v>0</v>
      </c>
      <c r="BL385" s="17" t="s">
        <v>179</v>
      </c>
      <c r="BM385" s="211" t="s">
        <v>685</v>
      </c>
    </row>
    <row r="386" s="2" customFormat="1">
      <c r="A386" s="38"/>
      <c r="B386" s="39"/>
      <c r="C386" s="40"/>
      <c r="D386" s="213" t="s">
        <v>141</v>
      </c>
      <c r="E386" s="40"/>
      <c r="F386" s="214" t="s">
        <v>684</v>
      </c>
      <c r="G386" s="40"/>
      <c r="H386" s="40"/>
      <c r="I386" s="215"/>
      <c r="J386" s="40"/>
      <c r="K386" s="40"/>
      <c r="L386" s="44"/>
      <c r="M386" s="216"/>
      <c r="N386" s="217"/>
      <c r="O386" s="85"/>
      <c r="P386" s="85"/>
      <c r="Q386" s="85"/>
      <c r="R386" s="85"/>
      <c r="S386" s="85"/>
      <c r="T386" s="86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141</v>
      </c>
      <c r="AU386" s="17" t="s">
        <v>138</v>
      </c>
    </row>
    <row r="387" s="2" customFormat="1">
      <c r="A387" s="38"/>
      <c r="B387" s="39"/>
      <c r="C387" s="40"/>
      <c r="D387" s="218" t="s">
        <v>143</v>
      </c>
      <c r="E387" s="40"/>
      <c r="F387" s="219" t="s">
        <v>686</v>
      </c>
      <c r="G387" s="40"/>
      <c r="H387" s="40"/>
      <c r="I387" s="215"/>
      <c r="J387" s="40"/>
      <c r="K387" s="40"/>
      <c r="L387" s="44"/>
      <c r="M387" s="216"/>
      <c r="N387" s="217"/>
      <c r="O387" s="85"/>
      <c r="P387" s="85"/>
      <c r="Q387" s="85"/>
      <c r="R387" s="85"/>
      <c r="S387" s="85"/>
      <c r="T387" s="86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143</v>
      </c>
      <c r="AU387" s="17" t="s">
        <v>138</v>
      </c>
    </row>
    <row r="388" s="2" customFormat="1" ht="24.15" customHeight="1">
      <c r="A388" s="38"/>
      <c r="B388" s="39"/>
      <c r="C388" s="220" t="s">
        <v>687</v>
      </c>
      <c r="D388" s="220" t="s">
        <v>176</v>
      </c>
      <c r="E388" s="221" t="s">
        <v>688</v>
      </c>
      <c r="F388" s="222" t="s">
        <v>689</v>
      </c>
      <c r="G388" s="223" t="s">
        <v>136</v>
      </c>
      <c r="H388" s="224">
        <v>1</v>
      </c>
      <c r="I388" s="225"/>
      <c r="J388" s="226">
        <f>ROUND(I388*H388,2)</f>
        <v>0</v>
      </c>
      <c r="K388" s="227"/>
      <c r="L388" s="228"/>
      <c r="M388" s="229" t="s">
        <v>19</v>
      </c>
      <c r="N388" s="230" t="s">
        <v>49</v>
      </c>
      <c r="O388" s="85"/>
      <c r="P388" s="209">
        <f>O388*H388</f>
        <v>0</v>
      </c>
      <c r="Q388" s="209">
        <v>0.0018500000000000001</v>
      </c>
      <c r="R388" s="209">
        <f>Q388*H388</f>
        <v>0.0018500000000000001</v>
      </c>
      <c r="S388" s="209">
        <v>0</v>
      </c>
      <c r="T388" s="210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11" t="s">
        <v>196</v>
      </c>
      <c r="AT388" s="211" t="s">
        <v>176</v>
      </c>
      <c r="AU388" s="211" t="s">
        <v>138</v>
      </c>
      <c r="AY388" s="17" t="s">
        <v>129</v>
      </c>
      <c r="BE388" s="212">
        <f>IF(N388="základní",J388,0)</f>
        <v>0</v>
      </c>
      <c r="BF388" s="212">
        <f>IF(N388="snížená",J388,0)</f>
        <v>0</v>
      </c>
      <c r="BG388" s="212">
        <f>IF(N388="zákl. přenesená",J388,0)</f>
        <v>0</v>
      </c>
      <c r="BH388" s="212">
        <f>IF(N388="sníž. přenesená",J388,0)</f>
        <v>0</v>
      </c>
      <c r="BI388" s="212">
        <f>IF(N388="nulová",J388,0)</f>
        <v>0</v>
      </c>
      <c r="BJ388" s="17" t="s">
        <v>139</v>
      </c>
      <c r="BK388" s="212">
        <f>ROUND(I388*H388,2)</f>
        <v>0</v>
      </c>
      <c r="BL388" s="17" t="s">
        <v>160</v>
      </c>
      <c r="BM388" s="211" t="s">
        <v>690</v>
      </c>
    </row>
    <row r="389" s="2" customFormat="1">
      <c r="A389" s="38"/>
      <c r="B389" s="39"/>
      <c r="C389" s="40"/>
      <c r="D389" s="213" t="s">
        <v>141</v>
      </c>
      <c r="E389" s="40"/>
      <c r="F389" s="214" t="s">
        <v>689</v>
      </c>
      <c r="G389" s="40"/>
      <c r="H389" s="40"/>
      <c r="I389" s="215"/>
      <c r="J389" s="40"/>
      <c r="K389" s="40"/>
      <c r="L389" s="44"/>
      <c r="M389" s="216"/>
      <c r="N389" s="217"/>
      <c r="O389" s="85"/>
      <c r="P389" s="85"/>
      <c r="Q389" s="85"/>
      <c r="R389" s="85"/>
      <c r="S389" s="85"/>
      <c r="T389" s="86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141</v>
      </c>
      <c r="AU389" s="17" t="s">
        <v>138</v>
      </c>
    </row>
    <row r="390" s="2" customFormat="1">
      <c r="A390" s="38"/>
      <c r="B390" s="39"/>
      <c r="C390" s="40"/>
      <c r="D390" s="218" t="s">
        <v>143</v>
      </c>
      <c r="E390" s="40"/>
      <c r="F390" s="219" t="s">
        <v>691</v>
      </c>
      <c r="G390" s="40"/>
      <c r="H390" s="40"/>
      <c r="I390" s="215"/>
      <c r="J390" s="40"/>
      <c r="K390" s="40"/>
      <c r="L390" s="44"/>
      <c r="M390" s="216"/>
      <c r="N390" s="217"/>
      <c r="O390" s="85"/>
      <c r="P390" s="85"/>
      <c r="Q390" s="85"/>
      <c r="R390" s="85"/>
      <c r="S390" s="85"/>
      <c r="T390" s="86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143</v>
      </c>
      <c r="AU390" s="17" t="s">
        <v>138</v>
      </c>
    </row>
    <row r="391" s="2" customFormat="1" ht="24.15" customHeight="1">
      <c r="A391" s="38"/>
      <c r="B391" s="39"/>
      <c r="C391" s="220" t="s">
        <v>692</v>
      </c>
      <c r="D391" s="220" t="s">
        <v>176</v>
      </c>
      <c r="E391" s="221" t="s">
        <v>693</v>
      </c>
      <c r="F391" s="222" t="s">
        <v>694</v>
      </c>
      <c r="G391" s="223" t="s">
        <v>136</v>
      </c>
      <c r="H391" s="224">
        <v>6</v>
      </c>
      <c r="I391" s="225"/>
      <c r="J391" s="226">
        <f>ROUND(I391*H391,2)</f>
        <v>0</v>
      </c>
      <c r="K391" s="227"/>
      <c r="L391" s="228"/>
      <c r="M391" s="229" t="s">
        <v>19</v>
      </c>
      <c r="N391" s="230" t="s">
        <v>49</v>
      </c>
      <c r="O391" s="85"/>
      <c r="P391" s="209">
        <f>O391*H391</f>
        <v>0</v>
      </c>
      <c r="Q391" s="209">
        <v>0.0011999999999999999</v>
      </c>
      <c r="R391" s="209">
        <f>Q391*H391</f>
        <v>0.0071999999999999998</v>
      </c>
      <c r="S391" s="209">
        <v>0</v>
      </c>
      <c r="T391" s="210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11" t="s">
        <v>179</v>
      </c>
      <c r="AT391" s="211" t="s">
        <v>176</v>
      </c>
      <c r="AU391" s="211" t="s">
        <v>138</v>
      </c>
      <c r="AY391" s="17" t="s">
        <v>129</v>
      </c>
      <c r="BE391" s="212">
        <f>IF(N391="základní",J391,0)</f>
        <v>0</v>
      </c>
      <c r="BF391" s="212">
        <f>IF(N391="snížená",J391,0)</f>
        <v>0</v>
      </c>
      <c r="BG391" s="212">
        <f>IF(N391="zákl. přenesená",J391,0)</f>
        <v>0</v>
      </c>
      <c r="BH391" s="212">
        <f>IF(N391="sníž. přenesená",J391,0)</f>
        <v>0</v>
      </c>
      <c r="BI391" s="212">
        <f>IF(N391="nulová",J391,0)</f>
        <v>0</v>
      </c>
      <c r="BJ391" s="17" t="s">
        <v>139</v>
      </c>
      <c r="BK391" s="212">
        <f>ROUND(I391*H391,2)</f>
        <v>0</v>
      </c>
      <c r="BL391" s="17" t="s">
        <v>179</v>
      </c>
      <c r="BM391" s="211" t="s">
        <v>695</v>
      </c>
    </row>
    <row r="392" s="2" customFormat="1">
      <c r="A392" s="38"/>
      <c r="B392" s="39"/>
      <c r="C392" s="40"/>
      <c r="D392" s="213" t="s">
        <v>141</v>
      </c>
      <c r="E392" s="40"/>
      <c r="F392" s="214" t="s">
        <v>694</v>
      </c>
      <c r="G392" s="40"/>
      <c r="H392" s="40"/>
      <c r="I392" s="215"/>
      <c r="J392" s="40"/>
      <c r="K392" s="40"/>
      <c r="L392" s="44"/>
      <c r="M392" s="216"/>
      <c r="N392" s="217"/>
      <c r="O392" s="85"/>
      <c r="P392" s="85"/>
      <c r="Q392" s="85"/>
      <c r="R392" s="85"/>
      <c r="S392" s="85"/>
      <c r="T392" s="86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141</v>
      </c>
      <c r="AU392" s="17" t="s">
        <v>138</v>
      </c>
    </row>
    <row r="393" s="2" customFormat="1">
      <c r="A393" s="38"/>
      <c r="B393" s="39"/>
      <c r="C393" s="40"/>
      <c r="D393" s="218" t="s">
        <v>143</v>
      </c>
      <c r="E393" s="40"/>
      <c r="F393" s="219" t="s">
        <v>696</v>
      </c>
      <c r="G393" s="40"/>
      <c r="H393" s="40"/>
      <c r="I393" s="215"/>
      <c r="J393" s="40"/>
      <c r="K393" s="40"/>
      <c r="L393" s="44"/>
      <c r="M393" s="216"/>
      <c r="N393" s="217"/>
      <c r="O393" s="85"/>
      <c r="P393" s="85"/>
      <c r="Q393" s="85"/>
      <c r="R393" s="85"/>
      <c r="S393" s="85"/>
      <c r="T393" s="86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143</v>
      </c>
      <c r="AU393" s="17" t="s">
        <v>138</v>
      </c>
    </row>
    <row r="394" s="2" customFormat="1" ht="16.5" customHeight="1">
      <c r="A394" s="38"/>
      <c r="B394" s="39"/>
      <c r="C394" s="220" t="s">
        <v>697</v>
      </c>
      <c r="D394" s="220" t="s">
        <v>176</v>
      </c>
      <c r="E394" s="221" t="s">
        <v>698</v>
      </c>
      <c r="F394" s="222" t="s">
        <v>699</v>
      </c>
      <c r="G394" s="223" t="s">
        <v>136</v>
      </c>
      <c r="H394" s="224">
        <v>1</v>
      </c>
      <c r="I394" s="225"/>
      <c r="J394" s="226">
        <f>ROUND(I394*H394,2)</f>
        <v>0</v>
      </c>
      <c r="K394" s="227"/>
      <c r="L394" s="228"/>
      <c r="M394" s="229" t="s">
        <v>19</v>
      </c>
      <c r="N394" s="230" t="s">
        <v>49</v>
      </c>
      <c r="O394" s="85"/>
      <c r="P394" s="209">
        <f>O394*H394</f>
        <v>0</v>
      </c>
      <c r="Q394" s="209">
        <v>0.00010000000000000001</v>
      </c>
      <c r="R394" s="209">
        <f>Q394*H394</f>
        <v>0.00010000000000000001</v>
      </c>
      <c r="S394" s="209">
        <v>0</v>
      </c>
      <c r="T394" s="210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11" t="s">
        <v>179</v>
      </c>
      <c r="AT394" s="211" t="s">
        <v>176</v>
      </c>
      <c r="AU394" s="211" t="s">
        <v>138</v>
      </c>
      <c r="AY394" s="17" t="s">
        <v>129</v>
      </c>
      <c r="BE394" s="212">
        <f>IF(N394="základní",J394,0)</f>
        <v>0</v>
      </c>
      <c r="BF394" s="212">
        <f>IF(N394="snížená",J394,0)</f>
        <v>0</v>
      </c>
      <c r="BG394" s="212">
        <f>IF(N394="zákl. přenesená",J394,0)</f>
        <v>0</v>
      </c>
      <c r="BH394" s="212">
        <f>IF(N394="sníž. přenesená",J394,0)</f>
        <v>0</v>
      </c>
      <c r="BI394" s="212">
        <f>IF(N394="nulová",J394,0)</f>
        <v>0</v>
      </c>
      <c r="BJ394" s="17" t="s">
        <v>139</v>
      </c>
      <c r="BK394" s="212">
        <f>ROUND(I394*H394,2)</f>
        <v>0</v>
      </c>
      <c r="BL394" s="17" t="s">
        <v>179</v>
      </c>
      <c r="BM394" s="211" t="s">
        <v>700</v>
      </c>
    </row>
    <row r="395" s="2" customFormat="1">
      <c r="A395" s="38"/>
      <c r="B395" s="39"/>
      <c r="C395" s="40"/>
      <c r="D395" s="213" t="s">
        <v>141</v>
      </c>
      <c r="E395" s="40"/>
      <c r="F395" s="214" t="s">
        <v>699</v>
      </c>
      <c r="G395" s="40"/>
      <c r="H395" s="40"/>
      <c r="I395" s="215"/>
      <c r="J395" s="40"/>
      <c r="K395" s="40"/>
      <c r="L395" s="44"/>
      <c r="M395" s="216"/>
      <c r="N395" s="217"/>
      <c r="O395" s="85"/>
      <c r="P395" s="85"/>
      <c r="Q395" s="85"/>
      <c r="R395" s="85"/>
      <c r="S395" s="85"/>
      <c r="T395" s="86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141</v>
      </c>
      <c r="AU395" s="17" t="s">
        <v>138</v>
      </c>
    </row>
    <row r="396" s="2" customFormat="1">
      <c r="A396" s="38"/>
      <c r="B396" s="39"/>
      <c r="C396" s="40"/>
      <c r="D396" s="218" t="s">
        <v>143</v>
      </c>
      <c r="E396" s="40"/>
      <c r="F396" s="219" t="s">
        <v>701</v>
      </c>
      <c r="G396" s="40"/>
      <c r="H396" s="40"/>
      <c r="I396" s="215"/>
      <c r="J396" s="40"/>
      <c r="K396" s="40"/>
      <c r="L396" s="44"/>
      <c r="M396" s="216"/>
      <c r="N396" s="217"/>
      <c r="O396" s="85"/>
      <c r="P396" s="85"/>
      <c r="Q396" s="85"/>
      <c r="R396" s="85"/>
      <c r="S396" s="85"/>
      <c r="T396" s="86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143</v>
      </c>
      <c r="AU396" s="17" t="s">
        <v>138</v>
      </c>
    </row>
    <row r="397" s="2" customFormat="1" ht="16.5" customHeight="1">
      <c r="A397" s="38"/>
      <c r="B397" s="39"/>
      <c r="C397" s="220" t="s">
        <v>702</v>
      </c>
      <c r="D397" s="220" t="s">
        <v>176</v>
      </c>
      <c r="E397" s="221" t="s">
        <v>703</v>
      </c>
      <c r="F397" s="222" t="s">
        <v>704</v>
      </c>
      <c r="G397" s="223" t="s">
        <v>216</v>
      </c>
      <c r="H397" s="224">
        <v>6</v>
      </c>
      <c r="I397" s="225"/>
      <c r="J397" s="226">
        <f>ROUND(I397*H397,2)</f>
        <v>0</v>
      </c>
      <c r="K397" s="227"/>
      <c r="L397" s="228"/>
      <c r="M397" s="229" t="s">
        <v>19</v>
      </c>
      <c r="N397" s="230" t="s">
        <v>49</v>
      </c>
      <c r="O397" s="85"/>
      <c r="P397" s="209">
        <f>O397*H397</f>
        <v>0</v>
      </c>
      <c r="Q397" s="209">
        <v>0.00020000000000000001</v>
      </c>
      <c r="R397" s="209">
        <f>Q397*H397</f>
        <v>0.0012000000000000001</v>
      </c>
      <c r="S397" s="209">
        <v>0</v>
      </c>
      <c r="T397" s="210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11" t="s">
        <v>196</v>
      </c>
      <c r="AT397" s="211" t="s">
        <v>176</v>
      </c>
      <c r="AU397" s="211" t="s">
        <v>138</v>
      </c>
      <c r="AY397" s="17" t="s">
        <v>129</v>
      </c>
      <c r="BE397" s="212">
        <f>IF(N397="základní",J397,0)</f>
        <v>0</v>
      </c>
      <c r="BF397" s="212">
        <f>IF(N397="snížená",J397,0)</f>
        <v>0</v>
      </c>
      <c r="BG397" s="212">
        <f>IF(N397="zákl. přenesená",J397,0)</f>
        <v>0</v>
      </c>
      <c r="BH397" s="212">
        <f>IF(N397="sníž. přenesená",J397,0)</f>
        <v>0</v>
      </c>
      <c r="BI397" s="212">
        <f>IF(N397="nulová",J397,0)</f>
        <v>0</v>
      </c>
      <c r="BJ397" s="17" t="s">
        <v>139</v>
      </c>
      <c r="BK397" s="212">
        <f>ROUND(I397*H397,2)</f>
        <v>0</v>
      </c>
      <c r="BL397" s="17" t="s">
        <v>160</v>
      </c>
      <c r="BM397" s="211" t="s">
        <v>705</v>
      </c>
    </row>
    <row r="398" s="2" customFormat="1">
      <c r="A398" s="38"/>
      <c r="B398" s="39"/>
      <c r="C398" s="40"/>
      <c r="D398" s="213" t="s">
        <v>141</v>
      </c>
      <c r="E398" s="40"/>
      <c r="F398" s="214" t="s">
        <v>706</v>
      </c>
      <c r="G398" s="40"/>
      <c r="H398" s="40"/>
      <c r="I398" s="215"/>
      <c r="J398" s="40"/>
      <c r="K398" s="40"/>
      <c r="L398" s="44"/>
      <c r="M398" s="216"/>
      <c r="N398" s="217"/>
      <c r="O398" s="85"/>
      <c r="P398" s="85"/>
      <c r="Q398" s="85"/>
      <c r="R398" s="85"/>
      <c r="S398" s="85"/>
      <c r="T398" s="86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141</v>
      </c>
      <c r="AU398" s="17" t="s">
        <v>138</v>
      </c>
    </row>
    <row r="399" s="2" customFormat="1">
      <c r="A399" s="38"/>
      <c r="B399" s="39"/>
      <c r="C399" s="40"/>
      <c r="D399" s="218" t="s">
        <v>143</v>
      </c>
      <c r="E399" s="40"/>
      <c r="F399" s="219" t="s">
        <v>707</v>
      </c>
      <c r="G399" s="40"/>
      <c r="H399" s="40"/>
      <c r="I399" s="215"/>
      <c r="J399" s="40"/>
      <c r="K399" s="40"/>
      <c r="L399" s="44"/>
      <c r="M399" s="216"/>
      <c r="N399" s="217"/>
      <c r="O399" s="85"/>
      <c r="P399" s="85"/>
      <c r="Q399" s="85"/>
      <c r="R399" s="85"/>
      <c r="S399" s="85"/>
      <c r="T399" s="86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143</v>
      </c>
      <c r="AU399" s="17" t="s">
        <v>138</v>
      </c>
    </row>
    <row r="400" s="12" customFormat="1" ht="22.8" customHeight="1">
      <c r="A400" s="12"/>
      <c r="B400" s="183"/>
      <c r="C400" s="184"/>
      <c r="D400" s="185" t="s">
        <v>74</v>
      </c>
      <c r="E400" s="197" t="s">
        <v>708</v>
      </c>
      <c r="F400" s="197" t="s">
        <v>709</v>
      </c>
      <c r="G400" s="184"/>
      <c r="H400" s="184"/>
      <c r="I400" s="187"/>
      <c r="J400" s="198">
        <f>BK400</f>
        <v>0</v>
      </c>
      <c r="K400" s="184"/>
      <c r="L400" s="189"/>
      <c r="M400" s="190"/>
      <c r="N400" s="191"/>
      <c r="O400" s="191"/>
      <c r="P400" s="192">
        <f>SUM(P401:P432)</f>
        <v>0</v>
      </c>
      <c r="Q400" s="191"/>
      <c r="R400" s="192">
        <f>SUM(R401:R432)</f>
        <v>0.17093999999999998</v>
      </c>
      <c r="S400" s="191"/>
      <c r="T400" s="193">
        <f>SUM(T401:T432)</f>
        <v>0.26655984999999999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194" t="s">
        <v>138</v>
      </c>
      <c r="AT400" s="195" t="s">
        <v>74</v>
      </c>
      <c r="AU400" s="195" t="s">
        <v>80</v>
      </c>
      <c r="AY400" s="194" t="s">
        <v>129</v>
      </c>
      <c r="BK400" s="196">
        <f>SUM(BK401:BK432)</f>
        <v>0</v>
      </c>
    </row>
    <row r="401" s="2" customFormat="1" ht="21.75" customHeight="1">
      <c r="A401" s="38"/>
      <c r="B401" s="39"/>
      <c r="C401" s="199" t="s">
        <v>710</v>
      </c>
      <c r="D401" s="199" t="s">
        <v>133</v>
      </c>
      <c r="E401" s="200" t="s">
        <v>711</v>
      </c>
      <c r="F401" s="201" t="s">
        <v>712</v>
      </c>
      <c r="G401" s="202" t="s">
        <v>148</v>
      </c>
      <c r="H401" s="203">
        <v>4</v>
      </c>
      <c r="I401" s="204"/>
      <c r="J401" s="205">
        <f>ROUND(I401*H401,2)</f>
        <v>0</v>
      </c>
      <c r="K401" s="206"/>
      <c r="L401" s="44"/>
      <c r="M401" s="207" t="s">
        <v>19</v>
      </c>
      <c r="N401" s="208" t="s">
        <v>49</v>
      </c>
      <c r="O401" s="85"/>
      <c r="P401" s="209">
        <f>O401*H401</f>
        <v>0</v>
      </c>
      <c r="Q401" s="209">
        <v>0.0045500000000000002</v>
      </c>
      <c r="R401" s="209">
        <f>Q401*H401</f>
        <v>0.018200000000000001</v>
      </c>
      <c r="S401" s="209">
        <v>0</v>
      </c>
      <c r="T401" s="210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11" t="s">
        <v>160</v>
      </c>
      <c r="AT401" s="211" t="s">
        <v>133</v>
      </c>
      <c r="AU401" s="211" t="s">
        <v>138</v>
      </c>
      <c r="AY401" s="17" t="s">
        <v>129</v>
      </c>
      <c r="BE401" s="212">
        <f>IF(N401="základní",J401,0)</f>
        <v>0</v>
      </c>
      <c r="BF401" s="212">
        <f>IF(N401="snížená",J401,0)</f>
        <v>0</v>
      </c>
      <c r="BG401" s="212">
        <f>IF(N401="zákl. přenesená",J401,0)</f>
        <v>0</v>
      </c>
      <c r="BH401" s="212">
        <f>IF(N401="sníž. přenesená",J401,0)</f>
        <v>0</v>
      </c>
      <c r="BI401" s="212">
        <f>IF(N401="nulová",J401,0)</f>
        <v>0</v>
      </c>
      <c r="BJ401" s="17" t="s">
        <v>139</v>
      </c>
      <c r="BK401" s="212">
        <f>ROUND(I401*H401,2)</f>
        <v>0</v>
      </c>
      <c r="BL401" s="17" t="s">
        <v>160</v>
      </c>
      <c r="BM401" s="211" t="s">
        <v>713</v>
      </c>
    </row>
    <row r="402" s="2" customFormat="1">
      <c r="A402" s="38"/>
      <c r="B402" s="39"/>
      <c r="C402" s="40"/>
      <c r="D402" s="213" t="s">
        <v>141</v>
      </c>
      <c r="E402" s="40"/>
      <c r="F402" s="214" t="s">
        <v>714</v>
      </c>
      <c r="G402" s="40"/>
      <c r="H402" s="40"/>
      <c r="I402" s="215"/>
      <c r="J402" s="40"/>
      <c r="K402" s="40"/>
      <c r="L402" s="44"/>
      <c r="M402" s="216"/>
      <c r="N402" s="217"/>
      <c r="O402" s="85"/>
      <c r="P402" s="85"/>
      <c r="Q402" s="85"/>
      <c r="R402" s="85"/>
      <c r="S402" s="85"/>
      <c r="T402" s="86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141</v>
      </c>
      <c r="AU402" s="17" t="s">
        <v>138</v>
      </c>
    </row>
    <row r="403" s="2" customFormat="1">
      <c r="A403" s="38"/>
      <c r="B403" s="39"/>
      <c r="C403" s="40"/>
      <c r="D403" s="218" t="s">
        <v>143</v>
      </c>
      <c r="E403" s="40"/>
      <c r="F403" s="219" t="s">
        <v>715</v>
      </c>
      <c r="G403" s="40"/>
      <c r="H403" s="40"/>
      <c r="I403" s="215"/>
      <c r="J403" s="40"/>
      <c r="K403" s="40"/>
      <c r="L403" s="44"/>
      <c r="M403" s="216"/>
      <c r="N403" s="217"/>
      <c r="O403" s="85"/>
      <c r="P403" s="85"/>
      <c r="Q403" s="85"/>
      <c r="R403" s="85"/>
      <c r="S403" s="85"/>
      <c r="T403" s="86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143</v>
      </c>
      <c r="AU403" s="17" t="s">
        <v>138</v>
      </c>
    </row>
    <row r="404" s="2" customFormat="1" ht="24.15" customHeight="1">
      <c r="A404" s="38"/>
      <c r="B404" s="39"/>
      <c r="C404" s="199" t="s">
        <v>716</v>
      </c>
      <c r="D404" s="199" t="s">
        <v>133</v>
      </c>
      <c r="E404" s="200" t="s">
        <v>717</v>
      </c>
      <c r="F404" s="201" t="s">
        <v>718</v>
      </c>
      <c r="G404" s="202" t="s">
        <v>148</v>
      </c>
      <c r="H404" s="203">
        <v>3.2050000000000001</v>
      </c>
      <c r="I404" s="204"/>
      <c r="J404" s="205">
        <f>ROUND(I404*H404,2)</f>
        <v>0</v>
      </c>
      <c r="K404" s="206"/>
      <c r="L404" s="44"/>
      <c r="M404" s="207" t="s">
        <v>19</v>
      </c>
      <c r="N404" s="208" t="s">
        <v>49</v>
      </c>
      <c r="O404" s="85"/>
      <c r="P404" s="209">
        <f>O404*H404</f>
        <v>0</v>
      </c>
      <c r="Q404" s="209">
        <v>0</v>
      </c>
      <c r="R404" s="209">
        <f>Q404*H404</f>
        <v>0</v>
      </c>
      <c r="S404" s="209">
        <v>0.083169999999999994</v>
      </c>
      <c r="T404" s="210">
        <f>S404*H404</f>
        <v>0.26655984999999999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11" t="s">
        <v>160</v>
      </c>
      <c r="AT404" s="211" t="s">
        <v>133</v>
      </c>
      <c r="AU404" s="211" t="s">
        <v>138</v>
      </c>
      <c r="AY404" s="17" t="s">
        <v>129</v>
      </c>
      <c r="BE404" s="212">
        <f>IF(N404="základní",J404,0)</f>
        <v>0</v>
      </c>
      <c r="BF404" s="212">
        <f>IF(N404="snížená",J404,0)</f>
        <v>0</v>
      </c>
      <c r="BG404" s="212">
        <f>IF(N404="zákl. přenesená",J404,0)</f>
        <v>0</v>
      </c>
      <c r="BH404" s="212">
        <f>IF(N404="sníž. přenesená",J404,0)</f>
        <v>0</v>
      </c>
      <c r="BI404" s="212">
        <f>IF(N404="nulová",J404,0)</f>
        <v>0</v>
      </c>
      <c r="BJ404" s="17" t="s">
        <v>139</v>
      </c>
      <c r="BK404" s="212">
        <f>ROUND(I404*H404,2)</f>
        <v>0</v>
      </c>
      <c r="BL404" s="17" t="s">
        <v>160</v>
      </c>
      <c r="BM404" s="211" t="s">
        <v>719</v>
      </c>
    </row>
    <row r="405" s="2" customFormat="1">
      <c r="A405" s="38"/>
      <c r="B405" s="39"/>
      <c r="C405" s="40"/>
      <c r="D405" s="213" t="s">
        <v>141</v>
      </c>
      <c r="E405" s="40"/>
      <c r="F405" s="214" t="s">
        <v>718</v>
      </c>
      <c r="G405" s="40"/>
      <c r="H405" s="40"/>
      <c r="I405" s="215"/>
      <c r="J405" s="40"/>
      <c r="K405" s="40"/>
      <c r="L405" s="44"/>
      <c r="M405" s="216"/>
      <c r="N405" s="217"/>
      <c r="O405" s="85"/>
      <c r="P405" s="85"/>
      <c r="Q405" s="85"/>
      <c r="R405" s="85"/>
      <c r="S405" s="85"/>
      <c r="T405" s="86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141</v>
      </c>
      <c r="AU405" s="17" t="s">
        <v>138</v>
      </c>
    </row>
    <row r="406" s="2" customFormat="1">
      <c r="A406" s="38"/>
      <c r="B406" s="39"/>
      <c r="C406" s="40"/>
      <c r="D406" s="218" t="s">
        <v>143</v>
      </c>
      <c r="E406" s="40"/>
      <c r="F406" s="219" t="s">
        <v>720</v>
      </c>
      <c r="G406" s="40"/>
      <c r="H406" s="40"/>
      <c r="I406" s="215"/>
      <c r="J406" s="40"/>
      <c r="K406" s="40"/>
      <c r="L406" s="44"/>
      <c r="M406" s="216"/>
      <c r="N406" s="217"/>
      <c r="O406" s="85"/>
      <c r="P406" s="85"/>
      <c r="Q406" s="85"/>
      <c r="R406" s="85"/>
      <c r="S406" s="85"/>
      <c r="T406" s="86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143</v>
      </c>
      <c r="AU406" s="17" t="s">
        <v>138</v>
      </c>
    </row>
    <row r="407" s="13" customFormat="1">
      <c r="A407" s="13"/>
      <c r="B407" s="231"/>
      <c r="C407" s="232"/>
      <c r="D407" s="213" t="s">
        <v>721</v>
      </c>
      <c r="E407" s="233" t="s">
        <v>19</v>
      </c>
      <c r="F407" s="234" t="s">
        <v>722</v>
      </c>
      <c r="G407" s="232"/>
      <c r="H407" s="235">
        <v>2.3799999999999999</v>
      </c>
      <c r="I407" s="236"/>
      <c r="J407" s="232"/>
      <c r="K407" s="232"/>
      <c r="L407" s="237"/>
      <c r="M407" s="238"/>
      <c r="N407" s="239"/>
      <c r="O407" s="239"/>
      <c r="P407" s="239"/>
      <c r="Q407" s="239"/>
      <c r="R407" s="239"/>
      <c r="S407" s="239"/>
      <c r="T407" s="240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1" t="s">
        <v>721</v>
      </c>
      <c r="AU407" s="241" t="s">
        <v>138</v>
      </c>
      <c r="AV407" s="13" t="s">
        <v>138</v>
      </c>
      <c r="AW407" s="13" t="s">
        <v>35</v>
      </c>
      <c r="AX407" s="13" t="s">
        <v>75</v>
      </c>
      <c r="AY407" s="241" t="s">
        <v>129</v>
      </c>
    </row>
    <row r="408" s="13" customFormat="1">
      <c r="A408" s="13"/>
      <c r="B408" s="231"/>
      <c r="C408" s="232"/>
      <c r="D408" s="213" t="s">
        <v>721</v>
      </c>
      <c r="E408" s="233" t="s">
        <v>19</v>
      </c>
      <c r="F408" s="234" t="s">
        <v>723</v>
      </c>
      <c r="G408" s="232"/>
      <c r="H408" s="235">
        <v>0.82499999999999996</v>
      </c>
      <c r="I408" s="236"/>
      <c r="J408" s="232"/>
      <c r="K408" s="232"/>
      <c r="L408" s="237"/>
      <c r="M408" s="238"/>
      <c r="N408" s="239"/>
      <c r="O408" s="239"/>
      <c r="P408" s="239"/>
      <c r="Q408" s="239"/>
      <c r="R408" s="239"/>
      <c r="S408" s="239"/>
      <c r="T408" s="240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1" t="s">
        <v>721</v>
      </c>
      <c r="AU408" s="241" t="s">
        <v>138</v>
      </c>
      <c r="AV408" s="13" t="s">
        <v>138</v>
      </c>
      <c r="AW408" s="13" t="s">
        <v>35</v>
      </c>
      <c r="AX408" s="13" t="s">
        <v>75</v>
      </c>
      <c r="AY408" s="241" t="s">
        <v>129</v>
      </c>
    </row>
    <row r="409" s="14" customFormat="1">
      <c r="A409" s="14"/>
      <c r="B409" s="242"/>
      <c r="C409" s="243"/>
      <c r="D409" s="213" t="s">
        <v>721</v>
      </c>
      <c r="E409" s="244" t="s">
        <v>19</v>
      </c>
      <c r="F409" s="245" t="s">
        <v>724</v>
      </c>
      <c r="G409" s="243"/>
      <c r="H409" s="246">
        <v>3.2050000000000001</v>
      </c>
      <c r="I409" s="247"/>
      <c r="J409" s="243"/>
      <c r="K409" s="243"/>
      <c r="L409" s="248"/>
      <c r="M409" s="249"/>
      <c r="N409" s="250"/>
      <c r="O409" s="250"/>
      <c r="P409" s="250"/>
      <c r="Q409" s="250"/>
      <c r="R409" s="250"/>
      <c r="S409" s="250"/>
      <c r="T409" s="251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2" t="s">
        <v>721</v>
      </c>
      <c r="AU409" s="252" t="s">
        <v>138</v>
      </c>
      <c r="AV409" s="14" t="s">
        <v>137</v>
      </c>
      <c r="AW409" s="14" t="s">
        <v>35</v>
      </c>
      <c r="AX409" s="14" t="s">
        <v>80</v>
      </c>
      <c r="AY409" s="252" t="s">
        <v>129</v>
      </c>
    </row>
    <row r="410" s="2" customFormat="1" ht="33" customHeight="1">
      <c r="A410" s="38"/>
      <c r="B410" s="39"/>
      <c r="C410" s="199" t="s">
        <v>725</v>
      </c>
      <c r="D410" s="199" t="s">
        <v>133</v>
      </c>
      <c r="E410" s="200" t="s">
        <v>726</v>
      </c>
      <c r="F410" s="201" t="s">
        <v>727</v>
      </c>
      <c r="G410" s="202" t="s">
        <v>148</v>
      </c>
      <c r="H410" s="203">
        <v>6</v>
      </c>
      <c r="I410" s="204"/>
      <c r="J410" s="205">
        <f>ROUND(I410*H410,2)</f>
        <v>0</v>
      </c>
      <c r="K410" s="206"/>
      <c r="L410" s="44"/>
      <c r="M410" s="207" t="s">
        <v>19</v>
      </c>
      <c r="N410" s="208" t="s">
        <v>49</v>
      </c>
      <c r="O410" s="85"/>
      <c r="P410" s="209">
        <f>O410*H410</f>
        <v>0</v>
      </c>
      <c r="Q410" s="209">
        <v>0.0089999999999999993</v>
      </c>
      <c r="R410" s="209">
        <f>Q410*H410</f>
        <v>0.053999999999999992</v>
      </c>
      <c r="S410" s="209">
        <v>0</v>
      </c>
      <c r="T410" s="210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11" t="s">
        <v>160</v>
      </c>
      <c r="AT410" s="211" t="s">
        <v>133</v>
      </c>
      <c r="AU410" s="211" t="s">
        <v>138</v>
      </c>
      <c r="AY410" s="17" t="s">
        <v>129</v>
      </c>
      <c r="BE410" s="212">
        <f>IF(N410="základní",J410,0)</f>
        <v>0</v>
      </c>
      <c r="BF410" s="212">
        <f>IF(N410="snížená",J410,0)</f>
        <v>0</v>
      </c>
      <c r="BG410" s="212">
        <f>IF(N410="zákl. přenesená",J410,0)</f>
        <v>0</v>
      </c>
      <c r="BH410" s="212">
        <f>IF(N410="sníž. přenesená",J410,0)</f>
        <v>0</v>
      </c>
      <c r="BI410" s="212">
        <f>IF(N410="nulová",J410,0)</f>
        <v>0</v>
      </c>
      <c r="BJ410" s="17" t="s">
        <v>139</v>
      </c>
      <c r="BK410" s="212">
        <f>ROUND(I410*H410,2)</f>
        <v>0</v>
      </c>
      <c r="BL410" s="17" t="s">
        <v>160</v>
      </c>
      <c r="BM410" s="211" t="s">
        <v>728</v>
      </c>
    </row>
    <row r="411" s="2" customFormat="1">
      <c r="A411" s="38"/>
      <c r="B411" s="39"/>
      <c r="C411" s="40"/>
      <c r="D411" s="213" t="s">
        <v>141</v>
      </c>
      <c r="E411" s="40"/>
      <c r="F411" s="214" t="s">
        <v>729</v>
      </c>
      <c r="G411" s="40"/>
      <c r="H411" s="40"/>
      <c r="I411" s="215"/>
      <c r="J411" s="40"/>
      <c r="K411" s="40"/>
      <c r="L411" s="44"/>
      <c r="M411" s="216"/>
      <c r="N411" s="217"/>
      <c r="O411" s="85"/>
      <c r="P411" s="85"/>
      <c r="Q411" s="85"/>
      <c r="R411" s="85"/>
      <c r="S411" s="85"/>
      <c r="T411" s="86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141</v>
      </c>
      <c r="AU411" s="17" t="s">
        <v>138</v>
      </c>
    </row>
    <row r="412" s="2" customFormat="1">
      <c r="A412" s="38"/>
      <c r="B412" s="39"/>
      <c r="C412" s="40"/>
      <c r="D412" s="218" t="s">
        <v>143</v>
      </c>
      <c r="E412" s="40"/>
      <c r="F412" s="219" t="s">
        <v>730</v>
      </c>
      <c r="G412" s="40"/>
      <c r="H412" s="40"/>
      <c r="I412" s="215"/>
      <c r="J412" s="40"/>
      <c r="K412" s="40"/>
      <c r="L412" s="44"/>
      <c r="M412" s="216"/>
      <c r="N412" s="217"/>
      <c r="O412" s="85"/>
      <c r="P412" s="85"/>
      <c r="Q412" s="85"/>
      <c r="R412" s="85"/>
      <c r="S412" s="85"/>
      <c r="T412" s="86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143</v>
      </c>
      <c r="AU412" s="17" t="s">
        <v>138</v>
      </c>
    </row>
    <row r="413" s="2" customFormat="1" ht="24.15" customHeight="1">
      <c r="A413" s="38"/>
      <c r="B413" s="39"/>
      <c r="C413" s="199" t="s">
        <v>731</v>
      </c>
      <c r="D413" s="199" t="s">
        <v>133</v>
      </c>
      <c r="E413" s="200" t="s">
        <v>732</v>
      </c>
      <c r="F413" s="201" t="s">
        <v>733</v>
      </c>
      <c r="G413" s="202" t="s">
        <v>267</v>
      </c>
      <c r="H413" s="203">
        <v>1</v>
      </c>
      <c r="I413" s="204"/>
      <c r="J413" s="205">
        <f>ROUND(I413*H413,2)</f>
        <v>0</v>
      </c>
      <c r="K413" s="206"/>
      <c r="L413" s="44"/>
      <c r="M413" s="207" t="s">
        <v>19</v>
      </c>
      <c r="N413" s="208" t="s">
        <v>49</v>
      </c>
      <c r="O413" s="85"/>
      <c r="P413" s="209">
        <f>O413*H413</f>
        <v>0</v>
      </c>
      <c r="Q413" s="209">
        <v>0</v>
      </c>
      <c r="R413" s="209">
        <f>Q413*H413</f>
        <v>0</v>
      </c>
      <c r="S413" s="209">
        <v>0</v>
      </c>
      <c r="T413" s="210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11" t="s">
        <v>160</v>
      </c>
      <c r="AT413" s="211" t="s">
        <v>133</v>
      </c>
      <c r="AU413" s="211" t="s">
        <v>138</v>
      </c>
      <c r="AY413" s="17" t="s">
        <v>129</v>
      </c>
      <c r="BE413" s="212">
        <f>IF(N413="základní",J413,0)</f>
        <v>0</v>
      </c>
      <c r="BF413" s="212">
        <f>IF(N413="snížená",J413,0)</f>
        <v>0</v>
      </c>
      <c r="BG413" s="212">
        <f>IF(N413="zákl. přenesená",J413,0)</f>
        <v>0</v>
      </c>
      <c r="BH413" s="212">
        <f>IF(N413="sníž. přenesená",J413,0)</f>
        <v>0</v>
      </c>
      <c r="BI413" s="212">
        <f>IF(N413="nulová",J413,0)</f>
        <v>0</v>
      </c>
      <c r="BJ413" s="17" t="s">
        <v>139</v>
      </c>
      <c r="BK413" s="212">
        <f>ROUND(I413*H413,2)</f>
        <v>0</v>
      </c>
      <c r="BL413" s="17" t="s">
        <v>160</v>
      </c>
      <c r="BM413" s="211" t="s">
        <v>734</v>
      </c>
    </row>
    <row r="414" s="2" customFormat="1">
      <c r="A414" s="38"/>
      <c r="B414" s="39"/>
      <c r="C414" s="40"/>
      <c r="D414" s="213" t="s">
        <v>141</v>
      </c>
      <c r="E414" s="40"/>
      <c r="F414" s="214" t="s">
        <v>735</v>
      </c>
      <c r="G414" s="40"/>
      <c r="H414" s="40"/>
      <c r="I414" s="215"/>
      <c r="J414" s="40"/>
      <c r="K414" s="40"/>
      <c r="L414" s="44"/>
      <c r="M414" s="216"/>
      <c r="N414" s="217"/>
      <c r="O414" s="85"/>
      <c r="P414" s="85"/>
      <c r="Q414" s="85"/>
      <c r="R414" s="85"/>
      <c r="S414" s="85"/>
      <c r="T414" s="86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141</v>
      </c>
      <c r="AU414" s="17" t="s">
        <v>138</v>
      </c>
    </row>
    <row r="415" s="2" customFormat="1">
      <c r="A415" s="38"/>
      <c r="B415" s="39"/>
      <c r="C415" s="40"/>
      <c r="D415" s="218" t="s">
        <v>143</v>
      </c>
      <c r="E415" s="40"/>
      <c r="F415" s="219" t="s">
        <v>736</v>
      </c>
      <c r="G415" s="40"/>
      <c r="H415" s="40"/>
      <c r="I415" s="215"/>
      <c r="J415" s="40"/>
      <c r="K415" s="40"/>
      <c r="L415" s="44"/>
      <c r="M415" s="216"/>
      <c r="N415" s="217"/>
      <c r="O415" s="85"/>
      <c r="P415" s="85"/>
      <c r="Q415" s="85"/>
      <c r="R415" s="85"/>
      <c r="S415" s="85"/>
      <c r="T415" s="86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143</v>
      </c>
      <c r="AU415" s="17" t="s">
        <v>138</v>
      </c>
    </row>
    <row r="416" s="2" customFormat="1" ht="33" customHeight="1">
      <c r="A416" s="38"/>
      <c r="B416" s="39"/>
      <c r="C416" s="199" t="s">
        <v>737</v>
      </c>
      <c r="D416" s="199" t="s">
        <v>133</v>
      </c>
      <c r="E416" s="200" t="s">
        <v>738</v>
      </c>
      <c r="F416" s="201" t="s">
        <v>739</v>
      </c>
      <c r="G416" s="202" t="s">
        <v>267</v>
      </c>
      <c r="H416" s="203">
        <v>1</v>
      </c>
      <c r="I416" s="204"/>
      <c r="J416" s="205">
        <f>ROUND(I416*H416,2)</f>
        <v>0</v>
      </c>
      <c r="K416" s="206"/>
      <c r="L416" s="44"/>
      <c r="M416" s="207" t="s">
        <v>19</v>
      </c>
      <c r="N416" s="208" t="s">
        <v>49</v>
      </c>
      <c r="O416" s="85"/>
      <c r="P416" s="209">
        <f>O416*H416</f>
        <v>0</v>
      </c>
      <c r="Q416" s="209">
        <v>0.00062</v>
      </c>
      <c r="R416" s="209">
        <f>Q416*H416</f>
        <v>0.00062</v>
      </c>
      <c r="S416" s="209">
        <v>0</v>
      </c>
      <c r="T416" s="210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11" t="s">
        <v>160</v>
      </c>
      <c r="AT416" s="211" t="s">
        <v>133</v>
      </c>
      <c r="AU416" s="211" t="s">
        <v>138</v>
      </c>
      <c r="AY416" s="17" t="s">
        <v>129</v>
      </c>
      <c r="BE416" s="212">
        <f>IF(N416="základní",J416,0)</f>
        <v>0</v>
      </c>
      <c r="BF416" s="212">
        <f>IF(N416="snížená",J416,0)</f>
        <v>0</v>
      </c>
      <c r="BG416" s="212">
        <f>IF(N416="zákl. přenesená",J416,0)</f>
        <v>0</v>
      </c>
      <c r="BH416" s="212">
        <f>IF(N416="sníž. přenesená",J416,0)</f>
        <v>0</v>
      </c>
      <c r="BI416" s="212">
        <f>IF(N416="nulová",J416,0)</f>
        <v>0</v>
      </c>
      <c r="BJ416" s="17" t="s">
        <v>139</v>
      </c>
      <c r="BK416" s="212">
        <f>ROUND(I416*H416,2)</f>
        <v>0</v>
      </c>
      <c r="BL416" s="17" t="s">
        <v>160</v>
      </c>
      <c r="BM416" s="211" t="s">
        <v>740</v>
      </c>
    </row>
    <row r="417" s="2" customFormat="1">
      <c r="A417" s="38"/>
      <c r="B417" s="39"/>
      <c r="C417" s="40"/>
      <c r="D417" s="213" t="s">
        <v>141</v>
      </c>
      <c r="E417" s="40"/>
      <c r="F417" s="214" t="s">
        <v>741</v>
      </c>
      <c r="G417" s="40"/>
      <c r="H417" s="40"/>
      <c r="I417" s="215"/>
      <c r="J417" s="40"/>
      <c r="K417" s="40"/>
      <c r="L417" s="44"/>
      <c r="M417" s="216"/>
      <c r="N417" s="217"/>
      <c r="O417" s="85"/>
      <c r="P417" s="85"/>
      <c r="Q417" s="85"/>
      <c r="R417" s="85"/>
      <c r="S417" s="85"/>
      <c r="T417" s="86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141</v>
      </c>
      <c r="AU417" s="17" t="s">
        <v>138</v>
      </c>
    </row>
    <row r="418" s="2" customFormat="1">
      <c r="A418" s="38"/>
      <c r="B418" s="39"/>
      <c r="C418" s="40"/>
      <c r="D418" s="218" t="s">
        <v>143</v>
      </c>
      <c r="E418" s="40"/>
      <c r="F418" s="219" t="s">
        <v>742</v>
      </c>
      <c r="G418" s="40"/>
      <c r="H418" s="40"/>
      <c r="I418" s="215"/>
      <c r="J418" s="40"/>
      <c r="K418" s="40"/>
      <c r="L418" s="44"/>
      <c r="M418" s="216"/>
      <c r="N418" s="217"/>
      <c r="O418" s="85"/>
      <c r="P418" s="85"/>
      <c r="Q418" s="85"/>
      <c r="R418" s="85"/>
      <c r="S418" s="85"/>
      <c r="T418" s="86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7" t="s">
        <v>143</v>
      </c>
      <c r="AU418" s="17" t="s">
        <v>138</v>
      </c>
    </row>
    <row r="419" s="2" customFormat="1" ht="24.15" customHeight="1">
      <c r="A419" s="38"/>
      <c r="B419" s="39"/>
      <c r="C419" s="199" t="s">
        <v>743</v>
      </c>
      <c r="D419" s="199" t="s">
        <v>133</v>
      </c>
      <c r="E419" s="200" t="s">
        <v>744</v>
      </c>
      <c r="F419" s="201" t="s">
        <v>745</v>
      </c>
      <c r="G419" s="202" t="s">
        <v>148</v>
      </c>
      <c r="H419" s="203">
        <v>4</v>
      </c>
      <c r="I419" s="204"/>
      <c r="J419" s="205">
        <f>ROUND(I419*H419,2)</f>
        <v>0</v>
      </c>
      <c r="K419" s="206"/>
      <c r="L419" s="44"/>
      <c r="M419" s="207" t="s">
        <v>19</v>
      </c>
      <c r="N419" s="208" t="s">
        <v>49</v>
      </c>
      <c r="O419" s="85"/>
      <c r="P419" s="209">
        <f>O419*H419</f>
        <v>0</v>
      </c>
      <c r="Q419" s="209">
        <v>0.0015</v>
      </c>
      <c r="R419" s="209">
        <f>Q419*H419</f>
        <v>0.0060000000000000001</v>
      </c>
      <c r="S419" s="209">
        <v>0</v>
      </c>
      <c r="T419" s="210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11" t="s">
        <v>160</v>
      </c>
      <c r="AT419" s="211" t="s">
        <v>133</v>
      </c>
      <c r="AU419" s="211" t="s">
        <v>138</v>
      </c>
      <c r="AY419" s="17" t="s">
        <v>129</v>
      </c>
      <c r="BE419" s="212">
        <f>IF(N419="základní",J419,0)</f>
        <v>0</v>
      </c>
      <c r="BF419" s="212">
        <f>IF(N419="snížená",J419,0)</f>
        <v>0</v>
      </c>
      <c r="BG419" s="212">
        <f>IF(N419="zákl. přenesená",J419,0)</f>
        <v>0</v>
      </c>
      <c r="BH419" s="212">
        <f>IF(N419="sníž. přenesená",J419,0)</f>
        <v>0</v>
      </c>
      <c r="BI419" s="212">
        <f>IF(N419="nulová",J419,0)</f>
        <v>0</v>
      </c>
      <c r="BJ419" s="17" t="s">
        <v>139</v>
      </c>
      <c r="BK419" s="212">
        <f>ROUND(I419*H419,2)</f>
        <v>0</v>
      </c>
      <c r="BL419" s="17" t="s">
        <v>160</v>
      </c>
      <c r="BM419" s="211" t="s">
        <v>746</v>
      </c>
    </row>
    <row r="420" s="2" customFormat="1">
      <c r="A420" s="38"/>
      <c r="B420" s="39"/>
      <c r="C420" s="40"/>
      <c r="D420" s="213" t="s">
        <v>141</v>
      </c>
      <c r="E420" s="40"/>
      <c r="F420" s="214" t="s">
        <v>747</v>
      </c>
      <c r="G420" s="40"/>
      <c r="H420" s="40"/>
      <c r="I420" s="215"/>
      <c r="J420" s="40"/>
      <c r="K420" s="40"/>
      <c r="L420" s="44"/>
      <c r="M420" s="216"/>
      <c r="N420" s="217"/>
      <c r="O420" s="85"/>
      <c r="P420" s="85"/>
      <c r="Q420" s="85"/>
      <c r="R420" s="85"/>
      <c r="S420" s="85"/>
      <c r="T420" s="86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141</v>
      </c>
      <c r="AU420" s="17" t="s">
        <v>138</v>
      </c>
    </row>
    <row r="421" s="2" customFormat="1">
      <c r="A421" s="38"/>
      <c r="B421" s="39"/>
      <c r="C421" s="40"/>
      <c r="D421" s="218" t="s">
        <v>143</v>
      </c>
      <c r="E421" s="40"/>
      <c r="F421" s="219" t="s">
        <v>748</v>
      </c>
      <c r="G421" s="40"/>
      <c r="H421" s="40"/>
      <c r="I421" s="215"/>
      <c r="J421" s="40"/>
      <c r="K421" s="40"/>
      <c r="L421" s="44"/>
      <c r="M421" s="216"/>
      <c r="N421" s="217"/>
      <c r="O421" s="85"/>
      <c r="P421" s="85"/>
      <c r="Q421" s="85"/>
      <c r="R421" s="85"/>
      <c r="S421" s="85"/>
      <c r="T421" s="86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143</v>
      </c>
      <c r="AU421" s="17" t="s">
        <v>138</v>
      </c>
    </row>
    <row r="422" s="2" customFormat="1" ht="16.5" customHeight="1">
      <c r="A422" s="38"/>
      <c r="B422" s="39"/>
      <c r="C422" s="199" t="s">
        <v>749</v>
      </c>
      <c r="D422" s="199" t="s">
        <v>133</v>
      </c>
      <c r="E422" s="200" t="s">
        <v>750</v>
      </c>
      <c r="F422" s="201" t="s">
        <v>751</v>
      </c>
      <c r="G422" s="202" t="s">
        <v>159</v>
      </c>
      <c r="H422" s="203">
        <v>6</v>
      </c>
      <c r="I422" s="204"/>
      <c r="J422" s="205">
        <f>ROUND(I422*H422,2)</f>
        <v>0</v>
      </c>
      <c r="K422" s="206"/>
      <c r="L422" s="44"/>
      <c r="M422" s="207" t="s">
        <v>19</v>
      </c>
      <c r="N422" s="208" t="s">
        <v>49</v>
      </c>
      <c r="O422" s="85"/>
      <c r="P422" s="209">
        <f>O422*H422</f>
        <v>0</v>
      </c>
      <c r="Q422" s="209">
        <v>0.00032000000000000003</v>
      </c>
      <c r="R422" s="209">
        <f>Q422*H422</f>
        <v>0.0019200000000000003</v>
      </c>
      <c r="S422" s="209">
        <v>0</v>
      </c>
      <c r="T422" s="210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11" t="s">
        <v>160</v>
      </c>
      <c r="AT422" s="211" t="s">
        <v>133</v>
      </c>
      <c r="AU422" s="211" t="s">
        <v>138</v>
      </c>
      <c r="AY422" s="17" t="s">
        <v>129</v>
      </c>
      <c r="BE422" s="212">
        <f>IF(N422="základní",J422,0)</f>
        <v>0</v>
      </c>
      <c r="BF422" s="212">
        <f>IF(N422="snížená",J422,0)</f>
        <v>0</v>
      </c>
      <c r="BG422" s="212">
        <f>IF(N422="zákl. přenesená",J422,0)</f>
        <v>0</v>
      </c>
      <c r="BH422" s="212">
        <f>IF(N422="sníž. přenesená",J422,0)</f>
        <v>0</v>
      </c>
      <c r="BI422" s="212">
        <f>IF(N422="nulová",J422,0)</f>
        <v>0</v>
      </c>
      <c r="BJ422" s="17" t="s">
        <v>139</v>
      </c>
      <c r="BK422" s="212">
        <f>ROUND(I422*H422,2)</f>
        <v>0</v>
      </c>
      <c r="BL422" s="17" t="s">
        <v>160</v>
      </c>
      <c r="BM422" s="211" t="s">
        <v>752</v>
      </c>
    </row>
    <row r="423" s="2" customFormat="1">
      <c r="A423" s="38"/>
      <c r="B423" s="39"/>
      <c r="C423" s="40"/>
      <c r="D423" s="213" t="s">
        <v>141</v>
      </c>
      <c r="E423" s="40"/>
      <c r="F423" s="214" t="s">
        <v>753</v>
      </c>
      <c r="G423" s="40"/>
      <c r="H423" s="40"/>
      <c r="I423" s="215"/>
      <c r="J423" s="40"/>
      <c r="K423" s="40"/>
      <c r="L423" s="44"/>
      <c r="M423" s="216"/>
      <c r="N423" s="217"/>
      <c r="O423" s="85"/>
      <c r="P423" s="85"/>
      <c r="Q423" s="85"/>
      <c r="R423" s="85"/>
      <c r="S423" s="85"/>
      <c r="T423" s="86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141</v>
      </c>
      <c r="AU423" s="17" t="s">
        <v>138</v>
      </c>
    </row>
    <row r="424" s="2" customFormat="1">
      <c r="A424" s="38"/>
      <c r="B424" s="39"/>
      <c r="C424" s="40"/>
      <c r="D424" s="218" t="s">
        <v>143</v>
      </c>
      <c r="E424" s="40"/>
      <c r="F424" s="219" t="s">
        <v>754</v>
      </c>
      <c r="G424" s="40"/>
      <c r="H424" s="40"/>
      <c r="I424" s="215"/>
      <c r="J424" s="40"/>
      <c r="K424" s="40"/>
      <c r="L424" s="44"/>
      <c r="M424" s="216"/>
      <c r="N424" s="217"/>
      <c r="O424" s="85"/>
      <c r="P424" s="85"/>
      <c r="Q424" s="85"/>
      <c r="R424" s="85"/>
      <c r="S424" s="85"/>
      <c r="T424" s="86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T424" s="17" t="s">
        <v>143</v>
      </c>
      <c r="AU424" s="17" t="s">
        <v>138</v>
      </c>
    </row>
    <row r="425" s="2" customFormat="1" ht="37.8" customHeight="1">
      <c r="A425" s="38"/>
      <c r="B425" s="39"/>
      <c r="C425" s="220" t="s">
        <v>755</v>
      </c>
      <c r="D425" s="220" t="s">
        <v>176</v>
      </c>
      <c r="E425" s="221" t="s">
        <v>756</v>
      </c>
      <c r="F425" s="222" t="s">
        <v>757</v>
      </c>
      <c r="G425" s="223" t="s">
        <v>148</v>
      </c>
      <c r="H425" s="224">
        <v>6</v>
      </c>
      <c r="I425" s="225"/>
      <c r="J425" s="226">
        <f>ROUND(I425*H425,2)</f>
        <v>0</v>
      </c>
      <c r="K425" s="227"/>
      <c r="L425" s="228"/>
      <c r="M425" s="229" t="s">
        <v>19</v>
      </c>
      <c r="N425" s="230" t="s">
        <v>49</v>
      </c>
      <c r="O425" s="85"/>
      <c r="P425" s="209">
        <f>O425*H425</f>
        <v>0</v>
      </c>
      <c r="Q425" s="209">
        <v>0.014200000000000001</v>
      </c>
      <c r="R425" s="209">
        <f>Q425*H425</f>
        <v>0.085199999999999998</v>
      </c>
      <c r="S425" s="209">
        <v>0</v>
      </c>
      <c r="T425" s="210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11" t="s">
        <v>196</v>
      </c>
      <c r="AT425" s="211" t="s">
        <v>176</v>
      </c>
      <c r="AU425" s="211" t="s">
        <v>138</v>
      </c>
      <c r="AY425" s="17" t="s">
        <v>129</v>
      </c>
      <c r="BE425" s="212">
        <f>IF(N425="základní",J425,0)</f>
        <v>0</v>
      </c>
      <c r="BF425" s="212">
        <f>IF(N425="snížená",J425,0)</f>
        <v>0</v>
      </c>
      <c r="BG425" s="212">
        <f>IF(N425="zákl. přenesená",J425,0)</f>
        <v>0</v>
      </c>
      <c r="BH425" s="212">
        <f>IF(N425="sníž. přenesená",J425,0)</f>
        <v>0</v>
      </c>
      <c r="BI425" s="212">
        <f>IF(N425="nulová",J425,0)</f>
        <v>0</v>
      </c>
      <c r="BJ425" s="17" t="s">
        <v>139</v>
      </c>
      <c r="BK425" s="212">
        <f>ROUND(I425*H425,2)</f>
        <v>0</v>
      </c>
      <c r="BL425" s="17" t="s">
        <v>160</v>
      </c>
      <c r="BM425" s="211" t="s">
        <v>758</v>
      </c>
    </row>
    <row r="426" s="2" customFormat="1">
      <c r="A426" s="38"/>
      <c r="B426" s="39"/>
      <c r="C426" s="40"/>
      <c r="D426" s="213" t="s">
        <v>141</v>
      </c>
      <c r="E426" s="40"/>
      <c r="F426" s="214" t="s">
        <v>759</v>
      </c>
      <c r="G426" s="40"/>
      <c r="H426" s="40"/>
      <c r="I426" s="215"/>
      <c r="J426" s="40"/>
      <c r="K426" s="40"/>
      <c r="L426" s="44"/>
      <c r="M426" s="216"/>
      <c r="N426" s="217"/>
      <c r="O426" s="85"/>
      <c r="P426" s="85"/>
      <c r="Q426" s="85"/>
      <c r="R426" s="85"/>
      <c r="S426" s="85"/>
      <c r="T426" s="86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7" t="s">
        <v>141</v>
      </c>
      <c r="AU426" s="17" t="s">
        <v>138</v>
      </c>
    </row>
    <row r="427" s="2" customFormat="1">
      <c r="A427" s="38"/>
      <c r="B427" s="39"/>
      <c r="C427" s="40"/>
      <c r="D427" s="218" t="s">
        <v>143</v>
      </c>
      <c r="E427" s="40"/>
      <c r="F427" s="219" t="s">
        <v>760</v>
      </c>
      <c r="G427" s="40"/>
      <c r="H427" s="40"/>
      <c r="I427" s="215"/>
      <c r="J427" s="40"/>
      <c r="K427" s="40"/>
      <c r="L427" s="44"/>
      <c r="M427" s="216"/>
      <c r="N427" s="217"/>
      <c r="O427" s="85"/>
      <c r="P427" s="85"/>
      <c r="Q427" s="85"/>
      <c r="R427" s="85"/>
      <c r="S427" s="85"/>
      <c r="T427" s="86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143</v>
      </c>
      <c r="AU427" s="17" t="s">
        <v>138</v>
      </c>
    </row>
    <row r="428" s="2" customFormat="1" ht="24.15" customHeight="1">
      <c r="A428" s="38"/>
      <c r="B428" s="39"/>
      <c r="C428" s="220" t="s">
        <v>761</v>
      </c>
      <c r="D428" s="220" t="s">
        <v>176</v>
      </c>
      <c r="E428" s="221" t="s">
        <v>762</v>
      </c>
      <c r="F428" s="222" t="s">
        <v>763</v>
      </c>
      <c r="G428" s="223" t="s">
        <v>764</v>
      </c>
      <c r="H428" s="224">
        <v>1</v>
      </c>
      <c r="I428" s="225"/>
      <c r="J428" s="226">
        <f>ROUND(I428*H428,2)</f>
        <v>0</v>
      </c>
      <c r="K428" s="227"/>
      <c r="L428" s="228"/>
      <c r="M428" s="229" t="s">
        <v>19</v>
      </c>
      <c r="N428" s="230" t="s">
        <v>49</v>
      </c>
      <c r="O428" s="85"/>
      <c r="P428" s="209">
        <f>O428*H428</f>
        <v>0</v>
      </c>
      <c r="Q428" s="209">
        <v>0.001</v>
      </c>
      <c r="R428" s="209">
        <f>Q428*H428</f>
        <v>0.001</v>
      </c>
      <c r="S428" s="209">
        <v>0</v>
      </c>
      <c r="T428" s="210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11" t="s">
        <v>196</v>
      </c>
      <c r="AT428" s="211" t="s">
        <v>176</v>
      </c>
      <c r="AU428" s="211" t="s">
        <v>138</v>
      </c>
      <c r="AY428" s="17" t="s">
        <v>129</v>
      </c>
      <c r="BE428" s="212">
        <f>IF(N428="základní",J428,0)</f>
        <v>0</v>
      </c>
      <c r="BF428" s="212">
        <f>IF(N428="snížená",J428,0)</f>
        <v>0</v>
      </c>
      <c r="BG428" s="212">
        <f>IF(N428="zákl. přenesená",J428,0)</f>
        <v>0</v>
      </c>
      <c r="BH428" s="212">
        <f>IF(N428="sníž. přenesená",J428,0)</f>
        <v>0</v>
      </c>
      <c r="BI428" s="212">
        <f>IF(N428="nulová",J428,0)</f>
        <v>0</v>
      </c>
      <c r="BJ428" s="17" t="s">
        <v>139</v>
      </c>
      <c r="BK428" s="212">
        <f>ROUND(I428*H428,2)</f>
        <v>0</v>
      </c>
      <c r="BL428" s="17" t="s">
        <v>160</v>
      </c>
      <c r="BM428" s="211" t="s">
        <v>765</v>
      </c>
    </row>
    <row r="429" s="2" customFormat="1">
      <c r="A429" s="38"/>
      <c r="B429" s="39"/>
      <c r="C429" s="40"/>
      <c r="D429" s="213" t="s">
        <v>141</v>
      </c>
      <c r="E429" s="40"/>
      <c r="F429" s="214" t="s">
        <v>763</v>
      </c>
      <c r="G429" s="40"/>
      <c r="H429" s="40"/>
      <c r="I429" s="215"/>
      <c r="J429" s="40"/>
      <c r="K429" s="40"/>
      <c r="L429" s="44"/>
      <c r="M429" s="216"/>
      <c r="N429" s="217"/>
      <c r="O429" s="85"/>
      <c r="P429" s="85"/>
      <c r="Q429" s="85"/>
      <c r="R429" s="85"/>
      <c r="S429" s="85"/>
      <c r="T429" s="86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141</v>
      </c>
      <c r="AU429" s="17" t="s">
        <v>138</v>
      </c>
    </row>
    <row r="430" s="2" customFormat="1" ht="24.15" customHeight="1">
      <c r="A430" s="38"/>
      <c r="B430" s="39"/>
      <c r="C430" s="220" t="s">
        <v>766</v>
      </c>
      <c r="D430" s="220" t="s">
        <v>176</v>
      </c>
      <c r="E430" s="221" t="s">
        <v>767</v>
      </c>
      <c r="F430" s="222" t="s">
        <v>768</v>
      </c>
      <c r="G430" s="223" t="s">
        <v>216</v>
      </c>
      <c r="H430" s="224">
        <v>4</v>
      </c>
      <c r="I430" s="225"/>
      <c r="J430" s="226">
        <f>ROUND(I430*H430,2)</f>
        <v>0</v>
      </c>
      <c r="K430" s="227"/>
      <c r="L430" s="228"/>
      <c r="M430" s="229" t="s">
        <v>19</v>
      </c>
      <c r="N430" s="230" t="s">
        <v>49</v>
      </c>
      <c r="O430" s="85"/>
      <c r="P430" s="209">
        <f>O430*H430</f>
        <v>0</v>
      </c>
      <c r="Q430" s="209">
        <v>0.001</v>
      </c>
      <c r="R430" s="209">
        <f>Q430*H430</f>
        <v>0.0040000000000000001</v>
      </c>
      <c r="S430" s="209">
        <v>0</v>
      </c>
      <c r="T430" s="210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11" t="s">
        <v>196</v>
      </c>
      <c r="AT430" s="211" t="s">
        <v>176</v>
      </c>
      <c r="AU430" s="211" t="s">
        <v>138</v>
      </c>
      <c r="AY430" s="17" t="s">
        <v>129</v>
      </c>
      <c r="BE430" s="212">
        <f>IF(N430="základní",J430,0)</f>
        <v>0</v>
      </c>
      <c r="BF430" s="212">
        <f>IF(N430="snížená",J430,0)</f>
        <v>0</v>
      </c>
      <c r="BG430" s="212">
        <f>IF(N430="zákl. přenesená",J430,0)</f>
        <v>0</v>
      </c>
      <c r="BH430" s="212">
        <f>IF(N430="sníž. přenesená",J430,0)</f>
        <v>0</v>
      </c>
      <c r="BI430" s="212">
        <f>IF(N430="nulová",J430,0)</f>
        <v>0</v>
      </c>
      <c r="BJ430" s="17" t="s">
        <v>139</v>
      </c>
      <c r="BK430" s="212">
        <f>ROUND(I430*H430,2)</f>
        <v>0</v>
      </c>
      <c r="BL430" s="17" t="s">
        <v>160</v>
      </c>
      <c r="BM430" s="211" t="s">
        <v>769</v>
      </c>
    </row>
    <row r="431" s="2" customFormat="1">
      <c r="A431" s="38"/>
      <c r="B431" s="39"/>
      <c r="C431" s="40"/>
      <c r="D431" s="213" t="s">
        <v>141</v>
      </c>
      <c r="E431" s="40"/>
      <c r="F431" s="214" t="s">
        <v>768</v>
      </c>
      <c r="G431" s="40"/>
      <c r="H431" s="40"/>
      <c r="I431" s="215"/>
      <c r="J431" s="40"/>
      <c r="K431" s="40"/>
      <c r="L431" s="44"/>
      <c r="M431" s="216"/>
      <c r="N431" s="217"/>
      <c r="O431" s="85"/>
      <c r="P431" s="85"/>
      <c r="Q431" s="85"/>
      <c r="R431" s="85"/>
      <c r="S431" s="85"/>
      <c r="T431" s="86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141</v>
      </c>
      <c r="AU431" s="17" t="s">
        <v>138</v>
      </c>
    </row>
    <row r="432" s="2" customFormat="1">
      <c r="A432" s="38"/>
      <c r="B432" s="39"/>
      <c r="C432" s="40"/>
      <c r="D432" s="218" t="s">
        <v>143</v>
      </c>
      <c r="E432" s="40"/>
      <c r="F432" s="219" t="s">
        <v>770</v>
      </c>
      <c r="G432" s="40"/>
      <c r="H432" s="40"/>
      <c r="I432" s="215"/>
      <c r="J432" s="40"/>
      <c r="K432" s="40"/>
      <c r="L432" s="44"/>
      <c r="M432" s="216"/>
      <c r="N432" s="217"/>
      <c r="O432" s="85"/>
      <c r="P432" s="85"/>
      <c r="Q432" s="85"/>
      <c r="R432" s="85"/>
      <c r="S432" s="85"/>
      <c r="T432" s="86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7" t="s">
        <v>143</v>
      </c>
      <c r="AU432" s="17" t="s">
        <v>138</v>
      </c>
    </row>
    <row r="433" s="12" customFormat="1" ht="22.8" customHeight="1">
      <c r="A433" s="12"/>
      <c r="B433" s="183"/>
      <c r="C433" s="184"/>
      <c r="D433" s="185" t="s">
        <v>74</v>
      </c>
      <c r="E433" s="197" t="s">
        <v>771</v>
      </c>
      <c r="F433" s="197" t="s">
        <v>772</v>
      </c>
      <c r="G433" s="184"/>
      <c r="H433" s="184"/>
      <c r="I433" s="187"/>
      <c r="J433" s="198">
        <f>BK433</f>
        <v>0</v>
      </c>
      <c r="K433" s="184"/>
      <c r="L433" s="189"/>
      <c r="M433" s="190"/>
      <c r="N433" s="191"/>
      <c r="O433" s="191"/>
      <c r="P433" s="192">
        <f>SUM(P434:P462)</f>
        <v>0</v>
      </c>
      <c r="Q433" s="191"/>
      <c r="R433" s="192">
        <f>SUM(R434:R462)</f>
        <v>0.017950000000000001</v>
      </c>
      <c r="S433" s="191"/>
      <c r="T433" s="193">
        <f>SUM(T434:T462)</f>
        <v>0.099876000000000006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194" t="s">
        <v>138</v>
      </c>
      <c r="AT433" s="195" t="s">
        <v>74</v>
      </c>
      <c r="AU433" s="195" t="s">
        <v>80</v>
      </c>
      <c r="AY433" s="194" t="s">
        <v>129</v>
      </c>
      <c r="BK433" s="196">
        <f>SUM(BK434:BK462)</f>
        <v>0</v>
      </c>
    </row>
    <row r="434" s="2" customFormat="1" ht="16.5" customHeight="1">
      <c r="A434" s="38"/>
      <c r="B434" s="39"/>
      <c r="C434" s="199" t="s">
        <v>773</v>
      </c>
      <c r="D434" s="199" t="s">
        <v>133</v>
      </c>
      <c r="E434" s="200" t="s">
        <v>774</v>
      </c>
      <c r="F434" s="201" t="s">
        <v>775</v>
      </c>
      <c r="G434" s="202" t="s">
        <v>159</v>
      </c>
      <c r="H434" s="203">
        <v>30</v>
      </c>
      <c r="I434" s="204"/>
      <c r="J434" s="205">
        <f>ROUND(I434*H434,2)</f>
        <v>0</v>
      </c>
      <c r="K434" s="206"/>
      <c r="L434" s="44"/>
      <c r="M434" s="207" t="s">
        <v>19</v>
      </c>
      <c r="N434" s="208" t="s">
        <v>49</v>
      </c>
      <c r="O434" s="85"/>
      <c r="P434" s="209">
        <f>O434*H434</f>
        <v>0</v>
      </c>
      <c r="Q434" s="209">
        <v>0</v>
      </c>
      <c r="R434" s="209">
        <f>Q434*H434</f>
        <v>0</v>
      </c>
      <c r="S434" s="209">
        <v>0</v>
      </c>
      <c r="T434" s="210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11" t="s">
        <v>160</v>
      </c>
      <c r="AT434" s="211" t="s">
        <v>133</v>
      </c>
      <c r="AU434" s="211" t="s">
        <v>138</v>
      </c>
      <c r="AY434" s="17" t="s">
        <v>129</v>
      </c>
      <c r="BE434" s="212">
        <f>IF(N434="základní",J434,0)</f>
        <v>0</v>
      </c>
      <c r="BF434" s="212">
        <f>IF(N434="snížená",J434,0)</f>
        <v>0</v>
      </c>
      <c r="BG434" s="212">
        <f>IF(N434="zákl. přenesená",J434,0)</f>
        <v>0</v>
      </c>
      <c r="BH434" s="212">
        <f>IF(N434="sníž. přenesená",J434,0)</f>
        <v>0</v>
      </c>
      <c r="BI434" s="212">
        <f>IF(N434="nulová",J434,0)</f>
        <v>0</v>
      </c>
      <c r="BJ434" s="17" t="s">
        <v>139</v>
      </c>
      <c r="BK434" s="212">
        <f>ROUND(I434*H434,2)</f>
        <v>0</v>
      </c>
      <c r="BL434" s="17" t="s">
        <v>160</v>
      </c>
      <c r="BM434" s="211" t="s">
        <v>776</v>
      </c>
    </row>
    <row r="435" s="2" customFormat="1">
      <c r="A435" s="38"/>
      <c r="B435" s="39"/>
      <c r="C435" s="40"/>
      <c r="D435" s="213" t="s">
        <v>141</v>
      </c>
      <c r="E435" s="40"/>
      <c r="F435" s="214" t="s">
        <v>777</v>
      </c>
      <c r="G435" s="40"/>
      <c r="H435" s="40"/>
      <c r="I435" s="215"/>
      <c r="J435" s="40"/>
      <c r="K435" s="40"/>
      <c r="L435" s="44"/>
      <c r="M435" s="216"/>
      <c r="N435" s="217"/>
      <c r="O435" s="85"/>
      <c r="P435" s="85"/>
      <c r="Q435" s="85"/>
      <c r="R435" s="85"/>
      <c r="S435" s="85"/>
      <c r="T435" s="86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141</v>
      </c>
      <c r="AU435" s="17" t="s">
        <v>138</v>
      </c>
    </row>
    <row r="436" s="2" customFormat="1">
      <c r="A436" s="38"/>
      <c r="B436" s="39"/>
      <c r="C436" s="40"/>
      <c r="D436" s="218" t="s">
        <v>143</v>
      </c>
      <c r="E436" s="40"/>
      <c r="F436" s="219" t="s">
        <v>778</v>
      </c>
      <c r="G436" s="40"/>
      <c r="H436" s="40"/>
      <c r="I436" s="215"/>
      <c r="J436" s="40"/>
      <c r="K436" s="40"/>
      <c r="L436" s="44"/>
      <c r="M436" s="216"/>
      <c r="N436" s="217"/>
      <c r="O436" s="85"/>
      <c r="P436" s="85"/>
      <c r="Q436" s="85"/>
      <c r="R436" s="85"/>
      <c r="S436" s="85"/>
      <c r="T436" s="86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7" t="s">
        <v>143</v>
      </c>
      <c r="AU436" s="17" t="s">
        <v>138</v>
      </c>
    </row>
    <row r="437" s="2" customFormat="1" ht="21.75" customHeight="1">
      <c r="A437" s="38"/>
      <c r="B437" s="39"/>
      <c r="C437" s="199" t="s">
        <v>779</v>
      </c>
      <c r="D437" s="199" t="s">
        <v>133</v>
      </c>
      <c r="E437" s="200" t="s">
        <v>780</v>
      </c>
      <c r="F437" s="201" t="s">
        <v>781</v>
      </c>
      <c r="G437" s="202" t="s">
        <v>148</v>
      </c>
      <c r="H437" s="203">
        <v>14.268000000000001</v>
      </c>
      <c r="I437" s="204"/>
      <c r="J437" s="205">
        <f>ROUND(I437*H437,2)</f>
        <v>0</v>
      </c>
      <c r="K437" s="206"/>
      <c r="L437" s="44"/>
      <c r="M437" s="207" t="s">
        <v>19</v>
      </c>
      <c r="N437" s="208" t="s">
        <v>49</v>
      </c>
      <c r="O437" s="85"/>
      <c r="P437" s="209">
        <f>O437*H437</f>
        <v>0</v>
      </c>
      <c r="Q437" s="209">
        <v>0</v>
      </c>
      <c r="R437" s="209">
        <f>Q437*H437</f>
        <v>0</v>
      </c>
      <c r="S437" s="209">
        <v>0.0070000000000000001</v>
      </c>
      <c r="T437" s="210">
        <f>S437*H437</f>
        <v>0.099876000000000006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11" t="s">
        <v>160</v>
      </c>
      <c r="AT437" s="211" t="s">
        <v>133</v>
      </c>
      <c r="AU437" s="211" t="s">
        <v>138</v>
      </c>
      <c r="AY437" s="17" t="s">
        <v>129</v>
      </c>
      <c r="BE437" s="212">
        <f>IF(N437="základní",J437,0)</f>
        <v>0</v>
      </c>
      <c r="BF437" s="212">
        <f>IF(N437="snížená",J437,0)</f>
        <v>0</v>
      </c>
      <c r="BG437" s="212">
        <f>IF(N437="zákl. přenesená",J437,0)</f>
        <v>0</v>
      </c>
      <c r="BH437" s="212">
        <f>IF(N437="sníž. přenesená",J437,0)</f>
        <v>0</v>
      </c>
      <c r="BI437" s="212">
        <f>IF(N437="nulová",J437,0)</f>
        <v>0</v>
      </c>
      <c r="BJ437" s="17" t="s">
        <v>139</v>
      </c>
      <c r="BK437" s="212">
        <f>ROUND(I437*H437,2)</f>
        <v>0</v>
      </c>
      <c r="BL437" s="17" t="s">
        <v>160</v>
      </c>
      <c r="BM437" s="211" t="s">
        <v>782</v>
      </c>
    </row>
    <row r="438" s="2" customFormat="1">
      <c r="A438" s="38"/>
      <c r="B438" s="39"/>
      <c r="C438" s="40"/>
      <c r="D438" s="213" t="s">
        <v>141</v>
      </c>
      <c r="E438" s="40"/>
      <c r="F438" s="214" t="s">
        <v>783</v>
      </c>
      <c r="G438" s="40"/>
      <c r="H438" s="40"/>
      <c r="I438" s="215"/>
      <c r="J438" s="40"/>
      <c r="K438" s="40"/>
      <c r="L438" s="44"/>
      <c r="M438" s="216"/>
      <c r="N438" s="217"/>
      <c r="O438" s="85"/>
      <c r="P438" s="85"/>
      <c r="Q438" s="85"/>
      <c r="R438" s="85"/>
      <c r="S438" s="85"/>
      <c r="T438" s="86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141</v>
      </c>
      <c r="AU438" s="17" t="s">
        <v>138</v>
      </c>
    </row>
    <row r="439" s="2" customFormat="1">
      <c r="A439" s="38"/>
      <c r="B439" s="39"/>
      <c r="C439" s="40"/>
      <c r="D439" s="218" t="s">
        <v>143</v>
      </c>
      <c r="E439" s="40"/>
      <c r="F439" s="219" t="s">
        <v>784</v>
      </c>
      <c r="G439" s="40"/>
      <c r="H439" s="40"/>
      <c r="I439" s="215"/>
      <c r="J439" s="40"/>
      <c r="K439" s="40"/>
      <c r="L439" s="44"/>
      <c r="M439" s="216"/>
      <c r="N439" s="217"/>
      <c r="O439" s="85"/>
      <c r="P439" s="85"/>
      <c r="Q439" s="85"/>
      <c r="R439" s="85"/>
      <c r="S439" s="85"/>
      <c r="T439" s="86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T439" s="17" t="s">
        <v>143</v>
      </c>
      <c r="AU439" s="17" t="s">
        <v>138</v>
      </c>
    </row>
    <row r="440" s="13" customFormat="1">
      <c r="A440" s="13"/>
      <c r="B440" s="231"/>
      <c r="C440" s="232"/>
      <c r="D440" s="213" t="s">
        <v>721</v>
      </c>
      <c r="E440" s="233" t="s">
        <v>19</v>
      </c>
      <c r="F440" s="234" t="s">
        <v>785</v>
      </c>
      <c r="G440" s="232"/>
      <c r="H440" s="235">
        <v>14.268000000000001</v>
      </c>
      <c r="I440" s="236"/>
      <c r="J440" s="232"/>
      <c r="K440" s="232"/>
      <c r="L440" s="237"/>
      <c r="M440" s="238"/>
      <c r="N440" s="239"/>
      <c r="O440" s="239"/>
      <c r="P440" s="239"/>
      <c r="Q440" s="239"/>
      <c r="R440" s="239"/>
      <c r="S440" s="239"/>
      <c r="T440" s="240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1" t="s">
        <v>721</v>
      </c>
      <c r="AU440" s="241" t="s">
        <v>138</v>
      </c>
      <c r="AV440" s="13" t="s">
        <v>138</v>
      </c>
      <c r="AW440" s="13" t="s">
        <v>35</v>
      </c>
      <c r="AX440" s="13" t="s">
        <v>75</v>
      </c>
      <c r="AY440" s="241" t="s">
        <v>129</v>
      </c>
    </row>
    <row r="441" s="14" customFormat="1">
      <c r="A441" s="14"/>
      <c r="B441" s="242"/>
      <c r="C441" s="243"/>
      <c r="D441" s="213" t="s">
        <v>721</v>
      </c>
      <c r="E441" s="244" t="s">
        <v>19</v>
      </c>
      <c r="F441" s="245" t="s">
        <v>724</v>
      </c>
      <c r="G441" s="243"/>
      <c r="H441" s="246">
        <v>14.268000000000001</v>
      </c>
      <c r="I441" s="247"/>
      <c r="J441" s="243"/>
      <c r="K441" s="243"/>
      <c r="L441" s="248"/>
      <c r="M441" s="249"/>
      <c r="N441" s="250"/>
      <c r="O441" s="250"/>
      <c r="P441" s="250"/>
      <c r="Q441" s="250"/>
      <c r="R441" s="250"/>
      <c r="S441" s="250"/>
      <c r="T441" s="251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2" t="s">
        <v>721</v>
      </c>
      <c r="AU441" s="252" t="s">
        <v>138</v>
      </c>
      <c r="AV441" s="14" t="s">
        <v>137</v>
      </c>
      <c r="AW441" s="14" t="s">
        <v>35</v>
      </c>
      <c r="AX441" s="14" t="s">
        <v>80</v>
      </c>
      <c r="AY441" s="252" t="s">
        <v>129</v>
      </c>
    </row>
    <row r="442" s="2" customFormat="1" ht="24.15" customHeight="1">
      <c r="A442" s="38"/>
      <c r="B442" s="39"/>
      <c r="C442" s="199" t="s">
        <v>786</v>
      </c>
      <c r="D442" s="199" t="s">
        <v>133</v>
      </c>
      <c r="E442" s="200" t="s">
        <v>787</v>
      </c>
      <c r="F442" s="201" t="s">
        <v>788</v>
      </c>
      <c r="G442" s="202" t="s">
        <v>267</v>
      </c>
      <c r="H442" s="203">
        <v>1</v>
      </c>
      <c r="I442" s="204"/>
      <c r="J442" s="205">
        <f>ROUND(I442*H442,2)</f>
        <v>0</v>
      </c>
      <c r="K442" s="206"/>
      <c r="L442" s="44"/>
      <c r="M442" s="207" t="s">
        <v>19</v>
      </c>
      <c r="N442" s="208" t="s">
        <v>49</v>
      </c>
      <c r="O442" s="85"/>
      <c r="P442" s="209">
        <f>O442*H442</f>
        <v>0</v>
      </c>
      <c r="Q442" s="209">
        <v>5.0000000000000002E-05</v>
      </c>
      <c r="R442" s="209">
        <f>Q442*H442</f>
        <v>5.0000000000000002E-05</v>
      </c>
      <c r="S442" s="209">
        <v>0</v>
      </c>
      <c r="T442" s="210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11" t="s">
        <v>160</v>
      </c>
      <c r="AT442" s="211" t="s">
        <v>133</v>
      </c>
      <c r="AU442" s="211" t="s">
        <v>138</v>
      </c>
      <c r="AY442" s="17" t="s">
        <v>129</v>
      </c>
      <c r="BE442" s="212">
        <f>IF(N442="základní",J442,0)</f>
        <v>0</v>
      </c>
      <c r="BF442" s="212">
        <f>IF(N442="snížená",J442,0)</f>
        <v>0</v>
      </c>
      <c r="BG442" s="212">
        <f>IF(N442="zákl. přenesená",J442,0)</f>
        <v>0</v>
      </c>
      <c r="BH442" s="212">
        <f>IF(N442="sníž. přenesená",J442,0)</f>
        <v>0</v>
      </c>
      <c r="BI442" s="212">
        <f>IF(N442="nulová",J442,0)</f>
        <v>0</v>
      </c>
      <c r="BJ442" s="17" t="s">
        <v>139</v>
      </c>
      <c r="BK442" s="212">
        <f>ROUND(I442*H442,2)</f>
        <v>0</v>
      </c>
      <c r="BL442" s="17" t="s">
        <v>160</v>
      </c>
      <c r="BM442" s="211" t="s">
        <v>789</v>
      </c>
    </row>
    <row r="443" s="2" customFormat="1">
      <c r="A443" s="38"/>
      <c r="B443" s="39"/>
      <c r="C443" s="40"/>
      <c r="D443" s="213" t="s">
        <v>141</v>
      </c>
      <c r="E443" s="40"/>
      <c r="F443" s="214" t="s">
        <v>790</v>
      </c>
      <c r="G443" s="40"/>
      <c r="H443" s="40"/>
      <c r="I443" s="215"/>
      <c r="J443" s="40"/>
      <c r="K443" s="40"/>
      <c r="L443" s="44"/>
      <c r="M443" s="216"/>
      <c r="N443" s="217"/>
      <c r="O443" s="85"/>
      <c r="P443" s="85"/>
      <c r="Q443" s="85"/>
      <c r="R443" s="85"/>
      <c r="S443" s="85"/>
      <c r="T443" s="86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141</v>
      </c>
      <c r="AU443" s="17" t="s">
        <v>138</v>
      </c>
    </row>
    <row r="444" s="2" customFormat="1">
      <c r="A444" s="38"/>
      <c r="B444" s="39"/>
      <c r="C444" s="40"/>
      <c r="D444" s="218" t="s">
        <v>143</v>
      </c>
      <c r="E444" s="40"/>
      <c r="F444" s="219" t="s">
        <v>791</v>
      </c>
      <c r="G444" s="40"/>
      <c r="H444" s="40"/>
      <c r="I444" s="215"/>
      <c r="J444" s="40"/>
      <c r="K444" s="40"/>
      <c r="L444" s="44"/>
      <c r="M444" s="216"/>
      <c r="N444" s="217"/>
      <c r="O444" s="85"/>
      <c r="P444" s="85"/>
      <c r="Q444" s="85"/>
      <c r="R444" s="85"/>
      <c r="S444" s="85"/>
      <c r="T444" s="86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T444" s="17" t="s">
        <v>143</v>
      </c>
      <c r="AU444" s="17" t="s">
        <v>138</v>
      </c>
    </row>
    <row r="445" s="2" customFormat="1" ht="16.5" customHeight="1">
      <c r="A445" s="38"/>
      <c r="B445" s="39"/>
      <c r="C445" s="199" t="s">
        <v>792</v>
      </c>
      <c r="D445" s="199" t="s">
        <v>133</v>
      </c>
      <c r="E445" s="200" t="s">
        <v>793</v>
      </c>
      <c r="F445" s="201" t="s">
        <v>794</v>
      </c>
      <c r="G445" s="202" t="s">
        <v>148</v>
      </c>
      <c r="H445" s="203">
        <v>30</v>
      </c>
      <c r="I445" s="204"/>
      <c r="J445" s="205">
        <f>ROUND(I445*H445,2)</f>
        <v>0</v>
      </c>
      <c r="K445" s="206"/>
      <c r="L445" s="44"/>
      <c r="M445" s="207" t="s">
        <v>19</v>
      </c>
      <c r="N445" s="208" t="s">
        <v>49</v>
      </c>
      <c r="O445" s="85"/>
      <c r="P445" s="209">
        <f>O445*H445</f>
        <v>0</v>
      </c>
      <c r="Q445" s="209">
        <v>1.0000000000000001E-05</v>
      </c>
      <c r="R445" s="209">
        <f>Q445*H445</f>
        <v>0.00030000000000000003</v>
      </c>
      <c r="S445" s="209">
        <v>0</v>
      </c>
      <c r="T445" s="210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11" t="s">
        <v>160</v>
      </c>
      <c r="AT445" s="211" t="s">
        <v>133</v>
      </c>
      <c r="AU445" s="211" t="s">
        <v>138</v>
      </c>
      <c r="AY445" s="17" t="s">
        <v>129</v>
      </c>
      <c r="BE445" s="212">
        <f>IF(N445="základní",J445,0)</f>
        <v>0</v>
      </c>
      <c r="BF445" s="212">
        <f>IF(N445="snížená",J445,0)</f>
        <v>0</v>
      </c>
      <c r="BG445" s="212">
        <f>IF(N445="zákl. přenesená",J445,0)</f>
        <v>0</v>
      </c>
      <c r="BH445" s="212">
        <f>IF(N445="sníž. přenesená",J445,0)</f>
        <v>0</v>
      </c>
      <c r="BI445" s="212">
        <f>IF(N445="nulová",J445,0)</f>
        <v>0</v>
      </c>
      <c r="BJ445" s="17" t="s">
        <v>139</v>
      </c>
      <c r="BK445" s="212">
        <f>ROUND(I445*H445,2)</f>
        <v>0</v>
      </c>
      <c r="BL445" s="17" t="s">
        <v>160</v>
      </c>
      <c r="BM445" s="211" t="s">
        <v>795</v>
      </c>
    </row>
    <row r="446" s="2" customFormat="1">
      <c r="A446" s="38"/>
      <c r="B446" s="39"/>
      <c r="C446" s="40"/>
      <c r="D446" s="213" t="s">
        <v>141</v>
      </c>
      <c r="E446" s="40"/>
      <c r="F446" s="214" t="s">
        <v>796</v>
      </c>
      <c r="G446" s="40"/>
      <c r="H446" s="40"/>
      <c r="I446" s="215"/>
      <c r="J446" s="40"/>
      <c r="K446" s="40"/>
      <c r="L446" s="44"/>
      <c r="M446" s="216"/>
      <c r="N446" s="217"/>
      <c r="O446" s="85"/>
      <c r="P446" s="85"/>
      <c r="Q446" s="85"/>
      <c r="R446" s="85"/>
      <c r="S446" s="85"/>
      <c r="T446" s="86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7" t="s">
        <v>141</v>
      </c>
      <c r="AU446" s="17" t="s">
        <v>138</v>
      </c>
    </row>
    <row r="447" s="2" customFormat="1">
      <c r="A447" s="38"/>
      <c r="B447" s="39"/>
      <c r="C447" s="40"/>
      <c r="D447" s="218" t="s">
        <v>143</v>
      </c>
      <c r="E447" s="40"/>
      <c r="F447" s="219" t="s">
        <v>797</v>
      </c>
      <c r="G447" s="40"/>
      <c r="H447" s="40"/>
      <c r="I447" s="215"/>
      <c r="J447" s="40"/>
      <c r="K447" s="40"/>
      <c r="L447" s="44"/>
      <c r="M447" s="216"/>
      <c r="N447" s="217"/>
      <c r="O447" s="85"/>
      <c r="P447" s="85"/>
      <c r="Q447" s="85"/>
      <c r="R447" s="85"/>
      <c r="S447" s="85"/>
      <c r="T447" s="86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143</v>
      </c>
      <c r="AU447" s="17" t="s">
        <v>138</v>
      </c>
    </row>
    <row r="448" s="2" customFormat="1" ht="16.5" customHeight="1">
      <c r="A448" s="38"/>
      <c r="B448" s="39"/>
      <c r="C448" s="199" t="s">
        <v>798</v>
      </c>
      <c r="D448" s="199" t="s">
        <v>133</v>
      </c>
      <c r="E448" s="200" t="s">
        <v>799</v>
      </c>
      <c r="F448" s="201" t="s">
        <v>800</v>
      </c>
      <c r="G448" s="202" t="s">
        <v>148</v>
      </c>
      <c r="H448" s="203">
        <v>30</v>
      </c>
      <c r="I448" s="204"/>
      <c r="J448" s="205">
        <f>ROUND(I448*H448,2)</f>
        <v>0</v>
      </c>
      <c r="K448" s="206"/>
      <c r="L448" s="44"/>
      <c r="M448" s="207" t="s">
        <v>19</v>
      </c>
      <c r="N448" s="208" t="s">
        <v>49</v>
      </c>
      <c r="O448" s="85"/>
      <c r="P448" s="209">
        <f>O448*H448</f>
        <v>0</v>
      </c>
      <c r="Q448" s="209">
        <v>1.0000000000000001E-05</v>
      </c>
      <c r="R448" s="209">
        <f>Q448*H448</f>
        <v>0.00030000000000000003</v>
      </c>
      <c r="S448" s="209">
        <v>0</v>
      </c>
      <c r="T448" s="210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11" t="s">
        <v>160</v>
      </c>
      <c r="AT448" s="211" t="s">
        <v>133</v>
      </c>
      <c r="AU448" s="211" t="s">
        <v>138</v>
      </c>
      <c r="AY448" s="17" t="s">
        <v>129</v>
      </c>
      <c r="BE448" s="212">
        <f>IF(N448="základní",J448,0)</f>
        <v>0</v>
      </c>
      <c r="BF448" s="212">
        <f>IF(N448="snížená",J448,0)</f>
        <v>0</v>
      </c>
      <c r="BG448" s="212">
        <f>IF(N448="zákl. přenesená",J448,0)</f>
        <v>0</v>
      </c>
      <c r="BH448" s="212">
        <f>IF(N448="sníž. přenesená",J448,0)</f>
        <v>0</v>
      </c>
      <c r="BI448" s="212">
        <f>IF(N448="nulová",J448,0)</f>
        <v>0</v>
      </c>
      <c r="BJ448" s="17" t="s">
        <v>139</v>
      </c>
      <c r="BK448" s="212">
        <f>ROUND(I448*H448,2)</f>
        <v>0</v>
      </c>
      <c r="BL448" s="17" t="s">
        <v>160</v>
      </c>
      <c r="BM448" s="211" t="s">
        <v>801</v>
      </c>
    </row>
    <row r="449" s="2" customFormat="1">
      <c r="A449" s="38"/>
      <c r="B449" s="39"/>
      <c r="C449" s="40"/>
      <c r="D449" s="213" t="s">
        <v>141</v>
      </c>
      <c r="E449" s="40"/>
      <c r="F449" s="214" t="s">
        <v>802</v>
      </c>
      <c r="G449" s="40"/>
      <c r="H449" s="40"/>
      <c r="I449" s="215"/>
      <c r="J449" s="40"/>
      <c r="K449" s="40"/>
      <c r="L449" s="44"/>
      <c r="M449" s="216"/>
      <c r="N449" s="217"/>
      <c r="O449" s="85"/>
      <c r="P449" s="85"/>
      <c r="Q449" s="85"/>
      <c r="R449" s="85"/>
      <c r="S449" s="85"/>
      <c r="T449" s="86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T449" s="17" t="s">
        <v>141</v>
      </c>
      <c r="AU449" s="17" t="s">
        <v>138</v>
      </c>
    </row>
    <row r="450" s="2" customFormat="1">
      <c r="A450" s="38"/>
      <c r="B450" s="39"/>
      <c r="C450" s="40"/>
      <c r="D450" s="218" t="s">
        <v>143</v>
      </c>
      <c r="E450" s="40"/>
      <c r="F450" s="219" t="s">
        <v>803</v>
      </c>
      <c r="G450" s="40"/>
      <c r="H450" s="40"/>
      <c r="I450" s="215"/>
      <c r="J450" s="40"/>
      <c r="K450" s="40"/>
      <c r="L450" s="44"/>
      <c r="M450" s="216"/>
      <c r="N450" s="217"/>
      <c r="O450" s="85"/>
      <c r="P450" s="85"/>
      <c r="Q450" s="85"/>
      <c r="R450" s="85"/>
      <c r="S450" s="85"/>
      <c r="T450" s="86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T450" s="17" t="s">
        <v>143</v>
      </c>
      <c r="AU450" s="17" t="s">
        <v>138</v>
      </c>
    </row>
    <row r="451" s="2" customFormat="1" ht="16.5" customHeight="1">
      <c r="A451" s="38"/>
      <c r="B451" s="39"/>
      <c r="C451" s="199" t="s">
        <v>804</v>
      </c>
      <c r="D451" s="199" t="s">
        <v>133</v>
      </c>
      <c r="E451" s="200" t="s">
        <v>805</v>
      </c>
      <c r="F451" s="201" t="s">
        <v>806</v>
      </c>
      <c r="G451" s="202" t="s">
        <v>148</v>
      </c>
      <c r="H451" s="203">
        <v>30</v>
      </c>
      <c r="I451" s="204"/>
      <c r="J451" s="205">
        <f>ROUND(I451*H451,2)</f>
        <v>0</v>
      </c>
      <c r="K451" s="206"/>
      <c r="L451" s="44"/>
      <c r="M451" s="207" t="s">
        <v>19</v>
      </c>
      <c r="N451" s="208" t="s">
        <v>49</v>
      </c>
      <c r="O451" s="85"/>
      <c r="P451" s="209">
        <f>O451*H451</f>
        <v>0</v>
      </c>
      <c r="Q451" s="209">
        <v>0</v>
      </c>
      <c r="R451" s="209">
        <f>Q451*H451</f>
        <v>0</v>
      </c>
      <c r="S451" s="209">
        <v>0</v>
      </c>
      <c r="T451" s="210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11" t="s">
        <v>160</v>
      </c>
      <c r="AT451" s="211" t="s">
        <v>133</v>
      </c>
      <c r="AU451" s="211" t="s">
        <v>138</v>
      </c>
      <c r="AY451" s="17" t="s">
        <v>129</v>
      </c>
      <c r="BE451" s="212">
        <f>IF(N451="základní",J451,0)</f>
        <v>0</v>
      </c>
      <c r="BF451" s="212">
        <f>IF(N451="snížená",J451,0)</f>
        <v>0</v>
      </c>
      <c r="BG451" s="212">
        <f>IF(N451="zákl. přenesená",J451,0)</f>
        <v>0</v>
      </c>
      <c r="BH451" s="212">
        <f>IF(N451="sníž. přenesená",J451,0)</f>
        <v>0</v>
      </c>
      <c r="BI451" s="212">
        <f>IF(N451="nulová",J451,0)</f>
        <v>0</v>
      </c>
      <c r="BJ451" s="17" t="s">
        <v>139</v>
      </c>
      <c r="BK451" s="212">
        <f>ROUND(I451*H451,2)</f>
        <v>0</v>
      </c>
      <c r="BL451" s="17" t="s">
        <v>160</v>
      </c>
      <c r="BM451" s="211" t="s">
        <v>807</v>
      </c>
    </row>
    <row r="452" s="2" customFormat="1">
      <c r="A452" s="38"/>
      <c r="B452" s="39"/>
      <c r="C452" s="40"/>
      <c r="D452" s="213" t="s">
        <v>141</v>
      </c>
      <c r="E452" s="40"/>
      <c r="F452" s="214" t="s">
        <v>808</v>
      </c>
      <c r="G452" s="40"/>
      <c r="H452" s="40"/>
      <c r="I452" s="215"/>
      <c r="J452" s="40"/>
      <c r="K452" s="40"/>
      <c r="L452" s="44"/>
      <c r="M452" s="216"/>
      <c r="N452" s="217"/>
      <c r="O452" s="85"/>
      <c r="P452" s="85"/>
      <c r="Q452" s="85"/>
      <c r="R452" s="85"/>
      <c r="S452" s="85"/>
      <c r="T452" s="86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T452" s="17" t="s">
        <v>141</v>
      </c>
      <c r="AU452" s="17" t="s">
        <v>138</v>
      </c>
    </row>
    <row r="453" s="2" customFormat="1">
      <c r="A453" s="38"/>
      <c r="B453" s="39"/>
      <c r="C453" s="40"/>
      <c r="D453" s="218" t="s">
        <v>143</v>
      </c>
      <c r="E453" s="40"/>
      <c r="F453" s="219" t="s">
        <v>809</v>
      </c>
      <c r="G453" s="40"/>
      <c r="H453" s="40"/>
      <c r="I453" s="215"/>
      <c r="J453" s="40"/>
      <c r="K453" s="40"/>
      <c r="L453" s="44"/>
      <c r="M453" s="216"/>
      <c r="N453" s="217"/>
      <c r="O453" s="85"/>
      <c r="P453" s="85"/>
      <c r="Q453" s="85"/>
      <c r="R453" s="85"/>
      <c r="S453" s="85"/>
      <c r="T453" s="86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143</v>
      </c>
      <c r="AU453" s="17" t="s">
        <v>138</v>
      </c>
    </row>
    <row r="454" s="2" customFormat="1" ht="21.75" customHeight="1">
      <c r="A454" s="38"/>
      <c r="B454" s="39"/>
      <c r="C454" s="199" t="s">
        <v>810</v>
      </c>
      <c r="D454" s="199" t="s">
        <v>133</v>
      </c>
      <c r="E454" s="200" t="s">
        <v>811</v>
      </c>
      <c r="F454" s="201" t="s">
        <v>812</v>
      </c>
      <c r="G454" s="202" t="s">
        <v>148</v>
      </c>
      <c r="H454" s="203">
        <v>30</v>
      </c>
      <c r="I454" s="204"/>
      <c r="J454" s="205">
        <f>ROUND(I454*H454,2)</f>
        <v>0</v>
      </c>
      <c r="K454" s="206"/>
      <c r="L454" s="44"/>
      <c r="M454" s="207" t="s">
        <v>19</v>
      </c>
      <c r="N454" s="208" t="s">
        <v>49</v>
      </c>
      <c r="O454" s="85"/>
      <c r="P454" s="209">
        <f>O454*H454</f>
        <v>0</v>
      </c>
      <c r="Q454" s="209">
        <v>0.00014999999999999999</v>
      </c>
      <c r="R454" s="209">
        <f>Q454*H454</f>
        <v>0.0044999999999999997</v>
      </c>
      <c r="S454" s="209">
        <v>0</v>
      </c>
      <c r="T454" s="210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11" t="s">
        <v>160</v>
      </c>
      <c r="AT454" s="211" t="s">
        <v>133</v>
      </c>
      <c r="AU454" s="211" t="s">
        <v>138</v>
      </c>
      <c r="AY454" s="17" t="s">
        <v>129</v>
      </c>
      <c r="BE454" s="212">
        <f>IF(N454="základní",J454,0)</f>
        <v>0</v>
      </c>
      <c r="BF454" s="212">
        <f>IF(N454="snížená",J454,0)</f>
        <v>0</v>
      </c>
      <c r="BG454" s="212">
        <f>IF(N454="zákl. přenesená",J454,0)</f>
        <v>0</v>
      </c>
      <c r="BH454" s="212">
        <f>IF(N454="sníž. přenesená",J454,0)</f>
        <v>0</v>
      </c>
      <c r="BI454" s="212">
        <f>IF(N454="nulová",J454,0)</f>
        <v>0</v>
      </c>
      <c r="BJ454" s="17" t="s">
        <v>139</v>
      </c>
      <c r="BK454" s="212">
        <f>ROUND(I454*H454,2)</f>
        <v>0</v>
      </c>
      <c r="BL454" s="17" t="s">
        <v>160</v>
      </c>
      <c r="BM454" s="211" t="s">
        <v>813</v>
      </c>
    </row>
    <row r="455" s="2" customFormat="1">
      <c r="A455" s="38"/>
      <c r="B455" s="39"/>
      <c r="C455" s="40"/>
      <c r="D455" s="213" t="s">
        <v>141</v>
      </c>
      <c r="E455" s="40"/>
      <c r="F455" s="214" t="s">
        <v>814</v>
      </c>
      <c r="G455" s="40"/>
      <c r="H455" s="40"/>
      <c r="I455" s="215"/>
      <c r="J455" s="40"/>
      <c r="K455" s="40"/>
      <c r="L455" s="44"/>
      <c r="M455" s="216"/>
      <c r="N455" s="217"/>
      <c r="O455" s="85"/>
      <c r="P455" s="85"/>
      <c r="Q455" s="85"/>
      <c r="R455" s="85"/>
      <c r="S455" s="85"/>
      <c r="T455" s="86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T455" s="17" t="s">
        <v>141</v>
      </c>
      <c r="AU455" s="17" t="s">
        <v>138</v>
      </c>
    </row>
    <row r="456" s="2" customFormat="1">
      <c r="A456" s="38"/>
      <c r="B456" s="39"/>
      <c r="C456" s="40"/>
      <c r="D456" s="218" t="s">
        <v>143</v>
      </c>
      <c r="E456" s="40"/>
      <c r="F456" s="219" t="s">
        <v>815</v>
      </c>
      <c r="G456" s="40"/>
      <c r="H456" s="40"/>
      <c r="I456" s="215"/>
      <c r="J456" s="40"/>
      <c r="K456" s="40"/>
      <c r="L456" s="44"/>
      <c r="M456" s="216"/>
      <c r="N456" s="217"/>
      <c r="O456" s="85"/>
      <c r="P456" s="85"/>
      <c r="Q456" s="85"/>
      <c r="R456" s="85"/>
      <c r="S456" s="85"/>
      <c r="T456" s="86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7" t="s">
        <v>143</v>
      </c>
      <c r="AU456" s="17" t="s">
        <v>138</v>
      </c>
    </row>
    <row r="457" s="2" customFormat="1" ht="16.5" customHeight="1">
      <c r="A457" s="38"/>
      <c r="B457" s="39"/>
      <c r="C457" s="220" t="s">
        <v>816</v>
      </c>
      <c r="D457" s="220" t="s">
        <v>176</v>
      </c>
      <c r="E457" s="221" t="s">
        <v>817</v>
      </c>
      <c r="F457" s="222" t="s">
        <v>818</v>
      </c>
      <c r="G457" s="223" t="s">
        <v>159</v>
      </c>
      <c r="H457" s="224">
        <v>40</v>
      </c>
      <c r="I457" s="225"/>
      <c r="J457" s="226">
        <f>ROUND(I457*H457,2)</f>
        <v>0</v>
      </c>
      <c r="K457" s="227"/>
      <c r="L457" s="228"/>
      <c r="M457" s="229" t="s">
        <v>19</v>
      </c>
      <c r="N457" s="230" t="s">
        <v>49</v>
      </c>
      <c r="O457" s="85"/>
      <c r="P457" s="209">
        <f>O457*H457</f>
        <v>0</v>
      </c>
      <c r="Q457" s="209">
        <v>0.00020000000000000001</v>
      </c>
      <c r="R457" s="209">
        <f>Q457*H457</f>
        <v>0.0080000000000000002</v>
      </c>
      <c r="S457" s="209">
        <v>0</v>
      </c>
      <c r="T457" s="210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11" t="s">
        <v>196</v>
      </c>
      <c r="AT457" s="211" t="s">
        <v>176</v>
      </c>
      <c r="AU457" s="211" t="s">
        <v>138</v>
      </c>
      <c r="AY457" s="17" t="s">
        <v>129</v>
      </c>
      <c r="BE457" s="212">
        <f>IF(N457="základní",J457,0)</f>
        <v>0</v>
      </c>
      <c r="BF457" s="212">
        <f>IF(N457="snížená",J457,0)</f>
        <v>0</v>
      </c>
      <c r="BG457" s="212">
        <f>IF(N457="zákl. přenesená",J457,0)</f>
        <v>0</v>
      </c>
      <c r="BH457" s="212">
        <f>IF(N457="sníž. přenesená",J457,0)</f>
        <v>0</v>
      </c>
      <c r="BI457" s="212">
        <f>IF(N457="nulová",J457,0)</f>
        <v>0</v>
      </c>
      <c r="BJ457" s="17" t="s">
        <v>139</v>
      </c>
      <c r="BK457" s="212">
        <f>ROUND(I457*H457,2)</f>
        <v>0</v>
      </c>
      <c r="BL457" s="17" t="s">
        <v>160</v>
      </c>
      <c r="BM457" s="211" t="s">
        <v>819</v>
      </c>
    </row>
    <row r="458" s="2" customFormat="1">
      <c r="A458" s="38"/>
      <c r="B458" s="39"/>
      <c r="C458" s="40"/>
      <c r="D458" s="213" t="s">
        <v>141</v>
      </c>
      <c r="E458" s="40"/>
      <c r="F458" s="214" t="s">
        <v>820</v>
      </c>
      <c r="G458" s="40"/>
      <c r="H458" s="40"/>
      <c r="I458" s="215"/>
      <c r="J458" s="40"/>
      <c r="K458" s="40"/>
      <c r="L458" s="44"/>
      <c r="M458" s="216"/>
      <c r="N458" s="217"/>
      <c r="O458" s="85"/>
      <c r="P458" s="85"/>
      <c r="Q458" s="85"/>
      <c r="R458" s="85"/>
      <c r="S458" s="85"/>
      <c r="T458" s="86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T458" s="17" t="s">
        <v>141</v>
      </c>
      <c r="AU458" s="17" t="s">
        <v>138</v>
      </c>
    </row>
    <row r="459" s="2" customFormat="1">
      <c r="A459" s="38"/>
      <c r="B459" s="39"/>
      <c r="C459" s="40"/>
      <c r="D459" s="218" t="s">
        <v>143</v>
      </c>
      <c r="E459" s="40"/>
      <c r="F459" s="219" t="s">
        <v>821</v>
      </c>
      <c r="G459" s="40"/>
      <c r="H459" s="40"/>
      <c r="I459" s="215"/>
      <c r="J459" s="40"/>
      <c r="K459" s="40"/>
      <c r="L459" s="44"/>
      <c r="M459" s="216"/>
      <c r="N459" s="217"/>
      <c r="O459" s="85"/>
      <c r="P459" s="85"/>
      <c r="Q459" s="85"/>
      <c r="R459" s="85"/>
      <c r="S459" s="85"/>
      <c r="T459" s="86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T459" s="17" t="s">
        <v>143</v>
      </c>
      <c r="AU459" s="17" t="s">
        <v>138</v>
      </c>
    </row>
    <row r="460" s="2" customFormat="1" ht="21.75" customHeight="1">
      <c r="A460" s="38"/>
      <c r="B460" s="39"/>
      <c r="C460" s="220" t="s">
        <v>822</v>
      </c>
      <c r="D460" s="220" t="s">
        <v>176</v>
      </c>
      <c r="E460" s="221" t="s">
        <v>823</v>
      </c>
      <c r="F460" s="222" t="s">
        <v>824</v>
      </c>
      <c r="G460" s="223" t="s">
        <v>825</v>
      </c>
      <c r="H460" s="224">
        <v>4</v>
      </c>
      <c r="I460" s="225"/>
      <c r="J460" s="226">
        <f>ROUND(I460*H460,2)</f>
        <v>0</v>
      </c>
      <c r="K460" s="227"/>
      <c r="L460" s="228"/>
      <c r="M460" s="229" t="s">
        <v>19</v>
      </c>
      <c r="N460" s="230" t="s">
        <v>49</v>
      </c>
      <c r="O460" s="85"/>
      <c r="P460" s="209">
        <f>O460*H460</f>
        <v>0</v>
      </c>
      <c r="Q460" s="209">
        <v>0.0011999999999999999</v>
      </c>
      <c r="R460" s="209">
        <f>Q460*H460</f>
        <v>0.0047999999999999996</v>
      </c>
      <c r="S460" s="209">
        <v>0</v>
      </c>
      <c r="T460" s="210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11" t="s">
        <v>196</v>
      </c>
      <c r="AT460" s="211" t="s">
        <v>176</v>
      </c>
      <c r="AU460" s="211" t="s">
        <v>138</v>
      </c>
      <c r="AY460" s="17" t="s">
        <v>129</v>
      </c>
      <c r="BE460" s="212">
        <f>IF(N460="základní",J460,0)</f>
        <v>0</v>
      </c>
      <c r="BF460" s="212">
        <f>IF(N460="snížená",J460,0)</f>
        <v>0</v>
      </c>
      <c r="BG460" s="212">
        <f>IF(N460="zákl. přenesená",J460,0)</f>
        <v>0</v>
      </c>
      <c r="BH460" s="212">
        <f>IF(N460="sníž. přenesená",J460,0)</f>
        <v>0</v>
      </c>
      <c r="BI460" s="212">
        <f>IF(N460="nulová",J460,0)</f>
        <v>0</v>
      </c>
      <c r="BJ460" s="17" t="s">
        <v>139</v>
      </c>
      <c r="BK460" s="212">
        <f>ROUND(I460*H460,2)</f>
        <v>0</v>
      </c>
      <c r="BL460" s="17" t="s">
        <v>160</v>
      </c>
      <c r="BM460" s="211" t="s">
        <v>826</v>
      </c>
    </row>
    <row r="461" s="2" customFormat="1">
      <c r="A461" s="38"/>
      <c r="B461" s="39"/>
      <c r="C461" s="40"/>
      <c r="D461" s="213" t="s">
        <v>141</v>
      </c>
      <c r="E461" s="40"/>
      <c r="F461" s="214" t="s">
        <v>827</v>
      </c>
      <c r="G461" s="40"/>
      <c r="H461" s="40"/>
      <c r="I461" s="215"/>
      <c r="J461" s="40"/>
      <c r="K461" s="40"/>
      <c r="L461" s="44"/>
      <c r="M461" s="216"/>
      <c r="N461" s="217"/>
      <c r="O461" s="85"/>
      <c r="P461" s="85"/>
      <c r="Q461" s="85"/>
      <c r="R461" s="85"/>
      <c r="S461" s="85"/>
      <c r="T461" s="86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T461" s="17" t="s">
        <v>141</v>
      </c>
      <c r="AU461" s="17" t="s">
        <v>138</v>
      </c>
    </row>
    <row r="462" s="2" customFormat="1">
      <c r="A462" s="38"/>
      <c r="B462" s="39"/>
      <c r="C462" s="40"/>
      <c r="D462" s="218" t="s">
        <v>143</v>
      </c>
      <c r="E462" s="40"/>
      <c r="F462" s="219" t="s">
        <v>828</v>
      </c>
      <c r="G462" s="40"/>
      <c r="H462" s="40"/>
      <c r="I462" s="215"/>
      <c r="J462" s="40"/>
      <c r="K462" s="40"/>
      <c r="L462" s="44"/>
      <c r="M462" s="216"/>
      <c r="N462" s="217"/>
      <c r="O462" s="85"/>
      <c r="P462" s="85"/>
      <c r="Q462" s="85"/>
      <c r="R462" s="85"/>
      <c r="S462" s="85"/>
      <c r="T462" s="86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T462" s="17" t="s">
        <v>143</v>
      </c>
      <c r="AU462" s="17" t="s">
        <v>138</v>
      </c>
    </row>
    <row r="463" s="12" customFormat="1" ht="22.8" customHeight="1">
      <c r="A463" s="12"/>
      <c r="B463" s="183"/>
      <c r="C463" s="184"/>
      <c r="D463" s="185" t="s">
        <v>74</v>
      </c>
      <c r="E463" s="197" t="s">
        <v>829</v>
      </c>
      <c r="F463" s="197" t="s">
        <v>830</v>
      </c>
      <c r="G463" s="184"/>
      <c r="H463" s="184"/>
      <c r="I463" s="187"/>
      <c r="J463" s="198">
        <f>BK463</f>
        <v>0</v>
      </c>
      <c r="K463" s="184"/>
      <c r="L463" s="189"/>
      <c r="M463" s="190"/>
      <c r="N463" s="191"/>
      <c r="O463" s="191"/>
      <c r="P463" s="192">
        <f>SUM(P464:P492)</f>
        <v>0</v>
      </c>
      <c r="Q463" s="191"/>
      <c r="R463" s="192">
        <f>SUM(R464:R492)</f>
        <v>0.19497999999999999</v>
      </c>
      <c r="S463" s="191"/>
      <c r="T463" s="193">
        <f>SUM(T464:T492)</f>
        <v>0.027824999999999999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194" t="s">
        <v>138</v>
      </c>
      <c r="AT463" s="195" t="s">
        <v>74</v>
      </c>
      <c r="AU463" s="195" t="s">
        <v>80</v>
      </c>
      <c r="AY463" s="194" t="s">
        <v>129</v>
      </c>
      <c r="BK463" s="196">
        <f>SUM(BK464:BK492)</f>
        <v>0</v>
      </c>
    </row>
    <row r="464" s="2" customFormat="1" ht="24.15" customHeight="1">
      <c r="A464" s="38"/>
      <c r="B464" s="39"/>
      <c r="C464" s="199" t="s">
        <v>831</v>
      </c>
      <c r="D464" s="199" t="s">
        <v>133</v>
      </c>
      <c r="E464" s="200" t="s">
        <v>832</v>
      </c>
      <c r="F464" s="201" t="s">
        <v>833</v>
      </c>
      <c r="G464" s="202" t="s">
        <v>148</v>
      </c>
      <c r="H464" s="203">
        <v>8.5</v>
      </c>
      <c r="I464" s="204"/>
      <c r="J464" s="205">
        <f>ROUND(I464*H464,2)</f>
        <v>0</v>
      </c>
      <c r="K464" s="206"/>
      <c r="L464" s="44"/>
      <c r="M464" s="207" t="s">
        <v>19</v>
      </c>
      <c r="N464" s="208" t="s">
        <v>49</v>
      </c>
      <c r="O464" s="85"/>
      <c r="P464" s="209">
        <f>O464*H464</f>
        <v>0</v>
      </c>
      <c r="Q464" s="209">
        <v>0.0075799999999999999</v>
      </c>
      <c r="R464" s="209">
        <f>Q464*H464</f>
        <v>0.064430000000000001</v>
      </c>
      <c r="S464" s="209">
        <v>0</v>
      </c>
      <c r="T464" s="210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11" t="s">
        <v>160</v>
      </c>
      <c r="AT464" s="211" t="s">
        <v>133</v>
      </c>
      <c r="AU464" s="211" t="s">
        <v>138</v>
      </c>
      <c r="AY464" s="17" t="s">
        <v>129</v>
      </c>
      <c r="BE464" s="212">
        <f>IF(N464="základní",J464,0)</f>
        <v>0</v>
      </c>
      <c r="BF464" s="212">
        <f>IF(N464="snížená",J464,0)</f>
        <v>0</v>
      </c>
      <c r="BG464" s="212">
        <f>IF(N464="zákl. přenesená",J464,0)</f>
        <v>0</v>
      </c>
      <c r="BH464" s="212">
        <f>IF(N464="sníž. přenesená",J464,0)</f>
        <v>0</v>
      </c>
      <c r="BI464" s="212">
        <f>IF(N464="nulová",J464,0)</f>
        <v>0</v>
      </c>
      <c r="BJ464" s="17" t="s">
        <v>139</v>
      </c>
      <c r="BK464" s="212">
        <f>ROUND(I464*H464,2)</f>
        <v>0</v>
      </c>
      <c r="BL464" s="17" t="s">
        <v>160</v>
      </c>
      <c r="BM464" s="211" t="s">
        <v>834</v>
      </c>
    </row>
    <row r="465" s="2" customFormat="1">
      <c r="A465" s="38"/>
      <c r="B465" s="39"/>
      <c r="C465" s="40"/>
      <c r="D465" s="213" t="s">
        <v>141</v>
      </c>
      <c r="E465" s="40"/>
      <c r="F465" s="214" t="s">
        <v>835</v>
      </c>
      <c r="G465" s="40"/>
      <c r="H465" s="40"/>
      <c r="I465" s="215"/>
      <c r="J465" s="40"/>
      <c r="K465" s="40"/>
      <c r="L465" s="44"/>
      <c r="M465" s="216"/>
      <c r="N465" s="217"/>
      <c r="O465" s="85"/>
      <c r="P465" s="85"/>
      <c r="Q465" s="85"/>
      <c r="R465" s="85"/>
      <c r="S465" s="85"/>
      <c r="T465" s="86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7" t="s">
        <v>141</v>
      </c>
      <c r="AU465" s="17" t="s">
        <v>138</v>
      </c>
    </row>
    <row r="466" s="2" customFormat="1">
      <c r="A466" s="38"/>
      <c r="B466" s="39"/>
      <c r="C466" s="40"/>
      <c r="D466" s="218" t="s">
        <v>143</v>
      </c>
      <c r="E466" s="40"/>
      <c r="F466" s="219" t="s">
        <v>836</v>
      </c>
      <c r="G466" s="40"/>
      <c r="H466" s="40"/>
      <c r="I466" s="215"/>
      <c r="J466" s="40"/>
      <c r="K466" s="40"/>
      <c r="L466" s="44"/>
      <c r="M466" s="216"/>
      <c r="N466" s="217"/>
      <c r="O466" s="85"/>
      <c r="P466" s="85"/>
      <c r="Q466" s="85"/>
      <c r="R466" s="85"/>
      <c r="S466" s="85"/>
      <c r="T466" s="86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7" t="s">
        <v>143</v>
      </c>
      <c r="AU466" s="17" t="s">
        <v>138</v>
      </c>
    </row>
    <row r="467" s="2" customFormat="1" ht="24.15" customHeight="1">
      <c r="A467" s="38"/>
      <c r="B467" s="39"/>
      <c r="C467" s="199" t="s">
        <v>837</v>
      </c>
      <c r="D467" s="199" t="s">
        <v>133</v>
      </c>
      <c r="E467" s="200" t="s">
        <v>838</v>
      </c>
      <c r="F467" s="201" t="s">
        <v>839</v>
      </c>
      <c r="G467" s="202" t="s">
        <v>148</v>
      </c>
      <c r="H467" s="203">
        <v>9.4499999999999993</v>
      </c>
      <c r="I467" s="204"/>
      <c r="J467" s="205">
        <f>ROUND(I467*H467,2)</f>
        <v>0</v>
      </c>
      <c r="K467" s="206"/>
      <c r="L467" s="44"/>
      <c r="M467" s="207" t="s">
        <v>19</v>
      </c>
      <c r="N467" s="208" t="s">
        <v>49</v>
      </c>
      <c r="O467" s="85"/>
      <c r="P467" s="209">
        <f>O467*H467</f>
        <v>0</v>
      </c>
      <c r="Q467" s="209">
        <v>0</v>
      </c>
      <c r="R467" s="209">
        <f>Q467*H467</f>
        <v>0</v>
      </c>
      <c r="S467" s="209">
        <v>0.0025000000000000001</v>
      </c>
      <c r="T467" s="210">
        <f>S467*H467</f>
        <v>0.023625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11" t="s">
        <v>160</v>
      </c>
      <c r="AT467" s="211" t="s">
        <v>133</v>
      </c>
      <c r="AU467" s="211" t="s">
        <v>138</v>
      </c>
      <c r="AY467" s="17" t="s">
        <v>129</v>
      </c>
      <c r="BE467" s="212">
        <f>IF(N467="základní",J467,0)</f>
        <v>0</v>
      </c>
      <c r="BF467" s="212">
        <f>IF(N467="snížená",J467,0)</f>
        <v>0</v>
      </c>
      <c r="BG467" s="212">
        <f>IF(N467="zákl. přenesená",J467,0)</f>
        <v>0</v>
      </c>
      <c r="BH467" s="212">
        <f>IF(N467="sníž. přenesená",J467,0)</f>
        <v>0</v>
      </c>
      <c r="BI467" s="212">
        <f>IF(N467="nulová",J467,0)</f>
        <v>0</v>
      </c>
      <c r="BJ467" s="17" t="s">
        <v>139</v>
      </c>
      <c r="BK467" s="212">
        <f>ROUND(I467*H467,2)</f>
        <v>0</v>
      </c>
      <c r="BL467" s="17" t="s">
        <v>160</v>
      </c>
      <c r="BM467" s="211" t="s">
        <v>840</v>
      </c>
    </row>
    <row r="468" s="2" customFormat="1">
      <c r="A468" s="38"/>
      <c r="B468" s="39"/>
      <c r="C468" s="40"/>
      <c r="D468" s="213" t="s">
        <v>141</v>
      </c>
      <c r="E468" s="40"/>
      <c r="F468" s="214" t="s">
        <v>841</v>
      </c>
      <c r="G468" s="40"/>
      <c r="H468" s="40"/>
      <c r="I468" s="215"/>
      <c r="J468" s="40"/>
      <c r="K468" s="40"/>
      <c r="L468" s="44"/>
      <c r="M468" s="216"/>
      <c r="N468" s="217"/>
      <c r="O468" s="85"/>
      <c r="P468" s="85"/>
      <c r="Q468" s="85"/>
      <c r="R468" s="85"/>
      <c r="S468" s="85"/>
      <c r="T468" s="86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7" t="s">
        <v>141</v>
      </c>
      <c r="AU468" s="17" t="s">
        <v>138</v>
      </c>
    </row>
    <row r="469" s="2" customFormat="1">
      <c r="A469" s="38"/>
      <c r="B469" s="39"/>
      <c r="C469" s="40"/>
      <c r="D469" s="218" t="s">
        <v>143</v>
      </c>
      <c r="E469" s="40"/>
      <c r="F469" s="219" t="s">
        <v>842</v>
      </c>
      <c r="G469" s="40"/>
      <c r="H469" s="40"/>
      <c r="I469" s="215"/>
      <c r="J469" s="40"/>
      <c r="K469" s="40"/>
      <c r="L469" s="44"/>
      <c r="M469" s="216"/>
      <c r="N469" s="217"/>
      <c r="O469" s="85"/>
      <c r="P469" s="85"/>
      <c r="Q469" s="85"/>
      <c r="R469" s="85"/>
      <c r="S469" s="85"/>
      <c r="T469" s="86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T469" s="17" t="s">
        <v>143</v>
      </c>
      <c r="AU469" s="17" t="s">
        <v>138</v>
      </c>
    </row>
    <row r="470" s="13" customFormat="1">
      <c r="A470" s="13"/>
      <c r="B470" s="231"/>
      <c r="C470" s="232"/>
      <c r="D470" s="213" t="s">
        <v>721</v>
      </c>
      <c r="E470" s="233" t="s">
        <v>19</v>
      </c>
      <c r="F470" s="234" t="s">
        <v>843</v>
      </c>
      <c r="G470" s="232"/>
      <c r="H470" s="235">
        <v>9.4499999999999993</v>
      </c>
      <c r="I470" s="236"/>
      <c r="J470" s="232"/>
      <c r="K470" s="232"/>
      <c r="L470" s="237"/>
      <c r="M470" s="238"/>
      <c r="N470" s="239"/>
      <c r="O470" s="239"/>
      <c r="P470" s="239"/>
      <c r="Q470" s="239"/>
      <c r="R470" s="239"/>
      <c r="S470" s="239"/>
      <c r="T470" s="240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1" t="s">
        <v>721</v>
      </c>
      <c r="AU470" s="241" t="s">
        <v>138</v>
      </c>
      <c r="AV470" s="13" t="s">
        <v>138</v>
      </c>
      <c r="AW470" s="13" t="s">
        <v>35</v>
      </c>
      <c r="AX470" s="13" t="s">
        <v>75</v>
      </c>
      <c r="AY470" s="241" t="s">
        <v>129</v>
      </c>
    </row>
    <row r="471" s="14" customFormat="1">
      <c r="A471" s="14"/>
      <c r="B471" s="242"/>
      <c r="C471" s="243"/>
      <c r="D471" s="213" t="s">
        <v>721</v>
      </c>
      <c r="E471" s="244" t="s">
        <v>19</v>
      </c>
      <c r="F471" s="245" t="s">
        <v>724</v>
      </c>
      <c r="G471" s="243"/>
      <c r="H471" s="246">
        <v>9.4499999999999993</v>
      </c>
      <c r="I471" s="247"/>
      <c r="J471" s="243"/>
      <c r="K471" s="243"/>
      <c r="L471" s="248"/>
      <c r="M471" s="249"/>
      <c r="N471" s="250"/>
      <c r="O471" s="250"/>
      <c r="P471" s="250"/>
      <c r="Q471" s="250"/>
      <c r="R471" s="250"/>
      <c r="S471" s="250"/>
      <c r="T471" s="251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2" t="s">
        <v>721</v>
      </c>
      <c r="AU471" s="252" t="s">
        <v>138</v>
      </c>
      <c r="AV471" s="14" t="s">
        <v>137</v>
      </c>
      <c r="AW471" s="14" t="s">
        <v>35</v>
      </c>
      <c r="AX471" s="14" t="s">
        <v>80</v>
      </c>
      <c r="AY471" s="252" t="s">
        <v>129</v>
      </c>
    </row>
    <row r="472" s="2" customFormat="1" ht="16.5" customHeight="1">
      <c r="A472" s="38"/>
      <c r="B472" s="39"/>
      <c r="C472" s="199" t="s">
        <v>844</v>
      </c>
      <c r="D472" s="199" t="s">
        <v>133</v>
      </c>
      <c r="E472" s="200" t="s">
        <v>845</v>
      </c>
      <c r="F472" s="201" t="s">
        <v>846</v>
      </c>
      <c r="G472" s="202" t="s">
        <v>148</v>
      </c>
      <c r="H472" s="203">
        <v>18</v>
      </c>
      <c r="I472" s="204"/>
      <c r="J472" s="205">
        <f>ROUND(I472*H472,2)</f>
        <v>0</v>
      </c>
      <c r="K472" s="206"/>
      <c r="L472" s="44"/>
      <c r="M472" s="207" t="s">
        <v>19</v>
      </c>
      <c r="N472" s="208" t="s">
        <v>49</v>
      </c>
      <c r="O472" s="85"/>
      <c r="P472" s="209">
        <f>O472*H472</f>
        <v>0</v>
      </c>
      <c r="Q472" s="209">
        <v>0.00029999999999999997</v>
      </c>
      <c r="R472" s="209">
        <f>Q472*H472</f>
        <v>0.0053999999999999994</v>
      </c>
      <c r="S472" s="209">
        <v>0</v>
      </c>
      <c r="T472" s="210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11" t="s">
        <v>160</v>
      </c>
      <c r="AT472" s="211" t="s">
        <v>133</v>
      </c>
      <c r="AU472" s="211" t="s">
        <v>138</v>
      </c>
      <c r="AY472" s="17" t="s">
        <v>129</v>
      </c>
      <c r="BE472" s="212">
        <f>IF(N472="základní",J472,0)</f>
        <v>0</v>
      </c>
      <c r="BF472" s="212">
        <f>IF(N472="snížená",J472,0)</f>
        <v>0</v>
      </c>
      <c r="BG472" s="212">
        <f>IF(N472="zákl. přenesená",J472,0)</f>
        <v>0</v>
      </c>
      <c r="BH472" s="212">
        <f>IF(N472="sníž. přenesená",J472,0)</f>
        <v>0</v>
      </c>
      <c r="BI472" s="212">
        <f>IF(N472="nulová",J472,0)</f>
        <v>0</v>
      </c>
      <c r="BJ472" s="17" t="s">
        <v>139</v>
      </c>
      <c r="BK472" s="212">
        <f>ROUND(I472*H472,2)</f>
        <v>0</v>
      </c>
      <c r="BL472" s="17" t="s">
        <v>160</v>
      </c>
      <c r="BM472" s="211" t="s">
        <v>847</v>
      </c>
    </row>
    <row r="473" s="2" customFormat="1">
      <c r="A473" s="38"/>
      <c r="B473" s="39"/>
      <c r="C473" s="40"/>
      <c r="D473" s="213" t="s">
        <v>141</v>
      </c>
      <c r="E473" s="40"/>
      <c r="F473" s="214" t="s">
        <v>848</v>
      </c>
      <c r="G473" s="40"/>
      <c r="H473" s="40"/>
      <c r="I473" s="215"/>
      <c r="J473" s="40"/>
      <c r="K473" s="40"/>
      <c r="L473" s="44"/>
      <c r="M473" s="216"/>
      <c r="N473" s="217"/>
      <c r="O473" s="85"/>
      <c r="P473" s="85"/>
      <c r="Q473" s="85"/>
      <c r="R473" s="85"/>
      <c r="S473" s="85"/>
      <c r="T473" s="86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T473" s="17" t="s">
        <v>141</v>
      </c>
      <c r="AU473" s="17" t="s">
        <v>138</v>
      </c>
    </row>
    <row r="474" s="2" customFormat="1">
      <c r="A474" s="38"/>
      <c r="B474" s="39"/>
      <c r="C474" s="40"/>
      <c r="D474" s="218" t="s">
        <v>143</v>
      </c>
      <c r="E474" s="40"/>
      <c r="F474" s="219" t="s">
        <v>849</v>
      </c>
      <c r="G474" s="40"/>
      <c r="H474" s="40"/>
      <c r="I474" s="215"/>
      <c r="J474" s="40"/>
      <c r="K474" s="40"/>
      <c r="L474" s="44"/>
      <c r="M474" s="216"/>
      <c r="N474" s="217"/>
      <c r="O474" s="85"/>
      <c r="P474" s="85"/>
      <c r="Q474" s="85"/>
      <c r="R474" s="85"/>
      <c r="S474" s="85"/>
      <c r="T474" s="86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T474" s="17" t="s">
        <v>143</v>
      </c>
      <c r="AU474" s="17" t="s">
        <v>138</v>
      </c>
    </row>
    <row r="475" s="2" customFormat="1" ht="21.75" customHeight="1">
      <c r="A475" s="38"/>
      <c r="B475" s="39"/>
      <c r="C475" s="199" t="s">
        <v>850</v>
      </c>
      <c r="D475" s="199" t="s">
        <v>133</v>
      </c>
      <c r="E475" s="200" t="s">
        <v>851</v>
      </c>
      <c r="F475" s="201" t="s">
        <v>852</v>
      </c>
      <c r="G475" s="202" t="s">
        <v>853</v>
      </c>
      <c r="H475" s="203">
        <v>14</v>
      </c>
      <c r="I475" s="204"/>
      <c r="J475" s="205">
        <f>ROUND(I475*H475,2)</f>
        <v>0</v>
      </c>
      <c r="K475" s="206"/>
      <c r="L475" s="44"/>
      <c r="M475" s="207" t="s">
        <v>19</v>
      </c>
      <c r="N475" s="208" t="s">
        <v>49</v>
      </c>
      <c r="O475" s="85"/>
      <c r="P475" s="209">
        <f>O475*H475</f>
        <v>0</v>
      </c>
      <c r="Q475" s="209">
        <v>0</v>
      </c>
      <c r="R475" s="209">
        <f>Q475*H475</f>
        <v>0</v>
      </c>
      <c r="S475" s="209">
        <v>0.00029999999999999997</v>
      </c>
      <c r="T475" s="210">
        <f>S475*H475</f>
        <v>0.0041999999999999997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11" t="s">
        <v>160</v>
      </c>
      <c r="AT475" s="211" t="s">
        <v>133</v>
      </c>
      <c r="AU475" s="211" t="s">
        <v>138</v>
      </c>
      <c r="AY475" s="17" t="s">
        <v>129</v>
      </c>
      <c r="BE475" s="212">
        <f>IF(N475="základní",J475,0)</f>
        <v>0</v>
      </c>
      <c r="BF475" s="212">
        <f>IF(N475="snížená",J475,0)</f>
        <v>0</v>
      </c>
      <c r="BG475" s="212">
        <f>IF(N475="zákl. přenesená",J475,0)</f>
        <v>0</v>
      </c>
      <c r="BH475" s="212">
        <f>IF(N475="sníž. přenesená",J475,0)</f>
        <v>0</v>
      </c>
      <c r="BI475" s="212">
        <f>IF(N475="nulová",J475,0)</f>
        <v>0</v>
      </c>
      <c r="BJ475" s="17" t="s">
        <v>139</v>
      </c>
      <c r="BK475" s="212">
        <f>ROUND(I475*H475,2)</f>
        <v>0</v>
      </c>
      <c r="BL475" s="17" t="s">
        <v>160</v>
      </c>
      <c r="BM475" s="211" t="s">
        <v>854</v>
      </c>
    </row>
    <row r="476" s="2" customFormat="1">
      <c r="A476" s="38"/>
      <c r="B476" s="39"/>
      <c r="C476" s="40"/>
      <c r="D476" s="213" t="s">
        <v>141</v>
      </c>
      <c r="E476" s="40"/>
      <c r="F476" s="214" t="s">
        <v>855</v>
      </c>
      <c r="G476" s="40"/>
      <c r="H476" s="40"/>
      <c r="I476" s="215"/>
      <c r="J476" s="40"/>
      <c r="K476" s="40"/>
      <c r="L476" s="44"/>
      <c r="M476" s="216"/>
      <c r="N476" s="217"/>
      <c r="O476" s="85"/>
      <c r="P476" s="85"/>
      <c r="Q476" s="85"/>
      <c r="R476" s="85"/>
      <c r="S476" s="85"/>
      <c r="T476" s="86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141</v>
      </c>
      <c r="AU476" s="17" t="s">
        <v>138</v>
      </c>
    </row>
    <row r="477" s="2" customFormat="1">
      <c r="A477" s="38"/>
      <c r="B477" s="39"/>
      <c r="C477" s="40"/>
      <c r="D477" s="218" t="s">
        <v>143</v>
      </c>
      <c r="E477" s="40"/>
      <c r="F477" s="219" t="s">
        <v>856</v>
      </c>
      <c r="G477" s="40"/>
      <c r="H477" s="40"/>
      <c r="I477" s="215"/>
      <c r="J477" s="40"/>
      <c r="K477" s="40"/>
      <c r="L477" s="44"/>
      <c r="M477" s="216"/>
      <c r="N477" s="217"/>
      <c r="O477" s="85"/>
      <c r="P477" s="85"/>
      <c r="Q477" s="85"/>
      <c r="R477" s="85"/>
      <c r="S477" s="85"/>
      <c r="T477" s="86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T477" s="17" t="s">
        <v>143</v>
      </c>
      <c r="AU477" s="17" t="s">
        <v>138</v>
      </c>
    </row>
    <row r="478" s="2" customFormat="1" ht="16.5" customHeight="1">
      <c r="A478" s="38"/>
      <c r="B478" s="39"/>
      <c r="C478" s="199" t="s">
        <v>857</v>
      </c>
      <c r="D478" s="199" t="s">
        <v>133</v>
      </c>
      <c r="E478" s="200" t="s">
        <v>858</v>
      </c>
      <c r="F478" s="201" t="s">
        <v>859</v>
      </c>
      <c r="G478" s="202" t="s">
        <v>159</v>
      </c>
      <c r="H478" s="203">
        <v>35</v>
      </c>
      <c r="I478" s="204"/>
      <c r="J478" s="205">
        <f>ROUND(I478*H478,2)</f>
        <v>0</v>
      </c>
      <c r="K478" s="206"/>
      <c r="L478" s="44"/>
      <c r="M478" s="207" t="s">
        <v>19</v>
      </c>
      <c r="N478" s="208" t="s">
        <v>49</v>
      </c>
      <c r="O478" s="85"/>
      <c r="P478" s="209">
        <f>O478*H478</f>
        <v>0</v>
      </c>
      <c r="Q478" s="209">
        <v>1.0000000000000001E-05</v>
      </c>
      <c r="R478" s="209">
        <f>Q478*H478</f>
        <v>0.00035000000000000005</v>
      </c>
      <c r="S478" s="209">
        <v>0</v>
      </c>
      <c r="T478" s="210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11" t="s">
        <v>160</v>
      </c>
      <c r="AT478" s="211" t="s">
        <v>133</v>
      </c>
      <c r="AU478" s="211" t="s">
        <v>138</v>
      </c>
      <c r="AY478" s="17" t="s">
        <v>129</v>
      </c>
      <c r="BE478" s="212">
        <f>IF(N478="základní",J478,0)</f>
        <v>0</v>
      </c>
      <c r="BF478" s="212">
        <f>IF(N478="snížená",J478,0)</f>
        <v>0</v>
      </c>
      <c r="BG478" s="212">
        <f>IF(N478="zákl. přenesená",J478,0)</f>
        <v>0</v>
      </c>
      <c r="BH478" s="212">
        <f>IF(N478="sníž. přenesená",J478,0)</f>
        <v>0</v>
      </c>
      <c r="BI478" s="212">
        <f>IF(N478="nulová",J478,0)</f>
        <v>0</v>
      </c>
      <c r="BJ478" s="17" t="s">
        <v>139</v>
      </c>
      <c r="BK478" s="212">
        <f>ROUND(I478*H478,2)</f>
        <v>0</v>
      </c>
      <c r="BL478" s="17" t="s">
        <v>160</v>
      </c>
      <c r="BM478" s="211" t="s">
        <v>860</v>
      </c>
    </row>
    <row r="479" s="2" customFormat="1">
      <c r="A479" s="38"/>
      <c r="B479" s="39"/>
      <c r="C479" s="40"/>
      <c r="D479" s="213" t="s">
        <v>141</v>
      </c>
      <c r="E479" s="40"/>
      <c r="F479" s="214" t="s">
        <v>861</v>
      </c>
      <c r="G479" s="40"/>
      <c r="H479" s="40"/>
      <c r="I479" s="215"/>
      <c r="J479" s="40"/>
      <c r="K479" s="40"/>
      <c r="L479" s="44"/>
      <c r="M479" s="216"/>
      <c r="N479" s="217"/>
      <c r="O479" s="85"/>
      <c r="P479" s="85"/>
      <c r="Q479" s="85"/>
      <c r="R479" s="85"/>
      <c r="S479" s="85"/>
      <c r="T479" s="86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7" t="s">
        <v>141</v>
      </c>
      <c r="AU479" s="17" t="s">
        <v>138</v>
      </c>
    </row>
    <row r="480" s="2" customFormat="1">
      <c r="A480" s="38"/>
      <c r="B480" s="39"/>
      <c r="C480" s="40"/>
      <c r="D480" s="218" t="s">
        <v>143</v>
      </c>
      <c r="E480" s="40"/>
      <c r="F480" s="219" t="s">
        <v>862</v>
      </c>
      <c r="G480" s="40"/>
      <c r="H480" s="40"/>
      <c r="I480" s="215"/>
      <c r="J480" s="40"/>
      <c r="K480" s="40"/>
      <c r="L480" s="44"/>
      <c r="M480" s="216"/>
      <c r="N480" s="217"/>
      <c r="O480" s="85"/>
      <c r="P480" s="85"/>
      <c r="Q480" s="85"/>
      <c r="R480" s="85"/>
      <c r="S480" s="85"/>
      <c r="T480" s="86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T480" s="17" t="s">
        <v>143</v>
      </c>
      <c r="AU480" s="17" t="s">
        <v>138</v>
      </c>
    </row>
    <row r="481" s="2" customFormat="1" ht="24.15" customHeight="1">
      <c r="A481" s="38"/>
      <c r="B481" s="39"/>
      <c r="C481" s="199" t="s">
        <v>863</v>
      </c>
      <c r="D481" s="199" t="s">
        <v>133</v>
      </c>
      <c r="E481" s="200" t="s">
        <v>864</v>
      </c>
      <c r="F481" s="201" t="s">
        <v>865</v>
      </c>
      <c r="G481" s="202" t="s">
        <v>267</v>
      </c>
      <c r="H481" s="203">
        <v>1</v>
      </c>
      <c r="I481" s="204"/>
      <c r="J481" s="205">
        <f>ROUND(I481*H481,2)</f>
        <v>0</v>
      </c>
      <c r="K481" s="206"/>
      <c r="L481" s="44"/>
      <c r="M481" s="207" t="s">
        <v>19</v>
      </c>
      <c r="N481" s="208" t="s">
        <v>49</v>
      </c>
      <c r="O481" s="85"/>
      <c r="P481" s="209">
        <f>O481*H481</f>
        <v>0</v>
      </c>
      <c r="Q481" s="209">
        <v>0</v>
      </c>
      <c r="R481" s="209">
        <f>Q481*H481</f>
        <v>0</v>
      </c>
      <c r="S481" s="209">
        <v>0</v>
      </c>
      <c r="T481" s="210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11" t="s">
        <v>160</v>
      </c>
      <c r="AT481" s="211" t="s">
        <v>133</v>
      </c>
      <c r="AU481" s="211" t="s">
        <v>138</v>
      </c>
      <c r="AY481" s="17" t="s">
        <v>129</v>
      </c>
      <c r="BE481" s="212">
        <f>IF(N481="základní",J481,0)</f>
        <v>0</v>
      </c>
      <c r="BF481" s="212">
        <f>IF(N481="snížená",J481,0)</f>
        <v>0</v>
      </c>
      <c r="BG481" s="212">
        <f>IF(N481="zákl. přenesená",J481,0)</f>
        <v>0</v>
      </c>
      <c r="BH481" s="212">
        <f>IF(N481="sníž. přenesená",J481,0)</f>
        <v>0</v>
      </c>
      <c r="BI481" s="212">
        <f>IF(N481="nulová",J481,0)</f>
        <v>0</v>
      </c>
      <c r="BJ481" s="17" t="s">
        <v>139</v>
      </c>
      <c r="BK481" s="212">
        <f>ROUND(I481*H481,2)</f>
        <v>0</v>
      </c>
      <c r="BL481" s="17" t="s">
        <v>160</v>
      </c>
      <c r="BM481" s="211" t="s">
        <v>866</v>
      </c>
    </row>
    <row r="482" s="2" customFormat="1">
      <c r="A482" s="38"/>
      <c r="B482" s="39"/>
      <c r="C482" s="40"/>
      <c r="D482" s="213" t="s">
        <v>141</v>
      </c>
      <c r="E482" s="40"/>
      <c r="F482" s="214" t="s">
        <v>867</v>
      </c>
      <c r="G482" s="40"/>
      <c r="H482" s="40"/>
      <c r="I482" s="215"/>
      <c r="J482" s="40"/>
      <c r="K482" s="40"/>
      <c r="L482" s="44"/>
      <c r="M482" s="216"/>
      <c r="N482" s="217"/>
      <c r="O482" s="85"/>
      <c r="P482" s="85"/>
      <c r="Q482" s="85"/>
      <c r="R482" s="85"/>
      <c r="S482" s="85"/>
      <c r="T482" s="86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T482" s="17" t="s">
        <v>141</v>
      </c>
      <c r="AU482" s="17" t="s">
        <v>138</v>
      </c>
    </row>
    <row r="483" s="2" customFormat="1">
      <c r="A483" s="38"/>
      <c r="B483" s="39"/>
      <c r="C483" s="40"/>
      <c r="D483" s="218" t="s">
        <v>143</v>
      </c>
      <c r="E483" s="40"/>
      <c r="F483" s="219" t="s">
        <v>868</v>
      </c>
      <c r="G483" s="40"/>
      <c r="H483" s="40"/>
      <c r="I483" s="215"/>
      <c r="J483" s="40"/>
      <c r="K483" s="40"/>
      <c r="L483" s="44"/>
      <c r="M483" s="216"/>
      <c r="N483" s="217"/>
      <c r="O483" s="85"/>
      <c r="P483" s="85"/>
      <c r="Q483" s="85"/>
      <c r="R483" s="85"/>
      <c r="S483" s="85"/>
      <c r="T483" s="86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T483" s="17" t="s">
        <v>143</v>
      </c>
      <c r="AU483" s="17" t="s">
        <v>138</v>
      </c>
    </row>
    <row r="484" s="2" customFormat="1" ht="16.5" customHeight="1">
      <c r="A484" s="38"/>
      <c r="B484" s="39"/>
      <c r="C484" s="220" t="s">
        <v>869</v>
      </c>
      <c r="D484" s="220" t="s">
        <v>176</v>
      </c>
      <c r="E484" s="221" t="s">
        <v>870</v>
      </c>
      <c r="F484" s="222" t="s">
        <v>871</v>
      </c>
      <c r="G484" s="223" t="s">
        <v>148</v>
      </c>
      <c r="H484" s="224">
        <v>40</v>
      </c>
      <c r="I484" s="225"/>
      <c r="J484" s="226">
        <f>ROUND(I484*H484,2)</f>
        <v>0</v>
      </c>
      <c r="K484" s="227"/>
      <c r="L484" s="228"/>
      <c r="M484" s="229" t="s">
        <v>19</v>
      </c>
      <c r="N484" s="230" t="s">
        <v>49</v>
      </c>
      <c r="O484" s="85"/>
      <c r="P484" s="209">
        <f>O484*H484</f>
        <v>0</v>
      </c>
      <c r="Q484" s="209">
        <v>0.0028300000000000001</v>
      </c>
      <c r="R484" s="209">
        <f>Q484*H484</f>
        <v>0.1132</v>
      </c>
      <c r="S484" s="209">
        <v>0</v>
      </c>
      <c r="T484" s="210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11" t="s">
        <v>196</v>
      </c>
      <c r="AT484" s="211" t="s">
        <v>176</v>
      </c>
      <c r="AU484" s="211" t="s">
        <v>138</v>
      </c>
      <c r="AY484" s="17" t="s">
        <v>129</v>
      </c>
      <c r="BE484" s="212">
        <f>IF(N484="základní",J484,0)</f>
        <v>0</v>
      </c>
      <c r="BF484" s="212">
        <f>IF(N484="snížená",J484,0)</f>
        <v>0</v>
      </c>
      <c r="BG484" s="212">
        <f>IF(N484="zákl. přenesená",J484,0)</f>
        <v>0</v>
      </c>
      <c r="BH484" s="212">
        <f>IF(N484="sníž. přenesená",J484,0)</f>
        <v>0</v>
      </c>
      <c r="BI484" s="212">
        <f>IF(N484="nulová",J484,0)</f>
        <v>0</v>
      </c>
      <c r="BJ484" s="17" t="s">
        <v>139</v>
      </c>
      <c r="BK484" s="212">
        <f>ROUND(I484*H484,2)</f>
        <v>0</v>
      </c>
      <c r="BL484" s="17" t="s">
        <v>160</v>
      </c>
      <c r="BM484" s="211" t="s">
        <v>872</v>
      </c>
    </row>
    <row r="485" s="2" customFormat="1">
      <c r="A485" s="38"/>
      <c r="B485" s="39"/>
      <c r="C485" s="40"/>
      <c r="D485" s="213" t="s">
        <v>141</v>
      </c>
      <c r="E485" s="40"/>
      <c r="F485" s="214" t="s">
        <v>873</v>
      </c>
      <c r="G485" s="40"/>
      <c r="H485" s="40"/>
      <c r="I485" s="215"/>
      <c r="J485" s="40"/>
      <c r="K485" s="40"/>
      <c r="L485" s="44"/>
      <c r="M485" s="216"/>
      <c r="N485" s="217"/>
      <c r="O485" s="85"/>
      <c r="P485" s="85"/>
      <c r="Q485" s="85"/>
      <c r="R485" s="85"/>
      <c r="S485" s="85"/>
      <c r="T485" s="86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T485" s="17" t="s">
        <v>141</v>
      </c>
      <c r="AU485" s="17" t="s">
        <v>138</v>
      </c>
    </row>
    <row r="486" s="2" customFormat="1">
      <c r="A486" s="38"/>
      <c r="B486" s="39"/>
      <c r="C486" s="40"/>
      <c r="D486" s="218" t="s">
        <v>143</v>
      </c>
      <c r="E486" s="40"/>
      <c r="F486" s="219" t="s">
        <v>874</v>
      </c>
      <c r="G486" s="40"/>
      <c r="H486" s="40"/>
      <c r="I486" s="215"/>
      <c r="J486" s="40"/>
      <c r="K486" s="40"/>
      <c r="L486" s="44"/>
      <c r="M486" s="216"/>
      <c r="N486" s="217"/>
      <c r="O486" s="85"/>
      <c r="P486" s="85"/>
      <c r="Q486" s="85"/>
      <c r="R486" s="85"/>
      <c r="S486" s="85"/>
      <c r="T486" s="86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T486" s="17" t="s">
        <v>143</v>
      </c>
      <c r="AU486" s="17" t="s">
        <v>138</v>
      </c>
    </row>
    <row r="487" s="2" customFormat="1" ht="16.5" customHeight="1">
      <c r="A487" s="38"/>
      <c r="B487" s="39"/>
      <c r="C487" s="220" t="s">
        <v>875</v>
      </c>
      <c r="D487" s="220" t="s">
        <v>176</v>
      </c>
      <c r="E487" s="221" t="s">
        <v>876</v>
      </c>
      <c r="F487" s="222" t="s">
        <v>877</v>
      </c>
      <c r="G487" s="223" t="s">
        <v>159</v>
      </c>
      <c r="H487" s="224">
        <v>30</v>
      </c>
      <c r="I487" s="225"/>
      <c r="J487" s="226">
        <f>ROUND(I487*H487,2)</f>
        <v>0</v>
      </c>
      <c r="K487" s="227"/>
      <c r="L487" s="228"/>
      <c r="M487" s="229" t="s">
        <v>19</v>
      </c>
      <c r="N487" s="230" t="s">
        <v>49</v>
      </c>
      <c r="O487" s="85"/>
      <c r="P487" s="209">
        <f>O487*H487</f>
        <v>0</v>
      </c>
      <c r="Q487" s="209">
        <v>0.00022000000000000001</v>
      </c>
      <c r="R487" s="209">
        <f>Q487*H487</f>
        <v>0.0066</v>
      </c>
      <c r="S487" s="209">
        <v>0</v>
      </c>
      <c r="T487" s="210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11" t="s">
        <v>196</v>
      </c>
      <c r="AT487" s="211" t="s">
        <v>176</v>
      </c>
      <c r="AU487" s="211" t="s">
        <v>138</v>
      </c>
      <c r="AY487" s="17" t="s">
        <v>129</v>
      </c>
      <c r="BE487" s="212">
        <f>IF(N487="základní",J487,0)</f>
        <v>0</v>
      </c>
      <c r="BF487" s="212">
        <f>IF(N487="snížená",J487,0)</f>
        <v>0</v>
      </c>
      <c r="BG487" s="212">
        <f>IF(N487="zákl. přenesená",J487,0)</f>
        <v>0</v>
      </c>
      <c r="BH487" s="212">
        <f>IF(N487="sníž. přenesená",J487,0)</f>
        <v>0</v>
      </c>
      <c r="BI487" s="212">
        <f>IF(N487="nulová",J487,0)</f>
        <v>0</v>
      </c>
      <c r="BJ487" s="17" t="s">
        <v>139</v>
      </c>
      <c r="BK487" s="212">
        <f>ROUND(I487*H487,2)</f>
        <v>0</v>
      </c>
      <c r="BL487" s="17" t="s">
        <v>160</v>
      </c>
      <c r="BM487" s="211" t="s">
        <v>878</v>
      </c>
    </row>
    <row r="488" s="2" customFormat="1">
      <c r="A488" s="38"/>
      <c r="B488" s="39"/>
      <c r="C488" s="40"/>
      <c r="D488" s="213" t="s">
        <v>141</v>
      </c>
      <c r="E488" s="40"/>
      <c r="F488" s="214" t="s">
        <v>877</v>
      </c>
      <c r="G488" s="40"/>
      <c r="H488" s="40"/>
      <c r="I488" s="215"/>
      <c r="J488" s="40"/>
      <c r="K488" s="40"/>
      <c r="L488" s="44"/>
      <c r="M488" s="216"/>
      <c r="N488" s="217"/>
      <c r="O488" s="85"/>
      <c r="P488" s="85"/>
      <c r="Q488" s="85"/>
      <c r="R488" s="85"/>
      <c r="S488" s="85"/>
      <c r="T488" s="86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T488" s="17" t="s">
        <v>141</v>
      </c>
      <c r="AU488" s="17" t="s">
        <v>138</v>
      </c>
    </row>
    <row r="489" s="2" customFormat="1">
      <c r="A489" s="38"/>
      <c r="B489" s="39"/>
      <c r="C489" s="40"/>
      <c r="D489" s="218" t="s">
        <v>143</v>
      </c>
      <c r="E489" s="40"/>
      <c r="F489" s="219" t="s">
        <v>879</v>
      </c>
      <c r="G489" s="40"/>
      <c r="H489" s="40"/>
      <c r="I489" s="215"/>
      <c r="J489" s="40"/>
      <c r="K489" s="40"/>
      <c r="L489" s="44"/>
      <c r="M489" s="216"/>
      <c r="N489" s="217"/>
      <c r="O489" s="85"/>
      <c r="P489" s="85"/>
      <c r="Q489" s="85"/>
      <c r="R489" s="85"/>
      <c r="S489" s="85"/>
      <c r="T489" s="86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T489" s="17" t="s">
        <v>143</v>
      </c>
      <c r="AU489" s="17" t="s">
        <v>138</v>
      </c>
    </row>
    <row r="490" s="2" customFormat="1" ht="16.5" customHeight="1">
      <c r="A490" s="38"/>
      <c r="B490" s="39"/>
      <c r="C490" s="220" t="s">
        <v>880</v>
      </c>
      <c r="D490" s="220" t="s">
        <v>176</v>
      </c>
      <c r="E490" s="221" t="s">
        <v>881</v>
      </c>
      <c r="F490" s="222" t="s">
        <v>882</v>
      </c>
      <c r="G490" s="223" t="s">
        <v>764</v>
      </c>
      <c r="H490" s="224">
        <v>5</v>
      </c>
      <c r="I490" s="225"/>
      <c r="J490" s="226">
        <f>ROUND(I490*H490,2)</f>
        <v>0</v>
      </c>
      <c r="K490" s="227"/>
      <c r="L490" s="228"/>
      <c r="M490" s="229" t="s">
        <v>19</v>
      </c>
      <c r="N490" s="230" t="s">
        <v>49</v>
      </c>
      <c r="O490" s="85"/>
      <c r="P490" s="209">
        <f>O490*H490</f>
        <v>0</v>
      </c>
      <c r="Q490" s="209">
        <v>0.001</v>
      </c>
      <c r="R490" s="209">
        <f>Q490*H490</f>
        <v>0.0050000000000000001</v>
      </c>
      <c r="S490" s="209">
        <v>0</v>
      </c>
      <c r="T490" s="210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11" t="s">
        <v>196</v>
      </c>
      <c r="AT490" s="211" t="s">
        <v>176</v>
      </c>
      <c r="AU490" s="211" t="s">
        <v>138</v>
      </c>
      <c r="AY490" s="17" t="s">
        <v>129</v>
      </c>
      <c r="BE490" s="212">
        <f>IF(N490="základní",J490,0)</f>
        <v>0</v>
      </c>
      <c r="BF490" s="212">
        <f>IF(N490="snížená",J490,0)</f>
        <v>0</v>
      </c>
      <c r="BG490" s="212">
        <f>IF(N490="zákl. přenesená",J490,0)</f>
        <v>0</v>
      </c>
      <c r="BH490" s="212">
        <f>IF(N490="sníž. přenesená",J490,0)</f>
        <v>0</v>
      </c>
      <c r="BI490" s="212">
        <f>IF(N490="nulová",J490,0)</f>
        <v>0</v>
      </c>
      <c r="BJ490" s="17" t="s">
        <v>139</v>
      </c>
      <c r="BK490" s="212">
        <f>ROUND(I490*H490,2)</f>
        <v>0</v>
      </c>
      <c r="BL490" s="17" t="s">
        <v>160</v>
      </c>
      <c r="BM490" s="211" t="s">
        <v>883</v>
      </c>
    </row>
    <row r="491" s="2" customFormat="1">
      <c r="A491" s="38"/>
      <c r="B491" s="39"/>
      <c r="C491" s="40"/>
      <c r="D491" s="213" t="s">
        <v>141</v>
      </c>
      <c r="E491" s="40"/>
      <c r="F491" s="214" t="s">
        <v>882</v>
      </c>
      <c r="G491" s="40"/>
      <c r="H491" s="40"/>
      <c r="I491" s="215"/>
      <c r="J491" s="40"/>
      <c r="K491" s="40"/>
      <c r="L491" s="44"/>
      <c r="M491" s="216"/>
      <c r="N491" s="217"/>
      <c r="O491" s="85"/>
      <c r="P491" s="85"/>
      <c r="Q491" s="85"/>
      <c r="R491" s="85"/>
      <c r="S491" s="85"/>
      <c r="T491" s="86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T491" s="17" t="s">
        <v>141</v>
      </c>
      <c r="AU491" s="17" t="s">
        <v>138</v>
      </c>
    </row>
    <row r="492" s="2" customFormat="1">
      <c r="A492" s="38"/>
      <c r="B492" s="39"/>
      <c r="C492" s="40"/>
      <c r="D492" s="218" t="s">
        <v>143</v>
      </c>
      <c r="E492" s="40"/>
      <c r="F492" s="219" t="s">
        <v>884</v>
      </c>
      <c r="G492" s="40"/>
      <c r="H492" s="40"/>
      <c r="I492" s="215"/>
      <c r="J492" s="40"/>
      <c r="K492" s="40"/>
      <c r="L492" s="44"/>
      <c r="M492" s="216"/>
      <c r="N492" s="217"/>
      <c r="O492" s="85"/>
      <c r="P492" s="85"/>
      <c r="Q492" s="85"/>
      <c r="R492" s="85"/>
      <c r="S492" s="85"/>
      <c r="T492" s="86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T492" s="17" t="s">
        <v>143</v>
      </c>
      <c r="AU492" s="17" t="s">
        <v>138</v>
      </c>
    </row>
    <row r="493" s="12" customFormat="1" ht="22.8" customHeight="1">
      <c r="A493" s="12"/>
      <c r="B493" s="183"/>
      <c r="C493" s="184"/>
      <c r="D493" s="185" t="s">
        <v>74</v>
      </c>
      <c r="E493" s="197" t="s">
        <v>885</v>
      </c>
      <c r="F493" s="197" t="s">
        <v>886</v>
      </c>
      <c r="G493" s="184"/>
      <c r="H493" s="184"/>
      <c r="I493" s="187"/>
      <c r="J493" s="198">
        <f>BK493</f>
        <v>0</v>
      </c>
      <c r="K493" s="184"/>
      <c r="L493" s="189"/>
      <c r="M493" s="190"/>
      <c r="N493" s="191"/>
      <c r="O493" s="191"/>
      <c r="P493" s="192">
        <f>SUM(P494:P546)</f>
        <v>0</v>
      </c>
      <c r="Q493" s="191"/>
      <c r="R493" s="192">
        <f>SUM(R494:R546)</f>
        <v>0.55232999999999999</v>
      </c>
      <c r="S493" s="191"/>
      <c r="T493" s="193">
        <f>SUM(T494:T546)</f>
        <v>2.6514880000000001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194" t="s">
        <v>138</v>
      </c>
      <c r="AT493" s="195" t="s">
        <v>74</v>
      </c>
      <c r="AU493" s="195" t="s">
        <v>80</v>
      </c>
      <c r="AY493" s="194" t="s">
        <v>129</v>
      </c>
      <c r="BK493" s="196">
        <f>SUM(BK494:BK546)</f>
        <v>0</v>
      </c>
    </row>
    <row r="494" s="2" customFormat="1" ht="24.15" customHeight="1">
      <c r="A494" s="38"/>
      <c r="B494" s="39"/>
      <c r="C494" s="199" t="s">
        <v>887</v>
      </c>
      <c r="D494" s="199" t="s">
        <v>133</v>
      </c>
      <c r="E494" s="200" t="s">
        <v>888</v>
      </c>
      <c r="F494" s="201" t="s">
        <v>889</v>
      </c>
      <c r="G494" s="202" t="s">
        <v>148</v>
      </c>
      <c r="H494" s="203">
        <v>7</v>
      </c>
      <c r="I494" s="204"/>
      <c r="J494" s="205">
        <f>ROUND(I494*H494,2)</f>
        <v>0</v>
      </c>
      <c r="K494" s="206"/>
      <c r="L494" s="44"/>
      <c r="M494" s="207" t="s">
        <v>19</v>
      </c>
      <c r="N494" s="208" t="s">
        <v>49</v>
      </c>
      <c r="O494" s="85"/>
      <c r="P494" s="209">
        <f>O494*H494</f>
        <v>0</v>
      </c>
      <c r="Q494" s="209">
        <v>0.0015</v>
      </c>
      <c r="R494" s="209">
        <f>Q494*H494</f>
        <v>0.010500000000000001</v>
      </c>
      <c r="S494" s="209">
        <v>0</v>
      </c>
      <c r="T494" s="210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211" t="s">
        <v>160</v>
      </c>
      <c r="AT494" s="211" t="s">
        <v>133</v>
      </c>
      <c r="AU494" s="211" t="s">
        <v>138</v>
      </c>
      <c r="AY494" s="17" t="s">
        <v>129</v>
      </c>
      <c r="BE494" s="212">
        <f>IF(N494="základní",J494,0)</f>
        <v>0</v>
      </c>
      <c r="BF494" s="212">
        <f>IF(N494="snížená",J494,0)</f>
        <v>0</v>
      </c>
      <c r="BG494" s="212">
        <f>IF(N494="zákl. přenesená",J494,0)</f>
        <v>0</v>
      </c>
      <c r="BH494" s="212">
        <f>IF(N494="sníž. přenesená",J494,0)</f>
        <v>0</v>
      </c>
      <c r="BI494" s="212">
        <f>IF(N494="nulová",J494,0)</f>
        <v>0</v>
      </c>
      <c r="BJ494" s="17" t="s">
        <v>139</v>
      </c>
      <c r="BK494" s="212">
        <f>ROUND(I494*H494,2)</f>
        <v>0</v>
      </c>
      <c r="BL494" s="17" t="s">
        <v>160</v>
      </c>
      <c r="BM494" s="211" t="s">
        <v>890</v>
      </c>
    </row>
    <row r="495" s="2" customFormat="1">
      <c r="A495" s="38"/>
      <c r="B495" s="39"/>
      <c r="C495" s="40"/>
      <c r="D495" s="213" t="s">
        <v>141</v>
      </c>
      <c r="E495" s="40"/>
      <c r="F495" s="214" t="s">
        <v>891</v>
      </c>
      <c r="G495" s="40"/>
      <c r="H495" s="40"/>
      <c r="I495" s="215"/>
      <c r="J495" s="40"/>
      <c r="K495" s="40"/>
      <c r="L495" s="44"/>
      <c r="M495" s="216"/>
      <c r="N495" s="217"/>
      <c r="O495" s="85"/>
      <c r="P495" s="85"/>
      <c r="Q495" s="85"/>
      <c r="R495" s="85"/>
      <c r="S495" s="85"/>
      <c r="T495" s="86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T495" s="17" t="s">
        <v>141</v>
      </c>
      <c r="AU495" s="17" t="s">
        <v>138</v>
      </c>
    </row>
    <row r="496" s="2" customFormat="1">
      <c r="A496" s="38"/>
      <c r="B496" s="39"/>
      <c r="C496" s="40"/>
      <c r="D496" s="218" t="s">
        <v>143</v>
      </c>
      <c r="E496" s="40"/>
      <c r="F496" s="219" t="s">
        <v>892</v>
      </c>
      <c r="G496" s="40"/>
      <c r="H496" s="40"/>
      <c r="I496" s="215"/>
      <c r="J496" s="40"/>
      <c r="K496" s="40"/>
      <c r="L496" s="44"/>
      <c r="M496" s="216"/>
      <c r="N496" s="217"/>
      <c r="O496" s="85"/>
      <c r="P496" s="85"/>
      <c r="Q496" s="85"/>
      <c r="R496" s="85"/>
      <c r="S496" s="85"/>
      <c r="T496" s="86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T496" s="17" t="s">
        <v>143</v>
      </c>
      <c r="AU496" s="17" t="s">
        <v>138</v>
      </c>
    </row>
    <row r="497" s="2" customFormat="1" ht="24.15" customHeight="1">
      <c r="A497" s="38"/>
      <c r="B497" s="39"/>
      <c r="C497" s="199" t="s">
        <v>893</v>
      </c>
      <c r="D497" s="199" t="s">
        <v>133</v>
      </c>
      <c r="E497" s="200" t="s">
        <v>894</v>
      </c>
      <c r="F497" s="201" t="s">
        <v>895</v>
      </c>
      <c r="G497" s="202" t="s">
        <v>159</v>
      </c>
      <c r="H497" s="203">
        <v>4</v>
      </c>
      <c r="I497" s="204"/>
      <c r="J497" s="205">
        <f>ROUND(I497*H497,2)</f>
        <v>0</v>
      </c>
      <c r="K497" s="206"/>
      <c r="L497" s="44"/>
      <c r="M497" s="207" t="s">
        <v>19</v>
      </c>
      <c r="N497" s="208" t="s">
        <v>49</v>
      </c>
      <c r="O497" s="85"/>
      <c r="P497" s="209">
        <f>O497*H497</f>
        <v>0</v>
      </c>
      <c r="Q497" s="209">
        <v>0.00032000000000000003</v>
      </c>
      <c r="R497" s="209">
        <f>Q497*H497</f>
        <v>0.0012800000000000001</v>
      </c>
      <c r="S497" s="209">
        <v>0</v>
      </c>
      <c r="T497" s="210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11" t="s">
        <v>160</v>
      </c>
      <c r="AT497" s="211" t="s">
        <v>133</v>
      </c>
      <c r="AU497" s="211" t="s">
        <v>138</v>
      </c>
      <c r="AY497" s="17" t="s">
        <v>129</v>
      </c>
      <c r="BE497" s="212">
        <f>IF(N497="základní",J497,0)</f>
        <v>0</v>
      </c>
      <c r="BF497" s="212">
        <f>IF(N497="snížená",J497,0)</f>
        <v>0</v>
      </c>
      <c r="BG497" s="212">
        <f>IF(N497="zákl. přenesená",J497,0)</f>
        <v>0</v>
      </c>
      <c r="BH497" s="212">
        <f>IF(N497="sníž. přenesená",J497,0)</f>
        <v>0</v>
      </c>
      <c r="BI497" s="212">
        <f>IF(N497="nulová",J497,0)</f>
        <v>0</v>
      </c>
      <c r="BJ497" s="17" t="s">
        <v>139</v>
      </c>
      <c r="BK497" s="212">
        <f>ROUND(I497*H497,2)</f>
        <v>0</v>
      </c>
      <c r="BL497" s="17" t="s">
        <v>160</v>
      </c>
      <c r="BM497" s="211" t="s">
        <v>896</v>
      </c>
    </row>
    <row r="498" s="2" customFormat="1">
      <c r="A498" s="38"/>
      <c r="B498" s="39"/>
      <c r="C498" s="40"/>
      <c r="D498" s="213" t="s">
        <v>141</v>
      </c>
      <c r="E498" s="40"/>
      <c r="F498" s="214" t="s">
        <v>897</v>
      </c>
      <c r="G498" s="40"/>
      <c r="H498" s="40"/>
      <c r="I498" s="215"/>
      <c r="J498" s="40"/>
      <c r="K498" s="40"/>
      <c r="L498" s="44"/>
      <c r="M498" s="216"/>
      <c r="N498" s="217"/>
      <c r="O498" s="85"/>
      <c r="P498" s="85"/>
      <c r="Q498" s="85"/>
      <c r="R498" s="85"/>
      <c r="S498" s="85"/>
      <c r="T498" s="86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T498" s="17" t="s">
        <v>141</v>
      </c>
      <c r="AU498" s="17" t="s">
        <v>138</v>
      </c>
    </row>
    <row r="499" s="2" customFormat="1">
      <c r="A499" s="38"/>
      <c r="B499" s="39"/>
      <c r="C499" s="40"/>
      <c r="D499" s="218" t="s">
        <v>143</v>
      </c>
      <c r="E499" s="40"/>
      <c r="F499" s="219" t="s">
        <v>898</v>
      </c>
      <c r="G499" s="40"/>
      <c r="H499" s="40"/>
      <c r="I499" s="215"/>
      <c r="J499" s="40"/>
      <c r="K499" s="40"/>
      <c r="L499" s="44"/>
      <c r="M499" s="216"/>
      <c r="N499" s="217"/>
      <c r="O499" s="85"/>
      <c r="P499" s="85"/>
      <c r="Q499" s="85"/>
      <c r="R499" s="85"/>
      <c r="S499" s="85"/>
      <c r="T499" s="86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T499" s="17" t="s">
        <v>143</v>
      </c>
      <c r="AU499" s="17" t="s">
        <v>138</v>
      </c>
    </row>
    <row r="500" s="2" customFormat="1" ht="16.5" customHeight="1">
      <c r="A500" s="38"/>
      <c r="B500" s="39"/>
      <c r="C500" s="199" t="s">
        <v>899</v>
      </c>
      <c r="D500" s="199" t="s">
        <v>133</v>
      </c>
      <c r="E500" s="200" t="s">
        <v>900</v>
      </c>
      <c r="F500" s="201" t="s">
        <v>901</v>
      </c>
      <c r="G500" s="202" t="s">
        <v>148</v>
      </c>
      <c r="H500" s="203">
        <v>10</v>
      </c>
      <c r="I500" s="204"/>
      <c r="J500" s="205">
        <f>ROUND(I500*H500,2)</f>
        <v>0</v>
      </c>
      <c r="K500" s="206"/>
      <c r="L500" s="44"/>
      <c r="M500" s="207" t="s">
        <v>19</v>
      </c>
      <c r="N500" s="208" t="s">
        <v>49</v>
      </c>
      <c r="O500" s="85"/>
      <c r="P500" s="209">
        <f>O500*H500</f>
        <v>0</v>
      </c>
      <c r="Q500" s="209">
        <v>0.0044999999999999997</v>
      </c>
      <c r="R500" s="209">
        <f>Q500*H500</f>
        <v>0.044999999999999998</v>
      </c>
      <c r="S500" s="209">
        <v>0</v>
      </c>
      <c r="T500" s="210">
        <f>S500*H500</f>
        <v>0</v>
      </c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R500" s="211" t="s">
        <v>160</v>
      </c>
      <c r="AT500" s="211" t="s">
        <v>133</v>
      </c>
      <c r="AU500" s="211" t="s">
        <v>138</v>
      </c>
      <c r="AY500" s="17" t="s">
        <v>129</v>
      </c>
      <c r="BE500" s="212">
        <f>IF(N500="základní",J500,0)</f>
        <v>0</v>
      </c>
      <c r="BF500" s="212">
        <f>IF(N500="snížená",J500,0)</f>
        <v>0</v>
      </c>
      <c r="BG500" s="212">
        <f>IF(N500="zákl. přenesená",J500,0)</f>
        <v>0</v>
      </c>
      <c r="BH500" s="212">
        <f>IF(N500="sníž. přenesená",J500,0)</f>
        <v>0</v>
      </c>
      <c r="BI500" s="212">
        <f>IF(N500="nulová",J500,0)</f>
        <v>0</v>
      </c>
      <c r="BJ500" s="17" t="s">
        <v>139</v>
      </c>
      <c r="BK500" s="212">
        <f>ROUND(I500*H500,2)</f>
        <v>0</v>
      </c>
      <c r="BL500" s="17" t="s">
        <v>160</v>
      </c>
      <c r="BM500" s="211" t="s">
        <v>902</v>
      </c>
    </row>
    <row r="501" s="2" customFormat="1">
      <c r="A501" s="38"/>
      <c r="B501" s="39"/>
      <c r="C501" s="40"/>
      <c r="D501" s="213" t="s">
        <v>141</v>
      </c>
      <c r="E501" s="40"/>
      <c r="F501" s="214" t="s">
        <v>903</v>
      </c>
      <c r="G501" s="40"/>
      <c r="H501" s="40"/>
      <c r="I501" s="215"/>
      <c r="J501" s="40"/>
      <c r="K501" s="40"/>
      <c r="L501" s="44"/>
      <c r="M501" s="216"/>
      <c r="N501" s="217"/>
      <c r="O501" s="85"/>
      <c r="P501" s="85"/>
      <c r="Q501" s="85"/>
      <c r="R501" s="85"/>
      <c r="S501" s="85"/>
      <c r="T501" s="86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T501" s="17" t="s">
        <v>141</v>
      </c>
      <c r="AU501" s="17" t="s">
        <v>138</v>
      </c>
    </row>
    <row r="502" s="2" customFormat="1">
      <c r="A502" s="38"/>
      <c r="B502" s="39"/>
      <c r="C502" s="40"/>
      <c r="D502" s="218" t="s">
        <v>143</v>
      </c>
      <c r="E502" s="40"/>
      <c r="F502" s="219" t="s">
        <v>904</v>
      </c>
      <c r="G502" s="40"/>
      <c r="H502" s="40"/>
      <c r="I502" s="215"/>
      <c r="J502" s="40"/>
      <c r="K502" s="40"/>
      <c r="L502" s="44"/>
      <c r="M502" s="216"/>
      <c r="N502" s="217"/>
      <c r="O502" s="85"/>
      <c r="P502" s="85"/>
      <c r="Q502" s="85"/>
      <c r="R502" s="85"/>
      <c r="S502" s="85"/>
      <c r="T502" s="86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T502" s="17" t="s">
        <v>143</v>
      </c>
      <c r="AU502" s="17" t="s">
        <v>138</v>
      </c>
    </row>
    <row r="503" s="2" customFormat="1" ht="24.15" customHeight="1">
      <c r="A503" s="38"/>
      <c r="B503" s="39"/>
      <c r="C503" s="199" t="s">
        <v>905</v>
      </c>
      <c r="D503" s="199" t="s">
        <v>133</v>
      </c>
      <c r="E503" s="200" t="s">
        <v>906</v>
      </c>
      <c r="F503" s="201" t="s">
        <v>907</v>
      </c>
      <c r="G503" s="202" t="s">
        <v>267</v>
      </c>
      <c r="H503" s="203">
        <v>1</v>
      </c>
      <c r="I503" s="204"/>
      <c r="J503" s="205">
        <f>ROUND(I503*H503,2)</f>
        <v>0</v>
      </c>
      <c r="K503" s="206"/>
      <c r="L503" s="44"/>
      <c r="M503" s="207" t="s">
        <v>19</v>
      </c>
      <c r="N503" s="208" t="s">
        <v>49</v>
      </c>
      <c r="O503" s="85"/>
      <c r="P503" s="209">
        <f>O503*H503</f>
        <v>0</v>
      </c>
      <c r="Q503" s="209">
        <v>0.0014499999999999999</v>
      </c>
      <c r="R503" s="209">
        <f>Q503*H503</f>
        <v>0.0014499999999999999</v>
      </c>
      <c r="S503" s="209">
        <v>0</v>
      </c>
      <c r="T503" s="210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11" t="s">
        <v>160</v>
      </c>
      <c r="AT503" s="211" t="s">
        <v>133</v>
      </c>
      <c r="AU503" s="211" t="s">
        <v>138</v>
      </c>
      <c r="AY503" s="17" t="s">
        <v>129</v>
      </c>
      <c r="BE503" s="212">
        <f>IF(N503="základní",J503,0)</f>
        <v>0</v>
      </c>
      <c r="BF503" s="212">
        <f>IF(N503="snížená",J503,0)</f>
        <v>0</v>
      </c>
      <c r="BG503" s="212">
        <f>IF(N503="zákl. přenesená",J503,0)</f>
        <v>0</v>
      </c>
      <c r="BH503" s="212">
        <f>IF(N503="sníž. přenesená",J503,0)</f>
        <v>0</v>
      </c>
      <c r="BI503" s="212">
        <f>IF(N503="nulová",J503,0)</f>
        <v>0</v>
      </c>
      <c r="BJ503" s="17" t="s">
        <v>139</v>
      </c>
      <c r="BK503" s="212">
        <f>ROUND(I503*H503,2)</f>
        <v>0</v>
      </c>
      <c r="BL503" s="17" t="s">
        <v>160</v>
      </c>
      <c r="BM503" s="211" t="s">
        <v>908</v>
      </c>
    </row>
    <row r="504" s="2" customFormat="1">
      <c r="A504" s="38"/>
      <c r="B504" s="39"/>
      <c r="C504" s="40"/>
      <c r="D504" s="213" t="s">
        <v>141</v>
      </c>
      <c r="E504" s="40"/>
      <c r="F504" s="214" t="s">
        <v>909</v>
      </c>
      <c r="G504" s="40"/>
      <c r="H504" s="40"/>
      <c r="I504" s="215"/>
      <c r="J504" s="40"/>
      <c r="K504" s="40"/>
      <c r="L504" s="44"/>
      <c r="M504" s="216"/>
      <c r="N504" s="217"/>
      <c r="O504" s="85"/>
      <c r="P504" s="85"/>
      <c r="Q504" s="85"/>
      <c r="R504" s="85"/>
      <c r="S504" s="85"/>
      <c r="T504" s="86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T504" s="17" t="s">
        <v>141</v>
      </c>
      <c r="AU504" s="17" t="s">
        <v>138</v>
      </c>
    </row>
    <row r="505" s="2" customFormat="1">
      <c r="A505" s="38"/>
      <c r="B505" s="39"/>
      <c r="C505" s="40"/>
      <c r="D505" s="218" t="s">
        <v>143</v>
      </c>
      <c r="E505" s="40"/>
      <c r="F505" s="219" t="s">
        <v>910</v>
      </c>
      <c r="G505" s="40"/>
      <c r="H505" s="40"/>
      <c r="I505" s="215"/>
      <c r="J505" s="40"/>
      <c r="K505" s="40"/>
      <c r="L505" s="44"/>
      <c r="M505" s="216"/>
      <c r="N505" s="217"/>
      <c r="O505" s="85"/>
      <c r="P505" s="85"/>
      <c r="Q505" s="85"/>
      <c r="R505" s="85"/>
      <c r="S505" s="85"/>
      <c r="T505" s="86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T505" s="17" t="s">
        <v>143</v>
      </c>
      <c r="AU505" s="17" t="s">
        <v>138</v>
      </c>
    </row>
    <row r="506" s="2" customFormat="1" ht="24.15" customHeight="1">
      <c r="A506" s="38"/>
      <c r="B506" s="39"/>
      <c r="C506" s="199" t="s">
        <v>911</v>
      </c>
      <c r="D506" s="199" t="s">
        <v>133</v>
      </c>
      <c r="E506" s="200" t="s">
        <v>912</v>
      </c>
      <c r="F506" s="201" t="s">
        <v>913</v>
      </c>
      <c r="G506" s="202" t="s">
        <v>148</v>
      </c>
      <c r="H506" s="203">
        <v>28.48</v>
      </c>
      <c r="I506" s="204"/>
      <c r="J506" s="205">
        <f>ROUND(I506*H506,2)</f>
        <v>0</v>
      </c>
      <c r="K506" s="206"/>
      <c r="L506" s="44"/>
      <c r="M506" s="207" t="s">
        <v>19</v>
      </c>
      <c r="N506" s="208" t="s">
        <v>49</v>
      </c>
      <c r="O506" s="85"/>
      <c r="P506" s="209">
        <f>O506*H506</f>
        <v>0</v>
      </c>
      <c r="Q506" s="209">
        <v>0</v>
      </c>
      <c r="R506" s="209">
        <f>Q506*H506</f>
        <v>0</v>
      </c>
      <c r="S506" s="209">
        <v>0.093100000000000002</v>
      </c>
      <c r="T506" s="210">
        <f>S506*H506</f>
        <v>2.6514880000000001</v>
      </c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R506" s="211" t="s">
        <v>160</v>
      </c>
      <c r="AT506" s="211" t="s">
        <v>133</v>
      </c>
      <c r="AU506" s="211" t="s">
        <v>138</v>
      </c>
      <c r="AY506" s="17" t="s">
        <v>129</v>
      </c>
      <c r="BE506" s="212">
        <f>IF(N506="základní",J506,0)</f>
        <v>0</v>
      </c>
      <c r="BF506" s="212">
        <f>IF(N506="snížená",J506,0)</f>
        <v>0</v>
      </c>
      <c r="BG506" s="212">
        <f>IF(N506="zákl. přenesená",J506,0)</f>
        <v>0</v>
      </c>
      <c r="BH506" s="212">
        <f>IF(N506="sníž. přenesená",J506,0)</f>
        <v>0</v>
      </c>
      <c r="BI506" s="212">
        <f>IF(N506="nulová",J506,0)</f>
        <v>0</v>
      </c>
      <c r="BJ506" s="17" t="s">
        <v>139</v>
      </c>
      <c r="BK506" s="212">
        <f>ROUND(I506*H506,2)</f>
        <v>0</v>
      </c>
      <c r="BL506" s="17" t="s">
        <v>160</v>
      </c>
      <c r="BM506" s="211" t="s">
        <v>914</v>
      </c>
    </row>
    <row r="507" s="2" customFormat="1">
      <c r="A507" s="38"/>
      <c r="B507" s="39"/>
      <c r="C507" s="40"/>
      <c r="D507" s="213" t="s">
        <v>141</v>
      </c>
      <c r="E507" s="40"/>
      <c r="F507" s="214" t="s">
        <v>915</v>
      </c>
      <c r="G507" s="40"/>
      <c r="H507" s="40"/>
      <c r="I507" s="215"/>
      <c r="J507" s="40"/>
      <c r="K507" s="40"/>
      <c r="L507" s="44"/>
      <c r="M507" s="216"/>
      <c r="N507" s="217"/>
      <c r="O507" s="85"/>
      <c r="P507" s="85"/>
      <c r="Q507" s="85"/>
      <c r="R507" s="85"/>
      <c r="S507" s="85"/>
      <c r="T507" s="86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T507" s="17" t="s">
        <v>141</v>
      </c>
      <c r="AU507" s="17" t="s">
        <v>138</v>
      </c>
    </row>
    <row r="508" s="2" customFormat="1">
      <c r="A508" s="38"/>
      <c r="B508" s="39"/>
      <c r="C508" s="40"/>
      <c r="D508" s="218" t="s">
        <v>143</v>
      </c>
      <c r="E508" s="40"/>
      <c r="F508" s="219" t="s">
        <v>916</v>
      </c>
      <c r="G508" s="40"/>
      <c r="H508" s="40"/>
      <c r="I508" s="215"/>
      <c r="J508" s="40"/>
      <c r="K508" s="40"/>
      <c r="L508" s="44"/>
      <c r="M508" s="216"/>
      <c r="N508" s="217"/>
      <c r="O508" s="85"/>
      <c r="P508" s="85"/>
      <c r="Q508" s="85"/>
      <c r="R508" s="85"/>
      <c r="S508" s="85"/>
      <c r="T508" s="86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T508" s="17" t="s">
        <v>143</v>
      </c>
      <c r="AU508" s="17" t="s">
        <v>138</v>
      </c>
    </row>
    <row r="509" s="13" customFormat="1">
      <c r="A509" s="13"/>
      <c r="B509" s="231"/>
      <c r="C509" s="232"/>
      <c r="D509" s="213" t="s">
        <v>721</v>
      </c>
      <c r="E509" s="233" t="s">
        <v>19</v>
      </c>
      <c r="F509" s="234" t="s">
        <v>917</v>
      </c>
      <c r="G509" s="232"/>
      <c r="H509" s="235">
        <v>4.7999999999999998</v>
      </c>
      <c r="I509" s="236"/>
      <c r="J509" s="232"/>
      <c r="K509" s="232"/>
      <c r="L509" s="237"/>
      <c r="M509" s="238"/>
      <c r="N509" s="239"/>
      <c r="O509" s="239"/>
      <c r="P509" s="239"/>
      <c r="Q509" s="239"/>
      <c r="R509" s="239"/>
      <c r="S509" s="239"/>
      <c r="T509" s="240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1" t="s">
        <v>721</v>
      </c>
      <c r="AU509" s="241" t="s">
        <v>138</v>
      </c>
      <c r="AV509" s="13" t="s">
        <v>138</v>
      </c>
      <c r="AW509" s="13" t="s">
        <v>35</v>
      </c>
      <c r="AX509" s="13" t="s">
        <v>75</v>
      </c>
      <c r="AY509" s="241" t="s">
        <v>129</v>
      </c>
    </row>
    <row r="510" s="13" customFormat="1">
      <c r="A510" s="13"/>
      <c r="B510" s="231"/>
      <c r="C510" s="232"/>
      <c r="D510" s="213" t="s">
        <v>721</v>
      </c>
      <c r="E510" s="233" t="s">
        <v>19</v>
      </c>
      <c r="F510" s="234" t="s">
        <v>918</v>
      </c>
      <c r="G510" s="232"/>
      <c r="H510" s="235">
        <v>7.5999999999999996</v>
      </c>
      <c r="I510" s="236"/>
      <c r="J510" s="232"/>
      <c r="K510" s="232"/>
      <c r="L510" s="237"/>
      <c r="M510" s="238"/>
      <c r="N510" s="239"/>
      <c r="O510" s="239"/>
      <c r="P510" s="239"/>
      <c r="Q510" s="239"/>
      <c r="R510" s="239"/>
      <c r="S510" s="239"/>
      <c r="T510" s="240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1" t="s">
        <v>721</v>
      </c>
      <c r="AU510" s="241" t="s">
        <v>138</v>
      </c>
      <c r="AV510" s="13" t="s">
        <v>138</v>
      </c>
      <c r="AW510" s="13" t="s">
        <v>35</v>
      </c>
      <c r="AX510" s="13" t="s">
        <v>75</v>
      </c>
      <c r="AY510" s="241" t="s">
        <v>129</v>
      </c>
    </row>
    <row r="511" s="13" customFormat="1">
      <c r="A511" s="13"/>
      <c r="B511" s="231"/>
      <c r="C511" s="232"/>
      <c r="D511" s="213" t="s">
        <v>721</v>
      </c>
      <c r="E511" s="233" t="s">
        <v>19</v>
      </c>
      <c r="F511" s="234" t="s">
        <v>919</v>
      </c>
      <c r="G511" s="232"/>
      <c r="H511" s="235">
        <v>11.68</v>
      </c>
      <c r="I511" s="236"/>
      <c r="J511" s="232"/>
      <c r="K511" s="232"/>
      <c r="L511" s="237"/>
      <c r="M511" s="238"/>
      <c r="N511" s="239"/>
      <c r="O511" s="239"/>
      <c r="P511" s="239"/>
      <c r="Q511" s="239"/>
      <c r="R511" s="239"/>
      <c r="S511" s="239"/>
      <c r="T511" s="240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1" t="s">
        <v>721</v>
      </c>
      <c r="AU511" s="241" t="s">
        <v>138</v>
      </c>
      <c r="AV511" s="13" t="s">
        <v>138</v>
      </c>
      <c r="AW511" s="13" t="s">
        <v>35</v>
      </c>
      <c r="AX511" s="13" t="s">
        <v>75</v>
      </c>
      <c r="AY511" s="241" t="s">
        <v>129</v>
      </c>
    </row>
    <row r="512" s="13" customFormat="1">
      <c r="A512" s="13"/>
      <c r="B512" s="231"/>
      <c r="C512" s="232"/>
      <c r="D512" s="213" t="s">
        <v>721</v>
      </c>
      <c r="E512" s="233" t="s">
        <v>19</v>
      </c>
      <c r="F512" s="234" t="s">
        <v>920</v>
      </c>
      <c r="G512" s="232"/>
      <c r="H512" s="235">
        <v>4.4000000000000004</v>
      </c>
      <c r="I512" s="236"/>
      <c r="J512" s="232"/>
      <c r="K512" s="232"/>
      <c r="L512" s="237"/>
      <c r="M512" s="238"/>
      <c r="N512" s="239"/>
      <c r="O512" s="239"/>
      <c r="P512" s="239"/>
      <c r="Q512" s="239"/>
      <c r="R512" s="239"/>
      <c r="S512" s="239"/>
      <c r="T512" s="240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1" t="s">
        <v>721</v>
      </c>
      <c r="AU512" s="241" t="s">
        <v>138</v>
      </c>
      <c r="AV512" s="13" t="s">
        <v>138</v>
      </c>
      <c r="AW512" s="13" t="s">
        <v>35</v>
      </c>
      <c r="AX512" s="13" t="s">
        <v>75</v>
      </c>
      <c r="AY512" s="241" t="s">
        <v>129</v>
      </c>
    </row>
    <row r="513" s="14" customFormat="1">
      <c r="A513" s="14"/>
      <c r="B513" s="242"/>
      <c r="C513" s="243"/>
      <c r="D513" s="213" t="s">
        <v>721</v>
      </c>
      <c r="E513" s="244" t="s">
        <v>19</v>
      </c>
      <c r="F513" s="245" t="s">
        <v>724</v>
      </c>
      <c r="G513" s="243"/>
      <c r="H513" s="246">
        <v>28.479999999999997</v>
      </c>
      <c r="I513" s="247"/>
      <c r="J513" s="243"/>
      <c r="K513" s="243"/>
      <c r="L513" s="248"/>
      <c r="M513" s="249"/>
      <c r="N513" s="250"/>
      <c r="O513" s="250"/>
      <c r="P513" s="250"/>
      <c r="Q513" s="250"/>
      <c r="R513" s="250"/>
      <c r="S513" s="250"/>
      <c r="T513" s="251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2" t="s">
        <v>721</v>
      </c>
      <c r="AU513" s="252" t="s">
        <v>138</v>
      </c>
      <c r="AV513" s="14" t="s">
        <v>137</v>
      </c>
      <c r="AW513" s="14" t="s">
        <v>35</v>
      </c>
      <c r="AX513" s="14" t="s">
        <v>80</v>
      </c>
      <c r="AY513" s="252" t="s">
        <v>129</v>
      </c>
    </row>
    <row r="514" s="2" customFormat="1" ht="16.5" customHeight="1">
      <c r="A514" s="38"/>
      <c r="B514" s="39"/>
      <c r="C514" s="199" t="s">
        <v>921</v>
      </c>
      <c r="D514" s="199" t="s">
        <v>133</v>
      </c>
      <c r="E514" s="200" t="s">
        <v>922</v>
      </c>
      <c r="F514" s="201" t="s">
        <v>923</v>
      </c>
      <c r="G514" s="202" t="s">
        <v>148</v>
      </c>
      <c r="H514" s="203">
        <v>20</v>
      </c>
      <c r="I514" s="204"/>
      <c r="J514" s="205">
        <f>ROUND(I514*H514,2)</f>
        <v>0</v>
      </c>
      <c r="K514" s="206"/>
      <c r="L514" s="44"/>
      <c r="M514" s="207" t="s">
        <v>19</v>
      </c>
      <c r="N514" s="208" t="s">
        <v>49</v>
      </c>
      <c r="O514" s="85"/>
      <c r="P514" s="209">
        <f>O514*H514</f>
        <v>0</v>
      </c>
      <c r="Q514" s="209">
        <v>0.00029999999999999997</v>
      </c>
      <c r="R514" s="209">
        <f>Q514*H514</f>
        <v>0.0059999999999999993</v>
      </c>
      <c r="S514" s="209">
        <v>0</v>
      </c>
      <c r="T514" s="210">
        <f>S514*H514</f>
        <v>0</v>
      </c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R514" s="211" t="s">
        <v>160</v>
      </c>
      <c r="AT514" s="211" t="s">
        <v>133</v>
      </c>
      <c r="AU514" s="211" t="s">
        <v>138</v>
      </c>
      <c r="AY514" s="17" t="s">
        <v>129</v>
      </c>
      <c r="BE514" s="212">
        <f>IF(N514="základní",J514,0)</f>
        <v>0</v>
      </c>
      <c r="BF514" s="212">
        <f>IF(N514="snížená",J514,0)</f>
        <v>0</v>
      </c>
      <c r="BG514" s="212">
        <f>IF(N514="zákl. přenesená",J514,0)</f>
        <v>0</v>
      </c>
      <c r="BH514" s="212">
        <f>IF(N514="sníž. přenesená",J514,0)</f>
        <v>0</v>
      </c>
      <c r="BI514" s="212">
        <f>IF(N514="nulová",J514,0)</f>
        <v>0</v>
      </c>
      <c r="BJ514" s="17" t="s">
        <v>139</v>
      </c>
      <c r="BK514" s="212">
        <f>ROUND(I514*H514,2)</f>
        <v>0</v>
      </c>
      <c r="BL514" s="17" t="s">
        <v>160</v>
      </c>
      <c r="BM514" s="211" t="s">
        <v>924</v>
      </c>
    </row>
    <row r="515" s="2" customFormat="1">
      <c r="A515" s="38"/>
      <c r="B515" s="39"/>
      <c r="C515" s="40"/>
      <c r="D515" s="213" t="s">
        <v>141</v>
      </c>
      <c r="E515" s="40"/>
      <c r="F515" s="214" t="s">
        <v>925</v>
      </c>
      <c r="G515" s="40"/>
      <c r="H515" s="40"/>
      <c r="I515" s="215"/>
      <c r="J515" s="40"/>
      <c r="K515" s="40"/>
      <c r="L515" s="44"/>
      <c r="M515" s="216"/>
      <c r="N515" s="217"/>
      <c r="O515" s="85"/>
      <c r="P515" s="85"/>
      <c r="Q515" s="85"/>
      <c r="R515" s="85"/>
      <c r="S515" s="85"/>
      <c r="T515" s="86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T515" s="17" t="s">
        <v>141</v>
      </c>
      <c r="AU515" s="17" t="s">
        <v>138</v>
      </c>
    </row>
    <row r="516" s="2" customFormat="1">
      <c r="A516" s="38"/>
      <c r="B516" s="39"/>
      <c r="C516" s="40"/>
      <c r="D516" s="218" t="s">
        <v>143</v>
      </c>
      <c r="E516" s="40"/>
      <c r="F516" s="219" t="s">
        <v>926</v>
      </c>
      <c r="G516" s="40"/>
      <c r="H516" s="40"/>
      <c r="I516" s="215"/>
      <c r="J516" s="40"/>
      <c r="K516" s="40"/>
      <c r="L516" s="44"/>
      <c r="M516" s="216"/>
      <c r="N516" s="217"/>
      <c r="O516" s="85"/>
      <c r="P516" s="85"/>
      <c r="Q516" s="85"/>
      <c r="R516" s="85"/>
      <c r="S516" s="85"/>
      <c r="T516" s="86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T516" s="17" t="s">
        <v>143</v>
      </c>
      <c r="AU516" s="17" t="s">
        <v>138</v>
      </c>
    </row>
    <row r="517" s="2" customFormat="1" ht="37.8" customHeight="1">
      <c r="A517" s="38"/>
      <c r="B517" s="39"/>
      <c r="C517" s="199" t="s">
        <v>927</v>
      </c>
      <c r="D517" s="199" t="s">
        <v>133</v>
      </c>
      <c r="E517" s="200" t="s">
        <v>928</v>
      </c>
      <c r="F517" s="201" t="s">
        <v>929</v>
      </c>
      <c r="G517" s="202" t="s">
        <v>148</v>
      </c>
      <c r="H517" s="203">
        <v>6</v>
      </c>
      <c r="I517" s="204"/>
      <c r="J517" s="205">
        <f>ROUND(I517*H517,2)</f>
        <v>0</v>
      </c>
      <c r="K517" s="206"/>
      <c r="L517" s="44"/>
      <c r="M517" s="207" t="s">
        <v>19</v>
      </c>
      <c r="N517" s="208" t="s">
        <v>49</v>
      </c>
      <c r="O517" s="85"/>
      <c r="P517" s="209">
        <f>O517*H517</f>
        <v>0</v>
      </c>
      <c r="Q517" s="209">
        <v>0.0089999999999999993</v>
      </c>
      <c r="R517" s="209">
        <f>Q517*H517</f>
        <v>0.053999999999999992</v>
      </c>
      <c r="S517" s="209">
        <v>0</v>
      </c>
      <c r="T517" s="210">
        <f>S517*H517</f>
        <v>0</v>
      </c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R517" s="211" t="s">
        <v>160</v>
      </c>
      <c r="AT517" s="211" t="s">
        <v>133</v>
      </c>
      <c r="AU517" s="211" t="s">
        <v>138</v>
      </c>
      <c r="AY517" s="17" t="s">
        <v>129</v>
      </c>
      <c r="BE517" s="212">
        <f>IF(N517="základní",J517,0)</f>
        <v>0</v>
      </c>
      <c r="BF517" s="212">
        <f>IF(N517="snížená",J517,0)</f>
        <v>0</v>
      </c>
      <c r="BG517" s="212">
        <f>IF(N517="zákl. přenesená",J517,0)</f>
        <v>0</v>
      </c>
      <c r="BH517" s="212">
        <f>IF(N517="sníž. přenesená",J517,0)</f>
        <v>0</v>
      </c>
      <c r="BI517" s="212">
        <f>IF(N517="nulová",J517,0)</f>
        <v>0</v>
      </c>
      <c r="BJ517" s="17" t="s">
        <v>139</v>
      </c>
      <c r="BK517" s="212">
        <f>ROUND(I517*H517,2)</f>
        <v>0</v>
      </c>
      <c r="BL517" s="17" t="s">
        <v>160</v>
      </c>
      <c r="BM517" s="211" t="s">
        <v>930</v>
      </c>
    </row>
    <row r="518" s="2" customFormat="1">
      <c r="A518" s="38"/>
      <c r="B518" s="39"/>
      <c r="C518" s="40"/>
      <c r="D518" s="213" t="s">
        <v>141</v>
      </c>
      <c r="E518" s="40"/>
      <c r="F518" s="214" t="s">
        <v>931</v>
      </c>
      <c r="G518" s="40"/>
      <c r="H518" s="40"/>
      <c r="I518" s="215"/>
      <c r="J518" s="40"/>
      <c r="K518" s="40"/>
      <c r="L518" s="44"/>
      <c r="M518" s="216"/>
      <c r="N518" s="217"/>
      <c r="O518" s="85"/>
      <c r="P518" s="85"/>
      <c r="Q518" s="85"/>
      <c r="R518" s="85"/>
      <c r="S518" s="85"/>
      <c r="T518" s="86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T518" s="17" t="s">
        <v>141</v>
      </c>
      <c r="AU518" s="17" t="s">
        <v>138</v>
      </c>
    </row>
    <row r="519" s="2" customFormat="1">
      <c r="A519" s="38"/>
      <c r="B519" s="39"/>
      <c r="C519" s="40"/>
      <c r="D519" s="218" t="s">
        <v>143</v>
      </c>
      <c r="E519" s="40"/>
      <c r="F519" s="219" t="s">
        <v>932</v>
      </c>
      <c r="G519" s="40"/>
      <c r="H519" s="40"/>
      <c r="I519" s="215"/>
      <c r="J519" s="40"/>
      <c r="K519" s="40"/>
      <c r="L519" s="44"/>
      <c r="M519" s="216"/>
      <c r="N519" s="217"/>
      <c r="O519" s="85"/>
      <c r="P519" s="85"/>
      <c r="Q519" s="85"/>
      <c r="R519" s="85"/>
      <c r="S519" s="85"/>
      <c r="T519" s="86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T519" s="17" t="s">
        <v>143</v>
      </c>
      <c r="AU519" s="17" t="s">
        <v>138</v>
      </c>
    </row>
    <row r="520" s="2" customFormat="1" ht="37.8" customHeight="1">
      <c r="A520" s="38"/>
      <c r="B520" s="39"/>
      <c r="C520" s="199" t="s">
        <v>933</v>
      </c>
      <c r="D520" s="199" t="s">
        <v>133</v>
      </c>
      <c r="E520" s="200" t="s">
        <v>934</v>
      </c>
      <c r="F520" s="201" t="s">
        <v>935</v>
      </c>
      <c r="G520" s="202" t="s">
        <v>148</v>
      </c>
      <c r="H520" s="203">
        <v>16</v>
      </c>
      <c r="I520" s="204"/>
      <c r="J520" s="205">
        <f>ROUND(I520*H520,2)</f>
        <v>0</v>
      </c>
      <c r="K520" s="206"/>
      <c r="L520" s="44"/>
      <c r="M520" s="207" t="s">
        <v>19</v>
      </c>
      <c r="N520" s="208" t="s">
        <v>49</v>
      </c>
      <c r="O520" s="85"/>
      <c r="P520" s="209">
        <f>O520*H520</f>
        <v>0</v>
      </c>
      <c r="Q520" s="209">
        <v>0.0089999999999999993</v>
      </c>
      <c r="R520" s="209">
        <f>Q520*H520</f>
        <v>0.14399999999999999</v>
      </c>
      <c r="S520" s="209">
        <v>0</v>
      </c>
      <c r="T520" s="210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11" t="s">
        <v>160</v>
      </c>
      <c r="AT520" s="211" t="s">
        <v>133</v>
      </c>
      <c r="AU520" s="211" t="s">
        <v>138</v>
      </c>
      <c r="AY520" s="17" t="s">
        <v>129</v>
      </c>
      <c r="BE520" s="212">
        <f>IF(N520="základní",J520,0)</f>
        <v>0</v>
      </c>
      <c r="BF520" s="212">
        <f>IF(N520="snížená",J520,0)</f>
        <v>0</v>
      </c>
      <c r="BG520" s="212">
        <f>IF(N520="zákl. přenesená",J520,0)</f>
        <v>0</v>
      </c>
      <c r="BH520" s="212">
        <f>IF(N520="sníž. přenesená",J520,0)</f>
        <v>0</v>
      </c>
      <c r="BI520" s="212">
        <f>IF(N520="nulová",J520,0)</f>
        <v>0</v>
      </c>
      <c r="BJ520" s="17" t="s">
        <v>139</v>
      </c>
      <c r="BK520" s="212">
        <f>ROUND(I520*H520,2)</f>
        <v>0</v>
      </c>
      <c r="BL520" s="17" t="s">
        <v>160</v>
      </c>
      <c r="BM520" s="211" t="s">
        <v>936</v>
      </c>
    </row>
    <row r="521" s="2" customFormat="1">
      <c r="A521" s="38"/>
      <c r="B521" s="39"/>
      <c r="C521" s="40"/>
      <c r="D521" s="213" t="s">
        <v>141</v>
      </c>
      <c r="E521" s="40"/>
      <c r="F521" s="214" t="s">
        <v>937</v>
      </c>
      <c r="G521" s="40"/>
      <c r="H521" s="40"/>
      <c r="I521" s="215"/>
      <c r="J521" s="40"/>
      <c r="K521" s="40"/>
      <c r="L521" s="44"/>
      <c r="M521" s="216"/>
      <c r="N521" s="217"/>
      <c r="O521" s="85"/>
      <c r="P521" s="85"/>
      <c r="Q521" s="85"/>
      <c r="R521" s="85"/>
      <c r="S521" s="85"/>
      <c r="T521" s="86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T521" s="17" t="s">
        <v>141</v>
      </c>
      <c r="AU521" s="17" t="s">
        <v>138</v>
      </c>
    </row>
    <row r="522" s="2" customFormat="1">
      <c r="A522" s="38"/>
      <c r="B522" s="39"/>
      <c r="C522" s="40"/>
      <c r="D522" s="218" t="s">
        <v>143</v>
      </c>
      <c r="E522" s="40"/>
      <c r="F522" s="219" t="s">
        <v>938</v>
      </c>
      <c r="G522" s="40"/>
      <c r="H522" s="40"/>
      <c r="I522" s="215"/>
      <c r="J522" s="40"/>
      <c r="K522" s="40"/>
      <c r="L522" s="44"/>
      <c r="M522" s="216"/>
      <c r="N522" s="217"/>
      <c r="O522" s="85"/>
      <c r="P522" s="85"/>
      <c r="Q522" s="85"/>
      <c r="R522" s="85"/>
      <c r="S522" s="85"/>
      <c r="T522" s="86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T522" s="17" t="s">
        <v>143</v>
      </c>
      <c r="AU522" s="17" t="s">
        <v>138</v>
      </c>
    </row>
    <row r="523" s="2" customFormat="1" ht="16.5" customHeight="1">
      <c r="A523" s="38"/>
      <c r="B523" s="39"/>
      <c r="C523" s="199" t="s">
        <v>939</v>
      </c>
      <c r="D523" s="199" t="s">
        <v>133</v>
      </c>
      <c r="E523" s="200" t="s">
        <v>940</v>
      </c>
      <c r="F523" s="201" t="s">
        <v>941</v>
      </c>
      <c r="G523" s="202" t="s">
        <v>159</v>
      </c>
      <c r="H523" s="203">
        <v>4</v>
      </c>
      <c r="I523" s="204"/>
      <c r="J523" s="205">
        <f>ROUND(I523*H523,2)</f>
        <v>0</v>
      </c>
      <c r="K523" s="206"/>
      <c r="L523" s="44"/>
      <c r="M523" s="207" t="s">
        <v>19</v>
      </c>
      <c r="N523" s="208" t="s">
        <v>49</v>
      </c>
      <c r="O523" s="85"/>
      <c r="P523" s="209">
        <f>O523*H523</f>
        <v>0</v>
      </c>
      <c r="Q523" s="209">
        <v>3.0000000000000001E-05</v>
      </c>
      <c r="R523" s="209">
        <f>Q523*H523</f>
        <v>0.00012</v>
      </c>
      <c r="S523" s="209">
        <v>0</v>
      </c>
      <c r="T523" s="210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11" t="s">
        <v>160</v>
      </c>
      <c r="AT523" s="211" t="s">
        <v>133</v>
      </c>
      <c r="AU523" s="211" t="s">
        <v>138</v>
      </c>
      <c r="AY523" s="17" t="s">
        <v>129</v>
      </c>
      <c r="BE523" s="212">
        <f>IF(N523="základní",J523,0)</f>
        <v>0</v>
      </c>
      <c r="BF523" s="212">
        <f>IF(N523="snížená",J523,0)</f>
        <v>0</v>
      </c>
      <c r="BG523" s="212">
        <f>IF(N523="zákl. přenesená",J523,0)</f>
        <v>0</v>
      </c>
      <c r="BH523" s="212">
        <f>IF(N523="sníž. přenesená",J523,0)</f>
        <v>0</v>
      </c>
      <c r="BI523" s="212">
        <f>IF(N523="nulová",J523,0)</f>
        <v>0</v>
      </c>
      <c r="BJ523" s="17" t="s">
        <v>139</v>
      </c>
      <c r="BK523" s="212">
        <f>ROUND(I523*H523,2)</f>
        <v>0</v>
      </c>
      <c r="BL523" s="17" t="s">
        <v>160</v>
      </c>
      <c r="BM523" s="211" t="s">
        <v>942</v>
      </c>
    </row>
    <row r="524" s="2" customFormat="1">
      <c r="A524" s="38"/>
      <c r="B524" s="39"/>
      <c r="C524" s="40"/>
      <c r="D524" s="213" t="s">
        <v>141</v>
      </c>
      <c r="E524" s="40"/>
      <c r="F524" s="214" t="s">
        <v>943</v>
      </c>
      <c r="G524" s="40"/>
      <c r="H524" s="40"/>
      <c r="I524" s="215"/>
      <c r="J524" s="40"/>
      <c r="K524" s="40"/>
      <c r="L524" s="44"/>
      <c r="M524" s="216"/>
      <c r="N524" s="217"/>
      <c r="O524" s="85"/>
      <c r="P524" s="85"/>
      <c r="Q524" s="85"/>
      <c r="R524" s="85"/>
      <c r="S524" s="85"/>
      <c r="T524" s="86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T524" s="17" t="s">
        <v>141</v>
      </c>
      <c r="AU524" s="17" t="s">
        <v>138</v>
      </c>
    </row>
    <row r="525" s="2" customFormat="1">
      <c r="A525" s="38"/>
      <c r="B525" s="39"/>
      <c r="C525" s="40"/>
      <c r="D525" s="218" t="s">
        <v>143</v>
      </c>
      <c r="E525" s="40"/>
      <c r="F525" s="219" t="s">
        <v>944</v>
      </c>
      <c r="G525" s="40"/>
      <c r="H525" s="40"/>
      <c r="I525" s="215"/>
      <c r="J525" s="40"/>
      <c r="K525" s="40"/>
      <c r="L525" s="44"/>
      <c r="M525" s="216"/>
      <c r="N525" s="217"/>
      <c r="O525" s="85"/>
      <c r="P525" s="85"/>
      <c r="Q525" s="85"/>
      <c r="R525" s="85"/>
      <c r="S525" s="85"/>
      <c r="T525" s="86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T525" s="17" t="s">
        <v>143</v>
      </c>
      <c r="AU525" s="17" t="s">
        <v>138</v>
      </c>
    </row>
    <row r="526" s="2" customFormat="1" ht="16.5" customHeight="1">
      <c r="A526" s="38"/>
      <c r="B526" s="39"/>
      <c r="C526" s="199" t="s">
        <v>945</v>
      </c>
      <c r="D526" s="199" t="s">
        <v>133</v>
      </c>
      <c r="E526" s="200" t="s">
        <v>946</v>
      </c>
      <c r="F526" s="201" t="s">
        <v>947</v>
      </c>
      <c r="G526" s="202" t="s">
        <v>136</v>
      </c>
      <c r="H526" s="203">
        <v>4</v>
      </c>
      <c r="I526" s="204"/>
      <c r="J526" s="205">
        <f>ROUND(I526*H526,2)</f>
        <v>0</v>
      </c>
      <c r="K526" s="206"/>
      <c r="L526" s="44"/>
      <c r="M526" s="207" t="s">
        <v>19</v>
      </c>
      <c r="N526" s="208" t="s">
        <v>49</v>
      </c>
      <c r="O526" s="85"/>
      <c r="P526" s="209">
        <f>O526*H526</f>
        <v>0</v>
      </c>
      <c r="Q526" s="209">
        <v>0</v>
      </c>
      <c r="R526" s="209">
        <f>Q526*H526</f>
        <v>0</v>
      </c>
      <c r="S526" s="209">
        <v>0</v>
      </c>
      <c r="T526" s="210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211" t="s">
        <v>160</v>
      </c>
      <c r="AT526" s="211" t="s">
        <v>133</v>
      </c>
      <c r="AU526" s="211" t="s">
        <v>138</v>
      </c>
      <c r="AY526" s="17" t="s">
        <v>129</v>
      </c>
      <c r="BE526" s="212">
        <f>IF(N526="základní",J526,0)</f>
        <v>0</v>
      </c>
      <c r="BF526" s="212">
        <f>IF(N526="snížená",J526,0)</f>
        <v>0</v>
      </c>
      <c r="BG526" s="212">
        <f>IF(N526="zákl. přenesená",J526,0)</f>
        <v>0</v>
      </c>
      <c r="BH526" s="212">
        <f>IF(N526="sníž. přenesená",J526,0)</f>
        <v>0</v>
      </c>
      <c r="BI526" s="212">
        <f>IF(N526="nulová",J526,0)</f>
        <v>0</v>
      </c>
      <c r="BJ526" s="17" t="s">
        <v>139</v>
      </c>
      <c r="BK526" s="212">
        <f>ROUND(I526*H526,2)</f>
        <v>0</v>
      </c>
      <c r="BL526" s="17" t="s">
        <v>160</v>
      </c>
      <c r="BM526" s="211" t="s">
        <v>948</v>
      </c>
    </row>
    <row r="527" s="2" customFormat="1">
      <c r="A527" s="38"/>
      <c r="B527" s="39"/>
      <c r="C527" s="40"/>
      <c r="D527" s="213" t="s">
        <v>141</v>
      </c>
      <c r="E527" s="40"/>
      <c r="F527" s="214" t="s">
        <v>949</v>
      </c>
      <c r="G527" s="40"/>
      <c r="H527" s="40"/>
      <c r="I527" s="215"/>
      <c r="J527" s="40"/>
      <c r="K527" s="40"/>
      <c r="L527" s="44"/>
      <c r="M527" s="216"/>
      <c r="N527" s="217"/>
      <c r="O527" s="85"/>
      <c r="P527" s="85"/>
      <c r="Q527" s="85"/>
      <c r="R527" s="85"/>
      <c r="S527" s="85"/>
      <c r="T527" s="86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T527" s="17" t="s">
        <v>141</v>
      </c>
      <c r="AU527" s="17" t="s">
        <v>138</v>
      </c>
    </row>
    <row r="528" s="2" customFormat="1">
      <c r="A528" s="38"/>
      <c r="B528" s="39"/>
      <c r="C528" s="40"/>
      <c r="D528" s="218" t="s">
        <v>143</v>
      </c>
      <c r="E528" s="40"/>
      <c r="F528" s="219" t="s">
        <v>950</v>
      </c>
      <c r="G528" s="40"/>
      <c r="H528" s="40"/>
      <c r="I528" s="215"/>
      <c r="J528" s="40"/>
      <c r="K528" s="40"/>
      <c r="L528" s="44"/>
      <c r="M528" s="216"/>
      <c r="N528" s="217"/>
      <c r="O528" s="85"/>
      <c r="P528" s="85"/>
      <c r="Q528" s="85"/>
      <c r="R528" s="85"/>
      <c r="S528" s="85"/>
      <c r="T528" s="86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T528" s="17" t="s">
        <v>143</v>
      </c>
      <c r="AU528" s="17" t="s">
        <v>138</v>
      </c>
    </row>
    <row r="529" s="2" customFormat="1" ht="24.15" customHeight="1">
      <c r="A529" s="38"/>
      <c r="B529" s="39"/>
      <c r="C529" s="199" t="s">
        <v>951</v>
      </c>
      <c r="D529" s="199" t="s">
        <v>133</v>
      </c>
      <c r="E529" s="200" t="s">
        <v>952</v>
      </c>
      <c r="F529" s="201" t="s">
        <v>953</v>
      </c>
      <c r="G529" s="202" t="s">
        <v>267</v>
      </c>
      <c r="H529" s="203">
        <v>1</v>
      </c>
      <c r="I529" s="204"/>
      <c r="J529" s="205">
        <f>ROUND(I529*H529,2)</f>
        <v>0</v>
      </c>
      <c r="K529" s="206"/>
      <c r="L529" s="44"/>
      <c r="M529" s="207" t="s">
        <v>19</v>
      </c>
      <c r="N529" s="208" t="s">
        <v>49</v>
      </c>
      <c r="O529" s="85"/>
      <c r="P529" s="209">
        <f>O529*H529</f>
        <v>0</v>
      </c>
      <c r="Q529" s="209">
        <v>5.0000000000000002E-05</v>
      </c>
      <c r="R529" s="209">
        <f>Q529*H529</f>
        <v>5.0000000000000002E-05</v>
      </c>
      <c r="S529" s="209">
        <v>0</v>
      </c>
      <c r="T529" s="210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11" t="s">
        <v>160</v>
      </c>
      <c r="AT529" s="211" t="s">
        <v>133</v>
      </c>
      <c r="AU529" s="211" t="s">
        <v>138</v>
      </c>
      <c r="AY529" s="17" t="s">
        <v>129</v>
      </c>
      <c r="BE529" s="212">
        <f>IF(N529="základní",J529,0)</f>
        <v>0</v>
      </c>
      <c r="BF529" s="212">
        <f>IF(N529="snížená",J529,0)</f>
        <v>0</v>
      </c>
      <c r="BG529" s="212">
        <f>IF(N529="zákl. přenesená",J529,0)</f>
        <v>0</v>
      </c>
      <c r="BH529" s="212">
        <f>IF(N529="sníž. přenesená",J529,0)</f>
        <v>0</v>
      </c>
      <c r="BI529" s="212">
        <f>IF(N529="nulová",J529,0)</f>
        <v>0</v>
      </c>
      <c r="BJ529" s="17" t="s">
        <v>139</v>
      </c>
      <c r="BK529" s="212">
        <f>ROUND(I529*H529,2)</f>
        <v>0</v>
      </c>
      <c r="BL529" s="17" t="s">
        <v>160</v>
      </c>
      <c r="BM529" s="211" t="s">
        <v>954</v>
      </c>
    </row>
    <row r="530" s="2" customFormat="1">
      <c r="A530" s="38"/>
      <c r="B530" s="39"/>
      <c r="C530" s="40"/>
      <c r="D530" s="213" t="s">
        <v>141</v>
      </c>
      <c r="E530" s="40"/>
      <c r="F530" s="214" t="s">
        <v>955</v>
      </c>
      <c r="G530" s="40"/>
      <c r="H530" s="40"/>
      <c r="I530" s="215"/>
      <c r="J530" s="40"/>
      <c r="K530" s="40"/>
      <c r="L530" s="44"/>
      <c r="M530" s="216"/>
      <c r="N530" s="217"/>
      <c r="O530" s="85"/>
      <c r="P530" s="85"/>
      <c r="Q530" s="85"/>
      <c r="R530" s="85"/>
      <c r="S530" s="85"/>
      <c r="T530" s="86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T530" s="17" t="s">
        <v>141</v>
      </c>
      <c r="AU530" s="17" t="s">
        <v>138</v>
      </c>
    </row>
    <row r="531" s="2" customFormat="1">
      <c r="A531" s="38"/>
      <c r="B531" s="39"/>
      <c r="C531" s="40"/>
      <c r="D531" s="218" t="s">
        <v>143</v>
      </c>
      <c r="E531" s="40"/>
      <c r="F531" s="219" t="s">
        <v>956</v>
      </c>
      <c r="G531" s="40"/>
      <c r="H531" s="40"/>
      <c r="I531" s="215"/>
      <c r="J531" s="40"/>
      <c r="K531" s="40"/>
      <c r="L531" s="44"/>
      <c r="M531" s="216"/>
      <c r="N531" s="217"/>
      <c r="O531" s="85"/>
      <c r="P531" s="85"/>
      <c r="Q531" s="85"/>
      <c r="R531" s="85"/>
      <c r="S531" s="85"/>
      <c r="T531" s="86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T531" s="17" t="s">
        <v>143</v>
      </c>
      <c r="AU531" s="17" t="s">
        <v>138</v>
      </c>
    </row>
    <row r="532" s="2" customFormat="1" ht="24.15" customHeight="1">
      <c r="A532" s="38"/>
      <c r="B532" s="39"/>
      <c r="C532" s="199" t="s">
        <v>957</v>
      </c>
      <c r="D532" s="199" t="s">
        <v>133</v>
      </c>
      <c r="E532" s="200" t="s">
        <v>958</v>
      </c>
      <c r="F532" s="201" t="s">
        <v>959</v>
      </c>
      <c r="G532" s="202" t="s">
        <v>267</v>
      </c>
      <c r="H532" s="203">
        <v>1</v>
      </c>
      <c r="I532" s="204"/>
      <c r="J532" s="205">
        <f>ROUND(I532*H532,2)</f>
        <v>0</v>
      </c>
      <c r="K532" s="206"/>
      <c r="L532" s="44"/>
      <c r="M532" s="207" t="s">
        <v>19</v>
      </c>
      <c r="N532" s="208" t="s">
        <v>49</v>
      </c>
      <c r="O532" s="85"/>
      <c r="P532" s="209">
        <f>O532*H532</f>
        <v>0</v>
      </c>
      <c r="Q532" s="209">
        <v>0</v>
      </c>
      <c r="R532" s="209">
        <f>Q532*H532</f>
        <v>0</v>
      </c>
      <c r="S532" s="209">
        <v>0</v>
      </c>
      <c r="T532" s="210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11" t="s">
        <v>160</v>
      </c>
      <c r="AT532" s="211" t="s">
        <v>133</v>
      </c>
      <c r="AU532" s="211" t="s">
        <v>138</v>
      </c>
      <c r="AY532" s="17" t="s">
        <v>129</v>
      </c>
      <c r="BE532" s="212">
        <f>IF(N532="základní",J532,0)</f>
        <v>0</v>
      </c>
      <c r="BF532" s="212">
        <f>IF(N532="snížená",J532,0)</f>
        <v>0</v>
      </c>
      <c r="BG532" s="212">
        <f>IF(N532="zákl. přenesená",J532,0)</f>
        <v>0</v>
      </c>
      <c r="BH532" s="212">
        <f>IF(N532="sníž. přenesená",J532,0)</f>
        <v>0</v>
      </c>
      <c r="BI532" s="212">
        <f>IF(N532="nulová",J532,0)</f>
        <v>0</v>
      </c>
      <c r="BJ532" s="17" t="s">
        <v>139</v>
      </c>
      <c r="BK532" s="212">
        <f>ROUND(I532*H532,2)</f>
        <v>0</v>
      </c>
      <c r="BL532" s="17" t="s">
        <v>160</v>
      </c>
      <c r="BM532" s="211" t="s">
        <v>960</v>
      </c>
    </row>
    <row r="533" s="2" customFormat="1">
      <c r="A533" s="38"/>
      <c r="B533" s="39"/>
      <c r="C533" s="40"/>
      <c r="D533" s="213" t="s">
        <v>141</v>
      </c>
      <c r="E533" s="40"/>
      <c r="F533" s="214" t="s">
        <v>961</v>
      </c>
      <c r="G533" s="40"/>
      <c r="H533" s="40"/>
      <c r="I533" s="215"/>
      <c r="J533" s="40"/>
      <c r="K533" s="40"/>
      <c r="L533" s="44"/>
      <c r="M533" s="216"/>
      <c r="N533" s="217"/>
      <c r="O533" s="85"/>
      <c r="P533" s="85"/>
      <c r="Q533" s="85"/>
      <c r="R533" s="85"/>
      <c r="S533" s="85"/>
      <c r="T533" s="86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T533" s="17" t="s">
        <v>141</v>
      </c>
      <c r="AU533" s="17" t="s">
        <v>138</v>
      </c>
    </row>
    <row r="534" s="2" customFormat="1">
      <c r="A534" s="38"/>
      <c r="B534" s="39"/>
      <c r="C534" s="40"/>
      <c r="D534" s="218" t="s">
        <v>143</v>
      </c>
      <c r="E534" s="40"/>
      <c r="F534" s="219" t="s">
        <v>962</v>
      </c>
      <c r="G534" s="40"/>
      <c r="H534" s="40"/>
      <c r="I534" s="215"/>
      <c r="J534" s="40"/>
      <c r="K534" s="40"/>
      <c r="L534" s="44"/>
      <c r="M534" s="216"/>
      <c r="N534" s="217"/>
      <c r="O534" s="85"/>
      <c r="P534" s="85"/>
      <c r="Q534" s="85"/>
      <c r="R534" s="85"/>
      <c r="S534" s="85"/>
      <c r="T534" s="86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T534" s="17" t="s">
        <v>143</v>
      </c>
      <c r="AU534" s="17" t="s">
        <v>138</v>
      </c>
    </row>
    <row r="535" s="2" customFormat="1" ht="24.15" customHeight="1">
      <c r="A535" s="38"/>
      <c r="B535" s="39"/>
      <c r="C535" s="199" t="s">
        <v>963</v>
      </c>
      <c r="D535" s="199" t="s">
        <v>133</v>
      </c>
      <c r="E535" s="200" t="s">
        <v>964</v>
      </c>
      <c r="F535" s="201" t="s">
        <v>965</v>
      </c>
      <c r="G535" s="202" t="s">
        <v>267</v>
      </c>
      <c r="H535" s="203">
        <v>1</v>
      </c>
      <c r="I535" s="204"/>
      <c r="J535" s="205">
        <f>ROUND(I535*H535,2)</f>
        <v>0</v>
      </c>
      <c r="K535" s="206"/>
      <c r="L535" s="44"/>
      <c r="M535" s="207" t="s">
        <v>19</v>
      </c>
      <c r="N535" s="208" t="s">
        <v>49</v>
      </c>
      <c r="O535" s="85"/>
      <c r="P535" s="209">
        <f>O535*H535</f>
        <v>0</v>
      </c>
      <c r="Q535" s="209">
        <v>0.00093000000000000005</v>
      </c>
      <c r="R535" s="209">
        <f>Q535*H535</f>
        <v>0.00093000000000000005</v>
      </c>
      <c r="S535" s="209">
        <v>0</v>
      </c>
      <c r="T535" s="210">
        <f>S535*H535</f>
        <v>0</v>
      </c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R535" s="211" t="s">
        <v>160</v>
      </c>
      <c r="AT535" s="211" t="s">
        <v>133</v>
      </c>
      <c r="AU535" s="211" t="s">
        <v>138</v>
      </c>
      <c r="AY535" s="17" t="s">
        <v>129</v>
      </c>
      <c r="BE535" s="212">
        <f>IF(N535="základní",J535,0)</f>
        <v>0</v>
      </c>
      <c r="BF535" s="212">
        <f>IF(N535="snížená",J535,0)</f>
        <v>0</v>
      </c>
      <c r="BG535" s="212">
        <f>IF(N535="zákl. přenesená",J535,0)</f>
        <v>0</v>
      </c>
      <c r="BH535" s="212">
        <f>IF(N535="sníž. přenesená",J535,0)</f>
        <v>0</v>
      </c>
      <c r="BI535" s="212">
        <f>IF(N535="nulová",J535,0)</f>
        <v>0</v>
      </c>
      <c r="BJ535" s="17" t="s">
        <v>139</v>
      </c>
      <c r="BK535" s="212">
        <f>ROUND(I535*H535,2)</f>
        <v>0</v>
      </c>
      <c r="BL535" s="17" t="s">
        <v>160</v>
      </c>
      <c r="BM535" s="211" t="s">
        <v>966</v>
      </c>
    </row>
    <row r="536" s="2" customFormat="1">
      <c r="A536" s="38"/>
      <c r="B536" s="39"/>
      <c r="C536" s="40"/>
      <c r="D536" s="213" t="s">
        <v>141</v>
      </c>
      <c r="E536" s="40"/>
      <c r="F536" s="214" t="s">
        <v>967</v>
      </c>
      <c r="G536" s="40"/>
      <c r="H536" s="40"/>
      <c r="I536" s="215"/>
      <c r="J536" s="40"/>
      <c r="K536" s="40"/>
      <c r="L536" s="44"/>
      <c r="M536" s="216"/>
      <c r="N536" s="217"/>
      <c r="O536" s="85"/>
      <c r="P536" s="85"/>
      <c r="Q536" s="85"/>
      <c r="R536" s="85"/>
      <c r="S536" s="85"/>
      <c r="T536" s="86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T536" s="17" t="s">
        <v>141</v>
      </c>
      <c r="AU536" s="17" t="s">
        <v>138</v>
      </c>
    </row>
    <row r="537" s="2" customFormat="1">
      <c r="A537" s="38"/>
      <c r="B537" s="39"/>
      <c r="C537" s="40"/>
      <c r="D537" s="218" t="s">
        <v>143</v>
      </c>
      <c r="E537" s="40"/>
      <c r="F537" s="219" t="s">
        <v>968</v>
      </c>
      <c r="G537" s="40"/>
      <c r="H537" s="40"/>
      <c r="I537" s="215"/>
      <c r="J537" s="40"/>
      <c r="K537" s="40"/>
      <c r="L537" s="44"/>
      <c r="M537" s="216"/>
      <c r="N537" s="217"/>
      <c r="O537" s="85"/>
      <c r="P537" s="85"/>
      <c r="Q537" s="85"/>
      <c r="R537" s="85"/>
      <c r="S537" s="85"/>
      <c r="T537" s="86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T537" s="17" t="s">
        <v>143</v>
      </c>
      <c r="AU537" s="17" t="s">
        <v>138</v>
      </c>
    </row>
    <row r="538" s="2" customFormat="1" ht="16.5" customHeight="1">
      <c r="A538" s="38"/>
      <c r="B538" s="39"/>
      <c r="C538" s="220" t="s">
        <v>969</v>
      </c>
      <c r="D538" s="220" t="s">
        <v>176</v>
      </c>
      <c r="E538" s="221" t="s">
        <v>970</v>
      </c>
      <c r="F538" s="222" t="s">
        <v>971</v>
      </c>
      <c r="G538" s="223" t="s">
        <v>148</v>
      </c>
      <c r="H538" s="224">
        <v>20</v>
      </c>
      <c r="I538" s="225"/>
      <c r="J538" s="226">
        <f>ROUND(I538*H538,2)</f>
        <v>0</v>
      </c>
      <c r="K538" s="227"/>
      <c r="L538" s="228"/>
      <c r="M538" s="229" t="s">
        <v>19</v>
      </c>
      <c r="N538" s="230" t="s">
        <v>49</v>
      </c>
      <c r="O538" s="85"/>
      <c r="P538" s="209">
        <f>O538*H538</f>
        <v>0</v>
      </c>
      <c r="Q538" s="209">
        <v>0.0118</v>
      </c>
      <c r="R538" s="209">
        <f>Q538*H538</f>
        <v>0.23599999999999999</v>
      </c>
      <c r="S538" s="209">
        <v>0</v>
      </c>
      <c r="T538" s="210">
        <f>S538*H538</f>
        <v>0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211" t="s">
        <v>196</v>
      </c>
      <c r="AT538" s="211" t="s">
        <v>176</v>
      </c>
      <c r="AU538" s="211" t="s">
        <v>138</v>
      </c>
      <c r="AY538" s="17" t="s">
        <v>129</v>
      </c>
      <c r="BE538" s="212">
        <f>IF(N538="základní",J538,0)</f>
        <v>0</v>
      </c>
      <c r="BF538" s="212">
        <f>IF(N538="snížená",J538,0)</f>
        <v>0</v>
      </c>
      <c r="BG538" s="212">
        <f>IF(N538="zákl. přenesená",J538,0)</f>
        <v>0</v>
      </c>
      <c r="BH538" s="212">
        <f>IF(N538="sníž. přenesená",J538,0)</f>
        <v>0</v>
      </c>
      <c r="BI538" s="212">
        <f>IF(N538="nulová",J538,0)</f>
        <v>0</v>
      </c>
      <c r="BJ538" s="17" t="s">
        <v>139</v>
      </c>
      <c r="BK538" s="212">
        <f>ROUND(I538*H538,2)</f>
        <v>0</v>
      </c>
      <c r="BL538" s="17" t="s">
        <v>160</v>
      </c>
      <c r="BM538" s="211" t="s">
        <v>972</v>
      </c>
    </row>
    <row r="539" s="2" customFormat="1">
      <c r="A539" s="38"/>
      <c r="B539" s="39"/>
      <c r="C539" s="40"/>
      <c r="D539" s="213" t="s">
        <v>141</v>
      </c>
      <c r="E539" s="40"/>
      <c r="F539" s="214" t="s">
        <v>971</v>
      </c>
      <c r="G539" s="40"/>
      <c r="H539" s="40"/>
      <c r="I539" s="215"/>
      <c r="J539" s="40"/>
      <c r="K539" s="40"/>
      <c r="L539" s="44"/>
      <c r="M539" s="216"/>
      <c r="N539" s="217"/>
      <c r="O539" s="85"/>
      <c r="P539" s="85"/>
      <c r="Q539" s="85"/>
      <c r="R539" s="85"/>
      <c r="S539" s="85"/>
      <c r="T539" s="86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T539" s="17" t="s">
        <v>141</v>
      </c>
      <c r="AU539" s="17" t="s">
        <v>138</v>
      </c>
    </row>
    <row r="540" s="2" customFormat="1">
      <c r="A540" s="38"/>
      <c r="B540" s="39"/>
      <c r="C540" s="40"/>
      <c r="D540" s="218" t="s">
        <v>143</v>
      </c>
      <c r="E540" s="40"/>
      <c r="F540" s="219" t="s">
        <v>973</v>
      </c>
      <c r="G540" s="40"/>
      <c r="H540" s="40"/>
      <c r="I540" s="215"/>
      <c r="J540" s="40"/>
      <c r="K540" s="40"/>
      <c r="L540" s="44"/>
      <c r="M540" s="216"/>
      <c r="N540" s="217"/>
      <c r="O540" s="85"/>
      <c r="P540" s="85"/>
      <c r="Q540" s="85"/>
      <c r="R540" s="85"/>
      <c r="S540" s="85"/>
      <c r="T540" s="86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T540" s="17" t="s">
        <v>143</v>
      </c>
      <c r="AU540" s="17" t="s">
        <v>138</v>
      </c>
    </row>
    <row r="541" s="2" customFormat="1" ht="24.15" customHeight="1">
      <c r="A541" s="38"/>
      <c r="B541" s="39"/>
      <c r="C541" s="220" t="s">
        <v>974</v>
      </c>
      <c r="D541" s="220" t="s">
        <v>176</v>
      </c>
      <c r="E541" s="221" t="s">
        <v>975</v>
      </c>
      <c r="F541" s="222" t="s">
        <v>976</v>
      </c>
      <c r="G541" s="223" t="s">
        <v>764</v>
      </c>
      <c r="H541" s="224">
        <v>50</v>
      </c>
      <c r="I541" s="225"/>
      <c r="J541" s="226">
        <f>ROUND(I541*H541,2)</f>
        <v>0</v>
      </c>
      <c r="K541" s="227"/>
      <c r="L541" s="228"/>
      <c r="M541" s="229" t="s">
        <v>19</v>
      </c>
      <c r="N541" s="230" t="s">
        <v>49</v>
      </c>
      <c r="O541" s="85"/>
      <c r="P541" s="209">
        <f>O541*H541</f>
        <v>0</v>
      </c>
      <c r="Q541" s="209">
        <v>0.001</v>
      </c>
      <c r="R541" s="209">
        <f>Q541*H541</f>
        <v>0.050000000000000003</v>
      </c>
      <c r="S541" s="209">
        <v>0</v>
      </c>
      <c r="T541" s="210">
        <f>S541*H541</f>
        <v>0</v>
      </c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R541" s="211" t="s">
        <v>196</v>
      </c>
      <c r="AT541" s="211" t="s">
        <v>176</v>
      </c>
      <c r="AU541" s="211" t="s">
        <v>138</v>
      </c>
      <c r="AY541" s="17" t="s">
        <v>129</v>
      </c>
      <c r="BE541" s="212">
        <f>IF(N541="základní",J541,0)</f>
        <v>0</v>
      </c>
      <c r="BF541" s="212">
        <f>IF(N541="snížená",J541,0)</f>
        <v>0</v>
      </c>
      <c r="BG541" s="212">
        <f>IF(N541="zákl. přenesená",J541,0)</f>
        <v>0</v>
      </c>
      <c r="BH541" s="212">
        <f>IF(N541="sníž. přenesená",J541,0)</f>
        <v>0</v>
      </c>
      <c r="BI541" s="212">
        <f>IF(N541="nulová",J541,0)</f>
        <v>0</v>
      </c>
      <c r="BJ541" s="17" t="s">
        <v>139</v>
      </c>
      <c r="BK541" s="212">
        <f>ROUND(I541*H541,2)</f>
        <v>0</v>
      </c>
      <c r="BL541" s="17" t="s">
        <v>160</v>
      </c>
      <c r="BM541" s="211" t="s">
        <v>977</v>
      </c>
    </row>
    <row r="542" s="2" customFormat="1">
      <c r="A542" s="38"/>
      <c r="B542" s="39"/>
      <c r="C542" s="40"/>
      <c r="D542" s="213" t="s">
        <v>141</v>
      </c>
      <c r="E542" s="40"/>
      <c r="F542" s="214" t="s">
        <v>978</v>
      </c>
      <c r="G542" s="40"/>
      <c r="H542" s="40"/>
      <c r="I542" s="215"/>
      <c r="J542" s="40"/>
      <c r="K542" s="40"/>
      <c r="L542" s="44"/>
      <c r="M542" s="216"/>
      <c r="N542" s="217"/>
      <c r="O542" s="85"/>
      <c r="P542" s="85"/>
      <c r="Q542" s="85"/>
      <c r="R542" s="85"/>
      <c r="S542" s="85"/>
      <c r="T542" s="86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T542" s="17" t="s">
        <v>141</v>
      </c>
      <c r="AU542" s="17" t="s">
        <v>138</v>
      </c>
    </row>
    <row r="543" s="2" customFormat="1">
      <c r="A543" s="38"/>
      <c r="B543" s="39"/>
      <c r="C543" s="40"/>
      <c r="D543" s="218" t="s">
        <v>143</v>
      </c>
      <c r="E543" s="40"/>
      <c r="F543" s="219" t="s">
        <v>979</v>
      </c>
      <c r="G543" s="40"/>
      <c r="H543" s="40"/>
      <c r="I543" s="215"/>
      <c r="J543" s="40"/>
      <c r="K543" s="40"/>
      <c r="L543" s="44"/>
      <c r="M543" s="216"/>
      <c r="N543" s="217"/>
      <c r="O543" s="85"/>
      <c r="P543" s="85"/>
      <c r="Q543" s="85"/>
      <c r="R543" s="85"/>
      <c r="S543" s="85"/>
      <c r="T543" s="86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T543" s="17" t="s">
        <v>143</v>
      </c>
      <c r="AU543" s="17" t="s">
        <v>138</v>
      </c>
    </row>
    <row r="544" s="2" customFormat="1" ht="21.75" customHeight="1">
      <c r="A544" s="38"/>
      <c r="B544" s="39"/>
      <c r="C544" s="220" t="s">
        <v>980</v>
      </c>
      <c r="D544" s="220" t="s">
        <v>176</v>
      </c>
      <c r="E544" s="221" t="s">
        <v>981</v>
      </c>
      <c r="F544" s="222" t="s">
        <v>982</v>
      </c>
      <c r="G544" s="223" t="s">
        <v>764</v>
      </c>
      <c r="H544" s="224">
        <v>3</v>
      </c>
      <c r="I544" s="225"/>
      <c r="J544" s="226">
        <f>ROUND(I544*H544,2)</f>
        <v>0</v>
      </c>
      <c r="K544" s="227"/>
      <c r="L544" s="228"/>
      <c r="M544" s="229" t="s">
        <v>19</v>
      </c>
      <c r="N544" s="230" t="s">
        <v>49</v>
      </c>
      <c r="O544" s="85"/>
      <c r="P544" s="209">
        <f>O544*H544</f>
        <v>0</v>
      </c>
      <c r="Q544" s="209">
        <v>0.001</v>
      </c>
      <c r="R544" s="209">
        <f>Q544*H544</f>
        <v>0.0030000000000000001</v>
      </c>
      <c r="S544" s="209">
        <v>0</v>
      </c>
      <c r="T544" s="210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211" t="s">
        <v>196</v>
      </c>
      <c r="AT544" s="211" t="s">
        <v>176</v>
      </c>
      <c r="AU544" s="211" t="s">
        <v>138</v>
      </c>
      <c r="AY544" s="17" t="s">
        <v>129</v>
      </c>
      <c r="BE544" s="212">
        <f>IF(N544="základní",J544,0)</f>
        <v>0</v>
      </c>
      <c r="BF544" s="212">
        <f>IF(N544="snížená",J544,0)</f>
        <v>0</v>
      </c>
      <c r="BG544" s="212">
        <f>IF(N544="zákl. přenesená",J544,0)</f>
        <v>0</v>
      </c>
      <c r="BH544" s="212">
        <f>IF(N544="sníž. přenesená",J544,0)</f>
        <v>0</v>
      </c>
      <c r="BI544" s="212">
        <f>IF(N544="nulová",J544,0)</f>
        <v>0</v>
      </c>
      <c r="BJ544" s="17" t="s">
        <v>139</v>
      </c>
      <c r="BK544" s="212">
        <f>ROUND(I544*H544,2)</f>
        <v>0</v>
      </c>
      <c r="BL544" s="17" t="s">
        <v>160</v>
      </c>
      <c r="BM544" s="211" t="s">
        <v>983</v>
      </c>
    </row>
    <row r="545" s="2" customFormat="1">
      <c r="A545" s="38"/>
      <c r="B545" s="39"/>
      <c r="C545" s="40"/>
      <c r="D545" s="213" t="s">
        <v>141</v>
      </c>
      <c r="E545" s="40"/>
      <c r="F545" s="214" t="s">
        <v>984</v>
      </c>
      <c r="G545" s="40"/>
      <c r="H545" s="40"/>
      <c r="I545" s="215"/>
      <c r="J545" s="40"/>
      <c r="K545" s="40"/>
      <c r="L545" s="44"/>
      <c r="M545" s="216"/>
      <c r="N545" s="217"/>
      <c r="O545" s="85"/>
      <c r="P545" s="85"/>
      <c r="Q545" s="85"/>
      <c r="R545" s="85"/>
      <c r="S545" s="85"/>
      <c r="T545" s="86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T545" s="17" t="s">
        <v>141</v>
      </c>
      <c r="AU545" s="17" t="s">
        <v>138</v>
      </c>
    </row>
    <row r="546" s="2" customFormat="1">
      <c r="A546" s="38"/>
      <c r="B546" s="39"/>
      <c r="C546" s="40"/>
      <c r="D546" s="218" t="s">
        <v>143</v>
      </c>
      <c r="E546" s="40"/>
      <c r="F546" s="219" t="s">
        <v>985</v>
      </c>
      <c r="G546" s="40"/>
      <c r="H546" s="40"/>
      <c r="I546" s="215"/>
      <c r="J546" s="40"/>
      <c r="K546" s="40"/>
      <c r="L546" s="44"/>
      <c r="M546" s="216"/>
      <c r="N546" s="217"/>
      <c r="O546" s="85"/>
      <c r="P546" s="85"/>
      <c r="Q546" s="85"/>
      <c r="R546" s="85"/>
      <c r="S546" s="85"/>
      <c r="T546" s="86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T546" s="17" t="s">
        <v>143</v>
      </c>
      <c r="AU546" s="17" t="s">
        <v>138</v>
      </c>
    </row>
    <row r="547" s="12" customFormat="1" ht="22.8" customHeight="1">
      <c r="A547" s="12"/>
      <c r="B547" s="183"/>
      <c r="C547" s="184"/>
      <c r="D547" s="185" t="s">
        <v>74</v>
      </c>
      <c r="E547" s="197" t="s">
        <v>986</v>
      </c>
      <c r="F547" s="197" t="s">
        <v>987</v>
      </c>
      <c r="G547" s="184"/>
      <c r="H547" s="184"/>
      <c r="I547" s="187"/>
      <c r="J547" s="198">
        <f>BK547</f>
        <v>0</v>
      </c>
      <c r="K547" s="184"/>
      <c r="L547" s="189"/>
      <c r="M547" s="190"/>
      <c r="N547" s="191"/>
      <c r="O547" s="191"/>
      <c r="P547" s="192">
        <f>SUM(P548:P582)</f>
        <v>0</v>
      </c>
      <c r="Q547" s="191"/>
      <c r="R547" s="192">
        <f>SUM(R548:R582)</f>
        <v>0.01387</v>
      </c>
      <c r="S547" s="191"/>
      <c r="T547" s="193">
        <f>SUM(T548:T582)</f>
        <v>0</v>
      </c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R547" s="194" t="s">
        <v>138</v>
      </c>
      <c r="AT547" s="195" t="s">
        <v>74</v>
      </c>
      <c r="AU547" s="195" t="s">
        <v>80</v>
      </c>
      <c r="AY547" s="194" t="s">
        <v>129</v>
      </c>
      <c r="BK547" s="196">
        <f>SUM(BK548:BK582)</f>
        <v>0</v>
      </c>
    </row>
    <row r="548" s="2" customFormat="1" ht="24.15" customHeight="1">
      <c r="A548" s="38"/>
      <c r="B548" s="39"/>
      <c r="C548" s="199" t="s">
        <v>988</v>
      </c>
      <c r="D548" s="199" t="s">
        <v>133</v>
      </c>
      <c r="E548" s="200" t="s">
        <v>989</v>
      </c>
      <c r="F548" s="201" t="s">
        <v>990</v>
      </c>
      <c r="G548" s="202" t="s">
        <v>216</v>
      </c>
      <c r="H548" s="203">
        <v>7</v>
      </c>
      <c r="I548" s="204"/>
      <c r="J548" s="205">
        <f>ROUND(I548*H548,2)</f>
        <v>0</v>
      </c>
      <c r="K548" s="206"/>
      <c r="L548" s="44"/>
      <c r="M548" s="207" t="s">
        <v>19</v>
      </c>
      <c r="N548" s="208" t="s">
        <v>49</v>
      </c>
      <c r="O548" s="85"/>
      <c r="P548" s="209">
        <f>O548*H548</f>
        <v>0</v>
      </c>
      <c r="Q548" s="209">
        <v>0.00013999999999999999</v>
      </c>
      <c r="R548" s="209">
        <f>Q548*H548</f>
        <v>0.00097999999999999997</v>
      </c>
      <c r="S548" s="209">
        <v>0</v>
      </c>
      <c r="T548" s="210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11" t="s">
        <v>160</v>
      </c>
      <c r="AT548" s="211" t="s">
        <v>133</v>
      </c>
      <c r="AU548" s="211" t="s">
        <v>138</v>
      </c>
      <c r="AY548" s="17" t="s">
        <v>129</v>
      </c>
      <c r="BE548" s="212">
        <f>IF(N548="základní",J548,0)</f>
        <v>0</v>
      </c>
      <c r="BF548" s="212">
        <f>IF(N548="snížená",J548,0)</f>
        <v>0</v>
      </c>
      <c r="BG548" s="212">
        <f>IF(N548="zákl. přenesená",J548,0)</f>
        <v>0</v>
      </c>
      <c r="BH548" s="212">
        <f>IF(N548="sníž. přenesená",J548,0)</f>
        <v>0</v>
      </c>
      <c r="BI548" s="212">
        <f>IF(N548="nulová",J548,0)</f>
        <v>0</v>
      </c>
      <c r="BJ548" s="17" t="s">
        <v>139</v>
      </c>
      <c r="BK548" s="212">
        <f>ROUND(I548*H548,2)</f>
        <v>0</v>
      </c>
      <c r="BL548" s="17" t="s">
        <v>160</v>
      </c>
      <c r="BM548" s="211" t="s">
        <v>991</v>
      </c>
    </row>
    <row r="549" s="2" customFormat="1">
      <c r="A549" s="38"/>
      <c r="B549" s="39"/>
      <c r="C549" s="40"/>
      <c r="D549" s="213" t="s">
        <v>141</v>
      </c>
      <c r="E549" s="40"/>
      <c r="F549" s="214" t="s">
        <v>992</v>
      </c>
      <c r="G549" s="40"/>
      <c r="H549" s="40"/>
      <c r="I549" s="215"/>
      <c r="J549" s="40"/>
      <c r="K549" s="40"/>
      <c r="L549" s="44"/>
      <c r="M549" s="216"/>
      <c r="N549" s="217"/>
      <c r="O549" s="85"/>
      <c r="P549" s="85"/>
      <c r="Q549" s="85"/>
      <c r="R549" s="85"/>
      <c r="S549" s="85"/>
      <c r="T549" s="86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T549" s="17" t="s">
        <v>141</v>
      </c>
      <c r="AU549" s="17" t="s">
        <v>138</v>
      </c>
    </row>
    <row r="550" s="2" customFormat="1">
      <c r="A550" s="38"/>
      <c r="B550" s="39"/>
      <c r="C550" s="40"/>
      <c r="D550" s="218" t="s">
        <v>143</v>
      </c>
      <c r="E550" s="40"/>
      <c r="F550" s="219" t="s">
        <v>993</v>
      </c>
      <c r="G550" s="40"/>
      <c r="H550" s="40"/>
      <c r="I550" s="215"/>
      <c r="J550" s="40"/>
      <c r="K550" s="40"/>
      <c r="L550" s="44"/>
      <c r="M550" s="216"/>
      <c r="N550" s="217"/>
      <c r="O550" s="85"/>
      <c r="P550" s="85"/>
      <c r="Q550" s="85"/>
      <c r="R550" s="85"/>
      <c r="S550" s="85"/>
      <c r="T550" s="86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T550" s="17" t="s">
        <v>143</v>
      </c>
      <c r="AU550" s="17" t="s">
        <v>138</v>
      </c>
    </row>
    <row r="551" s="2" customFormat="1" ht="24.15" customHeight="1">
      <c r="A551" s="38"/>
      <c r="B551" s="39"/>
      <c r="C551" s="199" t="s">
        <v>994</v>
      </c>
      <c r="D551" s="199" t="s">
        <v>133</v>
      </c>
      <c r="E551" s="200" t="s">
        <v>995</v>
      </c>
      <c r="F551" s="201" t="s">
        <v>996</v>
      </c>
      <c r="G551" s="202" t="s">
        <v>148</v>
      </c>
      <c r="H551" s="203">
        <v>7</v>
      </c>
      <c r="I551" s="204"/>
      <c r="J551" s="205">
        <f>ROUND(I551*H551,2)</f>
        <v>0</v>
      </c>
      <c r="K551" s="206"/>
      <c r="L551" s="44"/>
      <c r="M551" s="207" t="s">
        <v>19</v>
      </c>
      <c r="N551" s="208" t="s">
        <v>49</v>
      </c>
      <c r="O551" s="85"/>
      <c r="P551" s="209">
        <f>O551*H551</f>
        <v>0</v>
      </c>
      <c r="Q551" s="209">
        <v>0.00017000000000000001</v>
      </c>
      <c r="R551" s="209">
        <f>Q551*H551</f>
        <v>0.0011900000000000001</v>
      </c>
      <c r="S551" s="209">
        <v>0</v>
      </c>
      <c r="T551" s="210">
        <f>S551*H551</f>
        <v>0</v>
      </c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211" t="s">
        <v>160</v>
      </c>
      <c r="AT551" s="211" t="s">
        <v>133</v>
      </c>
      <c r="AU551" s="211" t="s">
        <v>138</v>
      </c>
      <c r="AY551" s="17" t="s">
        <v>129</v>
      </c>
      <c r="BE551" s="212">
        <f>IF(N551="základní",J551,0)</f>
        <v>0</v>
      </c>
      <c r="BF551" s="212">
        <f>IF(N551="snížená",J551,0)</f>
        <v>0</v>
      </c>
      <c r="BG551" s="212">
        <f>IF(N551="zákl. přenesená",J551,0)</f>
        <v>0</v>
      </c>
      <c r="BH551" s="212">
        <f>IF(N551="sníž. přenesená",J551,0)</f>
        <v>0</v>
      </c>
      <c r="BI551" s="212">
        <f>IF(N551="nulová",J551,0)</f>
        <v>0</v>
      </c>
      <c r="BJ551" s="17" t="s">
        <v>139</v>
      </c>
      <c r="BK551" s="212">
        <f>ROUND(I551*H551,2)</f>
        <v>0</v>
      </c>
      <c r="BL551" s="17" t="s">
        <v>160</v>
      </c>
      <c r="BM551" s="211" t="s">
        <v>997</v>
      </c>
    </row>
    <row r="552" s="2" customFormat="1">
      <c r="A552" s="38"/>
      <c r="B552" s="39"/>
      <c r="C552" s="40"/>
      <c r="D552" s="213" t="s">
        <v>141</v>
      </c>
      <c r="E552" s="40"/>
      <c r="F552" s="214" t="s">
        <v>998</v>
      </c>
      <c r="G552" s="40"/>
      <c r="H552" s="40"/>
      <c r="I552" s="215"/>
      <c r="J552" s="40"/>
      <c r="K552" s="40"/>
      <c r="L552" s="44"/>
      <c r="M552" s="216"/>
      <c r="N552" s="217"/>
      <c r="O552" s="85"/>
      <c r="P552" s="85"/>
      <c r="Q552" s="85"/>
      <c r="R552" s="85"/>
      <c r="S552" s="85"/>
      <c r="T552" s="86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T552" s="17" t="s">
        <v>141</v>
      </c>
      <c r="AU552" s="17" t="s">
        <v>138</v>
      </c>
    </row>
    <row r="553" s="2" customFormat="1">
      <c r="A553" s="38"/>
      <c r="B553" s="39"/>
      <c r="C553" s="40"/>
      <c r="D553" s="218" t="s">
        <v>143</v>
      </c>
      <c r="E553" s="40"/>
      <c r="F553" s="219" t="s">
        <v>999</v>
      </c>
      <c r="G553" s="40"/>
      <c r="H553" s="40"/>
      <c r="I553" s="215"/>
      <c r="J553" s="40"/>
      <c r="K553" s="40"/>
      <c r="L553" s="44"/>
      <c r="M553" s="216"/>
      <c r="N553" s="217"/>
      <c r="O553" s="85"/>
      <c r="P553" s="85"/>
      <c r="Q553" s="85"/>
      <c r="R553" s="85"/>
      <c r="S553" s="85"/>
      <c r="T553" s="86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T553" s="17" t="s">
        <v>143</v>
      </c>
      <c r="AU553" s="17" t="s">
        <v>138</v>
      </c>
    </row>
    <row r="554" s="2" customFormat="1" ht="21.75" customHeight="1">
      <c r="A554" s="38"/>
      <c r="B554" s="39"/>
      <c r="C554" s="199" t="s">
        <v>1000</v>
      </c>
      <c r="D554" s="199" t="s">
        <v>133</v>
      </c>
      <c r="E554" s="200" t="s">
        <v>1001</v>
      </c>
      <c r="F554" s="201" t="s">
        <v>1002</v>
      </c>
      <c r="G554" s="202" t="s">
        <v>216</v>
      </c>
      <c r="H554" s="203">
        <v>3</v>
      </c>
      <c r="I554" s="204"/>
      <c r="J554" s="205">
        <f>ROUND(I554*H554,2)</f>
        <v>0</v>
      </c>
      <c r="K554" s="206"/>
      <c r="L554" s="44"/>
      <c r="M554" s="207" t="s">
        <v>19</v>
      </c>
      <c r="N554" s="208" t="s">
        <v>49</v>
      </c>
      <c r="O554" s="85"/>
      <c r="P554" s="209">
        <f>O554*H554</f>
        <v>0</v>
      </c>
      <c r="Q554" s="209">
        <v>0.00011</v>
      </c>
      <c r="R554" s="209">
        <f>Q554*H554</f>
        <v>0.00033</v>
      </c>
      <c r="S554" s="209">
        <v>0</v>
      </c>
      <c r="T554" s="210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211" t="s">
        <v>160</v>
      </c>
      <c r="AT554" s="211" t="s">
        <v>133</v>
      </c>
      <c r="AU554" s="211" t="s">
        <v>138</v>
      </c>
      <c r="AY554" s="17" t="s">
        <v>129</v>
      </c>
      <c r="BE554" s="212">
        <f>IF(N554="základní",J554,0)</f>
        <v>0</v>
      </c>
      <c r="BF554" s="212">
        <f>IF(N554="snížená",J554,0)</f>
        <v>0</v>
      </c>
      <c r="BG554" s="212">
        <f>IF(N554="zákl. přenesená",J554,0)</f>
        <v>0</v>
      </c>
      <c r="BH554" s="212">
        <f>IF(N554="sníž. přenesená",J554,0)</f>
        <v>0</v>
      </c>
      <c r="BI554" s="212">
        <f>IF(N554="nulová",J554,0)</f>
        <v>0</v>
      </c>
      <c r="BJ554" s="17" t="s">
        <v>139</v>
      </c>
      <c r="BK554" s="212">
        <f>ROUND(I554*H554,2)</f>
        <v>0</v>
      </c>
      <c r="BL554" s="17" t="s">
        <v>160</v>
      </c>
      <c r="BM554" s="211" t="s">
        <v>1003</v>
      </c>
    </row>
    <row r="555" s="2" customFormat="1">
      <c r="A555" s="38"/>
      <c r="B555" s="39"/>
      <c r="C555" s="40"/>
      <c r="D555" s="213" t="s">
        <v>141</v>
      </c>
      <c r="E555" s="40"/>
      <c r="F555" s="214" t="s">
        <v>1004</v>
      </c>
      <c r="G555" s="40"/>
      <c r="H555" s="40"/>
      <c r="I555" s="215"/>
      <c r="J555" s="40"/>
      <c r="K555" s="40"/>
      <c r="L555" s="44"/>
      <c r="M555" s="216"/>
      <c r="N555" s="217"/>
      <c r="O555" s="85"/>
      <c r="P555" s="85"/>
      <c r="Q555" s="85"/>
      <c r="R555" s="85"/>
      <c r="S555" s="85"/>
      <c r="T555" s="86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T555" s="17" t="s">
        <v>141</v>
      </c>
      <c r="AU555" s="17" t="s">
        <v>138</v>
      </c>
    </row>
    <row r="556" s="2" customFormat="1">
      <c r="A556" s="38"/>
      <c r="B556" s="39"/>
      <c r="C556" s="40"/>
      <c r="D556" s="218" t="s">
        <v>143</v>
      </c>
      <c r="E556" s="40"/>
      <c r="F556" s="219" t="s">
        <v>1005</v>
      </c>
      <c r="G556" s="40"/>
      <c r="H556" s="40"/>
      <c r="I556" s="215"/>
      <c r="J556" s="40"/>
      <c r="K556" s="40"/>
      <c r="L556" s="44"/>
      <c r="M556" s="216"/>
      <c r="N556" s="217"/>
      <c r="O556" s="85"/>
      <c r="P556" s="85"/>
      <c r="Q556" s="85"/>
      <c r="R556" s="85"/>
      <c r="S556" s="85"/>
      <c r="T556" s="86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T556" s="17" t="s">
        <v>143</v>
      </c>
      <c r="AU556" s="17" t="s">
        <v>138</v>
      </c>
    </row>
    <row r="557" s="2" customFormat="1" ht="24.15" customHeight="1">
      <c r="A557" s="38"/>
      <c r="B557" s="39"/>
      <c r="C557" s="199" t="s">
        <v>1006</v>
      </c>
      <c r="D557" s="199" t="s">
        <v>133</v>
      </c>
      <c r="E557" s="200" t="s">
        <v>1007</v>
      </c>
      <c r="F557" s="201" t="s">
        <v>1008</v>
      </c>
      <c r="G557" s="202" t="s">
        <v>216</v>
      </c>
      <c r="H557" s="203">
        <v>3</v>
      </c>
      <c r="I557" s="204"/>
      <c r="J557" s="205">
        <f>ROUND(I557*H557,2)</f>
        <v>0</v>
      </c>
      <c r="K557" s="206"/>
      <c r="L557" s="44"/>
      <c r="M557" s="207" t="s">
        <v>19</v>
      </c>
      <c r="N557" s="208" t="s">
        <v>49</v>
      </c>
      <c r="O557" s="85"/>
      <c r="P557" s="209">
        <f>O557*H557</f>
        <v>0</v>
      </c>
      <c r="Q557" s="209">
        <v>0.00027</v>
      </c>
      <c r="R557" s="209">
        <f>Q557*H557</f>
        <v>0.00080999999999999996</v>
      </c>
      <c r="S557" s="209">
        <v>0</v>
      </c>
      <c r="T557" s="210">
        <f>S557*H557</f>
        <v>0</v>
      </c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R557" s="211" t="s">
        <v>160</v>
      </c>
      <c r="AT557" s="211" t="s">
        <v>133</v>
      </c>
      <c r="AU557" s="211" t="s">
        <v>138</v>
      </c>
      <c r="AY557" s="17" t="s">
        <v>129</v>
      </c>
      <c r="BE557" s="212">
        <f>IF(N557="základní",J557,0)</f>
        <v>0</v>
      </c>
      <c r="BF557" s="212">
        <f>IF(N557="snížená",J557,0)</f>
        <v>0</v>
      </c>
      <c r="BG557" s="212">
        <f>IF(N557="zákl. přenesená",J557,0)</f>
        <v>0</v>
      </c>
      <c r="BH557" s="212">
        <f>IF(N557="sníž. přenesená",J557,0)</f>
        <v>0</v>
      </c>
      <c r="BI557" s="212">
        <f>IF(N557="nulová",J557,0)</f>
        <v>0</v>
      </c>
      <c r="BJ557" s="17" t="s">
        <v>139</v>
      </c>
      <c r="BK557" s="212">
        <f>ROUND(I557*H557,2)</f>
        <v>0</v>
      </c>
      <c r="BL557" s="17" t="s">
        <v>160</v>
      </c>
      <c r="BM557" s="211" t="s">
        <v>1009</v>
      </c>
    </row>
    <row r="558" s="2" customFormat="1">
      <c r="A558" s="38"/>
      <c r="B558" s="39"/>
      <c r="C558" s="40"/>
      <c r="D558" s="213" t="s">
        <v>141</v>
      </c>
      <c r="E558" s="40"/>
      <c r="F558" s="214" t="s">
        <v>1010</v>
      </c>
      <c r="G558" s="40"/>
      <c r="H558" s="40"/>
      <c r="I558" s="215"/>
      <c r="J558" s="40"/>
      <c r="K558" s="40"/>
      <c r="L558" s="44"/>
      <c r="M558" s="216"/>
      <c r="N558" s="217"/>
      <c r="O558" s="85"/>
      <c r="P558" s="85"/>
      <c r="Q558" s="85"/>
      <c r="R558" s="85"/>
      <c r="S558" s="85"/>
      <c r="T558" s="86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T558" s="17" t="s">
        <v>141</v>
      </c>
      <c r="AU558" s="17" t="s">
        <v>138</v>
      </c>
    </row>
    <row r="559" s="2" customFormat="1">
      <c r="A559" s="38"/>
      <c r="B559" s="39"/>
      <c r="C559" s="40"/>
      <c r="D559" s="218" t="s">
        <v>143</v>
      </c>
      <c r="E559" s="40"/>
      <c r="F559" s="219" t="s">
        <v>1011</v>
      </c>
      <c r="G559" s="40"/>
      <c r="H559" s="40"/>
      <c r="I559" s="215"/>
      <c r="J559" s="40"/>
      <c r="K559" s="40"/>
      <c r="L559" s="44"/>
      <c r="M559" s="216"/>
      <c r="N559" s="217"/>
      <c r="O559" s="85"/>
      <c r="P559" s="85"/>
      <c r="Q559" s="85"/>
      <c r="R559" s="85"/>
      <c r="S559" s="85"/>
      <c r="T559" s="86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T559" s="17" t="s">
        <v>143</v>
      </c>
      <c r="AU559" s="17" t="s">
        <v>138</v>
      </c>
    </row>
    <row r="560" s="2" customFormat="1" ht="21.75" customHeight="1">
      <c r="A560" s="38"/>
      <c r="B560" s="39"/>
      <c r="C560" s="199" t="s">
        <v>1012</v>
      </c>
      <c r="D560" s="199" t="s">
        <v>133</v>
      </c>
      <c r="E560" s="200" t="s">
        <v>1013</v>
      </c>
      <c r="F560" s="201" t="s">
        <v>1014</v>
      </c>
      <c r="G560" s="202" t="s">
        <v>216</v>
      </c>
      <c r="H560" s="203">
        <v>3</v>
      </c>
      <c r="I560" s="204"/>
      <c r="J560" s="205">
        <f>ROUND(I560*H560,2)</f>
        <v>0</v>
      </c>
      <c r="K560" s="206"/>
      <c r="L560" s="44"/>
      <c r="M560" s="207" t="s">
        <v>19</v>
      </c>
      <c r="N560" s="208" t="s">
        <v>49</v>
      </c>
      <c r="O560" s="85"/>
      <c r="P560" s="209">
        <f>O560*H560</f>
        <v>0</v>
      </c>
      <c r="Q560" s="209">
        <v>0.00017000000000000001</v>
      </c>
      <c r="R560" s="209">
        <f>Q560*H560</f>
        <v>0.00051000000000000004</v>
      </c>
      <c r="S560" s="209">
        <v>0</v>
      </c>
      <c r="T560" s="210">
        <f>S560*H560</f>
        <v>0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211" t="s">
        <v>160</v>
      </c>
      <c r="AT560" s="211" t="s">
        <v>133</v>
      </c>
      <c r="AU560" s="211" t="s">
        <v>138</v>
      </c>
      <c r="AY560" s="17" t="s">
        <v>129</v>
      </c>
      <c r="BE560" s="212">
        <f>IF(N560="základní",J560,0)</f>
        <v>0</v>
      </c>
      <c r="BF560" s="212">
        <f>IF(N560="snížená",J560,0)</f>
        <v>0</v>
      </c>
      <c r="BG560" s="212">
        <f>IF(N560="zákl. přenesená",J560,0)</f>
        <v>0</v>
      </c>
      <c r="BH560" s="212">
        <f>IF(N560="sníž. přenesená",J560,0)</f>
        <v>0</v>
      </c>
      <c r="BI560" s="212">
        <f>IF(N560="nulová",J560,0)</f>
        <v>0</v>
      </c>
      <c r="BJ560" s="17" t="s">
        <v>139</v>
      </c>
      <c r="BK560" s="212">
        <f>ROUND(I560*H560,2)</f>
        <v>0</v>
      </c>
      <c r="BL560" s="17" t="s">
        <v>160</v>
      </c>
      <c r="BM560" s="211" t="s">
        <v>1015</v>
      </c>
    </row>
    <row r="561" s="2" customFormat="1">
      <c r="A561" s="38"/>
      <c r="B561" s="39"/>
      <c r="C561" s="40"/>
      <c r="D561" s="213" t="s">
        <v>141</v>
      </c>
      <c r="E561" s="40"/>
      <c r="F561" s="214" t="s">
        <v>1016</v>
      </c>
      <c r="G561" s="40"/>
      <c r="H561" s="40"/>
      <c r="I561" s="215"/>
      <c r="J561" s="40"/>
      <c r="K561" s="40"/>
      <c r="L561" s="44"/>
      <c r="M561" s="216"/>
      <c r="N561" s="217"/>
      <c r="O561" s="85"/>
      <c r="P561" s="85"/>
      <c r="Q561" s="85"/>
      <c r="R561" s="85"/>
      <c r="S561" s="85"/>
      <c r="T561" s="86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T561" s="17" t="s">
        <v>141</v>
      </c>
      <c r="AU561" s="17" t="s">
        <v>138</v>
      </c>
    </row>
    <row r="562" s="2" customFormat="1">
      <c r="A562" s="38"/>
      <c r="B562" s="39"/>
      <c r="C562" s="40"/>
      <c r="D562" s="218" t="s">
        <v>143</v>
      </c>
      <c r="E562" s="40"/>
      <c r="F562" s="219" t="s">
        <v>1017</v>
      </c>
      <c r="G562" s="40"/>
      <c r="H562" s="40"/>
      <c r="I562" s="215"/>
      <c r="J562" s="40"/>
      <c r="K562" s="40"/>
      <c r="L562" s="44"/>
      <c r="M562" s="216"/>
      <c r="N562" s="217"/>
      <c r="O562" s="85"/>
      <c r="P562" s="85"/>
      <c r="Q562" s="85"/>
      <c r="R562" s="85"/>
      <c r="S562" s="85"/>
      <c r="T562" s="86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T562" s="17" t="s">
        <v>143</v>
      </c>
      <c r="AU562" s="17" t="s">
        <v>138</v>
      </c>
    </row>
    <row r="563" s="2" customFormat="1" ht="21.75" customHeight="1">
      <c r="A563" s="38"/>
      <c r="B563" s="39"/>
      <c r="C563" s="199" t="s">
        <v>1018</v>
      </c>
      <c r="D563" s="199" t="s">
        <v>133</v>
      </c>
      <c r="E563" s="200" t="s">
        <v>1019</v>
      </c>
      <c r="F563" s="201" t="s">
        <v>1020</v>
      </c>
      <c r="G563" s="202" t="s">
        <v>216</v>
      </c>
      <c r="H563" s="203">
        <v>3</v>
      </c>
      <c r="I563" s="204"/>
      <c r="J563" s="205">
        <f>ROUND(I563*H563,2)</f>
        <v>0</v>
      </c>
      <c r="K563" s="206"/>
      <c r="L563" s="44"/>
      <c r="M563" s="207" t="s">
        <v>19</v>
      </c>
      <c r="N563" s="208" t="s">
        <v>49</v>
      </c>
      <c r="O563" s="85"/>
      <c r="P563" s="209">
        <f>O563*H563</f>
        <v>0</v>
      </c>
      <c r="Q563" s="209">
        <v>0.00022000000000000001</v>
      </c>
      <c r="R563" s="209">
        <f>Q563*H563</f>
        <v>0.00066</v>
      </c>
      <c r="S563" s="209">
        <v>0</v>
      </c>
      <c r="T563" s="210">
        <f>S563*H563</f>
        <v>0</v>
      </c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R563" s="211" t="s">
        <v>160</v>
      </c>
      <c r="AT563" s="211" t="s">
        <v>133</v>
      </c>
      <c r="AU563" s="211" t="s">
        <v>138</v>
      </c>
      <c r="AY563" s="17" t="s">
        <v>129</v>
      </c>
      <c r="BE563" s="212">
        <f>IF(N563="základní",J563,0)</f>
        <v>0</v>
      </c>
      <c r="BF563" s="212">
        <f>IF(N563="snížená",J563,0)</f>
        <v>0</v>
      </c>
      <c r="BG563" s="212">
        <f>IF(N563="zákl. přenesená",J563,0)</f>
        <v>0</v>
      </c>
      <c r="BH563" s="212">
        <f>IF(N563="sníž. přenesená",J563,0)</f>
        <v>0</v>
      </c>
      <c r="BI563" s="212">
        <f>IF(N563="nulová",J563,0)</f>
        <v>0</v>
      </c>
      <c r="BJ563" s="17" t="s">
        <v>139</v>
      </c>
      <c r="BK563" s="212">
        <f>ROUND(I563*H563,2)</f>
        <v>0</v>
      </c>
      <c r="BL563" s="17" t="s">
        <v>160</v>
      </c>
      <c r="BM563" s="211" t="s">
        <v>1021</v>
      </c>
    </row>
    <row r="564" s="2" customFormat="1">
      <c r="A564" s="38"/>
      <c r="B564" s="39"/>
      <c r="C564" s="40"/>
      <c r="D564" s="213" t="s">
        <v>141</v>
      </c>
      <c r="E564" s="40"/>
      <c r="F564" s="214" t="s">
        <v>1022</v>
      </c>
      <c r="G564" s="40"/>
      <c r="H564" s="40"/>
      <c r="I564" s="215"/>
      <c r="J564" s="40"/>
      <c r="K564" s="40"/>
      <c r="L564" s="44"/>
      <c r="M564" s="216"/>
      <c r="N564" s="217"/>
      <c r="O564" s="85"/>
      <c r="P564" s="85"/>
      <c r="Q564" s="85"/>
      <c r="R564" s="85"/>
      <c r="S564" s="85"/>
      <c r="T564" s="86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T564" s="17" t="s">
        <v>141</v>
      </c>
      <c r="AU564" s="17" t="s">
        <v>138</v>
      </c>
    </row>
    <row r="565" s="2" customFormat="1">
      <c r="A565" s="38"/>
      <c r="B565" s="39"/>
      <c r="C565" s="40"/>
      <c r="D565" s="218" t="s">
        <v>143</v>
      </c>
      <c r="E565" s="40"/>
      <c r="F565" s="219" t="s">
        <v>1023</v>
      </c>
      <c r="G565" s="40"/>
      <c r="H565" s="40"/>
      <c r="I565" s="215"/>
      <c r="J565" s="40"/>
      <c r="K565" s="40"/>
      <c r="L565" s="44"/>
      <c r="M565" s="216"/>
      <c r="N565" s="217"/>
      <c r="O565" s="85"/>
      <c r="P565" s="85"/>
      <c r="Q565" s="85"/>
      <c r="R565" s="85"/>
      <c r="S565" s="85"/>
      <c r="T565" s="86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T565" s="17" t="s">
        <v>143</v>
      </c>
      <c r="AU565" s="17" t="s">
        <v>138</v>
      </c>
    </row>
    <row r="566" s="2" customFormat="1" ht="16.5" customHeight="1">
      <c r="A566" s="38"/>
      <c r="B566" s="39"/>
      <c r="C566" s="199" t="s">
        <v>1024</v>
      </c>
      <c r="D566" s="199" t="s">
        <v>133</v>
      </c>
      <c r="E566" s="200" t="s">
        <v>1025</v>
      </c>
      <c r="F566" s="201" t="s">
        <v>1026</v>
      </c>
      <c r="G566" s="202" t="s">
        <v>267</v>
      </c>
      <c r="H566" s="203">
        <v>1</v>
      </c>
      <c r="I566" s="204"/>
      <c r="J566" s="205">
        <f>ROUND(I566*H566,2)</f>
        <v>0</v>
      </c>
      <c r="K566" s="206"/>
      <c r="L566" s="44"/>
      <c r="M566" s="207" t="s">
        <v>19</v>
      </c>
      <c r="N566" s="208" t="s">
        <v>49</v>
      </c>
      <c r="O566" s="85"/>
      <c r="P566" s="209">
        <f>O566*H566</f>
        <v>0</v>
      </c>
      <c r="Q566" s="209">
        <v>0</v>
      </c>
      <c r="R566" s="209">
        <f>Q566*H566</f>
        <v>0</v>
      </c>
      <c r="S566" s="209">
        <v>0</v>
      </c>
      <c r="T566" s="210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11" t="s">
        <v>160</v>
      </c>
      <c r="AT566" s="211" t="s">
        <v>133</v>
      </c>
      <c r="AU566" s="211" t="s">
        <v>138</v>
      </c>
      <c r="AY566" s="17" t="s">
        <v>129</v>
      </c>
      <c r="BE566" s="212">
        <f>IF(N566="základní",J566,0)</f>
        <v>0</v>
      </c>
      <c r="BF566" s="212">
        <f>IF(N566="snížená",J566,0)</f>
        <v>0</v>
      </c>
      <c r="BG566" s="212">
        <f>IF(N566="zákl. přenesená",J566,0)</f>
        <v>0</v>
      </c>
      <c r="BH566" s="212">
        <f>IF(N566="sníž. přenesená",J566,0)</f>
        <v>0</v>
      </c>
      <c r="BI566" s="212">
        <f>IF(N566="nulová",J566,0)</f>
        <v>0</v>
      </c>
      <c r="BJ566" s="17" t="s">
        <v>139</v>
      </c>
      <c r="BK566" s="212">
        <f>ROUND(I566*H566,2)</f>
        <v>0</v>
      </c>
      <c r="BL566" s="17" t="s">
        <v>160</v>
      </c>
      <c r="BM566" s="211" t="s">
        <v>1027</v>
      </c>
    </row>
    <row r="567" s="2" customFormat="1">
      <c r="A567" s="38"/>
      <c r="B567" s="39"/>
      <c r="C567" s="40"/>
      <c r="D567" s="213" t="s">
        <v>141</v>
      </c>
      <c r="E567" s="40"/>
      <c r="F567" s="214" t="s">
        <v>1028</v>
      </c>
      <c r="G567" s="40"/>
      <c r="H567" s="40"/>
      <c r="I567" s="215"/>
      <c r="J567" s="40"/>
      <c r="K567" s="40"/>
      <c r="L567" s="44"/>
      <c r="M567" s="216"/>
      <c r="N567" s="217"/>
      <c r="O567" s="85"/>
      <c r="P567" s="85"/>
      <c r="Q567" s="85"/>
      <c r="R567" s="85"/>
      <c r="S567" s="85"/>
      <c r="T567" s="86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T567" s="17" t="s">
        <v>141</v>
      </c>
      <c r="AU567" s="17" t="s">
        <v>138</v>
      </c>
    </row>
    <row r="568" s="2" customFormat="1">
      <c r="A568" s="38"/>
      <c r="B568" s="39"/>
      <c r="C568" s="40"/>
      <c r="D568" s="218" t="s">
        <v>143</v>
      </c>
      <c r="E568" s="40"/>
      <c r="F568" s="219" t="s">
        <v>1029</v>
      </c>
      <c r="G568" s="40"/>
      <c r="H568" s="40"/>
      <c r="I568" s="215"/>
      <c r="J568" s="40"/>
      <c r="K568" s="40"/>
      <c r="L568" s="44"/>
      <c r="M568" s="216"/>
      <c r="N568" s="217"/>
      <c r="O568" s="85"/>
      <c r="P568" s="85"/>
      <c r="Q568" s="85"/>
      <c r="R568" s="85"/>
      <c r="S568" s="85"/>
      <c r="T568" s="86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T568" s="17" t="s">
        <v>143</v>
      </c>
      <c r="AU568" s="17" t="s">
        <v>138</v>
      </c>
    </row>
    <row r="569" s="2" customFormat="1" ht="24.15" customHeight="1">
      <c r="A569" s="38"/>
      <c r="B569" s="39"/>
      <c r="C569" s="199" t="s">
        <v>1030</v>
      </c>
      <c r="D569" s="199" t="s">
        <v>133</v>
      </c>
      <c r="E569" s="200" t="s">
        <v>1031</v>
      </c>
      <c r="F569" s="201" t="s">
        <v>1032</v>
      </c>
      <c r="G569" s="202" t="s">
        <v>267</v>
      </c>
      <c r="H569" s="203">
        <v>1</v>
      </c>
      <c r="I569" s="204"/>
      <c r="J569" s="205">
        <f>ROUND(I569*H569,2)</f>
        <v>0</v>
      </c>
      <c r="K569" s="206"/>
      <c r="L569" s="44"/>
      <c r="M569" s="207" t="s">
        <v>19</v>
      </c>
      <c r="N569" s="208" t="s">
        <v>49</v>
      </c>
      <c r="O569" s="85"/>
      <c r="P569" s="209">
        <f>O569*H569</f>
        <v>0</v>
      </c>
      <c r="Q569" s="209">
        <v>0.00021000000000000001</v>
      </c>
      <c r="R569" s="209">
        <f>Q569*H569</f>
        <v>0.00021000000000000001</v>
      </c>
      <c r="S569" s="209">
        <v>0</v>
      </c>
      <c r="T569" s="210">
        <f>S569*H569</f>
        <v>0</v>
      </c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R569" s="211" t="s">
        <v>160</v>
      </c>
      <c r="AT569" s="211" t="s">
        <v>133</v>
      </c>
      <c r="AU569" s="211" t="s">
        <v>138</v>
      </c>
      <c r="AY569" s="17" t="s">
        <v>129</v>
      </c>
      <c r="BE569" s="212">
        <f>IF(N569="základní",J569,0)</f>
        <v>0</v>
      </c>
      <c r="BF569" s="212">
        <f>IF(N569="snížená",J569,0)</f>
        <v>0</v>
      </c>
      <c r="BG569" s="212">
        <f>IF(N569="zákl. přenesená",J569,0)</f>
        <v>0</v>
      </c>
      <c r="BH569" s="212">
        <f>IF(N569="sníž. přenesená",J569,0)</f>
        <v>0</v>
      </c>
      <c r="BI569" s="212">
        <f>IF(N569="nulová",J569,0)</f>
        <v>0</v>
      </c>
      <c r="BJ569" s="17" t="s">
        <v>139</v>
      </c>
      <c r="BK569" s="212">
        <f>ROUND(I569*H569,2)</f>
        <v>0</v>
      </c>
      <c r="BL569" s="17" t="s">
        <v>160</v>
      </c>
      <c r="BM569" s="211" t="s">
        <v>1033</v>
      </c>
    </row>
    <row r="570" s="2" customFormat="1">
      <c r="A570" s="38"/>
      <c r="B570" s="39"/>
      <c r="C570" s="40"/>
      <c r="D570" s="213" t="s">
        <v>141</v>
      </c>
      <c r="E570" s="40"/>
      <c r="F570" s="214" t="s">
        <v>1034</v>
      </c>
      <c r="G570" s="40"/>
      <c r="H570" s="40"/>
      <c r="I570" s="215"/>
      <c r="J570" s="40"/>
      <c r="K570" s="40"/>
      <c r="L570" s="44"/>
      <c r="M570" s="216"/>
      <c r="N570" s="217"/>
      <c r="O570" s="85"/>
      <c r="P570" s="85"/>
      <c r="Q570" s="85"/>
      <c r="R570" s="85"/>
      <c r="S570" s="85"/>
      <c r="T570" s="86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T570" s="17" t="s">
        <v>141</v>
      </c>
      <c r="AU570" s="17" t="s">
        <v>138</v>
      </c>
    </row>
    <row r="571" s="2" customFormat="1">
      <c r="A571" s="38"/>
      <c r="B571" s="39"/>
      <c r="C571" s="40"/>
      <c r="D571" s="218" t="s">
        <v>143</v>
      </c>
      <c r="E571" s="40"/>
      <c r="F571" s="219" t="s">
        <v>1035</v>
      </c>
      <c r="G571" s="40"/>
      <c r="H571" s="40"/>
      <c r="I571" s="215"/>
      <c r="J571" s="40"/>
      <c r="K571" s="40"/>
      <c r="L571" s="44"/>
      <c r="M571" s="216"/>
      <c r="N571" s="217"/>
      <c r="O571" s="85"/>
      <c r="P571" s="85"/>
      <c r="Q571" s="85"/>
      <c r="R571" s="85"/>
      <c r="S571" s="85"/>
      <c r="T571" s="86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T571" s="17" t="s">
        <v>143</v>
      </c>
      <c r="AU571" s="17" t="s">
        <v>138</v>
      </c>
    </row>
    <row r="572" s="2" customFormat="1" ht="33" customHeight="1">
      <c r="A572" s="38"/>
      <c r="B572" s="39"/>
      <c r="C572" s="199" t="s">
        <v>1036</v>
      </c>
      <c r="D572" s="199" t="s">
        <v>133</v>
      </c>
      <c r="E572" s="200" t="s">
        <v>1037</v>
      </c>
      <c r="F572" s="201" t="s">
        <v>1038</v>
      </c>
      <c r="G572" s="202" t="s">
        <v>267</v>
      </c>
      <c r="H572" s="203">
        <v>1</v>
      </c>
      <c r="I572" s="204"/>
      <c r="J572" s="205">
        <f>ROUND(I572*H572,2)</f>
        <v>0</v>
      </c>
      <c r="K572" s="206"/>
      <c r="L572" s="44"/>
      <c r="M572" s="207" t="s">
        <v>19</v>
      </c>
      <c r="N572" s="208" t="s">
        <v>49</v>
      </c>
      <c r="O572" s="85"/>
      <c r="P572" s="209">
        <f>O572*H572</f>
        <v>0</v>
      </c>
      <c r="Q572" s="209">
        <v>0.0044999999999999997</v>
      </c>
      <c r="R572" s="209">
        <f>Q572*H572</f>
        <v>0.0044999999999999997</v>
      </c>
      <c r="S572" s="209">
        <v>0</v>
      </c>
      <c r="T572" s="210">
        <f>S572*H572</f>
        <v>0</v>
      </c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R572" s="211" t="s">
        <v>160</v>
      </c>
      <c r="AT572" s="211" t="s">
        <v>133</v>
      </c>
      <c r="AU572" s="211" t="s">
        <v>138</v>
      </c>
      <c r="AY572" s="17" t="s">
        <v>129</v>
      </c>
      <c r="BE572" s="212">
        <f>IF(N572="základní",J572,0)</f>
        <v>0</v>
      </c>
      <c r="BF572" s="212">
        <f>IF(N572="snížená",J572,0)</f>
        <v>0</v>
      </c>
      <c r="BG572" s="212">
        <f>IF(N572="zákl. přenesená",J572,0)</f>
        <v>0</v>
      </c>
      <c r="BH572" s="212">
        <f>IF(N572="sníž. přenesená",J572,0)</f>
        <v>0</v>
      </c>
      <c r="BI572" s="212">
        <f>IF(N572="nulová",J572,0)</f>
        <v>0</v>
      </c>
      <c r="BJ572" s="17" t="s">
        <v>139</v>
      </c>
      <c r="BK572" s="212">
        <f>ROUND(I572*H572,2)</f>
        <v>0</v>
      </c>
      <c r="BL572" s="17" t="s">
        <v>160</v>
      </c>
      <c r="BM572" s="211" t="s">
        <v>1039</v>
      </c>
    </row>
    <row r="573" s="2" customFormat="1">
      <c r="A573" s="38"/>
      <c r="B573" s="39"/>
      <c r="C573" s="40"/>
      <c r="D573" s="213" t="s">
        <v>141</v>
      </c>
      <c r="E573" s="40"/>
      <c r="F573" s="214" t="s">
        <v>1040</v>
      </c>
      <c r="G573" s="40"/>
      <c r="H573" s="40"/>
      <c r="I573" s="215"/>
      <c r="J573" s="40"/>
      <c r="K573" s="40"/>
      <c r="L573" s="44"/>
      <c r="M573" s="216"/>
      <c r="N573" s="217"/>
      <c r="O573" s="85"/>
      <c r="P573" s="85"/>
      <c r="Q573" s="85"/>
      <c r="R573" s="85"/>
      <c r="S573" s="85"/>
      <c r="T573" s="86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T573" s="17" t="s">
        <v>141</v>
      </c>
      <c r="AU573" s="17" t="s">
        <v>138</v>
      </c>
    </row>
    <row r="574" s="2" customFormat="1">
      <c r="A574" s="38"/>
      <c r="B574" s="39"/>
      <c r="C574" s="40"/>
      <c r="D574" s="218" t="s">
        <v>143</v>
      </c>
      <c r="E574" s="40"/>
      <c r="F574" s="219" t="s">
        <v>1041</v>
      </c>
      <c r="G574" s="40"/>
      <c r="H574" s="40"/>
      <c r="I574" s="215"/>
      <c r="J574" s="40"/>
      <c r="K574" s="40"/>
      <c r="L574" s="44"/>
      <c r="M574" s="216"/>
      <c r="N574" s="217"/>
      <c r="O574" s="85"/>
      <c r="P574" s="85"/>
      <c r="Q574" s="85"/>
      <c r="R574" s="85"/>
      <c r="S574" s="85"/>
      <c r="T574" s="86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T574" s="17" t="s">
        <v>143</v>
      </c>
      <c r="AU574" s="17" t="s">
        <v>138</v>
      </c>
    </row>
    <row r="575" s="2" customFormat="1" ht="24.15" customHeight="1">
      <c r="A575" s="38"/>
      <c r="B575" s="39"/>
      <c r="C575" s="199" t="s">
        <v>1042</v>
      </c>
      <c r="D575" s="199" t="s">
        <v>133</v>
      </c>
      <c r="E575" s="200" t="s">
        <v>1043</v>
      </c>
      <c r="F575" s="201" t="s">
        <v>1044</v>
      </c>
      <c r="G575" s="202" t="s">
        <v>267</v>
      </c>
      <c r="H575" s="203">
        <v>1</v>
      </c>
      <c r="I575" s="204"/>
      <c r="J575" s="205">
        <f>ROUND(I575*H575,2)</f>
        <v>0</v>
      </c>
      <c r="K575" s="206"/>
      <c r="L575" s="44"/>
      <c r="M575" s="207" t="s">
        <v>19</v>
      </c>
      <c r="N575" s="208" t="s">
        <v>49</v>
      </c>
      <c r="O575" s="85"/>
      <c r="P575" s="209">
        <f>O575*H575</f>
        <v>0</v>
      </c>
      <c r="Q575" s="209">
        <v>8.0000000000000007E-05</v>
      </c>
      <c r="R575" s="209">
        <f>Q575*H575</f>
        <v>8.0000000000000007E-05</v>
      </c>
      <c r="S575" s="209">
        <v>0</v>
      </c>
      <c r="T575" s="210">
        <f>S575*H575</f>
        <v>0</v>
      </c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R575" s="211" t="s">
        <v>160</v>
      </c>
      <c r="AT575" s="211" t="s">
        <v>133</v>
      </c>
      <c r="AU575" s="211" t="s">
        <v>138</v>
      </c>
      <c r="AY575" s="17" t="s">
        <v>129</v>
      </c>
      <c r="BE575" s="212">
        <f>IF(N575="základní",J575,0)</f>
        <v>0</v>
      </c>
      <c r="BF575" s="212">
        <f>IF(N575="snížená",J575,0)</f>
        <v>0</v>
      </c>
      <c r="BG575" s="212">
        <f>IF(N575="zákl. přenesená",J575,0)</f>
        <v>0</v>
      </c>
      <c r="BH575" s="212">
        <f>IF(N575="sníž. přenesená",J575,0)</f>
        <v>0</v>
      </c>
      <c r="BI575" s="212">
        <f>IF(N575="nulová",J575,0)</f>
        <v>0</v>
      </c>
      <c r="BJ575" s="17" t="s">
        <v>139</v>
      </c>
      <c r="BK575" s="212">
        <f>ROUND(I575*H575,2)</f>
        <v>0</v>
      </c>
      <c r="BL575" s="17" t="s">
        <v>160</v>
      </c>
      <c r="BM575" s="211" t="s">
        <v>1045</v>
      </c>
    </row>
    <row r="576" s="2" customFormat="1">
      <c r="A576" s="38"/>
      <c r="B576" s="39"/>
      <c r="C576" s="40"/>
      <c r="D576" s="213" t="s">
        <v>141</v>
      </c>
      <c r="E576" s="40"/>
      <c r="F576" s="214" t="s">
        <v>1046</v>
      </c>
      <c r="G576" s="40"/>
      <c r="H576" s="40"/>
      <c r="I576" s="215"/>
      <c r="J576" s="40"/>
      <c r="K576" s="40"/>
      <c r="L576" s="44"/>
      <c r="M576" s="216"/>
      <c r="N576" s="217"/>
      <c r="O576" s="85"/>
      <c r="P576" s="85"/>
      <c r="Q576" s="85"/>
      <c r="R576" s="85"/>
      <c r="S576" s="85"/>
      <c r="T576" s="86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T576" s="17" t="s">
        <v>141</v>
      </c>
      <c r="AU576" s="17" t="s">
        <v>138</v>
      </c>
    </row>
    <row r="577" s="2" customFormat="1">
      <c r="A577" s="38"/>
      <c r="B577" s="39"/>
      <c r="C577" s="40"/>
      <c r="D577" s="218" t="s">
        <v>143</v>
      </c>
      <c r="E577" s="40"/>
      <c r="F577" s="219" t="s">
        <v>1047</v>
      </c>
      <c r="G577" s="40"/>
      <c r="H577" s="40"/>
      <c r="I577" s="215"/>
      <c r="J577" s="40"/>
      <c r="K577" s="40"/>
      <c r="L577" s="44"/>
      <c r="M577" s="216"/>
      <c r="N577" s="217"/>
      <c r="O577" s="85"/>
      <c r="P577" s="85"/>
      <c r="Q577" s="85"/>
      <c r="R577" s="85"/>
      <c r="S577" s="85"/>
      <c r="T577" s="86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T577" s="17" t="s">
        <v>143</v>
      </c>
      <c r="AU577" s="17" t="s">
        <v>138</v>
      </c>
    </row>
    <row r="578" s="2" customFormat="1" ht="16.5" customHeight="1">
      <c r="A578" s="38"/>
      <c r="B578" s="39"/>
      <c r="C578" s="220" t="s">
        <v>1048</v>
      </c>
      <c r="D578" s="220" t="s">
        <v>176</v>
      </c>
      <c r="E578" s="221" t="s">
        <v>1049</v>
      </c>
      <c r="F578" s="222" t="s">
        <v>1050</v>
      </c>
      <c r="G578" s="223" t="s">
        <v>267</v>
      </c>
      <c r="H578" s="224">
        <v>1</v>
      </c>
      <c r="I578" s="225"/>
      <c r="J578" s="226">
        <f>ROUND(I578*H578,2)</f>
        <v>0</v>
      </c>
      <c r="K578" s="227"/>
      <c r="L578" s="228"/>
      <c r="M578" s="229" t="s">
        <v>19</v>
      </c>
      <c r="N578" s="230" t="s">
        <v>49</v>
      </c>
      <c r="O578" s="85"/>
      <c r="P578" s="209">
        <f>O578*H578</f>
        <v>0</v>
      </c>
      <c r="Q578" s="209">
        <v>0.001</v>
      </c>
      <c r="R578" s="209">
        <f>Q578*H578</f>
        <v>0.001</v>
      </c>
      <c r="S578" s="209">
        <v>0</v>
      </c>
      <c r="T578" s="210">
        <f>S578*H578</f>
        <v>0</v>
      </c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R578" s="211" t="s">
        <v>196</v>
      </c>
      <c r="AT578" s="211" t="s">
        <v>176</v>
      </c>
      <c r="AU578" s="211" t="s">
        <v>138</v>
      </c>
      <c r="AY578" s="17" t="s">
        <v>129</v>
      </c>
      <c r="BE578" s="212">
        <f>IF(N578="základní",J578,0)</f>
        <v>0</v>
      </c>
      <c r="BF578" s="212">
        <f>IF(N578="snížená",J578,0)</f>
        <v>0</v>
      </c>
      <c r="BG578" s="212">
        <f>IF(N578="zákl. přenesená",J578,0)</f>
        <v>0</v>
      </c>
      <c r="BH578" s="212">
        <f>IF(N578="sníž. přenesená",J578,0)</f>
        <v>0</v>
      </c>
      <c r="BI578" s="212">
        <f>IF(N578="nulová",J578,0)</f>
        <v>0</v>
      </c>
      <c r="BJ578" s="17" t="s">
        <v>139</v>
      </c>
      <c r="BK578" s="212">
        <f>ROUND(I578*H578,2)</f>
        <v>0</v>
      </c>
      <c r="BL578" s="17" t="s">
        <v>160</v>
      </c>
      <c r="BM578" s="211" t="s">
        <v>1051</v>
      </c>
    </row>
    <row r="579" s="2" customFormat="1">
      <c r="A579" s="38"/>
      <c r="B579" s="39"/>
      <c r="C579" s="40"/>
      <c r="D579" s="213" t="s">
        <v>141</v>
      </c>
      <c r="E579" s="40"/>
      <c r="F579" s="214" t="s">
        <v>1050</v>
      </c>
      <c r="G579" s="40"/>
      <c r="H579" s="40"/>
      <c r="I579" s="215"/>
      <c r="J579" s="40"/>
      <c r="K579" s="40"/>
      <c r="L579" s="44"/>
      <c r="M579" s="216"/>
      <c r="N579" s="217"/>
      <c r="O579" s="85"/>
      <c r="P579" s="85"/>
      <c r="Q579" s="85"/>
      <c r="R579" s="85"/>
      <c r="S579" s="85"/>
      <c r="T579" s="86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T579" s="17" t="s">
        <v>141</v>
      </c>
      <c r="AU579" s="17" t="s">
        <v>138</v>
      </c>
    </row>
    <row r="580" s="2" customFormat="1" ht="21.75" customHeight="1">
      <c r="A580" s="38"/>
      <c r="B580" s="39"/>
      <c r="C580" s="220" t="s">
        <v>1052</v>
      </c>
      <c r="D580" s="220" t="s">
        <v>176</v>
      </c>
      <c r="E580" s="221" t="s">
        <v>1053</v>
      </c>
      <c r="F580" s="222" t="s">
        <v>1054</v>
      </c>
      <c r="G580" s="223" t="s">
        <v>825</v>
      </c>
      <c r="H580" s="224">
        <v>3</v>
      </c>
      <c r="I580" s="225"/>
      <c r="J580" s="226">
        <f>ROUND(I580*H580,2)</f>
        <v>0</v>
      </c>
      <c r="K580" s="227"/>
      <c r="L580" s="228"/>
      <c r="M580" s="229" t="s">
        <v>19</v>
      </c>
      <c r="N580" s="230" t="s">
        <v>49</v>
      </c>
      <c r="O580" s="85"/>
      <c r="P580" s="209">
        <f>O580*H580</f>
        <v>0</v>
      </c>
      <c r="Q580" s="209">
        <v>0.0011999999999999999</v>
      </c>
      <c r="R580" s="209">
        <f>Q580*H580</f>
        <v>0.0035999999999999999</v>
      </c>
      <c r="S580" s="209">
        <v>0</v>
      </c>
      <c r="T580" s="210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211" t="s">
        <v>196</v>
      </c>
      <c r="AT580" s="211" t="s">
        <v>176</v>
      </c>
      <c r="AU580" s="211" t="s">
        <v>138</v>
      </c>
      <c r="AY580" s="17" t="s">
        <v>129</v>
      </c>
      <c r="BE580" s="212">
        <f>IF(N580="základní",J580,0)</f>
        <v>0</v>
      </c>
      <c r="BF580" s="212">
        <f>IF(N580="snížená",J580,0)</f>
        <v>0</v>
      </c>
      <c r="BG580" s="212">
        <f>IF(N580="zákl. přenesená",J580,0)</f>
        <v>0</v>
      </c>
      <c r="BH580" s="212">
        <f>IF(N580="sníž. přenesená",J580,0)</f>
        <v>0</v>
      </c>
      <c r="BI580" s="212">
        <f>IF(N580="nulová",J580,0)</f>
        <v>0</v>
      </c>
      <c r="BJ580" s="17" t="s">
        <v>139</v>
      </c>
      <c r="BK580" s="212">
        <f>ROUND(I580*H580,2)</f>
        <v>0</v>
      </c>
      <c r="BL580" s="17" t="s">
        <v>160</v>
      </c>
      <c r="BM580" s="211" t="s">
        <v>1055</v>
      </c>
    </row>
    <row r="581" s="2" customFormat="1">
      <c r="A581" s="38"/>
      <c r="B581" s="39"/>
      <c r="C581" s="40"/>
      <c r="D581" s="213" t="s">
        <v>141</v>
      </c>
      <c r="E581" s="40"/>
      <c r="F581" s="214" t="s">
        <v>1056</v>
      </c>
      <c r="G581" s="40"/>
      <c r="H581" s="40"/>
      <c r="I581" s="215"/>
      <c r="J581" s="40"/>
      <c r="K581" s="40"/>
      <c r="L581" s="44"/>
      <c r="M581" s="216"/>
      <c r="N581" s="217"/>
      <c r="O581" s="85"/>
      <c r="P581" s="85"/>
      <c r="Q581" s="85"/>
      <c r="R581" s="85"/>
      <c r="S581" s="85"/>
      <c r="T581" s="86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T581" s="17" t="s">
        <v>141</v>
      </c>
      <c r="AU581" s="17" t="s">
        <v>138</v>
      </c>
    </row>
    <row r="582" s="2" customFormat="1">
      <c r="A582" s="38"/>
      <c r="B582" s="39"/>
      <c r="C582" s="40"/>
      <c r="D582" s="218" t="s">
        <v>143</v>
      </c>
      <c r="E582" s="40"/>
      <c r="F582" s="219" t="s">
        <v>1057</v>
      </c>
      <c r="G582" s="40"/>
      <c r="H582" s="40"/>
      <c r="I582" s="215"/>
      <c r="J582" s="40"/>
      <c r="K582" s="40"/>
      <c r="L582" s="44"/>
      <c r="M582" s="216"/>
      <c r="N582" s="217"/>
      <c r="O582" s="85"/>
      <c r="P582" s="85"/>
      <c r="Q582" s="85"/>
      <c r="R582" s="85"/>
      <c r="S582" s="85"/>
      <c r="T582" s="86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T582" s="17" t="s">
        <v>143</v>
      </c>
      <c r="AU582" s="17" t="s">
        <v>138</v>
      </c>
    </row>
    <row r="583" s="12" customFormat="1" ht="22.8" customHeight="1">
      <c r="A583" s="12"/>
      <c r="B583" s="183"/>
      <c r="C583" s="184"/>
      <c r="D583" s="185" t="s">
        <v>74</v>
      </c>
      <c r="E583" s="197" t="s">
        <v>1058</v>
      </c>
      <c r="F583" s="197" t="s">
        <v>1059</v>
      </c>
      <c r="G583" s="184"/>
      <c r="H583" s="184"/>
      <c r="I583" s="187"/>
      <c r="J583" s="198">
        <f>BK583</f>
        <v>0</v>
      </c>
      <c r="K583" s="184"/>
      <c r="L583" s="189"/>
      <c r="M583" s="190"/>
      <c r="N583" s="191"/>
      <c r="O583" s="191"/>
      <c r="P583" s="192">
        <f>SUM(P584:P589)</f>
        <v>0</v>
      </c>
      <c r="Q583" s="191"/>
      <c r="R583" s="192">
        <f>SUM(R584:R589)</f>
        <v>2.0000000000000002E-05</v>
      </c>
      <c r="S583" s="191"/>
      <c r="T583" s="193">
        <f>SUM(T584:T589)</f>
        <v>0</v>
      </c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R583" s="194" t="s">
        <v>138</v>
      </c>
      <c r="AT583" s="195" t="s">
        <v>74</v>
      </c>
      <c r="AU583" s="195" t="s">
        <v>80</v>
      </c>
      <c r="AY583" s="194" t="s">
        <v>129</v>
      </c>
      <c r="BK583" s="196">
        <f>SUM(BK584:BK589)</f>
        <v>0</v>
      </c>
    </row>
    <row r="584" s="2" customFormat="1" ht="33" customHeight="1">
      <c r="A584" s="38"/>
      <c r="B584" s="39"/>
      <c r="C584" s="199" t="s">
        <v>1060</v>
      </c>
      <c r="D584" s="199" t="s">
        <v>133</v>
      </c>
      <c r="E584" s="200" t="s">
        <v>1061</v>
      </c>
      <c r="F584" s="201" t="s">
        <v>1062</v>
      </c>
      <c r="G584" s="202" t="s">
        <v>267</v>
      </c>
      <c r="H584" s="203">
        <v>1</v>
      </c>
      <c r="I584" s="204"/>
      <c r="J584" s="205">
        <f>ROUND(I584*H584,2)</f>
        <v>0</v>
      </c>
      <c r="K584" s="206"/>
      <c r="L584" s="44"/>
      <c r="M584" s="207" t="s">
        <v>19</v>
      </c>
      <c r="N584" s="208" t="s">
        <v>49</v>
      </c>
      <c r="O584" s="85"/>
      <c r="P584" s="209">
        <f>O584*H584</f>
        <v>0</v>
      </c>
      <c r="Q584" s="209">
        <v>1.0000000000000001E-05</v>
      </c>
      <c r="R584" s="209">
        <f>Q584*H584</f>
        <v>1.0000000000000001E-05</v>
      </c>
      <c r="S584" s="209">
        <v>0</v>
      </c>
      <c r="T584" s="210">
        <f>S584*H584</f>
        <v>0</v>
      </c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R584" s="211" t="s">
        <v>160</v>
      </c>
      <c r="AT584" s="211" t="s">
        <v>133</v>
      </c>
      <c r="AU584" s="211" t="s">
        <v>138</v>
      </c>
      <c r="AY584" s="17" t="s">
        <v>129</v>
      </c>
      <c r="BE584" s="212">
        <f>IF(N584="základní",J584,0)</f>
        <v>0</v>
      </c>
      <c r="BF584" s="212">
        <f>IF(N584="snížená",J584,0)</f>
        <v>0</v>
      </c>
      <c r="BG584" s="212">
        <f>IF(N584="zákl. přenesená",J584,0)</f>
        <v>0</v>
      </c>
      <c r="BH584" s="212">
        <f>IF(N584="sníž. přenesená",J584,0)</f>
        <v>0</v>
      </c>
      <c r="BI584" s="212">
        <f>IF(N584="nulová",J584,0)</f>
        <v>0</v>
      </c>
      <c r="BJ584" s="17" t="s">
        <v>139</v>
      </c>
      <c r="BK584" s="212">
        <f>ROUND(I584*H584,2)</f>
        <v>0</v>
      </c>
      <c r="BL584" s="17" t="s">
        <v>160</v>
      </c>
      <c r="BM584" s="211" t="s">
        <v>1063</v>
      </c>
    </row>
    <row r="585" s="2" customFormat="1">
      <c r="A585" s="38"/>
      <c r="B585" s="39"/>
      <c r="C585" s="40"/>
      <c r="D585" s="213" t="s">
        <v>141</v>
      </c>
      <c r="E585" s="40"/>
      <c r="F585" s="214" t="s">
        <v>1064</v>
      </c>
      <c r="G585" s="40"/>
      <c r="H585" s="40"/>
      <c r="I585" s="215"/>
      <c r="J585" s="40"/>
      <c r="K585" s="40"/>
      <c r="L585" s="44"/>
      <c r="M585" s="216"/>
      <c r="N585" s="217"/>
      <c r="O585" s="85"/>
      <c r="P585" s="85"/>
      <c r="Q585" s="85"/>
      <c r="R585" s="85"/>
      <c r="S585" s="85"/>
      <c r="T585" s="86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T585" s="17" t="s">
        <v>141</v>
      </c>
      <c r="AU585" s="17" t="s">
        <v>138</v>
      </c>
    </row>
    <row r="586" s="2" customFormat="1">
      <c r="A586" s="38"/>
      <c r="B586" s="39"/>
      <c r="C586" s="40"/>
      <c r="D586" s="218" t="s">
        <v>143</v>
      </c>
      <c r="E586" s="40"/>
      <c r="F586" s="219" t="s">
        <v>1065</v>
      </c>
      <c r="G586" s="40"/>
      <c r="H586" s="40"/>
      <c r="I586" s="215"/>
      <c r="J586" s="40"/>
      <c r="K586" s="40"/>
      <c r="L586" s="44"/>
      <c r="M586" s="216"/>
      <c r="N586" s="217"/>
      <c r="O586" s="85"/>
      <c r="P586" s="85"/>
      <c r="Q586" s="85"/>
      <c r="R586" s="85"/>
      <c r="S586" s="85"/>
      <c r="T586" s="86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T586" s="17" t="s">
        <v>143</v>
      </c>
      <c r="AU586" s="17" t="s">
        <v>138</v>
      </c>
    </row>
    <row r="587" s="2" customFormat="1" ht="24.15" customHeight="1">
      <c r="A587" s="38"/>
      <c r="B587" s="39"/>
      <c r="C587" s="199" t="s">
        <v>1066</v>
      </c>
      <c r="D587" s="199" t="s">
        <v>133</v>
      </c>
      <c r="E587" s="200" t="s">
        <v>1067</v>
      </c>
      <c r="F587" s="201" t="s">
        <v>1068</v>
      </c>
      <c r="G587" s="202" t="s">
        <v>267</v>
      </c>
      <c r="H587" s="203">
        <v>1</v>
      </c>
      <c r="I587" s="204"/>
      <c r="J587" s="205">
        <f>ROUND(I587*H587,2)</f>
        <v>0</v>
      </c>
      <c r="K587" s="206"/>
      <c r="L587" s="44"/>
      <c r="M587" s="207" t="s">
        <v>19</v>
      </c>
      <c r="N587" s="208" t="s">
        <v>49</v>
      </c>
      <c r="O587" s="85"/>
      <c r="P587" s="209">
        <f>O587*H587</f>
        <v>0</v>
      </c>
      <c r="Q587" s="209">
        <v>1.0000000000000001E-05</v>
      </c>
      <c r="R587" s="209">
        <f>Q587*H587</f>
        <v>1.0000000000000001E-05</v>
      </c>
      <c r="S587" s="209">
        <v>0</v>
      </c>
      <c r="T587" s="210">
        <f>S587*H587</f>
        <v>0</v>
      </c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R587" s="211" t="s">
        <v>160</v>
      </c>
      <c r="AT587" s="211" t="s">
        <v>133</v>
      </c>
      <c r="AU587" s="211" t="s">
        <v>138</v>
      </c>
      <c r="AY587" s="17" t="s">
        <v>129</v>
      </c>
      <c r="BE587" s="212">
        <f>IF(N587="základní",J587,0)</f>
        <v>0</v>
      </c>
      <c r="BF587" s="212">
        <f>IF(N587="snížená",J587,0)</f>
        <v>0</v>
      </c>
      <c r="BG587" s="212">
        <f>IF(N587="zákl. přenesená",J587,0)</f>
        <v>0</v>
      </c>
      <c r="BH587" s="212">
        <f>IF(N587="sníž. přenesená",J587,0)</f>
        <v>0</v>
      </c>
      <c r="BI587" s="212">
        <f>IF(N587="nulová",J587,0)</f>
        <v>0</v>
      </c>
      <c r="BJ587" s="17" t="s">
        <v>139</v>
      </c>
      <c r="BK587" s="212">
        <f>ROUND(I587*H587,2)</f>
        <v>0</v>
      </c>
      <c r="BL587" s="17" t="s">
        <v>160</v>
      </c>
      <c r="BM587" s="211" t="s">
        <v>1069</v>
      </c>
    </row>
    <row r="588" s="2" customFormat="1">
      <c r="A588" s="38"/>
      <c r="B588" s="39"/>
      <c r="C588" s="40"/>
      <c r="D588" s="213" t="s">
        <v>141</v>
      </c>
      <c r="E588" s="40"/>
      <c r="F588" s="214" t="s">
        <v>1070</v>
      </c>
      <c r="G588" s="40"/>
      <c r="H588" s="40"/>
      <c r="I588" s="215"/>
      <c r="J588" s="40"/>
      <c r="K588" s="40"/>
      <c r="L588" s="44"/>
      <c r="M588" s="216"/>
      <c r="N588" s="217"/>
      <c r="O588" s="85"/>
      <c r="P588" s="85"/>
      <c r="Q588" s="85"/>
      <c r="R588" s="85"/>
      <c r="S588" s="85"/>
      <c r="T588" s="86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T588" s="17" t="s">
        <v>141</v>
      </c>
      <c r="AU588" s="17" t="s">
        <v>138</v>
      </c>
    </row>
    <row r="589" s="2" customFormat="1">
      <c r="A589" s="38"/>
      <c r="B589" s="39"/>
      <c r="C589" s="40"/>
      <c r="D589" s="218" t="s">
        <v>143</v>
      </c>
      <c r="E589" s="40"/>
      <c r="F589" s="219" t="s">
        <v>1071</v>
      </c>
      <c r="G589" s="40"/>
      <c r="H589" s="40"/>
      <c r="I589" s="215"/>
      <c r="J589" s="40"/>
      <c r="K589" s="40"/>
      <c r="L589" s="44"/>
      <c r="M589" s="216"/>
      <c r="N589" s="217"/>
      <c r="O589" s="85"/>
      <c r="P589" s="85"/>
      <c r="Q589" s="85"/>
      <c r="R589" s="85"/>
      <c r="S589" s="85"/>
      <c r="T589" s="86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T589" s="17" t="s">
        <v>143</v>
      </c>
      <c r="AU589" s="17" t="s">
        <v>138</v>
      </c>
    </row>
    <row r="590" s="12" customFormat="1" ht="25.92" customHeight="1">
      <c r="A590" s="12"/>
      <c r="B590" s="183"/>
      <c r="C590" s="184"/>
      <c r="D590" s="185" t="s">
        <v>74</v>
      </c>
      <c r="E590" s="186" t="s">
        <v>176</v>
      </c>
      <c r="F590" s="186" t="s">
        <v>1072</v>
      </c>
      <c r="G590" s="184"/>
      <c r="H590" s="184"/>
      <c r="I590" s="187"/>
      <c r="J590" s="188">
        <f>BK590</f>
        <v>0</v>
      </c>
      <c r="K590" s="184"/>
      <c r="L590" s="189"/>
      <c r="M590" s="190"/>
      <c r="N590" s="191"/>
      <c r="O590" s="191"/>
      <c r="P590" s="192">
        <f>P591+P598</f>
        <v>0</v>
      </c>
      <c r="Q590" s="191"/>
      <c r="R590" s="192">
        <f>R591+R598</f>
        <v>0</v>
      </c>
      <c r="S590" s="191"/>
      <c r="T590" s="193">
        <f>T591+T598</f>
        <v>0</v>
      </c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R590" s="194" t="s">
        <v>588</v>
      </c>
      <c r="AT590" s="195" t="s">
        <v>74</v>
      </c>
      <c r="AU590" s="195" t="s">
        <v>75</v>
      </c>
      <c r="AY590" s="194" t="s">
        <v>129</v>
      </c>
      <c r="BK590" s="196">
        <f>BK591+BK598</f>
        <v>0</v>
      </c>
    </row>
    <row r="591" s="12" customFormat="1" ht="22.8" customHeight="1">
      <c r="A591" s="12"/>
      <c r="B591" s="183"/>
      <c r="C591" s="184"/>
      <c r="D591" s="185" t="s">
        <v>74</v>
      </c>
      <c r="E591" s="197" t="s">
        <v>1073</v>
      </c>
      <c r="F591" s="197" t="s">
        <v>1074</v>
      </c>
      <c r="G591" s="184"/>
      <c r="H591" s="184"/>
      <c r="I591" s="187"/>
      <c r="J591" s="198">
        <f>BK591</f>
        <v>0</v>
      </c>
      <c r="K591" s="184"/>
      <c r="L591" s="189"/>
      <c r="M591" s="190"/>
      <c r="N591" s="191"/>
      <c r="O591" s="191"/>
      <c r="P591" s="192">
        <f>SUM(P592:P597)</f>
        <v>0</v>
      </c>
      <c r="Q591" s="191"/>
      <c r="R591" s="192">
        <f>SUM(R592:R597)</f>
        <v>0</v>
      </c>
      <c r="S591" s="191"/>
      <c r="T591" s="193">
        <f>SUM(T592:T597)</f>
        <v>0</v>
      </c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R591" s="194" t="s">
        <v>588</v>
      </c>
      <c r="AT591" s="195" t="s">
        <v>74</v>
      </c>
      <c r="AU591" s="195" t="s">
        <v>80</v>
      </c>
      <c r="AY591" s="194" t="s">
        <v>129</v>
      </c>
      <c r="BK591" s="196">
        <f>SUM(BK592:BK597)</f>
        <v>0</v>
      </c>
    </row>
    <row r="592" s="2" customFormat="1" ht="24.15" customHeight="1">
      <c r="A592" s="38"/>
      <c r="B592" s="39"/>
      <c r="C592" s="199" t="s">
        <v>1075</v>
      </c>
      <c r="D592" s="199" t="s">
        <v>133</v>
      </c>
      <c r="E592" s="200" t="s">
        <v>1076</v>
      </c>
      <c r="F592" s="201" t="s">
        <v>1077</v>
      </c>
      <c r="G592" s="202" t="s">
        <v>267</v>
      </c>
      <c r="H592" s="203">
        <v>1</v>
      </c>
      <c r="I592" s="204"/>
      <c r="J592" s="205">
        <f>ROUND(I592*H592,2)</f>
        <v>0</v>
      </c>
      <c r="K592" s="206"/>
      <c r="L592" s="44"/>
      <c r="M592" s="207" t="s">
        <v>19</v>
      </c>
      <c r="N592" s="208" t="s">
        <v>49</v>
      </c>
      <c r="O592" s="85"/>
      <c r="P592" s="209">
        <f>O592*H592</f>
        <v>0</v>
      </c>
      <c r="Q592" s="209">
        <v>0</v>
      </c>
      <c r="R592" s="209">
        <f>Q592*H592</f>
        <v>0</v>
      </c>
      <c r="S592" s="209">
        <v>0</v>
      </c>
      <c r="T592" s="210">
        <f>S592*H592</f>
        <v>0</v>
      </c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R592" s="211" t="s">
        <v>1000</v>
      </c>
      <c r="AT592" s="211" t="s">
        <v>133</v>
      </c>
      <c r="AU592" s="211" t="s">
        <v>138</v>
      </c>
      <c r="AY592" s="17" t="s">
        <v>129</v>
      </c>
      <c r="BE592" s="212">
        <f>IF(N592="základní",J592,0)</f>
        <v>0</v>
      </c>
      <c r="BF592" s="212">
        <f>IF(N592="snížená",J592,0)</f>
        <v>0</v>
      </c>
      <c r="BG592" s="212">
        <f>IF(N592="zákl. přenesená",J592,0)</f>
        <v>0</v>
      </c>
      <c r="BH592" s="212">
        <f>IF(N592="sníž. přenesená",J592,0)</f>
        <v>0</v>
      </c>
      <c r="BI592" s="212">
        <f>IF(N592="nulová",J592,0)</f>
        <v>0</v>
      </c>
      <c r="BJ592" s="17" t="s">
        <v>139</v>
      </c>
      <c r="BK592" s="212">
        <f>ROUND(I592*H592,2)</f>
        <v>0</v>
      </c>
      <c r="BL592" s="17" t="s">
        <v>1000</v>
      </c>
      <c r="BM592" s="211" t="s">
        <v>1078</v>
      </c>
    </row>
    <row r="593" s="2" customFormat="1">
      <c r="A593" s="38"/>
      <c r="B593" s="39"/>
      <c r="C593" s="40"/>
      <c r="D593" s="213" t="s">
        <v>141</v>
      </c>
      <c r="E593" s="40"/>
      <c r="F593" s="214" t="s">
        <v>1079</v>
      </c>
      <c r="G593" s="40"/>
      <c r="H593" s="40"/>
      <c r="I593" s="215"/>
      <c r="J593" s="40"/>
      <c r="K593" s="40"/>
      <c r="L593" s="44"/>
      <c r="M593" s="216"/>
      <c r="N593" s="217"/>
      <c r="O593" s="85"/>
      <c r="P593" s="85"/>
      <c r="Q593" s="85"/>
      <c r="R593" s="85"/>
      <c r="S593" s="85"/>
      <c r="T593" s="86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T593" s="17" t="s">
        <v>141</v>
      </c>
      <c r="AU593" s="17" t="s">
        <v>138</v>
      </c>
    </row>
    <row r="594" s="2" customFormat="1">
      <c r="A594" s="38"/>
      <c r="B594" s="39"/>
      <c r="C594" s="40"/>
      <c r="D594" s="218" t="s">
        <v>143</v>
      </c>
      <c r="E594" s="40"/>
      <c r="F594" s="219" t="s">
        <v>1080</v>
      </c>
      <c r="G594" s="40"/>
      <c r="H594" s="40"/>
      <c r="I594" s="215"/>
      <c r="J594" s="40"/>
      <c r="K594" s="40"/>
      <c r="L594" s="44"/>
      <c r="M594" s="216"/>
      <c r="N594" s="217"/>
      <c r="O594" s="85"/>
      <c r="P594" s="85"/>
      <c r="Q594" s="85"/>
      <c r="R594" s="85"/>
      <c r="S594" s="85"/>
      <c r="T594" s="86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T594" s="17" t="s">
        <v>143</v>
      </c>
      <c r="AU594" s="17" t="s">
        <v>138</v>
      </c>
    </row>
    <row r="595" s="2" customFormat="1" ht="24.15" customHeight="1">
      <c r="A595" s="38"/>
      <c r="B595" s="39"/>
      <c r="C595" s="199" t="s">
        <v>1081</v>
      </c>
      <c r="D595" s="199" t="s">
        <v>133</v>
      </c>
      <c r="E595" s="200" t="s">
        <v>1082</v>
      </c>
      <c r="F595" s="201" t="s">
        <v>1083</v>
      </c>
      <c r="G595" s="202" t="s">
        <v>267</v>
      </c>
      <c r="H595" s="203">
        <v>1</v>
      </c>
      <c r="I595" s="204"/>
      <c r="J595" s="205">
        <f>ROUND(I595*H595,2)</f>
        <v>0</v>
      </c>
      <c r="K595" s="206"/>
      <c r="L595" s="44"/>
      <c r="M595" s="207" t="s">
        <v>19</v>
      </c>
      <c r="N595" s="208" t="s">
        <v>49</v>
      </c>
      <c r="O595" s="85"/>
      <c r="P595" s="209">
        <f>O595*H595</f>
        <v>0</v>
      </c>
      <c r="Q595" s="209">
        <v>0</v>
      </c>
      <c r="R595" s="209">
        <f>Q595*H595</f>
        <v>0</v>
      </c>
      <c r="S595" s="209">
        <v>0</v>
      </c>
      <c r="T595" s="210">
        <f>S595*H595</f>
        <v>0</v>
      </c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R595" s="211" t="s">
        <v>1000</v>
      </c>
      <c r="AT595" s="211" t="s">
        <v>133</v>
      </c>
      <c r="AU595" s="211" t="s">
        <v>138</v>
      </c>
      <c r="AY595" s="17" t="s">
        <v>129</v>
      </c>
      <c r="BE595" s="212">
        <f>IF(N595="základní",J595,0)</f>
        <v>0</v>
      </c>
      <c r="BF595" s="212">
        <f>IF(N595="snížená",J595,0)</f>
        <v>0</v>
      </c>
      <c r="BG595" s="212">
        <f>IF(N595="zákl. přenesená",J595,0)</f>
        <v>0</v>
      </c>
      <c r="BH595" s="212">
        <f>IF(N595="sníž. přenesená",J595,0)</f>
        <v>0</v>
      </c>
      <c r="BI595" s="212">
        <f>IF(N595="nulová",J595,0)</f>
        <v>0</v>
      </c>
      <c r="BJ595" s="17" t="s">
        <v>139</v>
      </c>
      <c r="BK595" s="212">
        <f>ROUND(I595*H595,2)</f>
        <v>0</v>
      </c>
      <c r="BL595" s="17" t="s">
        <v>1000</v>
      </c>
      <c r="BM595" s="211" t="s">
        <v>1084</v>
      </c>
    </row>
    <row r="596" s="2" customFormat="1">
      <c r="A596" s="38"/>
      <c r="B596" s="39"/>
      <c r="C596" s="40"/>
      <c r="D596" s="213" t="s">
        <v>141</v>
      </c>
      <c r="E596" s="40"/>
      <c r="F596" s="214" t="s">
        <v>1085</v>
      </c>
      <c r="G596" s="40"/>
      <c r="H596" s="40"/>
      <c r="I596" s="215"/>
      <c r="J596" s="40"/>
      <c r="K596" s="40"/>
      <c r="L596" s="44"/>
      <c r="M596" s="216"/>
      <c r="N596" s="217"/>
      <c r="O596" s="85"/>
      <c r="P596" s="85"/>
      <c r="Q596" s="85"/>
      <c r="R596" s="85"/>
      <c r="S596" s="85"/>
      <c r="T596" s="86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T596" s="17" t="s">
        <v>141</v>
      </c>
      <c r="AU596" s="17" t="s">
        <v>138</v>
      </c>
    </row>
    <row r="597" s="2" customFormat="1">
      <c r="A597" s="38"/>
      <c r="B597" s="39"/>
      <c r="C597" s="40"/>
      <c r="D597" s="218" t="s">
        <v>143</v>
      </c>
      <c r="E597" s="40"/>
      <c r="F597" s="219" t="s">
        <v>1086</v>
      </c>
      <c r="G597" s="40"/>
      <c r="H597" s="40"/>
      <c r="I597" s="215"/>
      <c r="J597" s="40"/>
      <c r="K597" s="40"/>
      <c r="L597" s="44"/>
      <c r="M597" s="216"/>
      <c r="N597" s="217"/>
      <c r="O597" s="85"/>
      <c r="P597" s="85"/>
      <c r="Q597" s="85"/>
      <c r="R597" s="85"/>
      <c r="S597" s="85"/>
      <c r="T597" s="86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T597" s="17" t="s">
        <v>143</v>
      </c>
      <c r="AU597" s="17" t="s">
        <v>138</v>
      </c>
    </row>
    <row r="598" s="12" customFormat="1" ht="22.8" customHeight="1">
      <c r="A598" s="12"/>
      <c r="B598" s="183"/>
      <c r="C598" s="184"/>
      <c r="D598" s="185" t="s">
        <v>74</v>
      </c>
      <c r="E598" s="197" t="s">
        <v>1087</v>
      </c>
      <c r="F598" s="197" t="s">
        <v>1088</v>
      </c>
      <c r="G598" s="184"/>
      <c r="H598" s="184"/>
      <c r="I598" s="187"/>
      <c r="J598" s="198">
        <f>BK598</f>
        <v>0</v>
      </c>
      <c r="K598" s="184"/>
      <c r="L598" s="189"/>
      <c r="M598" s="190"/>
      <c r="N598" s="191"/>
      <c r="O598" s="191"/>
      <c r="P598" s="192">
        <f>SUM(P599:P601)</f>
        <v>0</v>
      </c>
      <c r="Q598" s="191"/>
      <c r="R598" s="192">
        <f>SUM(R599:R601)</f>
        <v>0</v>
      </c>
      <c r="S598" s="191"/>
      <c r="T598" s="193">
        <f>SUM(T599:T601)</f>
        <v>0</v>
      </c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R598" s="194" t="s">
        <v>588</v>
      </c>
      <c r="AT598" s="195" t="s">
        <v>74</v>
      </c>
      <c r="AU598" s="195" t="s">
        <v>80</v>
      </c>
      <c r="AY598" s="194" t="s">
        <v>129</v>
      </c>
      <c r="BK598" s="196">
        <f>SUM(BK599:BK601)</f>
        <v>0</v>
      </c>
    </row>
    <row r="599" s="2" customFormat="1" ht="16.5" customHeight="1">
      <c r="A599" s="38"/>
      <c r="B599" s="39"/>
      <c r="C599" s="199" t="s">
        <v>1089</v>
      </c>
      <c r="D599" s="199" t="s">
        <v>133</v>
      </c>
      <c r="E599" s="200" t="s">
        <v>1090</v>
      </c>
      <c r="F599" s="201" t="s">
        <v>1091</v>
      </c>
      <c r="G599" s="202" t="s">
        <v>1092</v>
      </c>
      <c r="H599" s="203">
        <v>1</v>
      </c>
      <c r="I599" s="204"/>
      <c r="J599" s="205">
        <f>ROUND(I599*H599,2)</f>
        <v>0</v>
      </c>
      <c r="K599" s="206"/>
      <c r="L599" s="44"/>
      <c r="M599" s="207" t="s">
        <v>19</v>
      </c>
      <c r="N599" s="208" t="s">
        <v>49</v>
      </c>
      <c r="O599" s="85"/>
      <c r="P599" s="209">
        <f>O599*H599</f>
        <v>0</v>
      </c>
      <c r="Q599" s="209">
        <v>0</v>
      </c>
      <c r="R599" s="209">
        <f>Q599*H599</f>
        <v>0</v>
      </c>
      <c r="S599" s="209">
        <v>0</v>
      </c>
      <c r="T599" s="210">
        <f>S599*H599</f>
        <v>0</v>
      </c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R599" s="211" t="s">
        <v>1000</v>
      </c>
      <c r="AT599" s="211" t="s">
        <v>133</v>
      </c>
      <c r="AU599" s="211" t="s">
        <v>138</v>
      </c>
      <c r="AY599" s="17" t="s">
        <v>129</v>
      </c>
      <c r="BE599" s="212">
        <f>IF(N599="základní",J599,0)</f>
        <v>0</v>
      </c>
      <c r="BF599" s="212">
        <f>IF(N599="snížená",J599,0)</f>
        <v>0</v>
      </c>
      <c r="BG599" s="212">
        <f>IF(N599="zákl. přenesená",J599,0)</f>
        <v>0</v>
      </c>
      <c r="BH599" s="212">
        <f>IF(N599="sníž. přenesená",J599,0)</f>
        <v>0</v>
      </c>
      <c r="BI599" s="212">
        <f>IF(N599="nulová",J599,0)</f>
        <v>0</v>
      </c>
      <c r="BJ599" s="17" t="s">
        <v>139</v>
      </c>
      <c r="BK599" s="212">
        <f>ROUND(I599*H599,2)</f>
        <v>0</v>
      </c>
      <c r="BL599" s="17" t="s">
        <v>1000</v>
      </c>
      <c r="BM599" s="211" t="s">
        <v>1093</v>
      </c>
    </row>
    <row r="600" s="2" customFormat="1">
      <c r="A600" s="38"/>
      <c r="B600" s="39"/>
      <c r="C600" s="40"/>
      <c r="D600" s="213" t="s">
        <v>141</v>
      </c>
      <c r="E600" s="40"/>
      <c r="F600" s="214" t="s">
        <v>1094</v>
      </c>
      <c r="G600" s="40"/>
      <c r="H600" s="40"/>
      <c r="I600" s="215"/>
      <c r="J600" s="40"/>
      <c r="K600" s="40"/>
      <c r="L600" s="44"/>
      <c r="M600" s="216"/>
      <c r="N600" s="217"/>
      <c r="O600" s="85"/>
      <c r="P600" s="85"/>
      <c r="Q600" s="85"/>
      <c r="R600" s="85"/>
      <c r="S600" s="85"/>
      <c r="T600" s="86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T600" s="17" t="s">
        <v>141</v>
      </c>
      <c r="AU600" s="17" t="s">
        <v>138</v>
      </c>
    </row>
    <row r="601" s="2" customFormat="1">
      <c r="A601" s="38"/>
      <c r="B601" s="39"/>
      <c r="C601" s="40"/>
      <c r="D601" s="218" t="s">
        <v>143</v>
      </c>
      <c r="E601" s="40"/>
      <c r="F601" s="219" t="s">
        <v>1095</v>
      </c>
      <c r="G601" s="40"/>
      <c r="H601" s="40"/>
      <c r="I601" s="215"/>
      <c r="J601" s="40"/>
      <c r="K601" s="40"/>
      <c r="L601" s="44"/>
      <c r="M601" s="216"/>
      <c r="N601" s="217"/>
      <c r="O601" s="85"/>
      <c r="P601" s="85"/>
      <c r="Q601" s="85"/>
      <c r="R601" s="85"/>
      <c r="S601" s="85"/>
      <c r="T601" s="86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T601" s="17" t="s">
        <v>143</v>
      </c>
      <c r="AU601" s="17" t="s">
        <v>138</v>
      </c>
    </row>
    <row r="602" s="12" customFormat="1" ht="25.92" customHeight="1">
      <c r="A602" s="12"/>
      <c r="B602" s="183"/>
      <c r="C602" s="184"/>
      <c r="D602" s="185" t="s">
        <v>74</v>
      </c>
      <c r="E602" s="186" t="s">
        <v>1096</v>
      </c>
      <c r="F602" s="186" t="s">
        <v>1097</v>
      </c>
      <c r="G602" s="184"/>
      <c r="H602" s="184"/>
      <c r="I602" s="187"/>
      <c r="J602" s="188">
        <f>BK602</f>
        <v>0</v>
      </c>
      <c r="K602" s="184"/>
      <c r="L602" s="189"/>
      <c r="M602" s="190"/>
      <c r="N602" s="191"/>
      <c r="O602" s="191"/>
      <c r="P602" s="192">
        <f>P603+P607+P614+P618+P622+P626</f>
        <v>0</v>
      </c>
      <c r="Q602" s="191"/>
      <c r="R602" s="192">
        <f>R603+R607+R614+R618+R622+R626</f>
        <v>0</v>
      </c>
      <c r="S602" s="191"/>
      <c r="T602" s="193">
        <f>T603+T607+T614+T618+T622+T626</f>
        <v>0</v>
      </c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R602" s="194" t="s">
        <v>139</v>
      </c>
      <c r="AT602" s="195" t="s">
        <v>74</v>
      </c>
      <c r="AU602" s="195" t="s">
        <v>75</v>
      </c>
      <c r="AY602" s="194" t="s">
        <v>129</v>
      </c>
      <c r="BK602" s="196">
        <f>BK603+BK607+BK614+BK618+BK622+BK626</f>
        <v>0</v>
      </c>
    </row>
    <row r="603" s="12" customFormat="1" ht="22.8" customHeight="1">
      <c r="A603" s="12"/>
      <c r="B603" s="183"/>
      <c r="C603" s="184"/>
      <c r="D603" s="185" t="s">
        <v>74</v>
      </c>
      <c r="E603" s="197" t="s">
        <v>1098</v>
      </c>
      <c r="F603" s="197" t="s">
        <v>1099</v>
      </c>
      <c r="G603" s="184"/>
      <c r="H603" s="184"/>
      <c r="I603" s="187"/>
      <c r="J603" s="198">
        <f>BK603</f>
        <v>0</v>
      </c>
      <c r="K603" s="184"/>
      <c r="L603" s="189"/>
      <c r="M603" s="190"/>
      <c r="N603" s="191"/>
      <c r="O603" s="191"/>
      <c r="P603" s="192">
        <f>SUM(P604:P606)</f>
        <v>0</v>
      </c>
      <c r="Q603" s="191"/>
      <c r="R603" s="192">
        <f>SUM(R604:R606)</f>
        <v>0</v>
      </c>
      <c r="S603" s="191"/>
      <c r="T603" s="193">
        <f>SUM(T604:T606)</f>
        <v>0</v>
      </c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R603" s="194" t="s">
        <v>139</v>
      </c>
      <c r="AT603" s="195" t="s">
        <v>74</v>
      </c>
      <c r="AU603" s="195" t="s">
        <v>80</v>
      </c>
      <c r="AY603" s="194" t="s">
        <v>129</v>
      </c>
      <c r="BK603" s="196">
        <f>SUM(BK604:BK606)</f>
        <v>0</v>
      </c>
    </row>
    <row r="604" s="2" customFormat="1" ht="16.5" customHeight="1">
      <c r="A604" s="38"/>
      <c r="B604" s="39"/>
      <c r="C604" s="199" t="s">
        <v>1100</v>
      </c>
      <c r="D604" s="199" t="s">
        <v>133</v>
      </c>
      <c r="E604" s="200" t="s">
        <v>1101</v>
      </c>
      <c r="F604" s="201" t="s">
        <v>1099</v>
      </c>
      <c r="G604" s="202" t="s">
        <v>267</v>
      </c>
      <c r="H604" s="203">
        <v>1</v>
      </c>
      <c r="I604" s="204"/>
      <c r="J604" s="205">
        <f>ROUND(I604*H604,2)</f>
        <v>0</v>
      </c>
      <c r="K604" s="206"/>
      <c r="L604" s="44"/>
      <c r="M604" s="207" t="s">
        <v>19</v>
      </c>
      <c r="N604" s="208" t="s">
        <v>49</v>
      </c>
      <c r="O604" s="85"/>
      <c r="P604" s="209">
        <f>O604*H604</f>
        <v>0</v>
      </c>
      <c r="Q604" s="209">
        <v>0</v>
      </c>
      <c r="R604" s="209">
        <f>Q604*H604</f>
        <v>0</v>
      </c>
      <c r="S604" s="209">
        <v>0</v>
      </c>
      <c r="T604" s="210">
        <f>S604*H604</f>
        <v>0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R604" s="211" t="s">
        <v>1102</v>
      </c>
      <c r="AT604" s="211" t="s">
        <v>133</v>
      </c>
      <c r="AU604" s="211" t="s">
        <v>138</v>
      </c>
      <c r="AY604" s="17" t="s">
        <v>129</v>
      </c>
      <c r="BE604" s="212">
        <f>IF(N604="základní",J604,0)</f>
        <v>0</v>
      </c>
      <c r="BF604" s="212">
        <f>IF(N604="snížená",J604,0)</f>
        <v>0</v>
      </c>
      <c r="BG604" s="212">
        <f>IF(N604="zákl. přenesená",J604,0)</f>
        <v>0</v>
      </c>
      <c r="BH604" s="212">
        <f>IF(N604="sníž. přenesená",J604,0)</f>
        <v>0</v>
      </c>
      <c r="BI604" s="212">
        <f>IF(N604="nulová",J604,0)</f>
        <v>0</v>
      </c>
      <c r="BJ604" s="17" t="s">
        <v>139</v>
      </c>
      <c r="BK604" s="212">
        <f>ROUND(I604*H604,2)</f>
        <v>0</v>
      </c>
      <c r="BL604" s="17" t="s">
        <v>1102</v>
      </c>
      <c r="BM604" s="211" t="s">
        <v>1103</v>
      </c>
    </row>
    <row r="605" s="2" customFormat="1">
      <c r="A605" s="38"/>
      <c r="B605" s="39"/>
      <c r="C605" s="40"/>
      <c r="D605" s="213" t="s">
        <v>141</v>
      </c>
      <c r="E605" s="40"/>
      <c r="F605" s="214" t="s">
        <v>1099</v>
      </c>
      <c r="G605" s="40"/>
      <c r="H605" s="40"/>
      <c r="I605" s="215"/>
      <c r="J605" s="40"/>
      <c r="K605" s="40"/>
      <c r="L605" s="44"/>
      <c r="M605" s="216"/>
      <c r="N605" s="217"/>
      <c r="O605" s="85"/>
      <c r="P605" s="85"/>
      <c r="Q605" s="85"/>
      <c r="R605" s="85"/>
      <c r="S605" s="85"/>
      <c r="T605" s="86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T605" s="17" t="s">
        <v>141</v>
      </c>
      <c r="AU605" s="17" t="s">
        <v>138</v>
      </c>
    </row>
    <row r="606" s="2" customFormat="1">
      <c r="A606" s="38"/>
      <c r="B606" s="39"/>
      <c r="C606" s="40"/>
      <c r="D606" s="218" t="s">
        <v>143</v>
      </c>
      <c r="E606" s="40"/>
      <c r="F606" s="219" t="s">
        <v>1104</v>
      </c>
      <c r="G606" s="40"/>
      <c r="H606" s="40"/>
      <c r="I606" s="215"/>
      <c r="J606" s="40"/>
      <c r="K606" s="40"/>
      <c r="L606" s="44"/>
      <c r="M606" s="216"/>
      <c r="N606" s="217"/>
      <c r="O606" s="85"/>
      <c r="P606" s="85"/>
      <c r="Q606" s="85"/>
      <c r="R606" s="85"/>
      <c r="S606" s="85"/>
      <c r="T606" s="86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T606" s="17" t="s">
        <v>143</v>
      </c>
      <c r="AU606" s="17" t="s">
        <v>138</v>
      </c>
    </row>
    <row r="607" s="12" customFormat="1" ht="22.8" customHeight="1">
      <c r="A607" s="12"/>
      <c r="B607" s="183"/>
      <c r="C607" s="184"/>
      <c r="D607" s="185" t="s">
        <v>74</v>
      </c>
      <c r="E607" s="197" t="s">
        <v>1105</v>
      </c>
      <c r="F607" s="197" t="s">
        <v>1106</v>
      </c>
      <c r="G607" s="184"/>
      <c r="H607" s="184"/>
      <c r="I607" s="187"/>
      <c r="J607" s="198">
        <f>BK607</f>
        <v>0</v>
      </c>
      <c r="K607" s="184"/>
      <c r="L607" s="189"/>
      <c r="M607" s="190"/>
      <c r="N607" s="191"/>
      <c r="O607" s="191"/>
      <c r="P607" s="192">
        <f>SUM(P608:P613)</f>
        <v>0</v>
      </c>
      <c r="Q607" s="191"/>
      <c r="R607" s="192">
        <f>SUM(R608:R613)</f>
        <v>0</v>
      </c>
      <c r="S607" s="191"/>
      <c r="T607" s="193">
        <f>SUM(T608:T613)</f>
        <v>0</v>
      </c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R607" s="194" t="s">
        <v>139</v>
      </c>
      <c r="AT607" s="195" t="s">
        <v>74</v>
      </c>
      <c r="AU607" s="195" t="s">
        <v>80</v>
      </c>
      <c r="AY607" s="194" t="s">
        <v>129</v>
      </c>
      <c r="BK607" s="196">
        <f>SUM(BK608:BK613)</f>
        <v>0</v>
      </c>
    </row>
    <row r="608" s="2" customFormat="1" ht="16.5" customHeight="1">
      <c r="A608" s="38"/>
      <c r="B608" s="39"/>
      <c r="C608" s="199" t="s">
        <v>80</v>
      </c>
      <c r="D608" s="199" t="s">
        <v>133</v>
      </c>
      <c r="E608" s="200" t="s">
        <v>1107</v>
      </c>
      <c r="F608" s="201" t="s">
        <v>1108</v>
      </c>
      <c r="G608" s="202" t="s">
        <v>1109</v>
      </c>
      <c r="H608" s="203">
        <v>1</v>
      </c>
      <c r="I608" s="204"/>
      <c r="J608" s="205">
        <f>ROUND(I608*H608,2)</f>
        <v>0</v>
      </c>
      <c r="K608" s="206"/>
      <c r="L608" s="44"/>
      <c r="M608" s="207" t="s">
        <v>19</v>
      </c>
      <c r="N608" s="208" t="s">
        <v>49</v>
      </c>
      <c r="O608" s="85"/>
      <c r="P608" s="209">
        <f>O608*H608</f>
        <v>0</v>
      </c>
      <c r="Q608" s="209">
        <v>0</v>
      </c>
      <c r="R608" s="209">
        <f>Q608*H608</f>
        <v>0</v>
      </c>
      <c r="S608" s="209">
        <v>0</v>
      </c>
      <c r="T608" s="210">
        <f>S608*H608</f>
        <v>0</v>
      </c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R608" s="211" t="s">
        <v>1102</v>
      </c>
      <c r="AT608" s="211" t="s">
        <v>133</v>
      </c>
      <c r="AU608" s="211" t="s">
        <v>138</v>
      </c>
      <c r="AY608" s="17" t="s">
        <v>129</v>
      </c>
      <c r="BE608" s="212">
        <f>IF(N608="základní",J608,0)</f>
        <v>0</v>
      </c>
      <c r="BF608" s="212">
        <f>IF(N608="snížená",J608,0)</f>
        <v>0</v>
      </c>
      <c r="BG608" s="212">
        <f>IF(N608="zákl. přenesená",J608,0)</f>
        <v>0</v>
      </c>
      <c r="BH608" s="212">
        <f>IF(N608="sníž. přenesená",J608,0)</f>
        <v>0</v>
      </c>
      <c r="BI608" s="212">
        <f>IF(N608="nulová",J608,0)</f>
        <v>0</v>
      </c>
      <c r="BJ608" s="17" t="s">
        <v>139</v>
      </c>
      <c r="BK608" s="212">
        <f>ROUND(I608*H608,2)</f>
        <v>0</v>
      </c>
      <c r="BL608" s="17" t="s">
        <v>1102</v>
      </c>
      <c r="BM608" s="211" t="s">
        <v>1110</v>
      </c>
    </row>
    <row r="609" s="2" customFormat="1">
      <c r="A609" s="38"/>
      <c r="B609" s="39"/>
      <c r="C609" s="40"/>
      <c r="D609" s="213" t="s">
        <v>141</v>
      </c>
      <c r="E609" s="40"/>
      <c r="F609" s="214" t="s">
        <v>1111</v>
      </c>
      <c r="G609" s="40"/>
      <c r="H609" s="40"/>
      <c r="I609" s="215"/>
      <c r="J609" s="40"/>
      <c r="K609" s="40"/>
      <c r="L609" s="44"/>
      <c r="M609" s="216"/>
      <c r="N609" s="217"/>
      <c r="O609" s="85"/>
      <c r="P609" s="85"/>
      <c r="Q609" s="85"/>
      <c r="R609" s="85"/>
      <c r="S609" s="85"/>
      <c r="T609" s="86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T609" s="17" t="s">
        <v>141</v>
      </c>
      <c r="AU609" s="17" t="s">
        <v>138</v>
      </c>
    </row>
    <row r="610" s="2" customFormat="1">
      <c r="A610" s="38"/>
      <c r="B610" s="39"/>
      <c r="C610" s="40"/>
      <c r="D610" s="218" t="s">
        <v>143</v>
      </c>
      <c r="E610" s="40"/>
      <c r="F610" s="219" t="s">
        <v>1112</v>
      </c>
      <c r="G610" s="40"/>
      <c r="H610" s="40"/>
      <c r="I610" s="215"/>
      <c r="J610" s="40"/>
      <c r="K610" s="40"/>
      <c r="L610" s="44"/>
      <c r="M610" s="216"/>
      <c r="N610" s="217"/>
      <c r="O610" s="85"/>
      <c r="P610" s="85"/>
      <c r="Q610" s="85"/>
      <c r="R610" s="85"/>
      <c r="S610" s="85"/>
      <c r="T610" s="86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T610" s="17" t="s">
        <v>143</v>
      </c>
      <c r="AU610" s="17" t="s">
        <v>138</v>
      </c>
    </row>
    <row r="611" s="2" customFormat="1" ht="16.5" customHeight="1">
      <c r="A611" s="38"/>
      <c r="B611" s="39"/>
      <c r="C611" s="199" t="s">
        <v>1113</v>
      </c>
      <c r="D611" s="199" t="s">
        <v>133</v>
      </c>
      <c r="E611" s="200" t="s">
        <v>1114</v>
      </c>
      <c r="F611" s="201" t="s">
        <v>1115</v>
      </c>
      <c r="G611" s="202" t="s">
        <v>267</v>
      </c>
      <c r="H611" s="203">
        <v>1</v>
      </c>
      <c r="I611" s="204"/>
      <c r="J611" s="205">
        <f>ROUND(I611*H611,2)</f>
        <v>0</v>
      </c>
      <c r="K611" s="206"/>
      <c r="L611" s="44"/>
      <c r="M611" s="207" t="s">
        <v>19</v>
      </c>
      <c r="N611" s="208" t="s">
        <v>49</v>
      </c>
      <c r="O611" s="85"/>
      <c r="P611" s="209">
        <f>O611*H611</f>
        <v>0</v>
      </c>
      <c r="Q611" s="209">
        <v>0</v>
      </c>
      <c r="R611" s="209">
        <f>Q611*H611</f>
        <v>0</v>
      </c>
      <c r="S611" s="209">
        <v>0</v>
      </c>
      <c r="T611" s="210">
        <f>S611*H611</f>
        <v>0</v>
      </c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R611" s="211" t="s">
        <v>1102</v>
      </c>
      <c r="AT611" s="211" t="s">
        <v>133</v>
      </c>
      <c r="AU611" s="211" t="s">
        <v>138</v>
      </c>
      <c r="AY611" s="17" t="s">
        <v>129</v>
      </c>
      <c r="BE611" s="212">
        <f>IF(N611="základní",J611,0)</f>
        <v>0</v>
      </c>
      <c r="BF611" s="212">
        <f>IF(N611="snížená",J611,0)</f>
        <v>0</v>
      </c>
      <c r="BG611" s="212">
        <f>IF(N611="zákl. přenesená",J611,0)</f>
        <v>0</v>
      </c>
      <c r="BH611" s="212">
        <f>IF(N611="sníž. přenesená",J611,0)</f>
        <v>0</v>
      </c>
      <c r="BI611" s="212">
        <f>IF(N611="nulová",J611,0)</f>
        <v>0</v>
      </c>
      <c r="BJ611" s="17" t="s">
        <v>139</v>
      </c>
      <c r="BK611" s="212">
        <f>ROUND(I611*H611,2)</f>
        <v>0</v>
      </c>
      <c r="BL611" s="17" t="s">
        <v>1102</v>
      </c>
      <c r="BM611" s="211" t="s">
        <v>1116</v>
      </c>
    </row>
    <row r="612" s="2" customFormat="1">
      <c r="A612" s="38"/>
      <c r="B612" s="39"/>
      <c r="C612" s="40"/>
      <c r="D612" s="213" t="s">
        <v>141</v>
      </c>
      <c r="E612" s="40"/>
      <c r="F612" s="214" t="s">
        <v>1115</v>
      </c>
      <c r="G612" s="40"/>
      <c r="H612" s="40"/>
      <c r="I612" s="215"/>
      <c r="J612" s="40"/>
      <c r="K612" s="40"/>
      <c r="L612" s="44"/>
      <c r="M612" s="216"/>
      <c r="N612" s="217"/>
      <c r="O612" s="85"/>
      <c r="P612" s="85"/>
      <c r="Q612" s="85"/>
      <c r="R612" s="85"/>
      <c r="S612" s="85"/>
      <c r="T612" s="86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T612" s="17" t="s">
        <v>141</v>
      </c>
      <c r="AU612" s="17" t="s">
        <v>138</v>
      </c>
    </row>
    <row r="613" s="2" customFormat="1">
      <c r="A613" s="38"/>
      <c r="B613" s="39"/>
      <c r="C613" s="40"/>
      <c r="D613" s="218" t="s">
        <v>143</v>
      </c>
      <c r="E613" s="40"/>
      <c r="F613" s="219" t="s">
        <v>1117</v>
      </c>
      <c r="G613" s="40"/>
      <c r="H613" s="40"/>
      <c r="I613" s="215"/>
      <c r="J613" s="40"/>
      <c r="K613" s="40"/>
      <c r="L613" s="44"/>
      <c r="M613" s="216"/>
      <c r="N613" s="217"/>
      <c r="O613" s="85"/>
      <c r="P613" s="85"/>
      <c r="Q613" s="85"/>
      <c r="R613" s="85"/>
      <c r="S613" s="85"/>
      <c r="T613" s="86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T613" s="17" t="s">
        <v>143</v>
      </c>
      <c r="AU613" s="17" t="s">
        <v>138</v>
      </c>
    </row>
    <row r="614" s="12" customFormat="1" ht="22.8" customHeight="1">
      <c r="A614" s="12"/>
      <c r="B614" s="183"/>
      <c r="C614" s="184"/>
      <c r="D614" s="185" t="s">
        <v>74</v>
      </c>
      <c r="E614" s="197" t="s">
        <v>1118</v>
      </c>
      <c r="F614" s="197" t="s">
        <v>1119</v>
      </c>
      <c r="G614" s="184"/>
      <c r="H614" s="184"/>
      <c r="I614" s="187"/>
      <c r="J614" s="198">
        <f>BK614</f>
        <v>0</v>
      </c>
      <c r="K614" s="184"/>
      <c r="L614" s="189"/>
      <c r="M614" s="190"/>
      <c r="N614" s="191"/>
      <c r="O614" s="191"/>
      <c r="P614" s="192">
        <f>SUM(P615:P617)</f>
        <v>0</v>
      </c>
      <c r="Q614" s="191"/>
      <c r="R614" s="192">
        <f>SUM(R615:R617)</f>
        <v>0</v>
      </c>
      <c r="S614" s="191"/>
      <c r="T614" s="193">
        <f>SUM(T615:T617)</f>
        <v>0</v>
      </c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R614" s="194" t="s">
        <v>139</v>
      </c>
      <c r="AT614" s="195" t="s">
        <v>74</v>
      </c>
      <c r="AU614" s="195" t="s">
        <v>80</v>
      </c>
      <c r="AY614" s="194" t="s">
        <v>129</v>
      </c>
      <c r="BK614" s="196">
        <f>SUM(BK615:BK617)</f>
        <v>0</v>
      </c>
    </row>
    <row r="615" s="2" customFormat="1" ht="16.5" customHeight="1">
      <c r="A615" s="38"/>
      <c r="B615" s="39"/>
      <c r="C615" s="199" t="s">
        <v>1120</v>
      </c>
      <c r="D615" s="199" t="s">
        <v>133</v>
      </c>
      <c r="E615" s="200" t="s">
        <v>1121</v>
      </c>
      <c r="F615" s="201" t="s">
        <v>1122</v>
      </c>
      <c r="G615" s="202" t="s">
        <v>1123</v>
      </c>
      <c r="H615" s="203">
        <v>1</v>
      </c>
      <c r="I615" s="204"/>
      <c r="J615" s="205">
        <f>ROUND(I615*H615,2)</f>
        <v>0</v>
      </c>
      <c r="K615" s="206"/>
      <c r="L615" s="44"/>
      <c r="M615" s="207" t="s">
        <v>19</v>
      </c>
      <c r="N615" s="208" t="s">
        <v>49</v>
      </c>
      <c r="O615" s="85"/>
      <c r="P615" s="209">
        <f>O615*H615</f>
        <v>0</v>
      </c>
      <c r="Q615" s="209">
        <v>0</v>
      </c>
      <c r="R615" s="209">
        <f>Q615*H615</f>
        <v>0</v>
      </c>
      <c r="S615" s="209">
        <v>0</v>
      </c>
      <c r="T615" s="210">
        <f>S615*H615</f>
        <v>0</v>
      </c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R615" s="211" t="s">
        <v>1102</v>
      </c>
      <c r="AT615" s="211" t="s">
        <v>133</v>
      </c>
      <c r="AU615" s="211" t="s">
        <v>138</v>
      </c>
      <c r="AY615" s="17" t="s">
        <v>129</v>
      </c>
      <c r="BE615" s="212">
        <f>IF(N615="základní",J615,0)</f>
        <v>0</v>
      </c>
      <c r="BF615" s="212">
        <f>IF(N615="snížená",J615,0)</f>
        <v>0</v>
      </c>
      <c r="BG615" s="212">
        <f>IF(N615="zákl. přenesená",J615,0)</f>
        <v>0</v>
      </c>
      <c r="BH615" s="212">
        <f>IF(N615="sníž. přenesená",J615,0)</f>
        <v>0</v>
      </c>
      <c r="BI615" s="212">
        <f>IF(N615="nulová",J615,0)</f>
        <v>0</v>
      </c>
      <c r="BJ615" s="17" t="s">
        <v>139</v>
      </c>
      <c r="BK615" s="212">
        <f>ROUND(I615*H615,2)</f>
        <v>0</v>
      </c>
      <c r="BL615" s="17" t="s">
        <v>1102</v>
      </c>
      <c r="BM615" s="211" t="s">
        <v>1124</v>
      </c>
    </row>
    <row r="616" s="2" customFormat="1">
      <c r="A616" s="38"/>
      <c r="B616" s="39"/>
      <c r="C616" s="40"/>
      <c r="D616" s="213" t="s">
        <v>141</v>
      </c>
      <c r="E616" s="40"/>
      <c r="F616" s="214" t="s">
        <v>1122</v>
      </c>
      <c r="G616" s="40"/>
      <c r="H616" s="40"/>
      <c r="I616" s="215"/>
      <c r="J616" s="40"/>
      <c r="K616" s="40"/>
      <c r="L616" s="44"/>
      <c r="M616" s="216"/>
      <c r="N616" s="217"/>
      <c r="O616" s="85"/>
      <c r="P616" s="85"/>
      <c r="Q616" s="85"/>
      <c r="R616" s="85"/>
      <c r="S616" s="85"/>
      <c r="T616" s="86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T616" s="17" t="s">
        <v>141</v>
      </c>
      <c r="AU616" s="17" t="s">
        <v>138</v>
      </c>
    </row>
    <row r="617" s="2" customFormat="1">
      <c r="A617" s="38"/>
      <c r="B617" s="39"/>
      <c r="C617" s="40"/>
      <c r="D617" s="218" t="s">
        <v>143</v>
      </c>
      <c r="E617" s="40"/>
      <c r="F617" s="219" t="s">
        <v>1125</v>
      </c>
      <c r="G617" s="40"/>
      <c r="H617" s="40"/>
      <c r="I617" s="215"/>
      <c r="J617" s="40"/>
      <c r="K617" s="40"/>
      <c r="L617" s="44"/>
      <c r="M617" s="216"/>
      <c r="N617" s="217"/>
      <c r="O617" s="85"/>
      <c r="P617" s="85"/>
      <c r="Q617" s="85"/>
      <c r="R617" s="85"/>
      <c r="S617" s="85"/>
      <c r="T617" s="86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T617" s="17" t="s">
        <v>143</v>
      </c>
      <c r="AU617" s="17" t="s">
        <v>138</v>
      </c>
    </row>
    <row r="618" s="12" customFormat="1" ht="22.8" customHeight="1">
      <c r="A618" s="12"/>
      <c r="B618" s="183"/>
      <c r="C618" s="184"/>
      <c r="D618" s="185" t="s">
        <v>74</v>
      </c>
      <c r="E618" s="197" t="s">
        <v>1126</v>
      </c>
      <c r="F618" s="197" t="s">
        <v>1127</v>
      </c>
      <c r="G618" s="184"/>
      <c r="H618" s="184"/>
      <c r="I618" s="187"/>
      <c r="J618" s="198">
        <f>BK618</f>
        <v>0</v>
      </c>
      <c r="K618" s="184"/>
      <c r="L618" s="189"/>
      <c r="M618" s="190"/>
      <c r="N618" s="191"/>
      <c r="O618" s="191"/>
      <c r="P618" s="192">
        <f>SUM(P619:P621)</f>
        <v>0</v>
      </c>
      <c r="Q618" s="191"/>
      <c r="R618" s="192">
        <f>SUM(R619:R621)</f>
        <v>0</v>
      </c>
      <c r="S618" s="191"/>
      <c r="T618" s="193">
        <f>SUM(T619:T621)</f>
        <v>0</v>
      </c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R618" s="194" t="s">
        <v>139</v>
      </c>
      <c r="AT618" s="195" t="s">
        <v>74</v>
      </c>
      <c r="AU618" s="195" t="s">
        <v>80</v>
      </c>
      <c r="AY618" s="194" t="s">
        <v>129</v>
      </c>
      <c r="BK618" s="196">
        <f>SUM(BK619:BK621)</f>
        <v>0</v>
      </c>
    </row>
    <row r="619" s="2" customFormat="1" ht="16.5" customHeight="1">
      <c r="A619" s="38"/>
      <c r="B619" s="39"/>
      <c r="C619" s="199" t="s">
        <v>1128</v>
      </c>
      <c r="D619" s="199" t="s">
        <v>133</v>
      </c>
      <c r="E619" s="200" t="s">
        <v>1129</v>
      </c>
      <c r="F619" s="201" t="s">
        <v>1130</v>
      </c>
      <c r="G619" s="202" t="s">
        <v>1123</v>
      </c>
      <c r="H619" s="203">
        <v>1</v>
      </c>
      <c r="I619" s="204"/>
      <c r="J619" s="205">
        <f>ROUND(I619*H619,2)</f>
        <v>0</v>
      </c>
      <c r="K619" s="206"/>
      <c r="L619" s="44"/>
      <c r="M619" s="207" t="s">
        <v>19</v>
      </c>
      <c r="N619" s="208" t="s">
        <v>49</v>
      </c>
      <c r="O619" s="85"/>
      <c r="P619" s="209">
        <f>O619*H619</f>
        <v>0</v>
      </c>
      <c r="Q619" s="209">
        <v>0</v>
      </c>
      <c r="R619" s="209">
        <f>Q619*H619</f>
        <v>0</v>
      </c>
      <c r="S619" s="209">
        <v>0</v>
      </c>
      <c r="T619" s="210">
        <f>S619*H619</f>
        <v>0</v>
      </c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R619" s="211" t="s">
        <v>1102</v>
      </c>
      <c r="AT619" s="211" t="s">
        <v>133</v>
      </c>
      <c r="AU619" s="211" t="s">
        <v>138</v>
      </c>
      <c r="AY619" s="17" t="s">
        <v>129</v>
      </c>
      <c r="BE619" s="212">
        <f>IF(N619="základní",J619,0)</f>
        <v>0</v>
      </c>
      <c r="BF619" s="212">
        <f>IF(N619="snížená",J619,0)</f>
        <v>0</v>
      </c>
      <c r="BG619" s="212">
        <f>IF(N619="zákl. přenesená",J619,0)</f>
        <v>0</v>
      </c>
      <c r="BH619" s="212">
        <f>IF(N619="sníž. přenesená",J619,0)</f>
        <v>0</v>
      </c>
      <c r="BI619" s="212">
        <f>IF(N619="nulová",J619,0)</f>
        <v>0</v>
      </c>
      <c r="BJ619" s="17" t="s">
        <v>139</v>
      </c>
      <c r="BK619" s="212">
        <f>ROUND(I619*H619,2)</f>
        <v>0</v>
      </c>
      <c r="BL619" s="17" t="s">
        <v>1102</v>
      </c>
      <c r="BM619" s="211" t="s">
        <v>1131</v>
      </c>
    </row>
    <row r="620" s="2" customFormat="1">
      <c r="A620" s="38"/>
      <c r="B620" s="39"/>
      <c r="C620" s="40"/>
      <c r="D620" s="213" t="s">
        <v>141</v>
      </c>
      <c r="E620" s="40"/>
      <c r="F620" s="214" t="s">
        <v>1130</v>
      </c>
      <c r="G620" s="40"/>
      <c r="H620" s="40"/>
      <c r="I620" s="215"/>
      <c r="J620" s="40"/>
      <c r="K620" s="40"/>
      <c r="L620" s="44"/>
      <c r="M620" s="216"/>
      <c r="N620" s="217"/>
      <c r="O620" s="85"/>
      <c r="P620" s="85"/>
      <c r="Q620" s="85"/>
      <c r="R620" s="85"/>
      <c r="S620" s="85"/>
      <c r="T620" s="86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T620" s="17" t="s">
        <v>141</v>
      </c>
      <c r="AU620" s="17" t="s">
        <v>138</v>
      </c>
    </row>
    <row r="621" s="2" customFormat="1">
      <c r="A621" s="38"/>
      <c r="B621" s="39"/>
      <c r="C621" s="40"/>
      <c r="D621" s="218" t="s">
        <v>143</v>
      </c>
      <c r="E621" s="40"/>
      <c r="F621" s="219" t="s">
        <v>1132</v>
      </c>
      <c r="G621" s="40"/>
      <c r="H621" s="40"/>
      <c r="I621" s="215"/>
      <c r="J621" s="40"/>
      <c r="K621" s="40"/>
      <c r="L621" s="44"/>
      <c r="M621" s="216"/>
      <c r="N621" s="217"/>
      <c r="O621" s="85"/>
      <c r="P621" s="85"/>
      <c r="Q621" s="85"/>
      <c r="R621" s="85"/>
      <c r="S621" s="85"/>
      <c r="T621" s="86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T621" s="17" t="s">
        <v>143</v>
      </c>
      <c r="AU621" s="17" t="s">
        <v>138</v>
      </c>
    </row>
    <row r="622" s="12" customFormat="1" ht="22.8" customHeight="1">
      <c r="A622" s="12"/>
      <c r="B622" s="183"/>
      <c r="C622" s="184"/>
      <c r="D622" s="185" t="s">
        <v>74</v>
      </c>
      <c r="E622" s="197" t="s">
        <v>1133</v>
      </c>
      <c r="F622" s="197" t="s">
        <v>1134</v>
      </c>
      <c r="G622" s="184"/>
      <c r="H622" s="184"/>
      <c r="I622" s="187"/>
      <c r="J622" s="198">
        <f>BK622</f>
        <v>0</v>
      </c>
      <c r="K622" s="184"/>
      <c r="L622" s="189"/>
      <c r="M622" s="190"/>
      <c r="N622" s="191"/>
      <c r="O622" s="191"/>
      <c r="P622" s="192">
        <f>SUM(P623:P625)</f>
        <v>0</v>
      </c>
      <c r="Q622" s="191"/>
      <c r="R622" s="192">
        <f>SUM(R623:R625)</f>
        <v>0</v>
      </c>
      <c r="S622" s="191"/>
      <c r="T622" s="193">
        <f>SUM(T623:T625)</f>
        <v>0</v>
      </c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R622" s="194" t="s">
        <v>139</v>
      </c>
      <c r="AT622" s="195" t="s">
        <v>74</v>
      </c>
      <c r="AU622" s="195" t="s">
        <v>80</v>
      </c>
      <c r="AY622" s="194" t="s">
        <v>129</v>
      </c>
      <c r="BK622" s="196">
        <f>SUM(BK623:BK625)</f>
        <v>0</v>
      </c>
    </row>
    <row r="623" s="2" customFormat="1" ht="16.5" customHeight="1">
      <c r="A623" s="38"/>
      <c r="B623" s="39"/>
      <c r="C623" s="199" t="s">
        <v>1135</v>
      </c>
      <c r="D623" s="199" t="s">
        <v>133</v>
      </c>
      <c r="E623" s="200" t="s">
        <v>1136</v>
      </c>
      <c r="F623" s="201" t="s">
        <v>1137</v>
      </c>
      <c r="G623" s="202" t="s">
        <v>1123</v>
      </c>
      <c r="H623" s="203">
        <v>1</v>
      </c>
      <c r="I623" s="204"/>
      <c r="J623" s="205">
        <f>ROUND(I623*H623,2)</f>
        <v>0</v>
      </c>
      <c r="K623" s="206"/>
      <c r="L623" s="44"/>
      <c r="M623" s="207" t="s">
        <v>19</v>
      </c>
      <c r="N623" s="208" t="s">
        <v>49</v>
      </c>
      <c r="O623" s="85"/>
      <c r="P623" s="209">
        <f>O623*H623</f>
        <v>0</v>
      </c>
      <c r="Q623" s="209">
        <v>0</v>
      </c>
      <c r="R623" s="209">
        <f>Q623*H623</f>
        <v>0</v>
      </c>
      <c r="S623" s="209">
        <v>0</v>
      </c>
      <c r="T623" s="210">
        <f>S623*H623</f>
        <v>0</v>
      </c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R623" s="211" t="s">
        <v>1102</v>
      </c>
      <c r="AT623" s="211" t="s">
        <v>133</v>
      </c>
      <c r="AU623" s="211" t="s">
        <v>138</v>
      </c>
      <c r="AY623" s="17" t="s">
        <v>129</v>
      </c>
      <c r="BE623" s="212">
        <f>IF(N623="základní",J623,0)</f>
        <v>0</v>
      </c>
      <c r="BF623" s="212">
        <f>IF(N623="snížená",J623,0)</f>
        <v>0</v>
      </c>
      <c r="BG623" s="212">
        <f>IF(N623="zákl. přenesená",J623,0)</f>
        <v>0</v>
      </c>
      <c r="BH623" s="212">
        <f>IF(N623="sníž. přenesená",J623,0)</f>
        <v>0</v>
      </c>
      <c r="BI623" s="212">
        <f>IF(N623="nulová",J623,0)</f>
        <v>0</v>
      </c>
      <c r="BJ623" s="17" t="s">
        <v>139</v>
      </c>
      <c r="BK623" s="212">
        <f>ROUND(I623*H623,2)</f>
        <v>0</v>
      </c>
      <c r="BL623" s="17" t="s">
        <v>1102</v>
      </c>
      <c r="BM623" s="211" t="s">
        <v>1138</v>
      </c>
    </row>
    <row r="624" s="2" customFormat="1">
      <c r="A624" s="38"/>
      <c r="B624" s="39"/>
      <c r="C624" s="40"/>
      <c r="D624" s="213" t="s">
        <v>141</v>
      </c>
      <c r="E624" s="40"/>
      <c r="F624" s="214" t="s">
        <v>1137</v>
      </c>
      <c r="G624" s="40"/>
      <c r="H624" s="40"/>
      <c r="I624" s="215"/>
      <c r="J624" s="40"/>
      <c r="K624" s="40"/>
      <c r="L624" s="44"/>
      <c r="M624" s="216"/>
      <c r="N624" s="217"/>
      <c r="O624" s="85"/>
      <c r="P624" s="85"/>
      <c r="Q624" s="85"/>
      <c r="R624" s="85"/>
      <c r="S624" s="85"/>
      <c r="T624" s="86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T624" s="17" t="s">
        <v>141</v>
      </c>
      <c r="AU624" s="17" t="s">
        <v>138</v>
      </c>
    </row>
    <row r="625" s="2" customFormat="1">
      <c r="A625" s="38"/>
      <c r="B625" s="39"/>
      <c r="C625" s="40"/>
      <c r="D625" s="218" t="s">
        <v>143</v>
      </c>
      <c r="E625" s="40"/>
      <c r="F625" s="219" t="s">
        <v>1139</v>
      </c>
      <c r="G625" s="40"/>
      <c r="H625" s="40"/>
      <c r="I625" s="215"/>
      <c r="J625" s="40"/>
      <c r="K625" s="40"/>
      <c r="L625" s="44"/>
      <c r="M625" s="216"/>
      <c r="N625" s="217"/>
      <c r="O625" s="85"/>
      <c r="P625" s="85"/>
      <c r="Q625" s="85"/>
      <c r="R625" s="85"/>
      <c r="S625" s="85"/>
      <c r="T625" s="86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T625" s="17" t="s">
        <v>143</v>
      </c>
      <c r="AU625" s="17" t="s">
        <v>138</v>
      </c>
    </row>
    <row r="626" s="12" customFormat="1" ht="22.8" customHeight="1">
      <c r="A626" s="12"/>
      <c r="B626" s="183"/>
      <c r="C626" s="184"/>
      <c r="D626" s="185" t="s">
        <v>74</v>
      </c>
      <c r="E626" s="197" t="s">
        <v>1140</v>
      </c>
      <c r="F626" s="197" t="s">
        <v>1141</v>
      </c>
      <c r="G626" s="184"/>
      <c r="H626" s="184"/>
      <c r="I626" s="187"/>
      <c r="J626" s="198">
        <f>BK626</f>
        <v>0</v>
      </c>
      <c r="K626" s="184"/>
      <c r="L626" s="189"/>
      <c r="M626" s="190"/>
      <c r="N626" s="191"/>
      <c r="O626" s="191"/>
      <c r="P626" s="192">
        <f>SUM(P627:P629)</f>
        <v>0</v>
      </c>
      <c r="Q626" s="191"/>
      <c r="R626" s="192">
        <f>SUM(R627:R629)</f>
        <v>0</v>
      </c>
      <c r="S626" s="191"/>
      <c r="T626" s="193">
        <f>SUM(T627:T629)</f>
        <v>0</v>
      </c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R626" s="194" t="s">
        <v>139</v>
      </c>
      <c r="AT626" s="195" t="s">
        <v>74</v>
      </c>
      <c r="AU626" s="195" t="s">
        <v>80</v>
      </c>
      <c r="AY626" s="194" t="s">
        <v>129</v>
      </c>
      <c r="BK626" s="196">
        <f>SUM(BK627:BK629)</f>
        <v>0</v>
      </c>
    </row>
    <row r="627" s="2" customFormat="1" ht="16.5" customHeight="1">
      <c r="A627" s="38"/>
      <c r="B627" s="39"/>
      <c r="C627" s="199" t="s">
        <v>1142</v>
      </c>
      <c r="D627" s="199" t="s">
        <v>133</v>
      </c>
      <c r="E627" s="200" t="s">
        <v>1143</v>
      </c>
      <c r="F627" s="201" t="s">
        <v>1144</v>
      </c>
      <c r="G627" s="202" t="s">
        <v>267</v>
      </c>
      <c r="H627" s="203">
        <v>1</v>
      </c>
      <c r="I627" s="204"/>
      <c r="J627" s="205">
        <f>ROUND(I627*H627,2)</f>
        <v>0</v>
      </c>
      <c r="K627" s="206"/>
      <c r="L627" s="44"/>
      <c r="M627" s="207" t="s">
        <v>19</v>
      </c>
      <c r="N627" s="208" t="s">
        <v>49</v>
      </c>
      <c r="O627" s="85"/>
      <c r="P627" s="209">
        <f>O627*H627</f>
        <v>0</v>
      </c>
      <c r="Q627" s="209">
        <v>0</v>
      </c>
      <c r="R627" s="209">
        <f>Q627*H627</f>
        <v>0</v>
      </c>
      <c r="S627" s="209">
        <v>0</v>
      </c>
      <c r="T627" s="210">
        <f>S627*H627</f>
        <v>0</v>
      </c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R627" s="211" t="s">
        <v>1102</v>
      </c>
      <c r="AT627" s="211" t="s">
        <v>133</v>
      </c>
      <c r="AU627" s="211" t="s">
        <v>138</v>
      </c>
      <c r="AY627" s="17" t="s">
        <v>129</v>
      </c>
      <c r="BE627" s="212">
        <f>IF(N627="základní",J627,0)</f>
        <v>0</v>
      </c>
      <c r="BF627" s="212">
        <f>IF(N627="snížená",J627,0)</f>
        <v>0</v>
      </c>
      <c r="BG627" s="212">
        <f>IF(N627="zákl. přenesená",J627,0)</f>
        <v>0</v>
      </c>
      <c r="BH627" s="212">
        <f>IF(N627="sníž. přenesená",J627,0)</f>
        <v>0</v>
      </c>
      <c r="BI627" s="212">
        <f>IF(N627="nulová",J627,0)</f>
        <v>0</v>
      </c>
      <c r="BJ627" s="17" t="s">
        <v>139</v>
      </c>
      <c r="BK627" s="212">
        <f>ROUND(I627*H627,2)</f>
        <v>0</v>
      </c>
      <c r="BL627" s="17" t="s">
        <v>1102</v>
      </c>
      <c r="BM627" s="211" t="s">
        <v>1145</v>
      </c>
    </row>
    <row r="628" s="2" customFormat="1">
      <c r="A628" s="38"/>
      <c r="B628" s="39"/>
      <c r="C628" s="40"/>
      <c r="D628" s="213" t="s">
        <v>141</v>
      </c>
      <c r="E628" s="40"/>
      <c r="F628" s="214" t="s">
        <v>1144</v>
      </c>
      <c r="G628" s="40"/>
      <c r="H628" s="40"/>
      <c r="I628" s="215"/>
      <c r="J628" s="40"/>
      <c r="K628" s="40"/>
      <c r="L628" s="44"/>
      <c r="M628" s="216"/>
      <c r="N628" s="217"/>
      <c r="O628" s="85"/>
      <c r="P628" s="85"/>
      <c r="Q628" s="85"/>
      <c r="R628" s="85"/>
      <c r="S628" s="85"/>
      <c r="T628" s="86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T628" s="17" t="s">
        <v>141</v>
      </c>
      <c r="AU628" s="17" t="s">
        <v>138</v>
      </c>
    </row>
    <row r="629" s="2" customFormat="1">
      <c r="A629" s="38"/>
      <c r="B629" s="39"/>
      <c r="C629" s="40"/>
      <c r="D629" s="218" t="s">
        <v>143</v>
      </c>
      <c r="E629" s="40"/>
      <c r="F629" s="219" t="s">
        <v>1146</v>
      </c>
      <c r="G629" s="40"/>
      <c r="H629" s="40"/>
      <c r="I629" s="215"/>
      <c r="J629" s="40"/>
      <c r="K629" s="40"/>
      <c r="L629" s="44"/>
      <c r="M629" s="253"/>
      <c r="N629" s="254"/>
      <c r="O629" s="255"/>
      <c r="P629" s="255"/>
      <c r="Q629" s="255"/>
      <c r="R629" s="255"/>
      <c r="S629" s="255"/>
      <c r="T629" s="256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T629" s="17" t="s">
        <v>143</v>
      </c>
      <c r="AU629" s="17" t="s">
        <v>138</v>
      </c>
    </row>
    <row r="630" s="2" customFormat="1" ht="6.96" customHeight="1">
      <c r="A630" s="38"/>
      <c r="B630" s="60"/>
      <c r="C630" s="61"/>
      <c r="D630" s="61"/>
      <c r="E630" s="61"/>
      <c r="F630" s="61"/>
      <c r="G630" s="61"/>
      <c r="H630" s="61"/>
      <c r="I630" s="61"/>
      <c r="J630" s="61"/>
      <c r="K630" s="61"/>
      <c r="L630" s="44"/>
      <c r="M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</row>
  </sheetData>
  <sheetProtection sheet="1" autoFilter="0" formatColumns="0" formatRows="0" objects="1" scenarios="1" spinCount="100000" saltValue="iU1sqlW96hRp22SowqVuPO8eZjOn5a5B2B9soAdFY5zzDNr8Sb51SM5CvWRnIw92xAHBXx56hfMFS7WZ6L0r+Q==" hashValue="YT1AQ40VYWszwevfh1UFGT97yqz5IJQ+hFc/kOr5CJ7d/FNWhKobyFwTdZKYO1pdTOIYGKm+qRheV/xmLIBwZw==" algorithmName="SHA-512" password="CC35"/>
  <autoFilter ref="C99:K629"/>
  <mergeCells count="6">
    <mergeCell ref="E7:H7"/>
    <mergeCell ref="E16:H16"/>
    <mergeCell ref="E25:H25"/>
    <mergeCell ref="E46:H46"/>
    <mergeCell ref="E92:H92"/>
    <mergeCell ref="L2:V2"/>
  </mergeCells>
  <hyperlinks>
    <hyperlink ref="F105" r:id="rId1" display="https://podminky.urs.cz/item/CS_URS_2021_01/611315205"/>
    <hyperlink ref="F108" r:id="rId2" display="https://podminky.urs.cz/item/CS_URS_2021_01/612315215"/>
    <hyperlink ref="F113" r:id="rId3" display="https://podminky.urs.cz/item/CS_URS_2021_01/721140802"/>
    <hyperlink ref="F116" r:id="rId4" display="https://podminky.urs.cz/item/CS_URS_2021_01/721210817"/>
    <hyperlink ref="F119" r:id="rId5" display="https://podminky.urs.cz/item/CS_URS_2021_01/721173401"/>
    <hyperlink ref="F122" r:id="rId6" display="https://podminky.urs.cz/item/CS_URS_2021_01/28619322"/>
    <hyperlink ref="F126" r:id="rId7" display="https://podminky.urs.cz/item/CS_URS_2021_01/722110811"/>
    <hyperlink ref="F129" r:id="rId8" display="https://podminky.urs.cz/item/CS_URS_2021_01/722130801"/>
    <hyperlink ref="F132" r:id="rId9" display="https://podminky.urs.cz/item/CS_URS_2021_01/722176112"/>
    <hyperlink ref="F135" r:id="rId10" display="https://podminky.urs.cz/item/CS_URS_2021_01/722181211"/>
    <hyperlink ref="F140" r:id="rId11" display="https://podminky.urs.cz/item/CS_URS_2021_01/55190001"/>
    <hyperlink ref="F143" r:id="rId12" display="https://podminky.urs.cz/item/CS_URS_2021_01/56245707"/>
    <hyperlink ref="F146" r:id="rId13" display="https://podminky.urs.cz/item/CS_URS_2021_01/28654322"/>
    <hyperlink ref="F149" r:id="rId14" display="https://podminky.urs.cz/item/CS_URS_2021_01/28654002"/>
    <hyperlink ref="F152" r:id="rId15" display="https://podminky.urs.cz/item/CS_URS_2021_01/28654106"/>
    <hyperlink ref="F155" r:id="rId16" display="https://podminky.urs.cz/item/CS_URS_2021_01/28615152"/>
    <hyperlink ref="F158" r:id="rId17" display="https://podminky.urs.cz/item/CS_URS_2021_01/55141002"/>
    <hyperlink ref="F161" r:id="rId18" display="https://podminky.urs.cz/item/CS_URS_2021_01/55111982"/>
    <hyperlink ref="F164" r:id="rId19" display="https://podminky.urs.cz/item/CS_URS_2021_01/722179191"/>
    <hyperlink ref="F168" r:id="rId20" display="https://podminky.urs.cz/item/CS_URS_2021_01/723160804"/>
    <hyperlink ref="F171" r:id="rId21" display="https://podminky.urs.cz/item/CS_URS_2021_01/723181012"/>
    <hyperlink ref="F175" r:id="rId22" display="https://podminky.urs.cz/item/CS_URS_2021_01/725119102"/>
    <hyperlink ref="F178" r:id="rId23" display="https://podminky.urs.cz/item/CS_URS_2021_01/725210821"/>
    <hyperlink ref="F181" r:id="rId24" display="https://podminky.urs.cz/item/CS_URS_2021_01/725219102"/>
    <hyperlink ref="F184" r:id="rId25" display="https://podminky.urs.cz/item/CS_URS_2021_01/725220842"/>
    <hyperlink ref="F187" r:id="rId26" display="https://podminky.urs.cz/item/CS_URS_2021_01/725241901"/>
    <hyperlink ref="F190" r:id="rId27" display="https://podminky.urs.cz/item/CS_URS_2021_01/725243902"/>
    <hyperlink ref="F193" r:id="rId28" display="https://podminky.urs.cz/item/CS_URS_2021_01/725529301"/>
    <hyperlink ref="F196" r:id="rId29" display="https://podminky.urs.cz/item/CS_URS_2021_01/725610810"/>
    <hyperlink ref="F199" r:id="rId30" display="https://podminky.urs.cz/item/CS_URS_2021_01/725820801"/>
    <hyperlink ref="F202" r:id="rId31" display="https://podminky.urs.cz/item/CS_URS_2021_01/725820802"/>
    <hyperlink ref="F205" r:id="rId32" display="https://podminky.urs.cz/item/CS_URS_2021_01/725829121"/>
    <hyperlink ref="F208" r:id="rId33" display="https://podminky.urs.cz/item/CS_URS_2021_01/725839202"/>
    <hyperlink ref="F211" r:id="rId34" display="https://podminky.urs.cz/item/CS_URS_2021_01/55145594"/>
    <hyperlink ref="F214" r:id="rId35" display="https://podminky.urs.cz/item/CS_URS_2021_01/55172002"/>
    <hyperlink ref="F217" r:id="rId36" display="https://podminky.urs.cz/item/CS_URS_2021_01/55484431"/>
    <hyperlink ref="F220" r:id="rId37" display="https://podminky.urs.cz/item/CS_URS_2021_01/55192001"/>
    <hyperlink ref="F223" r:id="rId38" display="https://podminky.urs.cz/item/CS_URS_2021_01/55192850"/>
    <hyperlink ref="F226" r:id="rId39" display="https://podminky.urs.cz/item/CS_URS_2021_01/64286105"/>
    <hyperlink ref="F229" r:id="rId40" display="https://podminky.urs.cz/item/CS_URS_2021_01/64286150"/>
    <hyperlink ref="F232" r:id="rId41" display="https://podminky.urs.cz/item/CS_URS_2021_01/55167399"/>
    <hyperlink ref="F237" r:id="rId42" display="https://podminky.urs.cz/item/CS_URS_2021_01/28651613"/>
    <hyperlink ref="F243" r:id="rId43" display="https://podminky.urs.cz/item/CS_URS_2021_01/733222302"/>
    <hyperlink ref="F246" r:id="rId44" display="https://podminky.urs.cz/item/CS_URS_2021_01/733291101"/>
    <hyperlink ref="F250" r:id="rId45" display="https://podminky.urs.cz/item/CS_URS_2021_01/735121810"/>
    <hyperlink ref="F253" r:id="rId46" display="https://podminky.urs.cz/item/CS_URS_2021_01/735131312"/>
    <hyperlink ref="F256" r:id="rId47" display="https://podminky.urs.cz/item/CS_URS_2021_01/54153012"/>
    <hyperlink ref="F259" r:id="rId48" display="https://podminky.urs.cz/item/CS_URS_2021_01/55128134"/>
    <hyperlink ref="F262" r:id="rId49" display="https://podminky.urs.cz/item/CS_URS_2021_01/55121245"/>
    <hyperlink ref="F266" r:id="rId50" display="https://podminky.urs.cz/item/CS_URS_2021_01/741125811"/>
    <hyperlink ref="F269" r:id="rId51" display="https://podminky.urs.cz/item/CS_URS_2021_01/741210831"/>
    <hyperlink ref="F272" r:id="rId52" display="https://podminky.urs.cz/item/CS_URS_2021_01/741311803"/>
    <hyperlink ref="F275" r:id="rId53" display="https://podminky.urs.cz/item/CS_URS_2021_01/741315813"/>
    <hyperlink ref="F278" r:id="rId54" display="https://podminky.urs.cz/item/CS_URS_2021_01/741371871"/>
    <hyperlink ref="F281" r:id="rId55" display="https://podminky.urs.cz/item/CS_URS_2021_01/741322811"/>
    <hyperlink ref="F284" r:id="rId56" display="https://podminky.urs.cz/item/CS_URS_2021_01/741122005"/>
    <hyperlink ref="F287" r:id="rId57" display="https://podminky.urs.cz/item/CS_URS_2021_01/741128005"/>
    <hyperlink ref="F290" r:id="rId58" display="https://podminky.urs.cz/item/CS_URS_2021_01/741810001"/>
    <hyperlink ref="F299" r:id="rId59" display="https://podminky.urs.cz/item/CS_URS_2021_01/34571450"/>
    <hyperlink ref="F302" r:id="rId60" display="https://podminky.urs.cz/item/CS_URS_2021_01/37451015"/>
    <hyperlink ref="F305" r:id="rId61" display="https://podminky.urs.cz/item/CS_URS_2021_01/34539060"/>
    <hyperlink ref="F308" r:id="rId62" display="https://podminky.urs.cz/item/CS_URS_2021_01/35822111"/>
    <hyperlink ref="F311" r:id="rId63" display="https://podminky.urs.cz/item/CS_URS_2021_01/35822109"/>
    <hyperlink ref="F314" r:id="rId64" display="https://podminky.urs.cz/item/CS_URS_2021_01/37414130"/>
    <hyperlink ref="F317" r:id="rId65" display="https://podminky.urs.cz/item/CS_URS_2021_01/34551735"/>
    <hyperlink ref="F320" r:id="rId66" display="https://podminky.urs.cz/item/CS_URS_2021_01/42914127"/>
    <hyperlink ref="F325" r:id="rId67" display="https://podminky.urs.cz/item/CS_URS_2021_01/34535103"/>
    <hyperlink ref="F328" r:id="rId68" display="https://podminky.urs.cz/item/CS_URS_2021_01/35713131"/>
    <hyperlink ref="F332" r:id="rId69" display="https://podminky.urs.cz/item/CS_URS_2021_01/766622861"/>
    <hyperlink ref="F335" r:id="rId70" display="https://podminky.urs.cz/item/CS_URS_2021_01/766660724"/>
    <hyperlink ref="F338" r:id="rId71" display="https://podminky.urs.cz/item/CS_URS_2021_01/766825821"/>
    <hyperlink ref="F341" r:id="rId72" display="https://podminky.urs.cz/item/CS_URS_2021_01/766812830"/>
    <hyperlink ref="F344" r:id="rId73" display="https://podminky.urs.cz/item/CS_URS_2021_01/766660001"/>
    <hyperlink ref="F347" r:id="rId74" display="https://podminky.urs.cz/item/CS_URS_2021_01/766660729"/>
    <hyperlink ref="F350" r:id="rId75" display="https://podminky.urs.cz/item/CS_URS_2021_01/766660733"/>
    <hyperlink ref="F353" r:id="rId76" display="https://podminky.urs.cz/item/CS_URS_2021_01/766662811"/>
    <hyperlink ref="F356" r:id="rId77" display="https://podminky.urs.cz/item/CS_URS_2021_01/766811115"/>
    <hyperlink ref="F359" r:id="rId78" display="https://podminky.urs.cz/item/CS_URS_2021_01/766811151"/>
    <hyperlink ref="F362" r:id="rId79" display="https://podminky.urs.cz/item/CS_URS_2021_01/766811212"/>
    <hyperlink ref="F365" r:id="rId80" display="https://podminky.urs.cz/item/CS_URS_2021_01/766811221"/>
    <hyperlink ref="F370" r:id="rId81" display="https://podminky.urs.cz/item/CS_URS_2021_01/55231084"/>
    <hyperlink ref="F373" r:id="rId82" display="https://podminky.urs.cz/item/CS_URS_2021_01/55143181"/>
    <hyperlink ref="F376" r:id="rId83" display="https://podminky.urs.cz/item/CS_URS_2021_01/55161107"/>
    <hyperlink ref="F379" r:id="rId84" display="https://podminky.urs.cz/item/CS_URS_2021_01/55341155"/>
    <hyperlink ref="F382" r:id="rId85" display="https://podminky.urs.cz/item/CS_URS_2021_01/61162012"/>
    <hyperlink ref="F387" r:id="rId86" display="https://podminky.urs.cz/item/CS_URS_2021_01/54914102"/>
    <hyperlink ref="F390" r:id="rId87" display="https://podminky.urs.cz/item/CS_URS_2021_01/61187161"/>
    <hyperlink ref="F393" r:id="rId88" display="https://podminky.urs.cz/item/CS_URS_2021_01/54914610"/>
    <hyperlink ref="F396" r:id="rId89" display="https://podminky.urs.cz/item/CS_URS_2021_01/54915550"/>
    <hyperlink ref="F399" r:id="rId90" display="https://podminky.urs.cz/item/CS_URS_2021_01/61418111"/>
    <hyperlink ref="F403" r:id="rId91" display="https://podminky.urs.cz/item/CS_URS_2021_01/771151011"/>
    <hyperlink ref="F406" r:id="rId92" display="https://podminky.urs.cz/item/CS_URS_2021_01/771571810"/>
    <hyperlink ref="F412" r:id="rId93" display="https://podminky.urs.cz/item/CS_URS_2021_01/771574154"/>
    <hyperlink ref="F415" r:id="rId94" display="https://podminky.urs.cz/item/CS_URS_2021_01/771577112"/>
    <hyperlink ref="F418" r:id="rId95" display="https://podminky.urs.cz/item/CS_URS_2021_01/771577113"/>
    <hyperlink ref="F421" r:id="rId96" display="https://podminky.urs.cz/item/CS_URS_2021_01/771591112"/>
    <hyperlink ref="F424" r:id="rId97" display="https://podminky.urs.cz/item/CS_URS_2021_01/771591264"/>
    <hyperlink ref="F427" r:id="rId98" display="https://podminky.urs.cz/item/CS_URS_2021_01/59761444"/>
    <hyperlink ref="F432" r:id="rId99" display="https://podminky.urs.cz/item/CS_URS_2021_01/58582013"/>
    <hyperlink ref="F436" r:id="rId100" display="https://podminky.urs.cz/item/CS_URS_2021_01/775413401"/>
    <hyperlink ref="F439" r:id="rId101" display="https://podminky.urs.cz/item/CS_URS_2021_01/775541821"/>
    <hyperlink ref="F444" r:id="rId102" display="https://podminky.urs.cz/item/CS_URS_2021_01/775591901"/>
    <hyperlink ref="F447" r:id="rId103" display="https://podminky.urs.cz/item/CS_URS_2021_01/775591912"/>
    <hyperlink ref="F450" r:id="rId104" display="https://podminky.urs.cz/item/CS_URS_2021_01/775591913"/>
    <hyperlink ref="F453" r:id="rId105" display="https://podminky.urs.cz/item/CS_URS_2021_01/775591920"/>
    <hyperlink ref="F456" r:id="rId106" display="https://podminky.urs.cz/item/CS_URS_2021_01/775591922"/>
    <hyperlink ref="F459" r:id="rId107" display="https://podminky.urs.cz/item/CS_URS_2021_01/61418101"/>
    <hyperlink ref="F462" r:id="rId108" display="https://podminky.urs.cz/item/CS_URS_2021_01/24618107"/>
    <hyperlink ref="F466" r:id="rId109" display="https://podminky.urs.cz/item/CS_URS_2021_01/776141112"/>
    <hyperlink ref="F469" r:id="rId110" display="https://podminky.urs.cz/item/CS_URS_2021_01/776201811"/>
    <hyperlink ref="F474" r:id="rId111" display="https://podminky.urs.cz/item/CS_URS_2021_01/776221111"/>
    <hyperlink ref="F477" r:id="rId112" display="https://podminky.urs.cz/item/CS_URS_2021_01/776410811"/>
    <hyperlink ref="F480" r:id="rId113" display="https://podminky.urs.cz/item/CS_URS_2021_01/776421111"/>
    <hyperlink ref="F483" r:id="rId114" display="https://podminky.urs.cz/item/CS_URS_2021_01/998776181"/>
    <hyperlink ref="F486" r:id="rId115" display="https://podminky.urs.cz/item/CS_URS_2021_01/28412285"/>
    <hyperlink ref="F489" r:id="rId116" display="https://podminky.urs.cz/item/CS_URS_2021_01/28411003"/>
    <hyperlink ref="F492" r:id="rId117" display="https://podminky.urs.cz/item/CS_URS_2021_01/24744606"/>
    <hyperlink ref="F496" r:id="rId118" display="https://podminky.urs.cz/item/CS_URS_2021_01/781131112"/>
    <hyperlink ref="F499" r:id="rId119" display="https://podminky.urs.cz/item/CS_URS_2021_01/781131264"/>
    <hyperlink ref="F502" r:id="rId120" display="https://podminky.urs.cz/item/CS_URS_2021_01/781151031"/>
    <hyperlink ref="F505" r:id="rId121" display="https://podminky.urs.cz/item/CS_URS_2021_01/781151041"/>
    <hyperlink ref="F508" r:id="rId122" display="https://podminky.urs.cz/item/CS_URS_2021_01/781461811"/>
    <hyperlink ref="F516" r:id="rId123" display="https://podminky.urs.cz/item/CS_URS_2021_01/781121011"/>
    <hyperlink ref="F519" r:id="rId124" display="https://podminky.urs.cz/item/CS_URS_2021_01/781474153"/>
    <hyperlink ref="F522" r:id="rId125" display="https://podminky.urs.cz/item/CS_URS_2021_01/781474154"/>
    <hyperlink ref="F525" r:id="rId126" display="https://podminky.urs.cz/item/CS_URS_2021_01/781495115"/>
    <hyperlink ref="F528" r:id="rId127" display="https://podminky.urs.cz/item/CS_URS_2021_01/781495141"/>
    <hyperlink ref="F531" r:id="rId128" display="https://podminky.urs.cz/item/CS_URS_2021_01/781495211"/>
    <hyperlink ref="F534" r:id="rId129" display="https://podminky.urs.cz/item/CS_URS_2021_01/781779191"/>
    <hyperlink ref="F537" r:id="rId130" display="https://podminky.urs.cz/item/CS_URS_2021_01/781779195"/>
    <hyperlink ref="F540" r:id="rId131" display="https://podminky.urs.cz/item/CS_URS_2021_01/59761026"/>
    <hyperlink ref="F543" r:id="rId132" display="https://podminky.urs.cz/item/CS_URS_2021_01/58582014"/>
    <hyperlink ref="F546" r:id="rId133" display="https://podminky.urs.cz/item/CS_URS_2021_01/58582019"/>
    <hyperlink ref="F550" r:id="rId134" display="https://podminky.urs.cz/item/CS_URS_2021_01/783314101"/>
    <hyperlink ref="F553" r:id="rId135" display="https://podminky.urs.cz/item/CS_URS_2021_01/783327101"/>
    <hyperlink ref="F556" r:id="rId136" display="https://podminky.urs.cz/item/CS_URS_2021_01/783601301"/>
    <hyperlink ref="F559" r:id="rId137" display="https://podminky.urs.cz/item/CS_URS_2021_01/783601305"/>
    <hyperlink ref="F562" r:id="rId138" display="https://podminky.urs.cz/item/CS_URS_2021_01/783614101"/>
    <hyperlink ref="F565" r:id="rId139" display="https://podminky.urs.cz/item/CS_URS_2021_01/783617101"/>
    <hyperlink ref="F568" r:id="rId140" display="https://podminky.urs.cz/item/CS_URS_2021_01/783801201"/>
    <hyperlink ref="F571" r:id="rId141" display="https://podminky.urs.cz/item/CS_URS_2021_01/783817121"/>
    <hyperlink ref="F574" r:id="rId142" display="https://podminky.urs.cz/item/CS_URS_2021_01/783822207"/>
    <hyperlink ref="F577" r:id="rId143" display="https://podminky.urs.cz/item/CS_URS_2021_01/783823101"/>
    <hyperlink ref="F582" r:id="rId144" display="https://podminky.urs.cz/item/CS_URS_2021_01/24626705"/>
    <hyperlink ref="F586" r:id="rId145" display="https://podminky.urs.cz/item/CS_URS_2021_01/784191001"/>
    <hyperlink ref="F589" r:id="rId146" display="https://podminky.urs.cz/item/CS_URS_2021_01/784191007"/>
    <hyperlink ref="F594" r:id="rId147" display="https://podminky.urs.cz/item/CS_URS_2021_01/469971111"/>
    <hyperlink ref="F597" r:id="rId148" display="https://podminky.urs.cz/item/CS_URS_2021_01/469972121"/>
    <hyperlink ref="F601" r:id="rId149" display="https://podminky.urs.cz/item/CS_URS_2021_01/580506021"/>
    <hyperlink ref="F606" r:id="rId150" display="https://podminky.urs.cz/item/CS_URS_2021_01/020001000"/>
    <hyperlink ref="F610" r:id="rId151" display="https://podminky.urs.cz/item/CS_URS_2021_01/031002000"/>
    <hyperlink ref="F613" r:id="rId152" display="https://podminky.urs.cz/item/CS_URS_2021_01/033002000"/>
    <hyperlink ref="F617" r:id="rId153" display="https://podminky.urs.cz/item/CS_URS_2021_01/041002000"/>
    <hyperlink ref="F621" r:id="rId154" display="https://podminky.urs.cz/item/CS_URS_2021_01/051002000"/>
    <hyperlink ref="F625" r:id="rId155" display="https://podminky.urs.cz/item/CS_URS_2021_01/065002000"/>
    <hyperlink ref="F629" r:id="rId156" display="https://podminky.urs.cz/item/CS_URS_2021_01/080001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57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57" customWidth="1"/>
    <col min="2" max="2" width="1.667969" style="257" customWidth="1"/>
    <col min="3" max="4" width="5" style="257" customWidth="1"/>
    <col min="5" max="5" width="11.66016" style="257" customWidth="1"/>
    <col min="6" max="6" width="9.160156" style="257" customWidth="1"/>
    <col min="7" max="7" width="5" style="257" customWidth="1"/>
    <col min="8" max="8" width="77.83203" style="257" customWidth="1"/>
    <col min="9" max="10" width="20" style="257" customWidth="1"/>
    <col min="11" max="11" width="1.667969" style="257" customWidth="1"/>
  </cols>
  <sheetData>
    <row r="1" s="1" customFormat="1" ht="37.5" customHeight="1"/>
    <row r="2" s="1" customFormat="1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="15" customFormat="1" ht="45" customHeight="1">
      <c r="B3" s="261"/>
      <c r="C3" s="262" t="s">
        <v>1147</v>
      </c>
      <c r="D3" s="262"/>
      <c r="E3" s="262"/>
      <c r="F3" s="262"/>
      <c r="G3" s="262"/>
      <c r="H3" s="262"/>
      <c r="I3" s="262"/>
      <c r="J3" s="262"/>
      <c r="K3" s="263"/>
    </row>
    <row r="4" s="1" customFormat="1" ht="25.5" customHeight="1">
      <c r="B4" s="264"/>
      <c r="C4" s="265" t="s">
        <v>1148</v>
      </c>
      <c r="D4" s="265"/>
      <c r="E4" s="265"/>
      <c r="F4" s="265"/>
      <c r="G4" s="265"/>
      <c r="H4" s="265"/>
      <c r="I4" s="265"/>
      <c r="J4" s="265"/>
      <c r="K4" s="266"/>
    </row>
    <row r="5" s="1" customFormat="1" ht="5.25" customHeight="1">
      <c r="B5" s="264"/>
      <c r="C5" s="267"/>
      <c r="D5" s="267"/>
      <c r="E5" s="267"/>
      <c r="F5" s="267"/>
      <c r="G5" s="267"/>
      <c r="H5" s="267"/>
      <c r="I5" s="267"/>
      <c r="J5" s="267"/>
      <c r="K5" s="266"/>
    </row>
    <row r="6" s="1" customFormat="1" ht="15" customHeight="1">
      <c r="B6" s="264"/>
      <c r="C6" s="268" t="s">
        <v>1149</v>
      </c>
      <c r="D6" s="268"/>
      <c r="E6" s="268"/>
      <c r="F6" s="268"/>
      <c r="G6" s="268"/>
      <c r="H6" s="268"/>
      <c r="I6" s="268"/>
      <c r="J6" s="268"/>
      <c r="K6" s="266"/>
    </row>
    <row r="7" s="1" customFormat="1" ht="15" customHeight="1">
      <c r="B7" s="269"/>
      <c r="C7" s="268" t="s">
        <v>1150</v>
      </c>
      <c r="D7" s="268"/>
      <c r="E7" s="268"/>
      <c r="F7" s="268"/>
      <c r="G7" s="268"/>
      <c r="H7" s="268"/>
      <c r="I7" s="268"/>
      <c r="J7" s="268"/>
      <c r="K7" s="266"/>
    </row>
    <row r="8" s="1" customFormat="1" ht="12.75" customHeight="1">
      <c r="B8" s="269"/>
      <c r="C8" s="268"/>
      <c r="D8" s="268"/>
      <c r="E8" s="268"/>
      <c r="F8" s="268"/>
      <c r="G8" s="268"/>
      <c r="H8" s="268"/>
      <c r="I8" s="268"/>
      <c r="J8" s="268"/>
      <c r="K8" s="266"/>
    </row>
    <row r="9" s="1" customFormat="1" ht="15" customHeight="1">
      <c r="B9" s="269"/>
      <c r="C9" s="268" t="s">
        <v>1151</v>
      </c>
      <c r="D9" s="268"/>
      <c r="E9" s="268"/>
      <c r="F9" s="268"/>
      <c r="G9" s="268"/>
      <c r="H9" s="268"/>
      <c r="I9" s="268"/>
      <c r="J9" s="268"/>
      <c r="K9" s="266"/>
    </row>
    <row r="10" s="1" customFormat="1" ht="15" customHeight="1">
      <c r="B10" s="269"/>
      <c r="C10" s="268"/>
      <c r="D10" s="268" t="s">
        <v>1152</v>
      </c>
      <c r="E10" s="268"/>
      <c r="F10" s="268"/>
      <c r="G10" s="268"/>
      <c r="H10" s="268"/>
      <c r="I10" s="268"/>
      <c r="J10" s="268"/>
      <c r="K10" s="266"/>
    </row>
    <row r="11" s="1" customFormat="1" ht="15" customHeight="1">
      <c r="B11" s="269"/>
      <c r="C11" s="270"/>
      <c r="D11" s="268" t="s">
        <v>1153</v>
      </c>
      <c r="E11" s="268"/>
      <c r="F11" s="268"/>
      <c r="G11" s="268"/>
      <c r="H11" s="268"/>
      <c r="I11" s="268"/>
      <c r="J11" s="268"/>
      <c r="K11" s="266"/>
    </row>
    <row r="12" s="1" customFormat="1" ht="15" customHeight="1">
      <c r="B12" s="269"/>
      <c r="C12" s="270"/>
      <c r="D12" s="268"/>
      <c r="E12" s="268"/>
      <c r="F12" s="268"/>
      <c r="G12" s="268"/>
      <c r="H12" s="268"/>
      <c r="I12" s="268"/>
      <c r="J12" s="268"/>
      <c r="K12" s="266"/>
    </row>
    <row r="13" s="1" customFormat="1" ht="15" customHeight="1">
      <c r="B13" s="269"/>
      <c r="C13" s="270"/>
      <c r="D13" s="271" t="s">
        <v>1154</v>
      </c>
      <c r="E13" s="268"/>
      <c r="F13" s="268"/>
      <c r="G13" s="268"/>
      <c r="H13" s="268"/>
      <c r="I13" s="268"/>
      <c r="J13" s="268"/>
      <c r="K13" s="266"/>
    </row>
    <row r="14" s="1" customFormat="1" ht="12.75" customHeight="1">
      <c r="B14" s="269"/>
      <c r="C14" s="270"/>
      <c r="D14" s="270"/>
      <c r="E14" s="270"/>
      <c r="F14" s="270"/>
      <c r="G14" s="270"/>
      <c r="H14" s="270"/>
      <c r="I14" s="270"/>
      <c r="J14" s="270"/>
      <c r="K14" s="266"/>
    </row>
    <row r="15" s="1" customFormat="1" ht="15" customHeight="1">
      <c r="B15" s="269"/>
      <c r="C15" s="270"/>
      <c r="D15" s="268" t="s">
        <v>1155</v>
      </c>
      <c r="E15" s="268"/>
      <c r="F15" s="268"/>
      <c r="G15" s="268"/>
      <c r="H15" s="268"/>
      <c r="I15" s="268"/>
      <c r="J15" s="268"/>
      <c r="K15" s="266"/>
    </row>
    <row r="16" s="1" customFormat="1" ht="15" customHeight="1">
      <c r="B16" s="269"/>
      <c r="C16" s="270"/>
      <c r="D16" s="268" t="s">
        <v>1156</v>
      </c>
      <c r="E16" s="268"/>
      <c r="F16" s="268"/>
      <c r="G16" s="268"/>
      <c r="H16" s="268"/>
      <c r="I16" s="268"/>
      <c r="J16" s="268"/>
      <c r="K16" s="266"/>
    </row>
    <row r="17" s="1" customFormat="1" ht="15" customHeight="1">
      <c r="B17" s="269"/>
      <c r="C17" s="270"/>
      <c r="D17" s="268" t="s">
        <v>1157</v>
      </c>
      <c r="E17" s="268"/>
      <c r="F17" s="268"/>
      <c r="G17" s="268"/>
      <c r="H17" s="268"/>
      <c r="I17" s="268"/>
      <c r="J17" s="268"/>
      <c r="K17" s="266"/>
    </row>
    <row r="18" s="1" customFormat="1" ht="15" customHeight="1">
      <c r="B18" s="269"/>
      <c r="C18" s="270"/>
      <c r="D18" s="270"/>
      <c r="E18" s="272" t="s">
        <v>79</v>
      </c>
      <c r="F18" s="268" t="s">
        <v>1158</v>
      </c>
      <c r="G18" s="268"/>
      <c r="H18" s="268"/>
      <c r="I18" s="268"/>
      <c r="J18" s="268"/>
      <c r="K18" s="266"/>
    </row>
    <row r="19" s="1" customFormat="1" ht="15" customHeight="1">
      <c r="B19" s="269"/>
      <c r="C19" s="270"/>
      <c r="D19" s="270"/>
      <c r="E19" s="272" t="s">
        <v>1159</v>
      </c>
      <c r="F19" s="268" t="s">
        <v>1160</v>
      </c>
      <c r="G19" s="268"/>
      <c r="H19" s="268"/>
      <c r="I19" s="268"/>
      <c r="J19" s="268"/>
      <c r="K19" s="266"/>
    </row>
    <row r="20" s="1" customFormat="1" ht="15" customHeight="1">
      <c r="B20" s="269"/>
      <c r="C20" s="270"/>
      <c r="D20" s="270"/>
      <c r="E20" s="272" t="s">
        <v>1161</v>
      </c>
      <c r="F20" s="268" t="s">
        <v>1162</v>
      </c>
      <c r="G20" s="268"/>
      <c r="H20" s="268"/>
      <c r="I20" s="268"/>
      <c r="J20" s="268"/>
      <c r="K20" s="266"/>
    </row>
    <row r="21" s="1" customFormat="1" ht="15" customHeight="1">
      <c r="B21" s="269"/>
      <c r="C21" s="270"/>
      <c r="D21" s="270"/>
      <c r="E21" s="272" t="s">
        <v>1163</v>
      </c>
      <c r="F21" s="268" t="s">
        <v>1164</v>
      </c>
      <c r="G21" s="268"/>
      <c r="H21" s="268"/>
      <c r="I21" s="268"/>
      <c r="J21" s="268"/>
      <c r="K21" s="266"/>
    </row>
    <row r="22" s="1" customFormat="1" ht="15" customHeight="1">
      <c r="B22" s="269"/>
      <c r="C22" s="270"/>
      <c r="D22" s="270"/>
      <c r="E22" s="272" t="s">
        <v>1165</v>
      </c>
      <c r="F22" s="268" t="s">
        <v>1166</v>
      </c>
      <c r="G22" s="268"/>
      <c r="H22" s="268"/>
      <c r="I22" s="268"/>
      <c r="J22" s="268"/>
      <c r="K22" s="266"/>
    </row>
    <row r="23" s="1" customFormat="1" ht="15" customHeight="1">
      <c r="B23" s="269"/>
      <c r="C23" s="270"/>
      <c r="D23" s="270"/>
      <c r="E23" s="272" t="s">
        <v>1167</v>
      </c>
      <c r="F23" s="268" t="s">
        <v>1168</v>
      </c>
      <c r="G23" s="268"/>
      <c r="H23" s="268"/>
      <c r="I23" s="268"/>
      <c r="J23" s="268"/>
      <c r="K23" s="266"/>
    </row>
    <row r="24" s="1" customFormat="1" ht="12.75" customHeight="1">
      <c r="B24" s="269"/>
      <c r="C24" s="270"/>
      <c r="D24" s="270"/>
      <c r="E24" s="270"/>
      <c r="F24" s="270"/>
      <c r="G24" s="270"/>
      <c r="H24" s="270"/>
      <c r="I24" s="270"/>
      <c r="J24" s="270"/>
      <c r="K24" s="266"/>
    </row>
    <row r="25" s="1" customFormat="1" ht="15" customHeight="1">
      <c r="B25" s="269"/>
      <c r="C25" s="268" t="s">
        <v>1169</v>
      </c>
      <c r="D25" s="268"/>
      <c r="E25" s="268"/>
      <c r="F25" s="268"/>
      <c r="G25" s="268"/>
      <c r="H25" s="268"/>
      <c r="I25" s="268"/>
      <c r="J25" s="268"/>
      <c r="K25" s="266"/>
    </row>
    <row r="26" s="1" customFormat="1" ht="15" customHeight="1">
      <c r="B26" s="269"/>
      <c r="C26" s="268" t="s">
        <v>1170</v>
      </c>
      <c r="D26" s="268"/>
      <c r="E26" s="268"/>
      <c r="F26" s="268"/>
      <c r="G26" s="268"/>
      <c r="H26" s="268"/>
      <c r="I26" s="268"/>
      <c r="J26" s="268"/>
      <c r="K26" s="266"/>
    </row>
    <row r="27" s="1" customFormat="1" ht="15" customHeight="1">
      <c r="B27" s="269"/>
      <c r="C27" s="268"/>
      <c r="D27" s="268" t="s">
        <v>1171</v>
      </c>
      <c r="E27" s="268"/>
      <c r="F27" s="268"/>
      <c r="G27" s="268"/>
      <c r="H27" s="268"/>
      <c r="I27" s="268"/>
      <c r="J27" s="268"/>
      <c r="K27" s="266"/>
    </row>
    <row r="28" s="1" customFormat="1" ht="15" customHeight="1">
      <c r="B28" s="269"/>
      <c r="C28" s="270"/>
      <c r="D28" s="268" t="s">
        <v>1172</v>
      </c>
      <c r="E28" s="268"/>
      <c r="F28" s="268"/>
      <c r="G28" s="268"/>
      <c r="H28" s="268"/>
      <c r="I28" s="268"/>
      <c r="J28" s="268"/>
      <c r="K28" s="266"/>
    </row>
    <row r="29" s="1" customFormat="1" ht="12.75" customHeight="1">
      <c r="B29" s="269"/>
      <c r="C29" s="270"/>
      <c r="D29" s="270"/>
      <c r="E29" s="270"/>
      <c r="F29" s="270"/>
      <c r="G29" s="270"/>
      <c r="H29" s="270"/>
      <c r="I29" s="270"/>
      <c r="J29" s="270"/>
      <c r="K29" s="266"/>
    </row>
    <row r="30" s="1" customFormat="1" ht="15" customHeight="1">
      <c r="B30" s="269"/>
      <c r="C30" s="270"/>
      <c r="D30" s="268" t="s">
        <v>1173</v>
      </c>
      <c r="E30" s="268"/>
      <c r="F30" s="268"/>
      <c r="G30" s="268"/>
      <c r="H30" s="268"/>
      <c r="I30" s="268"/>
      <c r="J30" s="268"/>
      <c r="K30" s="266"/>
    </row>
    <row r="31" s="1" customFormat="1" ht="15" customHeight="1">
      <c r="B31" s="269"/>
      <c r="C31" s="270"/>
      <c r="D31" s="268" t="s">
        <v>1174</v>
      </c>
      <c r="E31" s="268"/>
      <c r="F31" s="268"/>
      <c r="G31" s="268"/>
      <c r="H31" s="268"/>
      <c r="I31" s="268"/>
      <c r="J31" s="268"/>
      <c r="K31" s="266"/>
    </row>
    <row r="32" s="1" customFormat="1" ht="12.75" customHeight="1">
      <c r="B32" s="269"/>
      <c r="C32" s="270"/>
      <c r="D32" s="270"/>
      <c r="E32" s="270"/>
      <c r="F32" s="270"/>
      <c r="G32" s="270"/>
      <c r="H32" s="270"/>
      <c r="I32" s="270"/>
      <c r="J32" s="270"/>
      <c r="K32" s="266"/>
    </row>
    <row r="33" s="1" customFormat="1" ht="15" customHeight="1">
      <c r="B33" s="269"/>
      <c r="C33" s="270"/>
      <c r="D33" s="268" t="s">
        <v>1175</v>
      </c>
      <c r="E33" s="268"/>
      <c r="F33" s="268"/>
      <c r="G33" s="268"/>
      <c r="H33" s="268"/>
      <c r="I33" s="268"/>
      <c r="J33" s="268"/>
      <c r="K33" s="266"/>
    </row>
    <row r="34" s="1" customFormat="1" ht="15" customHeight="1">
      <c r="B34" s="269"/>
      <c r="C34" s="270"/>
      <c r="D34" s="268" t="s">
        <v>1176</v>
      </c>
      <c r="E34" s="268"/>
      <c r="F34" s="268"/>
      <c r="G34" s="268"/>
      <c r="H34" s="268"/>
      <c r="I34" s="268"/>
      <c r="J34" s="268"/>
      <c r="K34" s="266"/>
    </row>
    <row r="35" s="1" customFormat="1" ht="15" customHeight="1">
      <c r="B35" s="269"/>
      <c r="C35" s="270"/>
      <c r="D35" s="268" t="s">
        <v>1177</v>
      </c>
      <c r="E35" s="268"/>
      <c r="F35" s="268"/>
      <c r="G35" s="268"/>
      <c r="H35" s="268"/>
      <c r="I35" s="268"/>
      <c r="J35" s="268"/>
      <c r="K35" s="266"/>
    </row>
    <row r="36" s="1" customFormat="1" ht="15" customHeight="1">
      <c r="B36" s="269"/>
      <c r="C36" s="270"/>
      <c r="D36" s="268"/>
      <c r="E36" s="271" t="s">
        <v>115</v>
      </c>
      <c r="F36" s="268"/>
      <c r="G36" s="268" t="s">
        <v>1178</v>
      </c>
      <c r="H36" s="268"/>
      <c r="I36" s="268"/>
      <c r="J36" s="268"/>
      <c r="K36" s="266"/>
    </row>
    <row r="37" s="1" customFormat="1" ht="30.75" customHeight="1">
      <c r="B37" s="269"/>
      <c r="C37" s="270"/>
      <c r="D37" s="268"/>
      <c r="E37" s="271" t="s">
        <v>1179</v>
      </c>
      <c r="F37" s="268"/>
      <c r="G37" s="268" t="s">
        <v>1180</v>
      </c>
      <c r="H37" s="268"/>
      <c r="I37" s="268"/>
      <c r="J37" s="268"/>
      <c r="K37" s="266"/>
    </row>
    <row r="38" s="1" customFormat="1" ht="15" customHeight="1">
      <c r="B38" s="269"/>
      <c r="C38" s="270"/>
      <c r="D38" s="268"/>
      <c r="E38" s="271" t="s">
        <v>56</v>
      </c>
      <c r="F38" s="268"/>
      <c r="G38" s="268" t="s">
        <v>1181</v>
      </c>
      <c r="H38" s="268"/>
      <c r="I38" s="268"/>
      <c r="J38" s="268"/>
      <c r="K38" s="266"/>
    </row>
    <row r="39" s="1" customFormat="1" ht="15" customHeight="1">
      <c r="B39" s="269"/>
      <c r="C39" s="270"/>
      <c r="D39" s="268"/>
      <c r="E39" s="271" t="s">
        <v>57</v>
      </c>
      <c r="F39" s="268"/>
      <c r="G39" s="268" t="s">
        <v>1182</v>
      </c>
      <c r="H39" s="268"/>
      <c r="I39" s="268"/>
      <c r="J39" s="268"/>
      <c r="K39" s="266"/>
    </row>
    <row r="40" s="1" customFormat="1" ht="15" customHeight="1">
      <c r="B40" s="269"/>
      <c r="C40" s="270"/>
      <c r="D40" s="268"/>
      <c r="E40" s="271" t="s">
        <v>116</v>
      </c>
      <c r="F40" s="268"/>
      <c r="G40" s="268" t="s">
        <v>1183</v>
      </c>
      <c r="H40" s="268"/>
      <c r="I40" s="268"/>
      <c r="J40" s="268"/>
      <c r="K40" s="266"/>
    </row>
    <row r="41" s="1" customFormat="1" ht="15" customHeight="1">
      <c r="B41" s="269"/>
      <c r="C41" s="270"/>
      <c r="D41" s="268"/>
      <c r="E41" s="271" t="s">
        <v>117</v>
      </c>
      <c r="F41" s="268"/>
      <c r="G41" s="268" t="s">
        <v>1184</v>
      </c>
      <c r="H41" s="268"/>
      <c r="I41" s="268"/>
      <c r="J41" s="268"/>
      <c r="K41" s="266"/>
    </row>
    <row r="42" s="1" customFormat="1" ht="15" customHeight="1">
      <c r="B42" s="269"/>
      <c r="C42" s="270"/>
      <c r="D42" s="268"/>
      <c r="E42" s="271" t="s">
        <v>1185</v>
      </c>
      <c r="F42" s="268"/>
      <c r="G42" s="268" t="s">
        <v>1186</v>
      </c>
      <c r="H42" s="268"/>
      <c r="I42" s="268"/>
      <c r="J42" s="268"/>
      <c r="K42" s="266"/>
    </row>
    <row r="43" s="1" customFormat="1" ht="15" customHeight="1">
      <c r="B43" s="269"/>
      <c r="C43" s="270"/>
      <c r="D43" s="268"/>
      <c r="E43" s="271"/>
      <c r="F43" s="268"/>
      <c r="G43" s="268" t="s">
        <v>1187</v>
      </c>
      <c r="H43" s="268"/>
      <c r="I43" s="268"/>
      <c r="J43" s="268"/>
      <c r="K43" s="266"/>
    </row>
    <row r="44" s="1" customFormat="1" ht="15" customHeight="1">
      <c r="B44" s="269"/>
      <c r="C44" s="270"/>
      <c r="D44" s="268"/>
      <c r="E44" s="271" t="s">
        <v>1188</v>
      </c>
      <c r="F44" s="268"/>
      <c r="G44" s="268" t="s">
        <v>1189</v>
      </c>
      <c r="H44" s="268"/>
      <c r="I44" s="268"/>
      <c r="J44" s="268"/>
      <c r="K44" s="266"/>
    </row>
    <row r="45" s="1" customFormat="1" ht="15" customHeight="1">
      <c r="B45" s="269"/>
      <c r="C45" s="270"/>
      <c r="D45" s="268"/>
      <c r="E45" s="271" t="s">
        <v>119</v>
      </c>
      <c r="F45" s="268"/>
      <c r="G45" s="268" t="s">
        <v>1190</v>
      </c>
      <c r="H45" s="268"/>
      <c r="I45" s="268"/>
      <c r="J45" s="268"/>
      <c r="K45" s="266"/>
    </row>
    <row r="46" s="1" customFormat="1" ht="12.75" customHeight="1">
      <c r="B46" s="269"/>
      <c r="C46" s="270"/>
      <c r="D46" s="268"/>
      <c r="E46" s="268"/>
      <c r="F46" s="268"/>
      <c r="G46" s="268"/>
      <c r="H46" s="268"/>
      <c r="I46" s="268"/>
      <c r="J46" s="268"/>
      <c r="K46" s="266"/>
    </row>
    <row r="47" s="1" customFormat="1" ht="15" customHeight="1">
      <c r="B47" s="269"/>
      <c r="C47" s="270"/>
      <c r="D47" s="268" t="s">
        <v>1191</v>
      </c>
      <c r="E47" s="268"/>
      <c r="F47" s="268"/>
      <c r="G47" s="268"/>
      <c r="H47" s="268"/>
      <c r="I47" s="268"/>
      <c r="J47" s="268"/>
      <c r="K47" s="266"/>
    </row>
    <row r="48" s="1" customFormat="1" ht="15" customHeight="1">
      <c r="B48" s="269"/>
      <c r="C48" s="270"/>
      <c r="D48" s="270"/>
      <c r="E48" s="268" t="s">
        <v>1192</v>
      </c>
      <c r="F48" s="268"/>
      <c r="G48" s="268"/>
      <c r="H48" s="268"/>
      <c r="I48" s="268"/>
      <c r="J48" s="268"/>
      <c r="K48" s="266"/>
    </row>
    <row r="49" s="1" customFormat="1" ht="15" customHeight="1">
      <c r="B49" s="269"/>
      <c r="C49" s="270"/>
      <c r="D49" s="270"/>
      <c r="E49" s="268" t="s">
        <v>1193</v>
      </c>
      <c r="F49" s="268"/>
      <c r="G49" s="268"/>
      <c r="H49" s="268"/>
      <c r="I49" s="268"/>
      <c r="J49" s="268"/>
      <c r="K49" s="266"/>
    </row>
    <row r="50" s="1" customFormat="1" ht="15" customHeight="1">
      <c r="B50" s="269"/>
      <c r="C50" s="270"/>
      <c r="D50" s="270"/>
      <c r="E50" s="268" t="s">
        <v>1194</v>
      </c>
      <c r="F50" s="268"/>
      <c r="G50" s="268"/>
      <c r="H50" s="268"/>
      <c r="I50" s="268"/>
      <c r="J50" s="268"/>
      <c r="K50" s="266"/>
    </row>
    <row r="51" s="1" customFormat="1" ht="15" customHeight="1">
      <c r="B51" s="269"/>
      <c r="C51" s="270"/>
      <c r="D51" s="268" t="s">
        <v>1195</v>
      </c>
      <c r="E51" s="268"/>
      <c r="F51" s="268"/>
      <c r="G51" s="268"/>
      <c r="H51" s="268"/>
      <c r="I51" s="268"/>
      <c r="J51" s="268"/>
      <c r="K51" s="266"/>
    </row>
    <row r="52" s="1" customFormat="1" ht="25.5" customHeight="1">
      <c r="B52" s="264"/>
      <c r="C52" s="265" t="s">
        <v>1196</v>
      </c>
      <c r="D52" s="265"/>
      <c r="E52" s="265"/>
      <c r="F52" s="265"/>
      <c r="G52" s="265"/>
      <c r="H52" s="265"/>
      <c r="I52" s="265"/>
      <c r="J52" s="265"/>
      <c r="K52" s="266"/>
    </row>
    <row r="53" s="1" customFormat="1" ht="5.25" customHeight="1">
      <c r="B53" s="264"/>
      <c r="C53" s="267"/>
      <c r="D53" s="267"/>
      <c r="E53" s="267"/>
      <c r="F53" s="267"/>
      <c r="G53" s="267"/>
      <c r="H53" s="267"/>
      <c r="I53" s="267"/>
      <c r="J53" s="267"/>
      <c r="K53" s="266"/>
    </row>
    <row r="54" s="1" customFormat="1" ht="15" customHeight="1">
      <c r="B54" s="264"/>
      <c r="C54" s="268" t="s">
        <v>1197</v>
      </c>
      <c r="D54" s="268"/>
      <c r="E54" s="268"/>
      <c r="F54" s="268"/>
      <c r="G54" s="268"/>
      <c r="H54" s="268"/>
      <c r="I54" s="268"/>
      <c r="J54" s="268"/>
      <c r="K54" s="266"/>
    </row>
    <row r="55" s="1" customFormat="1" ht="15" customHeight="1">
      <c r="B55" s="264"/>
      <c r="C55" s="268" t="s">
        <v>1198</v>
      </c>
      <c r="D55" s="268"/>
      <c r="E55" s="268"/>
      <c r="F55" s="268"/>
      <c r="G55" s="268"/>
      <c r="H55" s="268"/>
      <c r="I55" s="268"/>
      <c r="J55" s="268"/>
      <c r="K55" s="266"/>
    </row>
    <row r="56" s="1" customFormat="1" ht="12.75" customHeight="1">
      <c r="B56" s="264"/>
      <c r="C56" s="268"/>
      <c r="D56" s="268"/>
      <c r="E56" s="268"/>
      <c r="F56" s="268"/>
      <c r="G56" s="268"/>
      <c r="H56" s="268"/>
      <c r="I56" s="268"/>
      <c r="J56" s="268"/>
      <c r="K56" s="266"/>
    </row>
    <row r="57" s="1" customFormat="1" ht="15" customHeight="1">
      <c r="B57" s="264"/>
      <c r="C57" s="268" t="s">
        <v>1199</v>
      </c>
      <c r="D57" s="268"/>
      <c r="E57" s="268"/>
      <c r="F57" s="268"/>
      <c r="G57" s="268"/>
      <c r="H57" s="268"/>
      <c r="I57" s="268"/>
      <c r="J57" s="268"/>
      <c r="K57" s="266"/>
    </row>
    <row r="58" s="1" customFormat="1" ht="15" customHeight="1">
      <c r="B58" s="264"/>
      <c r="C58" s="270"/>
      <c r="D58" s="268" t="s">
        <v>1200</v>
      </c>
      <c r="E58" s="268"/>
      <c r="F58" s="268"/>
      <c r="G58" s="268"/>
      <c r="H58" s="268"/>
      <c r="I58" s="268"/>
      <c r="J58" s="268"/>
      <c r="K58" s="266"/>
    </row>
    <row r="59" s="1" customFormat="1" ht="15" customHeight="1">
      <c r="B59" s="264"/>
      <c r="C59" s="270"/>
      <c r="D59" s="268" t="s">
        <v>1201</v>
      </c>
      <c r="E59" s="268"/>
      <c r="F59" s="268"/>
      <c r="G59" s="268"/>
      <c r="H59" s="268"/>
      <c r="I59" s="268"/>
      <c r="J59" s="268"/>
      <c r="K59" s="266"/>
    </row>
    <row r="60" s="1" customFormat="1" ht="15" customHeight="1">
      <c r="B60" s="264"/>
      <c r="C60" s="270"/>
      <c r="D60" s="268" t="s">
        <v>1202</v>
      </c>
      <c r="E60" s="268"/>
      <c r="F60" s="268"/>
      <c r="G60" s="268"/>
      <c r="H60" s="268"/>
      <c r="I60" s="268"/>
      <c r="J60" s="268"/>
      <c r="K60" s="266"/>
    </row>
    <row r="61" s="1" customFormat="1" ht="15" customHeight="1">
      <c r="B61" s="264"/>
      <c r="C61" s="270"/>
      <c r="D61" s="268" t="s">
        <v>1203</v>
      </c>
      <c r="E61" s="268"/>
      <c r="F61" s="268"/>
      <c r="G61" s="268"/>
      <c r="H61" s="268"/>
      <c r="I61" s="268"/>
      <c r="J61" s="268"/>
      <c r="K61" s="266"/>
    </row>
    <row r="62" s="1" customFormat="1" ht="15" customHeight="1">
      <c r="B62" s="264"/>
      <c r="C62" s="270"/>
      <c r="D62" s="273" t="s">
        <v>1204</v>
      </c>
      <c r="E62" s="273"/>
      <c r="F62" s="273"/>
      <c r="G62" s="273"/>
      <c r="H62" s="273"/>
      <c r="I62" s="273"/>
      <c r="J62" s="273"/>
      <c r="K62" s="266"/>
    </row>
    <row r="63" s="1" customFormat="1" ht="15" customHeight="1">
      <c r="B63" s="264"/>
      <c r="C63" s="270"/>
      <c r="D63" s="268" t="s">
        <v>1205</v>
      </c>
      <c r="E63" s="268"/>
      <c r="F63" s="268"/>
      <c r="G63" s="268"/>
      <c r="H63" s="268"/>
      <c r="I63" s="268"/>
      <c r="J63" s="268"/>
      <c r="K63" s="266"/>
    </row>
    <row r="64" s="1" customFormat="1" ht="12.75" customHeight="1">
      <c r="B64" s="264"/>
      <c r="C64" s="270"/>
      <c r="D64" s="270"/>
      <c r="E64" s="274"/>
      <c r="F64" s="270"/>
      <c r="G64" s="270"/>
      <c r="H64" s="270"/>
      <c r="I64" s="270"/>
      <c r="J64" s="270"/>
      <c r="K64" s="266"/>
    </row>
    <row r="65" s="1" customFormat="1" ht="15" customHeight="1">
      <c r="B65" s="264"/>
      <c r="C65" s="270"/>
      <c r="D65" s="268" t="s">
        <v>1206</v>
      </c>
      <c r="E65" s="268"/>
      <c r="F65" s="268"/>
      <c r="G65" s="268"/>
      <c r="H65" s="268"/>
      <c r="I65" s="268"/>
      <c r="J65" s="268"/>
      <c r="K65" s="266"/>
    </row>
    <row r="66" s="1" customFormat="1" ht="15" customHeight="1">
      <c r="B66" s="264"/>
      <c r="C66" s="270"/>
      <c r="D66" s="273" t="s">
        <v>1207</v>
      </c>
      <c r="E66" s="273"/>
      <c r="F66" s="273"/>
      <c r="G66" s="273"/>
      <c r="H66" s="273"/>
      <c r="I66" s="273"/>
      <c r="J66" s="273"/>
      <c r="K66" s="266"/>
    </row>
    <row r="67" s="1" customFormat="1" ht="15" customHeight="1">
      <c r="B67" s="264"/>
      <c r="C67" s="270"/>
      <c r="D67" s="268" t="s">
        <v>1208</v>
      </c>
      <c r="E67" s="268"/>
      <c r="F67" s="268"/>
      <c r="G67" s="268"/>
      <c r="H67" s="268"/>
      <c r="I67" s="268"/>
      <c r="J67" s="268"/>
      <c r="K67" s="266"/>
    </row>
    <row r="68" s="1" customFormat="1" ht="15" customHeight="1">
      <c r="B68" s="264"/>
      <c r="C68" s="270"/>
      <c r="D68" s="268" t="s">
        <v>1209</v>
      </c>
      <c r="E68" s="268"/>
      <c r="F68" s="268"/>
      <c r="G68" s="268"/>
      <c r="H68" s="268"/>
      <c r="I68" s="268"/>
      <c r="J68" s="268"/>
      <c r="K68" s="266"/>
    </row>
    <row r="69" s="1" customFormat="1" ht="15" customHeight="1">
      <c r="B69" s="264"/>
      <c r="C69" s="270"/>
      <c r="D69" s="268" t="s">
        <v>1210</v>
      </c>
      <c r="E69" s="268"/>
      <c r="F69" s="268"/>
      <c r="G69" s="268"/>
      <c r="H69" s="268"/>
      <c r="I69" s="268"/>
      <c r="J69" s="268"/>
      <c r="K69" s="266"/>
    </row>
    <row r="70" s="1" customFormat="1" ht="15" customHeight="1">
      <c r="B70" s="264"/>
      <c r="C70" s="270"/>
      <c r="D70" s="268" t="s">
        <v>1211</v>
      </c>
      <c r="E70" s="268"/>
      <c r="F70" s="268"/>
      <c r="G70" s="268"/>
      <c r="H70" s="268"/>
      <c r="I70" s="268"/>
      <c r="J70" s="268"/>
      <c r="K70" s="266"/>
    </row>
    <row r="71" s="1" customFormat="1" ht="12.75" customHeight="1">
      <c r="B71" s="275"/>
      <c r="C71" s="276"/>
      <c r="D71" s="276"/>
      <c r="E71" s="276"/>
      <c r="F71" s="276"/>
      <c r="G71" s="276"/>
      <c r="H71" s="276"/>
      <c r="I71" s="276"/>
      <c r="J71" s="276"/>
      <c r="K71" s="277"/>
    </row>
    <row r="72" s="1" customFormat="1" ht="18.75" customHeight="1">
      <c r="B72" s="278"/>
      <c r="C72" s="278"/>
      <c r="D72" s="278"/>
      <c r="E72" s="278"/>
      <c r="F72" s="278"/>
      <c r="G72" s="278"/>
      <c r="H72" s="278"/>
      <c r="I72" s="278"/>
      <c r="J72" s="278"/>
      <c r="K72" s="279"/>
    </row>
    <row r="73" s="1" customFormat="1" ht="18.75" customHeight="1">
      <c r="B73" s="279"/>
      <c r="C73" s="279"/>
      <c r="D73" s="279"/>
      <c r="E73" s="279"/>
      <c r="F73" s="279"/>
      <c r="G73" s="279"/>
      <c r="H73" s="279"/>
      <c r="I73" s="279"/>
      <c r="J73" s="279"/>
      <c r="K73" s="279"/>
    </row>
    <row r="74" s="1" customFormat="1" ht="7.5" customHeight="1">
      <c r="B74" s="280"/>
      <c r="C74" s="281"/>
      <c r="D74" s="281"/>
      <c r="E74" s="281"/>
      <c r="F74" s="281"/>
      <c r="G74" s="281"/>
      <c r="H74" s="281"/>
      <c r="I74" s="281"/>
      <c r="J74" s="281"/>
      <c r="K74" s="282"/>
    </row>
    <row r="75" s="1" customFormat="1" ht="45" customHeight="1">
      <c r="B75" s="283"/>
      <c r="C75" s="284" t="s">
        <v>1212</v>
      </c>
      <c r="D75" s="284"/>
      <c r="E75" s="284"/>
      <c r="F75" s="284"/>
      <c r="G75" s="284"/>
      <c r="H75" s="284"/>
      <c r="I75" s="284"/>
      <c r="J75" s="284"/>
      <c r="K75" s="285"/>
    </row>
    <row r="76" s="1" customFormat="1" ht="17.25" customHeight="1">
      <c r="B76" s="283"/>
      <c r="C76" s="286" t="s">
        <v>1213</v>
      </c>
      <c r="D76" s="286"/>
      <c r="E76" s="286"/>
      <c r="F76" s="286" t="s">
        <v>1214</v>
      </c>
      <c r="G76" s="287"/>
      <c r="H76" s="286" t="s">
        <v>57</v>
      </c>
      <c r="I76" s="286" t="s">
        <v>60</v>
      </c>
      <c r="J76" s="286" t="s">
        <v>1215</v>
      </c>
      <c r="K76" s="285"/>
    </row>
    <row r="77" s="1" customFormat="1" ht="17.25" customHeight="1">
      <c r="B77" s="283"/>
      <c r="C77" s="288" t="s">
        <v>1216</v>
      </c>
      <c r="D77" s="288"/>
      <c r="E77" s="288"/>
      <c r="F77" s="289" t="s">
        <v>1217</v>
      </c>
      <c r="G77" s="290"/>
      <c r="H77" s="288"/>
      <c r="I77" s="288"/>
      <c r="J77" s="288" t="s">
        <v>1218</v>
      </c>
      <c r="K77" s="285"/>
    </row>
    <row r="78" s="1" customFormat="1" ht="5.25" customHeight="1">
      <c r="B78" s="283"/>
      <c r="C78" s="291"/>
      <c r="D78" s="291"/>
      <c r="E78" s="291"/>
      <c r="F78" s="291"/>
      <c r="G78" s="292"/>
      <c r="H78" s="291"/>
      <c r="I78" s="291"/>
      <c r="J78" s="291"/>
      <c r="K78" s="285"/>
    </row>
    <row r="79" s="1" customFormat="1" ht="15" customHeight="1">
      <c r="B79" s="283"/>
      <c r="C79" s="271" t="s">
        <v>56</v>
      </c>
      <c r="D79" s="293"/>
      <c r="E79" s="293"/>
      <c r="F79" s="294" t="s">
        <v>1219</v>
      </c>
      <c r="G79" s="295"/>
      <c r="H79" s="271" t="s">
        <v>1220</v>
      </c>
      <c r="I79" s="271" t="s">
        <v>1221</v>
      </c>
      <c r="J79" s="271">
        <v>20</v>
      </c>
      <c r="K79" s="285"/>
    </row>
    <row r="80" s="1" customFormat="1" ht="15" customHeight="1">
      <c r="B80" s="283"/>
      <c r="C80" s="271" t="s">
        <v>1222</v>
      </c>
      <c r="D80" s="271"/>
      <c r="E80" s="271"/>
      <c r="F80" s="294" t="s">
        <v>1219</v>
      </c>
      <c r="G80" s="295"/>
      <c r="H80" s="271" t="s">
        <v>1223</v>
      </c>
      <c r="I80" s="271" t="s">
        <v>1221</v>
      </c>
      <c r="J80" s="271">
        <v>120</v>
      </c>
      <c r="K80" s="285"/>
    </row>
    <row r="81" s="1" customFormat="1" ht="15" customHeight="1">
      <c r="B81" s="296"/>
      <c r="C81" s="271" t="s">
        <v>1224</v>
      </c>
      <c r="D81" s="271"/>
      <c r="E81" s="271"/>
      <c r="F81" s="294" t="s">
        <v>1225</v>
      </c>
      <c r="G81" s="295"/>
      <c r="H81" s="271" t="s">
        <v>1226</v>
      </c>
      <c r="I81" s="271" t="s">
        <v>1221</v>
      </c>
      <c r="J81" s="271">
        <v>50</v>
      </c>
      <c r="K81" s="285"/>
    </row>
    <row r="82" s="1" customFormat="1" ht="15" customHeight="1">
      <c r="B82" s="296"/>
      <c r="C82" s="271" t="s">
        <v>1227</v>
      </c>
      <c r="D82" s="271"/>
      <c r="E82" s="271"/>
      <c r="F82" s="294" t="s">
        <v>1219</v>
      </c>
      <c r="G82" s="295"/>
      <c r="H82" s="271" t="s">
        <v>1228</v>
      </c>
      <c r="I82" s="271" t="s">
        <v>1229</v>
      </c>
      <c r="J82" s="271"/>
      <c r="K82" s="285"/>
    </row>
    <row r="83" s="1" customFormat="1" ht="15" customHeight="1">
      <c r="B83" s="296"/>
      <c r="C83" s="297" t="s">
        <v>1230</v>
      </c>
      <c r="D83" s="297"/>
      <c r="E83" s="297"/>
      <c r="F83" s="298" t="s">
        <v>1225</v>
      </c>
      <c r="G83" s="297"/>
      <c r="H83" s="297" t="s">
        <v>1231</v>
      </c>
      <c r="I83" s="297" t="s">
        <v>1221</v>
      </c>
      <c r="J83" s="297">
        <v>15</v>
      </c>
      <c r="K83" s="285"/>
    </row>
    <row r="84" s="1" customFormat="1" ht="15" customHeight="1">
      <c r="B84" s="296"/>
      <c r="C84" s="297" t="s">
        <v>1232</v>
      </c>
      <c r="D84" s="297"/>
      <c r="E84" s="297"/>
      <c r="F84" s="298" t="s">
        <v>1225</v>
      </c>
      <c r="G84" s="297"/>
      <c r="H84" s="297" t="s">
        <v>1233</v>
      </c>
      <c r="I84" s="297" t="s">
        <v>1221</v>
      </c>
      <c r="J84" s="297">
        <v>15</v>
      </c>
      <c r="K84" s="285"/>
    </row>
    <row r="85" s="1" customFormat="1" ht="15" customHeight="1">
      <c r="B85" s="296"/>
      <c r="C85" s="297" t="s">
        <v>1234</v>
      </c>
      <c r="D85" s="297"/>
      <c r="E85" s="297"/>
      <c r="F85" s="298" t="s">
        <v>1225</v>
      </c>
      <c r="G85" s="297"/>
      <c r="H85" s="297" t="s">
        <v>1235</v>
      </c>
      <c r="I85" s="297" t="s">
        <v>1221</v>
      </c>
      <c r="J85" s="297">
        <v>20</v>
      </c>
      <c r="K85" s="285"/>
    </row>
    <row r="86" s="1" customFormat="1" ht="15" customHeight="1">
      <c r="B86" s="296"/>
      <c r="C86" s="297" t="s">
        <v>1236</v>
      </c>
      <c r="D86" s="297"/>
      <c r="E86" s="297"/>
      <c r="F86" s="298" t="s">
        <v>1225</v>
      </c>
      <c r="G86" s="297"/>
      <c r="H86" s="297" t="s">
        <v>1237</v>
      </c>
      <c r="I86" s="297" t="s">
        <v>1221</v>
      </c>
      <c r="J86" s="297">
        <v>20</v>
      </c>
      <c r="K86" s="285"/>
    </row>
    <row r="87" s="1" customFormat="1" ht="15" customHeight="1">
      <c r="B87" s="296"/>
      <c r="C87" s="271" t="s">
        <v>1238</v>
      </c>
      <c r="D87" s="271"/>
      <c r="E87" s="271"/>
      <c r="F87" s="294" t="s">
        <v>1225</v>
      </c>
      <c r="G87" s="295"/>
      <c r="H87" s="271" t="s">
        <v>1239</v>
      </c>
      <c r="I87" s="271" t="s">
        <v>1221</v>
      </c>
      <c r="J87" s="271">
        <v>50</v>
      </c>
      <c r="K87" s="285"/>
    </row>
    <row r="88" s="1" customFormat="1" ht="15" customHeight="1">
      <c r="B88" s="296"/>
      <c r="C88" s="271" t="s">
        <v>1240</v>
      </c>
      <c r="D88" s="271"/>
      <c r="E88" s="271"/>
      <c r="F88" s="294" t="s">
        <v>1225</v>
      </c>
      <c r="G88" s="295"/>
      <c r="H88" s="271" t="s">
        <v>1241</v>
      </c>
      <c r="I88" s="271" t="s">
        <v>1221</v>
      </c>
      <c r="J88" s="271">
        <v>20</v>
      </c>
      <c r="K88" s="285"/>
    </row>
    <row r="89" s="1" customFormat="1" ht="15" customHeight="1">
      <c r="B89" s="296"/>
      <c r="C89" s="271" t="s">
        <v>1242</v>
      </c>
      <c r="D89" s="271"/>
      <c r="E89" s="271"/>
      <c r="F89" s="294" t="s">
        <v>1225</v>
      </c>
      <c r="G89" s="295"/>
      <c r="H89" s="271" t="s">
        <v>1243</v>
      </c>
      <c r="I89" s="271" t="s">
        <v>1221</v>
      </c>
      <c r="J89" s="271">
        <v>20</v>
      </c>
      <c r="K89" s="285"/>
    </row>
    <row r="90" s="1" customFormat="1" ht="15" customHeight="1">
      <c r="B90" s="296"/>
      <c r="C90" s="271" t="s">
        <v>1244</v>
      </c>
      <c r="D90" s="271"/>
      <c r="E90" s="271"/>
      <c r="F90" s="294" t="s">
        <v>1225</v>
      </c>
      <c r="G90" s="295"/>
      <c r="H90" s="271" t="s">
        <v>1245</v>
      </c>
      <c r="I90" s="271" t="s">
        <v>1221</v>
      </c>
      <c r="J90" s="271">
        <v>50</v>
      </c>
      <c r="K90" s="285"/>
    </row>
    <row r="91" s="1" customFormat="1" ht="15" customHeight="1">
      <c r="B91" s="296"/>
      <c r="C91" s="271" t="s">
        <v>1246</v>
      </c>
      <c r="D91" s="271"/>
      <c r="E91" s="271"/>
      <c r="F91" s="294" t="s">
        <v>1225</v>
      </c>
      <c r="G91" s="295"/>
      <c r="H91" s="271" t="s">
        <v>1246</v>
      </c>
      <c r="I91" s="271" t="s">
        <v>1221</v>
      </c>
      <c r="J91" s="271">
        <v>50</v>
      </c>
      <c r="K91" s="285"/>
    </row>
    <row r="92" s="1" customFormat="1" ht="15" customHeight="1">
      <c r="B92" s="296"/>
      <c r="C92" s="271" t="s">
        <v>1247</v>
      </c>
      <c r="D92" s="271"/>
      <c r="E92" s="271"/>
      <c r="F92" s="294" t="s">
        <v>1225</v>
      </c>
      <c r="G92" s="295"/>
      <c r="H92" s="271" t="s">
        <v>1248</v>
      </c>
      <c r="I92" s="271" t="s">
        <v>1221</v>
      </c>
      <c r="J92" s="271">
        <v>255</v>
      </c>
      <c r="K92" s="285"/>
    </row>
    <row r="93" s="1" customFormat="1" ht="15" customHeight="1">
      <c r="B93" s="296"/>
      <c r="C93" s="271" t="s">
        <v>1249</v>
      </c>
      <c r="D93" s="271"/>
      <c r="E93" s="271"/>
      <c r="F93" s="294" t="s">
        <v>1219</v>
      </c>
      <c r="G93" s="295"/>
      <c r="H93" s="271" t="s">
        <v>1250</v>
      </c>
      <c r="I93" s="271" t="s">
        <v>1251</v>
      </c>
      <c r="J93" s="271"/>
      <c r="K93" s="285"/>
    </row>
    <row r="94" s="1" customFormat="1" ht="15" customHeight="1">
      <c r="B94" s="296"/>
      <c r="C94" s="271" t="s">
        <v>1252</v>
      </c>
      <c r="D94" s="271"/>
      <c r="E94" s="271"/>
      <c r="F94" s="294" t="s">
        <v>1219</v>
      </c>
      <c r="G94" s="295"/>
      <c r="H94" s="271" t="s">
        <v>1253</v>
      </c>
      <c r="I94" s="271" t="s">
        <v>1254</v>
      </c>
      <c r="J94" s="271"/>
      <c r="K94" s="285"/>
    </row>
    <row r="95" s="1" customFormat="1" ht="15" customHeight="1">
      <c r="B95" s="296"/>
      <c r="C95" s="271" t="s">
        <v>1255</v>
      </c>
      <c r="D95" s="271"/>
      <c r="E95" s="271"/>
      <c r="F95" s="294" t="s">
        <v>1219</v>
      </c>
      <c r="G95" s="295"/>
      <c r="H95" s="271" t="s">
        <v>1255</v>
      </c>
      <c r="I95" s="271" t="s">
        <v>1254</v>
      </c>
      <c r="J95" s="271"/>
      <c r="K95" s="285"/>
    </row>
    <row r="96" s="1" customFormat="1" ht="15" customHeight="1">
      <c r="B96" s="296"/>
      <c r="C96" s="271" t="s">
        <v>41</v>
      </c>
      <c r="D96" s="271"/>
      <c r="E96" s="271"/>
      <c r="F96" s="294" t="s">
        <v>1219</v>
      </c>
      <c r="G96" s="295"/>
      <c r="H96" s="271" t="s">
        <v>1256</v>
      </c>
      <c r="I96" s="271" t="s">
        <v>1254</v>
      </c>
      <c r="J96" s="271"/>
      <c r="K96" s="285"/>
    </row>
    <row r="97" s="1" customFormat="1" ht="15" customHeight="1">
      <c r="B97" s="296"/>
      <c r="C97" s="271" t="s">
        <v>51</v>
      </c>
      <c r="D97" s="271"/>
      <c r="E97" s="271"/>
      <c r="F97" s="294" t="s">
        <v>1219</v>
      </c>
      <c r="G97" s="295"/>
      <c r="H97" s="271" t="s">
        <v>1257</v>
      </c>
      <c r="I97" s="271" t="s">
        <v>1254</v>
      </c>
      <c r="J97" s="271"/>
      <c r="K97" s="285"/>
    </row>
    <row r="98" s="1" customFormat="1" ht="15" customHeight="1">
      <c r="B98" s="299"/>
      <c r="C98" s="300"/>
      <c r="D98" s="300"/>
      <c r="E98" s="300"/>
      <c r="F98" s="300"/>
      <c r="G98" s="300"/>
      <c r="H98" s="300"/>
      <c r="I98" s="300"/>
      <c r="J98" s="300"/>
      <c r="K98" s="301"/>
    </row>
    <row r="99" s="1" customFormat="1" ht="18.7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2"/>
    </row>
    <row r="100" s="1" customFormat="1" ht="18.75" customHeight="1">
      <c r="B100" s="279"/>
      <c r="C100" s="279"/>
      <c r="D100" s="279"/>
      <c r="E100" s="279"/>
      <c r="F100" s="279"/>
      <c r="G100" s="279"/>
      <c r="H100" s="279"/>
      <c r="I100" s="279"/>
      <c r="J100" s="279"/>
      <c r="K100" s="279"/>
    </row>
    <row r="101" s="1" customFormat="1" ht="7.5" customHeight="1">
      <c r="B101" s="280"/>
      <c r="C101" s="281"/>
      <c r="D101" s="281"/>
      <c r="E101" s="281"/>
      <c r="F101" s="281"/>
      <c r="G101" s="281"/>
      <c r="H101" s="281"/>
      <c r="I101" s="281"/>
      <c r="J101" s="281"/>
      <c r="K101" s="282"/>
    </row>
    <row r="102" s="1" customFormat="1" ht="45" customHeight="1">
      <c r="B102" s="283"/>
      <c r="C102" s="284" t="s">
        <v>1258</v>
      </c>
      <c r="D102" s="284"/>
      <c r="E102" s="284"/>
      <c r="F102" s="284"/>
      <c r="G102" s="284"/>
      <c r="H102" s="284"/>
      <c r="I102" s="284"/>
      <c r="J102" s="284"/>
      <c r="K102" s="285"/>
    </row>
    <row r="103" s="1" customFormat="1" ht="17.25" customHeight="1">
      <c r="B103" s="283"/>
      <c r="C103" s="286" t="s">
        <v>1213</v>
      </c>
      <c r="D103" s="286"/>
      <c r="E103" s="286"/>
      <c r="F103" s="286" t="s">
        <v>1214</v>
      </c>
      <c r="G103" s="287"/>
      <c r="H103" s="286" t="s">
        <v>57</v>
      </c>
      <c r="I103" s="286" t="s">
        <v>60</v>
      </c>
      <c r="J103" s="286" t="s">
        <v>1215</v>
      </c>
      <c r="K103" s="285"/>
    </row>
    <row r="104" s="1" customFormat="1" ht="17.25" customHeight="1">
      <c r="B104" s="283"/>
      <c r="C104" s="288" t="s">
        <v>1216</v>
      </c>
      <c r="D104" s="288"/>
      <c r="E104" s="288"/>
      <c r="F104" s="289" t="s">
        <v>1217</v>
      </c>
      <c r="G104" s="290"/>
      <c r="H104" s="288"/>
      <c r="I104" s="288"/>
      <c r="J104" s="288" t="s">
        <v>1218</v>
      </c>
      <c r="K104" s="285"/>
    </row>
    <row r="105" s="1" customFormat="1" ht="5.25" customHeight="1">
      <c r="B105" s="283"/>
      <c r="C105" s="286"/>
      <c r="D105" s="286"/>
      <c r="E105" s="286"/>
      <c r="F105" s="286"/>
      <c r="G105" s="304"/>
      <c r="H105" s="286"/>
      <c r="I105" s="286"/>
      <c r="J105" s="286"/>
      <c r="K105" s="285"/>
    </row>
    <row r="106" s="1" customFormat="1" ht="15" customHeight="1">
      <c r="B106" s="283"/>
      <c r="C106" s="271" t="s">
        <v>56</v>
      </c>
      <c r="D106" s="293"/>
      <c r="E106" s="293"/>
      <c r="F106" s="294" t="s">
        <v>1219</v>
      </c>
      <c r="G106" s="271"/>
      <c r="H106" s="271" t="s">
        <v>1259</v>
      </c>
      <c r="I106" s="271" t="s">
        <v>1221</v>
      </c>
      <c r="J106" s="271">
        <v>20</v>
      </c>
      <c r="K106" s="285"/>
    </row>
    <row r="107" s="1" customFormat="1" ht="15" customHeight="1">
      <c r="B107" s="283"/>
      <c r="C107" s="271" t="s">
        <v>1222</v>
      </c>
      <c r="D107" s="271"/>
      <c r="E107" s="271"/>
      <c r="F107" s="294" t="s">
        <v>1219</v>
      </c>
      <c r="G107" s="271"/>
      <c r="H107" s="271" t="s">
        <v>1259</v>
      </c>
      <c r="I107" s="271" t="s">
        <v>1221</v>
      </c>
      <c r="J107" s="271">
        <v>120</v>
      </c>
      <c r="K107" s="285"/>
    </row>
    <row r="108" s="1" customFormat="1" ht="15" customHeight="1">
      <c r="B108" s="296"/>
      <c r="C108" s="271" t="s">
        <v>1224</v>
      </c>
      <c r="D108" s="271"/>
      <c r="E108" s="271"/>
      <c r="F108" s="294" t="s">
        <v>1225</v>
      </c>
      <c r="G108" s="271"/>
      <c r="H108" s="271" t="s">
        <v>1259</v>
      </c>
      <c r="I108" s="271" t="s">
        <v>1221</v>
      </c>
      <c r="J108" s="271">
        <v>50</v>
      </c>
      <c r="K108" s="285"/>
    </row>
    <row r="109" s="1" customFormat="1" ht="15" customHeight="1">
      <c r="B109" s="296"/>
      <c r="C109" s="271" t="s">
        <v>1227</v>
      </c>
      <c r="D109" s="271"/>
      <c r="E109" s="271"/>
      <c r="F109" s="294" t="s">
        <v>1219</v>
      </c>
      <c r="G109" s="271"/>
      <c r="H109" s="271" t="s">
        <v>1259</v>
      </c>
      <c r="I109" s="271" t="s">
        <v>1229</v>
      </c>
      <c r="J109" s="271"/>
      <c r="K109" s="285"/>
    </row>
    <row r="110" s="1" customFormat="1" ht="15" customHeight="1">
      <c r="B110" s="296"/>
      <c r="C110" s="271" t="s">
        <v>1238</v>
      </c>
      <c r="D110" s="271"/>
      <c r="E110" s="271"/>
      <c r="F110" s="294" t="s">
        <v>1225</v>
      </c>
      <c r="G110" s="271"/>
      <c r="H110" s="271" t="s">
        <v>1259</v>
      </c>
      <c r="I110" s="271" t="s">
        <v>1221</v>
      </c>
      <c r="J110" s="271">
        <v>50</v>
      </c>
      <c r="K110" s="285"/>
    </row>
    <row r="111" s="1" customFormat="1" ht="15" customHeight="1">
      <c r="B111" s="296"/>
      <c r="C111" s="271" t="s">
        <v>1246</v>
      </c>
      <c r="D111" s="271"/>
      <c r="E111" s="271"/>
      <c r="F111" s="294" t="s">
        <v>1225</v>
      </c>
      <c r="G111" s="271"/>
      <c r="H111" s="271" t="s">
        <v>1259</v>
      </c>
      <c r="I111" s="271" t="s">
        <v>1221</v>
      </c>
      <c r="J111" s="271">
        <v>50</v>
      </c>
      <c r="K111" s="285"/>
    </row>
    <row r="112" s="1" customFormat="1" ht="15" customHeight="1">
      <c r="B112" s="296"/>
      <c r="C112" s="271" t="s">
        <v>1244</v>
      </c>
      <c r="D112" s="271"/>
      <c r="E112" s="271"/>
      <c r="F112" s="294" t="s">
        <v>1225</v>
      </c>
      <c r="G112" s="271"/>
      <c r="H112" s="271" t="s">
        <v>1259</v>
      </c>
      <c r="I112" s="271" t="s">
        <v>1221</v>
      </c>
      <c r="J112" s="271">
        <v>50</v>
      </c>
      <c r="K112" s="285"/>
    </row>
    <row r="113" s="1" customFormat="1" ht="15" customHeight="1">
      <c r="B113" s="296"/>
      <c r="C113" s="271" t="s">
        <v>56</v>
      </c>
      <c r="D113" s="271"/>
      <c r="E113" s="271"/>
      <c r="F113" s="294" t="s">
        <v>1219</v>
      </c>
      <c r="G113" s="271"/>
      <c r="H113" s="271" t="s">
        <v>1260</v>
      </c>
      <c r="I113" s="271" t="s">
        <v>1221</v>
      </c>
      <c r="J113" s="271">
        <v>20</v>
      </c>
      <c r="K113" s="285"/>
    </row>
    <row r="114" s="1" customFormat="1" ht="15" customHeight="1">
      <c r="B114" s="296"/>
      <c r="C114" s="271" t="s">
        <v>1261</v>
      </c>
      <c r="D114" s="271"/>
      <c r="E114" s="271"/>
      <c r="F114" s="294" t="s">
        <v>1219</v>
      </c>
      <c r="G114" s="271"/>
      <c r="H114" s="271" t="s">
        <v>1262</v>
      </c>
      <c r="I114" s="271" t="s">
        <v>1221</v>
      </c>
      <c r="J114" s="271">
        <v>120</v>
      </c>
      <c r="K114" s="285"/>
    </row>
    <row r="115" s="1" customFormat="1" ht="15" customHeight="1">
      <c r="B115" s="296"/>
      <c r="C115" s="271" t="s">
        <v>41</v>
      </c>
      <c r="D115" s="271"/>
      <c r="E115" s="271"/>
      <c r="F115" s="294" t="s">
        <v>1219</v>
      </c>
      <c r="G115" s="271"/>
      <c r="H115" s="271" t="s">
        <v>1263</v>
      </c>
      <c r="I115" s="271" t="s">
        <v>1254</v>
      </c>
      <c r="J115" s="271"/>
      <c r="K115" s="285"/>
    </row>
    <row r="116" s="1" customFormat="1" ht="15" customHeight="1">
      <c r="B116" s="296"/>
      <c r="C116" s="271" t="s">
        <v>51</v>
      </c>
      <c r="D116" s="271"/>
      <c r="E116" s="271"/>
      <c r="F116" s="294" t="s">
        <v>1219</v>
      </c>
      <c r="G116" s="271"/>
      <c r="H116" s="271" t="s">
        <v>1264</v>
      </c>
      <c r="I116" s="271" t="s">
        <v>1254</v>
      </c>
      <c r="J116" s="271"/>
      <c r="K116" s="285"/>
    </row>
    <row r="117" s="1" customFormat="1" ht="15" customHeight="1">
      <c r="B117" s="296"/>
      <c r="C117" s="271" t="s">
        <v>60</v>
      </c>
      <c r="D117" s="271"/>
      <c r="E117" s="271"/>
      <c r="F117" s="294" t="s">
        <v>1219</v>
      </c>
      <c r="G117" s="271"/>
      <c r="H117" s="271" t="s">
        <v>1265</v>
      </c>
      <c r="I117" s="271" t="s">
        <v>1266</v>
      </c>
      <c r="J117" s="271"/>
      <c r="K117" s="285"/>
    </row>
    <row r="118" s="1" customFormat="1" ht="15" customHeight="1">
      <c r="B118" s="299"/>
      <c r="C118" s="305"/>
      <c r="D118" s="305"/>
      <c r="E118" s="305"/>
      <c r="F118" s="305"/>
      <c r="G118" s="305"/>
      <c r="H118" s="305"/>
      <c r="I118" s="305"/>
      <c r="J118" s="305"/>
      <c r="K118" s="301"/>
    </row>
    <row r="119" s="1" customFormat="1" ht="18.75" customHeight="1">
      <c r="B119" s="306"/>
      <c r="C119" s="307"/>
      <c r="D119" s="307"/>
      <c r="E119" s="307"/>
      <c r="F119" s="308"/>
      <c r="G119" s="307"/>
      <c r="H119" s="307"/>
      <c r="I119" s="307"/>
      <c r="J119" s="307"/>
      <c r="K119" s="306"/>
    </row>
    <row r="120" s="1" customFormat="1" ht="18.75" customHeight="1"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</row>
    <row r="121" s="1" customFormat="1" ht="7.5" customHeight="1">
      <c r="B121" s="309"/>
      <c r="C121" s="310"/>
      <c r="D121" s="310"/>
      <c r="E121" s="310"/>
      <c r="F121" s="310"/>
      <c r="G121" s="310"/>
      <c r="H121" s="310"/>
      <c r="I121" s="310"/>
      <c r="J121" s="310"/>
      <c r="K121" s="311"/>
    </row>
    <row r="122" s="1" customFormat="1" ht="45" customHeight="1">
      <c r="B122" s="312"/>
      <c r="C122" s="262" t="s">
        <v>1267</v>
      </c>
      <c r="D122" s="262"/>
      <c r="E122" s="262"/>
      <c r="F122" s="262"/>
      <c r="G122" s="262"/>
      <c r="H122" s="262"/>
      <c r="I122" s="262"/>
      <c r="J122" s="262"/>
      <c r="K122" s="313"/>
    </row>
    <row r="123" s="1" customFormat="1" ht="17.25" customHeight="1">
      <c r="B123" s="314"/>
      <c r="C123" s="286" t="s">
        <v>1213</v>
      </c>
      <c r="D123" s="286"/>
      <c r="E123" s="286"/>
      <c r="F123" s="286" t="s">
        <v>1214</v>
      </c>
      <c r="G123" s="287"/>
      <c r="H123" s="286" t="s">
        <v>57</v>
      </c>
      <c r="I123" s="286" t="s">
        <v>60</v>
      </c>
      <c r="J123" s="286" t="s">
        <v>1215</v>
      </c>
      <c r="K123" s="315"/>
    </row>
    <row r="124" s="1" customFormat="1" ht="17.25" customHeight="1">
      <c r="B124" s="314"/>
      <c r="C124" s="288" t="s">
        <v>1216</v>
      </c>
      <c r="D124" s="288"/>
      <c r="E124" s="288"/>
      <c r="F124" s="289" t="s">
        <v>1217</v>
      </c>
      <c r="G124" s="290"/>
      <c r="H124" s="288"/>
      <c r="I124" s="288"/>
      <c r="J124" s="288" t="s">
        <v>1218</v>
      </c>
      <c r="K124" s="315"/>
    </row>
    <row r="125" s="1" customFormat="1" ht="5.25" customHeight="1">
      <c r="B125" s="316"/>
      <c r="C125" s="291"/>
      <c r="D125" s="291"/>
      <c r="E125" s="291"/>
      <c r="F125" s="291"/>
      <c r="G125" s="317"/>
      <c r="H125" s="291"/>
      <c r="I125" s="291"/>
      <c r="J125" s="291"/>
      <c r="K125" s="318"/>
    </row>
    <row r="126" s="1" customFormat="1" ht="15" customHeight="1">
      <c r="B126" s="316"/>
      <c r="C126" s="271" t="s">
        <v>1222</v>
      </c>
      <c r="D126" s="293"/>
      <c r="E126" s="293"/>
      <c r="F126" s="294" t="s">
        <v>1219</v>
      </c>
      <c r="G126" s="271"/>
      <c r="H126" s="271" t="s">
        <v>1259</v>
      </c>
      <c r="I126" s="271" t="s">
        <v>1221</v>
      </c>
      <c r="J126" s="271">
        <v>120</v>
      </c>
      <c r="K126" s="319"/>
    </row>
    <row r="127" s="1" customFormat="1" ht="15" customHeight="1">
      <c r="B127" s="316"/>
      <c r="C127" s="271" t="s">
        <v>1268</v>
      </c>
      <c r="D127" s="271"/>
      <c r="E127" s="271"/>
      <c r="F127" s="294" t="s">
        <v>1219</v>
      </c>
      <c r="G127" s="271"/>
      <c r="H127" s="271" t="s">
        <v>1269</v>
      </c>
      <c r="I127" s="271" t="s">
        <v>1221</v>
      </c>
      <c r="J127" s="271" t="s">
        <v>1270</v>
      </c>
      <c r="K127" s="319"/>
    </row>
    <row r="128" s="1" customFormat="1" ht="15" customHeight="1">
      <c r="B128" s="316"/>
      <c r="C128" s="271" t="s">
        <v>1167</v>
      </c>
      <c r="D128" s="271"/>
      <c r="E128" s="271"/>
      <c r="F128" s="294" t="s">
        <v>1219</v>
      </c>
      <c r="G128" s="271"/>
      <c r="H128" s="271" t="s">
        <v>1271</v>
      </c>
      <c r="I128" s="271" t="s">
        <v>1221</v>
      </c>
      <c r="J128" s="271" t="s">
        <v>1270</v>
      </c>
      <c r="K128" s="319"/>
    </row>
    <row r="129" s="1" customFormat="1" ht="15" customHeight="1">
      <c r="B129" s="316"/>
      <c r="C129" s="271" t="s">
        <v>1230</v>
      </c>
      <c r="D129" s="271"/>
      <c r="E129" s="271"/>
      <c r="F129" s="294" t="s">
        <v>1225</v>
      </c>
      <c r="G129" s="271"/>
      <c r="H129" s="271" t="s">
        <v>1231</v>
      </c>
      <c r="I129" s="271" t="s">
        <v>1221</v>
      </c>
      <c r="J129" s="271">
        <v>15</v>
      </c>
      <c r="K129" s="319"/>
    </row>
    <row r="130" s="1" customFormat="1" ht="15" customHeight="1">
      <c r="B130" s="316"/>
      <c r="C130" s="297" t="s">
        <v>1232</v>
      </c>
      <c r="D130" s="297"/>
      <c r="E130" s="297"/>
      <c r="F130" s="298" t="s">
        <v>1225</v>
      </c>
      <c r="G130" s="297"/>
      <c r="H130" s="297" t="s">
        <v>1233</v>
      </c>
      <c r="I130" s="297" t="s">
        <v>1221</v>
      </c>
      <c r="J130" s="297">
        <v>15</v>
      </c>
      <c r="K130" s="319"/>
    </row>
    <row r="131" s="1" customFormat="1" ht="15" customHeight="1">
      <c r="B131" s="316"/>
      <c r="C131" s="297" t="s">
        <v>1234</v>
      </c>
      <c r="D131" s="297"/>
      <c r="E131" s="297"/>
      <c r="F131" s="298" t="s">
        <v>1225</v>
      </c>
      <c r="G131" s="297"/>
      <c r="H131" s="297" t="s">
        <v>1235</v>
      </c>
      <c r="I131" s="297" t="s">
        <v>1221</v>
      </c>
      <c r="J131" s="297">
        <v>20</v>
      </c>
      <c r="K131" s="319"/>
    </row>
    <row r="132" s="1" customFormat="1" ht="15" customHeight="1">
      <c r="B132" s="316"/>
      <c r="C132" s="297" t="s">
        <v>1236</v>
      </c>
      <c r="D132" s="297"/>
      <c r="E132" s="297"/>
      <c r="F132" s="298" t="s">
        <v>1225</v>
      </c>
      <c r="G132" s="297"/>
      <c r="H132" s="297" t="s">
        <v>1237</v>
      </c>
      <c r="I132" s="297" t="s">
        <v>1221</v>
      </c>
      <c r="J132" s="297">
        <v>20</v>
      </c>
      <c r="K132" s="319"/>
    </row>
    <row r="133" s="1" customFormat="1" ht="15" customHeight="1">
      <c r="B133" s="316"/>
      <c r="C133" s="271" t="s">
        <v>1224</v>
      </c>
      <c r="D133" s="271"/>
      <c r="E133" s="271"/>
      <c r="F133" s="294" t="s">
        <v>1225</v>
      </c>
      <c r="G133" s="271"/>
      <c r="H133" s="271" t="s">
        <v>1259</v>
      </c>
      <c r="I133" s="271" t="s">
        <v>1221</v>
      </c>
      <c r="J133" s="271">
        <v>50</v>
      </c>
      <c r="K133" s="319"/>
    </row>
    <row r="134" s="1" customFormat="1" ht="15" customHeight="1">
      <c r="B134" s="316"/>
      <c r="C134" s="271" t="s">
        <v>1238</v>
      </c>
      <c r="D134" s="271"/>
      <c r="E134" s="271"/>
      <c r="F134" s="294" t="s">
        <v>1225</v>
      </c>
      <c r="G134" s="271"/>
      <c r="H134" s="271" t="s">
        <v>1259</v>
      </c>
      <c r="I134" s="271" t="s">
        <v>1221</v>
      </c>
      <c r="J134" s="271">
        <v>50</v>
      </c>
      <c r="K134" s="319"/>
    </row>
    <row r="135" s="1" customFormat="1" ht="15" customHeight="1">
      <c r="B135" s="316"/>
      <c r="C135" s="271" t="s">
        <v>1244</v>
      </c>
      <c r="D135" s="271"/>
      <c r="E135" s="271"/>
      <c r="F135" s="294" t="s">
        <v>1225</v>
      </c>
      <c r="G135" s="271"/>
      <c r="H135" s="271" t="s">
        <v>1259</v>
      </c>
      <c r="I135" s="271" t="s">
        <v>1221</v>
      </c>
      <c r="J135" s="271">
        <v>50</v>
      </c>
      <c r="K135" s="319"/>
    </row>
    <row r="136" s="1" customFormat="1" ht="15" customHeight="1">
      <c r="B136" s="316"/>
      <c r="C136" s="271" t="s">
        <v>1246</v>
      </c>
      <c r="D136" s="271"/>
      <c r="E136" s="271"/>
      <c r="F136" s="294" t="s">
        <v>1225</v>
      </c>
      <c r="G136" s="271"/>
      <c r="H136" s="271" t="s">
        <v>1259</v>
      </c>
      <c r="I136" s="271" t="s">
        <v>1221</v>
      </c>
      <c r="J136" s="271">
        <v>50</v>
      </c>
      <c r="K136" s="319"/>
    </row>
    <row r="137" s="1" customFormat="1" ht="15" customHeight="1">
      <c r="B137" s="316"/>
      <c r="C137" s="271" t="s">
        <v>1247</v>
      </c>
      <c r="D137" s="271"/>
      <c r="E137" s="271"/>
      <c r="F137" s="294" t="s">
        <v>1225</v>
      </c>
      <c r="G137" s="271"/>
      <c r="H137" s="271" t="s">
        <v>1272</v>
      </c>
      <c r="I137" s="271" t="s">
        <v>1221</v>
      </c>
      <c r="J137" s="271">
        <v>255</v>
      </c>
      <c r="K137" s="319"/>
    </row>
    <row r="138" s="1" customFormat="1" ht="15" customHeight="1">
      <c r="B138" s="316"/>
      <c r="C138" s="271" t="s">
        <v>1249</v>
      </c>
      <c r="D138" s="271"/>
      <c r="E138" s="271"/>
      <c r="F138" s="294" t="s">
        <v>1219</v>
      </c>
      <c r="G138" s="271"/>
      <c r="H138" s="271" t="s">
        <v>1273</v>
      </c>
      <c r="I138" s="271" t="s">
        <v>1251</v>
      </c>
      <c r="J138" s="271"/>
      <c r="K138" s="319"/>
    </row>
    <row r="139" s="1" customFormat="1" ht="15" customHeight="1">
      <c r="B139" s="316"/>
      <c r="C139" s="271" t="s">
        <v>1252</v>
      </c>
      <c r="D139" s="271"/>
      <c r="E139" s="271"/>
      <c r="F139" s="294" t="s">
        <v>1219</v>
      </c>
      <c r="G139" s="271"/>
      <c r="H139" s="271" t="s">
        <v>1274</v>
      </c>
      <c r="I139" s="271" t="s">
        <v>1254</v>
      </c>
      <c r="J139" s="271"/>
      <c r="K139" s="319"/>
    </row>
    <row r="140" s="1" customFormat="1" ht="15" customHeight="1">
      <c r="B140" s="316"/>
      <c r="C140" s="271" t="s">
        <v>1255</v>
      </c>
      <c r="D140" s="271"/>
      <c r="E140" s="271"/>
      <c r="F140" s="294" t="s">
        <v>1219</v>
      </c>
      <c r="G140" s="271"/>
      <c r="H140" s="271" t="s">
        <v>1255</v>
      </c>
      <c r="I140" s="271" t="s">
        <v>1254</v>
      </c>
      <c r="J140" s="271"/>
      <c r="K140" s="319"/>
    </row>
    <row r="141" s="1" customFormat="1" ht="15" customHeight="1">
      <c r="B141" s="316"/>
      <c r="C141" s="271" t="s">
        <v>41</v>
      </c>
      <c r="D141" s="271"/>
      <c r="E141" s="271"/>
      <c r="F141" s="294" t="s">
        <v>1219</v>
      </c>
      <c r="G141" s="271"/>
      <c r="H141" s="271" t="s">
        <v>1275</v>
      </c>
      <c r="I141" s="271" t="s">
        <v>1254</v>
      </c>
      <c r="J141" s="271"/>
      <c r="K141" s="319"/>
    </row>
    <row r="142" s="1" customFormat="1" ht="15" customHeight="1">
      <c r="B142" s="316"/>
      <c r="C142" s="271" t="s">
        <v>1276</v>
      </c>
      <c r="D142" s="271"/>
      <c r="E142" s="271"/>
      <c r="F142" s="294" t="s">
        <v>1219</v>
      </c>
      <c r="G142" s="271"/>
      <c r="H142" s="271" t="s">
        <v>1277</v>
      </c>
      <c r="I142" s="271" t="s">
        <v>1254</v>
      </c>
      <c r="J142" s="271"/>
      <c r="K142" s="319"/>
    </row>
    <row r="143" s="1" customFormat="1" ht="15" customHeight="1">
      <c r="B143" s="320"/>
      <c r="C143" s="321"/>
      <c r="D143" s="321"/>
      <c r="E143" s="321"/>
      <c r="F143" s="321"/>
      <c r="G143" s="321"/>
      <c r="H143" s="321"/>
      <c r="I143" s="321"/>
      <c r="J143" s="321"/>
      <c r="K143" s="322"/>
    </row>
    <row r="144" s="1" customFormat="1" ht="18.75" customHeight="1">
      <c r="B144" s="307"/>
      <c r="C144" s="307"/>
      <c r="D144" s="307"/>
      <c r="E144" s="307"/>
      <c r="F144" s="308"/>
      <c r="G144" s="307"/>
      <c r="H144" s="307"/>
      <c r="I144" s="307"/>
      <c r="J144" s="307"/>
      <c r="K144" s="307"/>
    </row>
    <row r="145" s="1" customFormat="1" ht="18.75" customHeight="1"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</row>
    <row r="146" s="1" customFormat="1" ht="7.5" customHeight="1">
      <c r="B146" s="280"/>
      <c r="C146" s="281"/>
      <c r="D146" s="281"/>
      <c r="E146" s="281"/>
      <c r="F146" s="281"/>
      <c r="G146" s="281"/>
      <c r="H146" s="281"/>
      <c r="I146" s="281"/>
      <c r="J146" s="281"/>
      <c r="K146" s="282"/>
    </row>
    <row r="147" s="1" customFormat="1" ht="45" customHeight="1">
      <c r="B147" s="283"/>
      <c r="C147" s="284" t="s">
        <v>1278</v>
      </c>
      <c r="D147" s="284"/>
      <c r="E147" s="284"/>
      <c r="F147" s="284"/>
      <c r="G147" s="284"/>
      <c r="H147" s="284"/>
      <c r="I147" s="284"/>
      <c r="J147" s="284"/>
      <c r="K147" s="285"/>
    </row>
    <row r="148" s="1" customFormat="1" ht="17.25" customHeight="1">
      <c r="B148" s="283"/>
      <c r="C148" s="286" t="s">
        <v>1213</v>
      </c>
      <c r="D148" s="286"/>
      <c r="E148" s="286"/>
      <c r="F148" s="286" t="s">
        <v>1214</v>
      </c>
      <c r="G148" s="287"/>
      <c r="H148" s="286" t="s">
        <v>57</v>
      </c>
      <c r="I148" s="286" t="s">
        <v>60</v>
      </c>
      <c r="J148" s="286" t="s">
        <v>1215</v>
      </c>
      <c r="K148" s="285"/>
    </row>
    <row r="149" s="1" customFormat="1" ht="17.25" customHeight="1">
      <c r="B149" s="283"/>
      <c r="C149" s="288" t="s">
        <v>1216</v>
      </c>
      <c r="D149" s="288"/>
      <c r="E149" s="288"/>
      <c r="F149" s="289" t="s">
        <v>1217</v>
      </c>
      <c r="G149" s="290"/>
      <c r="H149" s="288"/>
      <c r="I149" s="288"/>
      <c r="J149" s="288" t="s">
        <v>1218</v>
      </c>
      <c r="K149" s="285"/>
    </row>
    <row r="150" s="1" customFormat="1" ht="5.25" customHeight="1">
      <c r="B150" s="296"/>
      <c r="C150" s="291"/>
      <c r="D150" s="291"/>
      <c r="E150" s="291"/>
      <c r="F150" s="291"/>
      <c r="G150" s="292"/>
      <c r="H150" s="291"/>
      <c r="I150" s="291"/>
      <c r="J150" s="291"/>
      <c r="K150" s="319"/>
    </row>
    <row r="151" s="1" customFormat="1" ht="15" customHeight="1">
      <c r="B151" s="296"/>
      <c r="C151" s="323" t="s">
        <v>1222</v>
      </c>
      <c r="D151" s="271"/>
      <c r="E151" s="271"/>
      <c r="F151" s="324" t="s">
        <v>1219</v>
      </c>
      <c r="G151" s="271"/>
      <c r="H151" s="323" t="s">
        <v>1259</v>
      </c>
      <c r="I151" s="323" t="s">
        <v>1221</v>
      </c>
      <c r="J151" s="323">
        <v>120</v>
      </c>
      <c r="K151" s="319"/>
    </row>
    <row r="152" s="1" customFormat="1" ht="15" customHeight="1">
      <c r="B152" s="296"/>
      <c r="C152" s="323" t="s">
        <v>1268</v>
      </c>
      <c r="D152" s="271"/>
      <c r="E152" s="271"/>
      <c r="F152" s="324" t="s">
        <v>1219</v>
      </c>
      <c r="G152" s="271"/>
      <c r="H152" s="323" t="s">
        <v>1279</v>
      </c>
      <c r="I152" s="323" t="s">
        <v>1221</v>
      </c>
      <c r="J152" s="323" t="s">
        <v>1270</v>
      </c>
      <c r="K152" s="319"/>
    </row>
    <row r="153" s="1" customFormat="1" ht="15" customHeight="1">
      <c r="B153" s="296"/>
      <c r="C153" s="323" t="s">
        <v>1167</v>
      </c>
      <c r="D153" s="271"/>
      <c r="E153" s="271"/>
      <c r="F153" s="324" t="s">
        <v>1219</v>
      </c>
      <c r="G153" s="271"/>
      <c r="H153" s="323" t="s">
        <v>1280</v>
      </c>
      <c r="I153" s="323" t="s">
        <v>1221</v>
      </c>
      <c r="J153" s="323" t="s">
        <v>1270</v>
      </c>
      <c r="K153" s="319"/>
    </row>
    <row r="154" s="1" customFormat="1" ht="15" customHeight="1">
      <c r="B154" s="296"/>
      <c r="C154" s="323" t="s">
        <v>1224</v>
      </c>
      <c r="D154" s="271"/>
      <c r="E154" s="271"/>
      <c r="F154" s="324" t="s">
        <v>1225</v>
      </c>
      <c r="G154" s="271"/>
      <c r="H154" s="323" t="s">
        <v>1259</v>
      </c>
      <c r="I154" s="323" t="s">
        <v>1221</v>
      </c>
      <c r="J154" s="323">
        <v>50</v>
      </c>
      <c r="K154" s="319"/>
    </row>
    <row r="155" s="1" customFormat="1" ht="15" customHeight="1">
      <c r="B155" s="296"/>
      <c r="C155" s="323" t="s">
        <v>1227</v>
      </c>
      <c r="D155" s="271"/>
      <c r="E155" s="271"/>
      <c r="F155" s="324" t="s">
        <v>1219</v>
      </c>
      <c r="G155" s="271"/>
      <c r="H155" s="323" t="s">
        <v>1259</v>
      </c>
      <c r="I155" s="323" t="s">
        <v>1229</v>
      </c>
      <c r="J155" s="323"/>
      <c r="K155" s="319"/>
    </row>
    <row r="156" s="1" customFormat="1" ht="15" customHeight="1">
      <c r="B156" s="296"/>
      <c r="C156" s="323" t="s">
        <v>1238</v>
      </c>
      <c r="D156" s="271"/>
      <c r="E156" s="271"/>
      <c r="F156" s="324" t="s">
        <v>1225</v>
      </c>
      <c r="G156" s="271"/>
      <c r="H156" s="323" t="s">
        <v>1259</v>
      </c>
      <c r="I156" s="323" t="s">
        <v>1221</v>
      </c>
      <c r="J156" s="323">
        <v>50</v>
      </c>
      <c r="K156" s="319"/>
    </row>
    <row r="157" s="1" customFormat="1" ht="15" customHeight="1">
      <c r="B157" s="296"/>
      <c r="C157" s="323" t="s">
        <v>1246</v>
      </c>
      <c r="D157" s="271"/>
      <c r="E157" s="271"/>
      <c r="F157" s="324" t="s">
        <v>1225</v>
      </c>
      <c r="G157" s="271"/>
      <c r="H157" s="323" t="s">
        <v>1259</v>
      </c>
      <c r="I157" s="323" t="s">
        <v>1221</v>
      </c>
      <c r="J157" s="323">
        <v>50</v>
      </c>
      <c r="K157" s="319"/>
    </row>
    <row r="158" s="1" customFormat="1" ht="15" customHeight="1">
      <c r="B158" s="296"/>
      <c r="C158" s="323" t="s">
        <v>1244</v>
      </c>
      <c r="D158" s="271"/>
      <c r="E158" s="271"/>
      <c r="F158" s="324" t="s">
        <v>1225</v>
      </c>
      <c r="G158" s="271"/>
      <c r="H158" s="323" t="s">
        <v>1259</v>
      </c>
      <c r="I158" s="323" t="s">
        <v>1221</v>
      </c>
      <c r="J158" s="323">
        <v>50</v>
      </c>
      <c r="K158" s="319"/>
    </row>
    <row r="159" s="1" customFormat="1" ht="15" customHeight="1">
      <c r="B159" s="296"/>
      <c r="C159" s="323" t="s">
        <v>84</v>
      </c>
      <c r="D159" s="271"/>
      <c r="E159" s="271"/>
      <c r="F159" s="324" t="s">
        <v>1219</v>
      </c>
      <c r="G159" s="271"/>
      <c r="H159" s="323" t="s">
        <v>1281</v>
      </c>
      <c r="I159" s="323" t="s">
        <v>1221</v>
      </c>
      <c r="J159" s="323" t="s">
        <v>1282</v>
      </c>
      <c r="K159" s="319"/>
    </row>
    <row r="160" s="1" customFormat="1" ht="15" customHeight="1">
      <c r="B160" s="296"/>
      <c r="C160" s="323" t="s">
        <v>1283</v>
      </c>
      <c r="D160" s="271"/>
      <c r="E160" s="271"/>
      <c r="F160" s="324" t="s">
        <v>1219</v>
      </c>
      <c r="G160" s="271"/>
      <c r="H160" s="323" t="s">
        <v>1284</v>
      </c>
      <c r="I160" s="323" t="s">
        <v>1254</v>
      </c>
      <c r="J160" s="323"/>
      <c r="K160" s="319"/>
    </row>
    <row r="161" s="1" customFormat="1" ht="15" customHeight="1">
      <c r="B161" s="325"/>
      <c r="C161" s="305"/>
      <c r="D161" s="305"/>
      <c r="E161" s="305"/>
      <c r="F161" s="305"/>
      <c r="G161" s="305"/>
      <c r="H161" s="305"/>
      <c r="I161" s="305"/>
      <c r="J161" s="305"/>
      <c r="K161" s="326"/>
    </row>
    <row r="162" s="1" customFormat="1" ht="18.75" customHeight="1">
      <c r="B162" s="307"/>
      <c r="C162" s="317"/>
      <c r="D162" s="317"/>
      <c r="E162" s="317"/>
      <c r="F162" s="327"/>
      <c r="G162" s="317"/>
      <c r="H162" s="317"/>
      <c r="I162" s="317"/>
      <c r="J162" s="317"/>
      <c r="K162" s="307"/>
    </row>
    <row r="163" s="1" customFormat="1" ht="18.75" customHeight="1">
      <c r="B163" s="279"/>
      <c r="C163" s="279"/>
      <c r="D163" s="279"/>
      <c r="E163" s="279"/>
      <c r="F163" s="279"/>
      <c r="G163" s="279"/>
      <c r="H163" s="279"/>
      <c r="I163" s="279"/>
      <c r="J163" s="279"/>
      <c r="K163" s="279"/>
    </row>
    <row r="164" s="1" customFormat="1" ht="7.5" customHeight="1">
      <c r="B164" s="258"/>
      <c r="C164" s="259"/>
      <c r="D164" s="259"/>
      <c r="E164" s="259"/>
      <c r="F164" s="259"/>
      <c r="G164" s="259"/>
      <c r="H164" s="259"/>
      <c r="I164" s="259"/>
      <c r="J164" s="259"/>
      <c r="K164" s="260"/>
    </row>
    <row r="165" s="1" customFormat="1" ht="45" customHeight="1">
      <c r="B165" s="261"/>
      <c r="C165" s="262" t="s">
        <v>1285</v>
      </c>
      <c r="D165" s="262"/>
      <c r="E165" s="262"/>
      <c r="F165" s="262"/>
      <c r="G165" s="262"/>
      <c r="H165" s="262"/>
      <c r="I165" s="262"/>
      <c r="J165" s="262"/>
      <c r="K165" s="263"/>
    </row>
    <row r="166" s="1" customFormat="1" ht="17.25" customHeight="1">
      <c r="B166" s="261"/>
      <c r="C166" s="286" t="s">
        <v>1213</v>
      </c>
      <c r="D166" s="286"/>
      <c r="E166" s="286"/>
      <c r="F166" s="286" t="s">
        <v>1214</v>
      </c>
      <c r="G166" s="328"/>
      <c r="H166" s="329" t="s">
        <v>57</v>
      </c>
      <c r="I166" s="329" t="s">
        <v>60</v>
      </c>
      <c r="J166" s="286" t="s">
        <v>1215</v>
      </c>
      <c r="K166" s="263"/>
    </row>
    <row r="167" s="1" customFormat="1" ht="17.25" customHeight="1">
      <c r="B167" s="264"/>
      <c r="C167" s="288" t="s">
        <v>1216</v>
      </c>
      <c r="D167" s="288"/>
      <c r="E167" s="288"/>
      <c r="F167" s="289" t="s">
        <v>1217</v>
      </c>
      <c r="G167" s="330"/>
      <c r="H167" s="331"/>
      <c r="I167" s="331"/>
      <c r="J167" s="288" t="s">
        <v>1218</v>
      </c>
      <c r="K167" s="266"/>
    </row>
    <row r="168" s="1" customFormat="1" ht="5.25" customHeight="1">
      <c r="B168" s="296"/>
      <c r="C168" s="291"/>
      <c r="D168" s="291"/>
      <c r="E168" s="291"/>
      <c r="F168" s="291"/>
      <c r="G168" s="292"/>
      <c r="H168" s="291"/>
      <c r="I168" s="291"/>
      <c r="J168" s="291"/>
      <c r="K168" s="319"/>
    </row>
    <row r="169" s="1" customFormat="1" ht="15" customHeight="1">
      <c r="B169" s="296"/>
      <c r="C169" s="271" t="s">
        <v>1222</v>
      </c>
      <c r="D169" s="271"/>
      <c r="E169" s="271"/>
      <c r="F169" s="294" t="s">
        <v>1219</v>
      </c>
      <c r="G169" s="271"/>
      <c r="H169" s="271" t="s">
        <v>1259</v>
      </c>
      <c r="I169" s="271" t="s">
        <v>1221</v>
      </c>
      <c r="J169" s="271">
        <v>120</v>
      </c>
      <c r="K169" s="319"/>
    </row>
    <row r="170" s="1" customFormat="1" ht="15" customHeight="1">
      <c r="B170" s="296"/>
      <c r="C170" s="271" t="s">
        <v>1268</v>
      </c>
      <c r="D170" s="271"/>
      <c r="E170" s="271"/>
      <c r="F170" s="294" t="s">
        <v>1219</v>
      </c>
      <c r="G170" s="271"/>
      <c r="H170" s="271" t="s">
        <v>1269</v>
      </c>
      <c r="I170" s="271" t="s">
        <v>1221</v>
      </c>
      <c r="J170" s="271" t="s">
        <v>1270</v>
      </c>
      <c r="K170" s="319"/>
    </row>
    <row r="171" s="1" customFormat="1" ht="15" customHeight="1">
      <c r="B171" s="296"/>
      <c r="C171" s="271" t="s">
        <v>1167</v>
      </c>
      <c r="D171" s="271"/>
      <c r="E171" s="271"/>
      <c r="F171" s="294" t="s">
        <v>1219</v>
      </c>
      <c r="G171" s="271"/>
      <c r="H171" s="271" t="s">
        <v>1286</v>
      </c>
      <c r="I171" s="271" t="s">
        <v>1221</v>
      </c>
      <c r="J171" s="271" t="s">
        <v>1270</v>
      </c>
      <c r="K171" s="319"/>
    </row>
    <row r="172" s="1" customFormat="1" ht="15" customHeight="1">
      <c r="B172" s="296"/>
      <c r="C172" s="271" t="s">
        <v>1224</v>
      </c>
      <c r="D172" s="271"/>
      <c r="E172" s="271"/>
      <c r="F172" s="294" t="s">
        <v>1225</v>
      </c>
      <c r="G172" s="271"/>
      <c r="H172" s="271" t="s">
        <v>1286</v>
      </c>
      <c r="I172" s="271" t="s">
        <v>1221</v>
      </c>
      <c r="J172" s="271">
        <v>50</v>
      </c>
      <c r="K172" s="319"/>
    </row>
    <row r="173" s="1" customFormat="1" ht="15" customHeight="1">
      <c r="B173" s="296"/>
      <c r="C173" s="271" t="s">
        <v>1227</v>
      </c>
      <c r="D173" s="271"/>
      <c r="E173" s="271"/>
      <c r="F173" s="294" t="s">
        <v>1219</v>
      </c>
      <c r="G173" s="271"/>
      <c r="H173" s="271" t="s">
        <v>1286</v>
      </c>
      <c r="I173" s="271" t="s">
        <v>1229</v>
      </c>
      <c r="J173" s="271"/>
      <c r="K173" s="319"/>
    </row>
    <row r="174" s="1" customFormat="1" ht="15" customHeight="1">
      <c r="B174" s="296"/>
      <c r="C174" s="271" t="s">
        <v>1238</v>
      </c>
      <c r="D174" s="271"/>
      <c r="E174" s="271"/>
      <c r="F174" s="294" t="s">
        <v>1225</v>
      </c>
      <c r="G174" s="271"/>
      <c r="H174" s="271" t="s">
        <v>1286</v>
      </c>
      <c r="I174" s="271" t="s">
        <v>1221</v>
      </c>
      <c r="J174" s="271">
        <v>50</v>
      </c>
      <c r="K174" s="319"/>
    </row>
    <row r="175" s="1" customFormat="1" ht="15" customHeight="1">
      <c r="B175" s="296"/>
      <c r="C175" s="271" t="s">
        <v>1246</v>
      </c>
      <c r="D175" s="271"/>
      <c r="E175" s="271"/>
      <c r="F175" s="294" t="s">
        <v>1225</v>
      </c>
      <c r="G175" s="271"/>
      <c r="H175" s="271" t="s">
        <v>1286</v>
      </c>
      <c r="I175" s="271" t="s">
        <v>1221</v>
      </c>
      <c r="J175" s="271">
        <v>50</v>
      </c>
      <c r="K175" s="319"/>
    </row>
    <row r="176" s="1" customFormat="1" ht="15" customHeight="1">
      <c r="B176" s="296"/>
      <c r="C176" s="271" t="s">
        <v>1244</v>
      </c>
      <c r="D176" s="271"/>
      <c r="E176" s="271"/>
      <c r="F176" s="294" t="s">
        <v>1225</v>
      </c>
      <c r="G176" s="271"/>
      <c r="H176" s="271" t="s">
        <v>1286</v>
      </c>
      <c r="I176" s="271" t="s">
        <v>1221</v>
      </c>
      <c r="J176" s="271">
        <v>50</v>
      </c>
      <c r="K176" s="319"/>
    </row>
    <row r="177" s="1" customFormat="1" ht="15" customHeight="1">
      <c r="B177" s="296"/>
      <c r="C177" s="271" t="s">
        <v>115</v>
      </c>
      <c r="D177" s="271"/>
      <c r="E177" s="271"/>
      <c r="F177" s="294" t="s">
        <v>1219</v>
      </c>
      <c r="G177" s="271"/>
      <c r="H177" s="271" t="s">
        <v>1287</v>
      </c>
      <c r="I177" s="271" t="s">
        <v>1288</v>
      </c>
      <c r="J177" s="271"/>
      <c r="K177" s="319"/>
    </row>
    <row r="178" s="1" customFormat="1" ht="15" customHeight="1">
      <c r="B178" s="296"/>
      <c r="C178" s="271" t="s">
        <v>60</v>
      </c>
      <c r="D178" s="271"/>
      <c r="E178" s="271"/>
      <c r="F178" s="294" t="s">
        <v>1219</v>
      </c>
      <c r="G178" s="271"/>
      <c r="H178" s="271" t="s">
        <v>1289</v>
      </c>
      <c r="I178" s="271" t="s">
        <v>1290</v>
      </c>
      <c r="J178" s="271">
        <v>1</v>
      </c>
      <c r="K178" s="319"/>
    </row>
    <row r="179" s="1" customFormat="1" ht="15" customHeight="1">
      <c r="B179" s="296"/>
      <c r="C179" s="271" t="s">
        <v>56</v>
      </c>
      <c r="D179" s="271"/>
      <c r="E179" s="271"/>
      <c r="F179" s="294" t="s">
        <v>1219</v>
      </c>
      <c r="G179" s="271"/>
      <c r="H179" s="271" t="s">
        <v>1291</v>
      </c>
      <c r="I179" s="271" t="s">
        <v>1221</v>
      </c>
      <c r="J179" s="271">
        <v>20</v>
      </c>
      <c r="K179" s="319"/>
    </row>
    <row r="180" s="1" customFormat="1" ht="15" customHeight="1">
      <c r="B180" s="296"/>
      <c r="C180" s="271" t="s">
        <v>57</v>
      </c>
      <c r="D180" s="271"/>
      <c r="E180" s="271"/>
      <c r="F180" s="294" t="s">
        <v>1219</v>
      </c>
      <c r="G180" s="271"/>
      <c r="H180" s="271" t="s">
        <v>1292</v>
      </c>
      <c r="I180" s="271" t="s">
        <v>1221</v>
      </c>
      <c r="J180" s="271">
        <v>255</v>
      </c>
      <c r="K180" s="319"/>
    </row>
    <row r="181" s="1" customFormat="1" ht="15" customHeight="1">
      <c r="B181" s="296"/>
      <c r="C181" s="271" t="s">
        <v>116</v>
      </c>
      <c r="D181" s="271"/>
      <c r="E181" s="271"/>
      <c r="F181" s="294" t="s">
        <v>1219</v>
      </c>
      <c r="G181" s="271"/>
      <c r="H181" s="271" t="s">
        <v>1183</v>
      </c>
      <c r="I181" s="271" t="s">
        <v>1221</v>
      </c>
      <c r="J181" s="271">
        <v>10</v>
      </c>
      <c r="K181" s="319"/>
    </row>
    <row r="182" s="1" customFormat="1" ht="15" customHeight="1">
      <c r="B182" s="296"/>
      <c r="C182" s="271" t="s">
        <v>117</v>
      </c>
      <c r="D182" s="271"/>
      <c r="E182" s="271"/>
      <c r="F182" s="294" t="s">
        <v>1219</v>
      </c>
      <c r="G182" s="271"/>
      <c r="H182" s="271" t="s">
        <v>1293</v>
      </c>
      <c r="I182" s="271" t="s">
        <v>1254</v>
      </c>
      <c r="J182" s="271"/>
      <c r="K182" s="319"/>
    </row>
    <row r="183" s="1" customFormat="1" ht="15" customHeight="1">
      <c r="B183" s="296"/>
      <c r="C183" s="271" t="s">
        <v>1294</v>
      </c>
      <c r="D183" s="271"/>
      <c r="E183" s="271"/>
      <c r="F183" s="294" t="s">
        <v>1219</v>
      </c>
      <c r="G183" s="271"/>
      <c r="H183" s="271" t="s">
        <v>1295</v>
      </c>
      <c r="I183" s="271" t="s">
        <v>1254</v>
      </c>
      <c r="J183" s="271"/>
      <c r="K183" s="319"/>
    </row>
    <row r="184" s="1" customFormat="1" ht="15" customHeight="1">
      <c r="B184" s="296"/>
      <c r="C184" s="271" t="s">
        <v>1283</v>
      </c>
      <c r="D184" s="271"/>
      <c r="E184" s="271"/>
      <c r="F184" s="294" t="s">
        <v>1219</v>
      </c>
      <c r="G184" s="271"/>
      <c r="H184" s="271" t="s">
        <v>1296</v>
      </c>
      <c r="I184" s="271" t="s">
        <v>1254</v>
      </c>
      <c r="J184" s="271"/>
      <c r="K184" s="319"/>
    </row>
    <row r="185" s="1" customFormat="1" ht="15" customHeight="1">
      <c r="B185" s="296"/>
      <c r="C185" s="271" t="s">
        <v>119</v>
      </c>
      <c r="D185" s="271"/>
      <c r="E185" s="271"/>
      <c r="F185" s="294" t="s">
        <v>1225</v>
      </c>
      <c r="G185" s="271"/>
      <c r="H185" s="271" t="s">
        <v>1297</v>
      </c>
      <c r="I185" s="271" t="s">
        <v>1221</v>
      </c>
      <c r="J185" s="271">
        <v>50</v>
      </c>
      <c r="K185" s="319"/>
    </row>
    <row r="186" s="1" customFormat="1" ht="15" customHeight="1">
      <c r="B186" s="296"/>
      <c r="C186" s="271" t="s">
        <v>1298</v>
      </c>
      <c r="D186" s="271"/>
      <c r="E186" s="271"/>
      <c r="F186" s="294" t="s">
        <v>1225</v>
      </c>
      <c r="G186" s="271"/>
      <c r="H186" s="271" t="s">
        <v>1299</v>
      </c>
      <c r="I186" s="271" t="s">
        <v>1300</v>
      </c>
      <c r="J186" s="271"/>
      <c r="K186" s="319"/>
    </row>
    <row r="187" s="1" customFormat="1" ht="15" customHeight="1">
      <c r="B187" s="296"/>
      <c r="C187" s="271" t="s">
        <v>1301</v>
      </c>
      <c r="D187" s="271"/>
      <c r="E187" s="271"/>
      <c r="F187" s="294" t="s">
        <v>1225</v>
      </c>
      <c r="G187" s="271"/>
      <c r="H187" s="271" t="s">
        <v>1302</v>
      </c>
      <c r="I187" s="271" t="s">
        <v>1300</v>
      </c>
      <c r="J187" s="271"/>
      <c r="K187" s="319"/>
    </row>
    <row r="188" s="1" customFormat="1" ht="15" customHeight="1">
      <c r="B188" s="296"/>
      <c r="C188" s="271" t="s">
        <v>1303</v>
      </c>
      <c r="D188" s="271"/>
      <c r="E188" s="271"/>
      <c r="F188" s="294" t="s">
        <v>1225</v>
      </c>
      <c r="G188" s="271"/>
      <c r="H188" s="271" t="s">
        <v>1304</v>
      </c>
      <c r="I188" s="271" t="s">
        <v>1300</v>
      </c>
      <c r="J188" s="271"/>
      <c r="K188" s="319"/>
    </row>
    <row r="189" s="1" customFormat="1" ht="15" customHeight="1">
      <c r="B189" s="296"/>
      <c r="C189" s="332" t="s">
        <v>1305</v>
      </c>
      <c r="D189" s="271"/>
      <c r="E189" s="271"/>
      <c r="F189" s="294" t="s">
        <v>1225</v>
      </c>
      <c r="G189" s="271"/>
      <c r="H189" s="271" t="s">
        <v>1306</v>
      </c>
      <c r="I189" s="271" t="s">
        <v>1307</v>
      </c>
      <c r="J189" s="333" t="s">
        <v>1308</v>
      </c>
      <c r="K189" s="319"/>
    </row>
    <row r="190" s="1" customFormat="1" ht="15" customHeight="1">
      <c r="B190" s="296"/>
      <c r="C190" s="332" t="s">
        <v>45</v>
      </c>
      <c r="D190" s="271"/>
      <c r="E190" s="271"/>
      <c r="F190" s="294" t="s">
        <v>1219</v>
      </c>
      <c r="G190" s="271"/>
      <c r="H190" s="268" t="s">
        <v>1309</v>
      </c>
      <c r="I190" s="271" t="s">
        <v>1310</v>
      </c>
      <c r="J190" s="271"/>
      <c r="K190" s="319"/>
    </row>
    <row r="191" s="1" customFormat="1" ht="15" customHeight="1">
      <c r="B191" s="296"/>
      <c r="C191" s="332" t="s">
        <v>1311</v>
      </c>
      <c r="D191" s="271"/>
      <c r="E191" s="271"/>
      <c r="F191" s="294" t="s">
        <v>1219</v>
      </c>
      <c r="G191" s="271"/>
      <c r="H191" s="271" t="s">
        <v>1312</v>
      </c>
      <c r="I191" s="271" t="s">
        <v>1254</v>
      </c>
      <c r="J191" s="271"/>
      <c r="K191" s="319"/>
    </row>
    <row r="192" s="1" customFormat="1" ht="15" customHeight="1">
      <c r="B192" s="296"/>
      <c r="C192" s="332" t="s">
        <v>1313</v>
      </c>
      <c r="D192" s="271"/>
      <c r="E192" s="271"/>
      <c r="F192" s="294" t="s">
        <v>1219</v>
      </c>
      <c r="G192" s="271"/>
      <c r="H192" s="271" t="s">
        <v>1314</v>
      </c>
      <c r="I192" s="271" t="s">
        <v>1254</v>
      </c>
      <c r="J192" s="271"/>
      <c r="K192" s="319"/>
    </row>
    <row r="193" s="1" customFormat="1" ht="15" customHeight="1">
      <c r="B193" s="296"/>
      <c r="C193" s="332" t="s">
        <v>1315</v>
      </c>
      <c r="D193" s="271"/>
      <c r="E193" s="271"/>
      <c r="F193" s="294" t="s">
        <v>1225</v>
      </c>
      <c r="G193" s="271"/>
      <c r="H193" s="271" t="s">
        <v>1316</v>
      </c>
      <c r="I193" s="271" t="s">
        <v>1254</v>
      </c>
      <c r="J193" s="271"/>
      <c r="K193" s="319"/>
    </row>
    <row r="194" s="1" customFormat="1" ht="15" customHeight="1">
      <c r="B194" s="325"/>
      <c r="C194" s="334"/>
      <c r="D194" s="305"/>
      <c r="E194" s="305"/>
      <c r="F194" s="305"/>
      <c r="G194" s="305"/>
      <c r="H194" s="305"/>
      <c r="I194" s="305"/>
      <c r="J194" s="305"/>
      <c r="K194" s="326"/>
    </row>
    <row r="195" s="1" customFormat="1" ht="18.75" customHeight="1">
      <c r="B195" s="307"/>
      <c r="C195" s="317"/>
      <c r="D195" s="317"/>
      <c r="E195" s="317"/>
      <c r="F195" s="327"/>
      <c r="G195" s="317"/>
      <c r="H195" s="317"/>
      <c r="I195" s="317"/>
      <c r="J195" s="317"/>
      <c r="K195" s="307"/>
    </row>
    <row r="196" s="1" customFormat="1" ht="18.75" customHeight="1">
      <c r="B196" s="307"/>
      <c r="C196" s="317"/>
      <c r="D196" s="317"/>
      <c r="E196" s="317"/>
      <c r="F196" s="327"/>
      <c r="G196" s="317"/>
      <c r="H196" s="317"/>
      <c r="I196" s="317"/>
      <c r="J196" s="317"/>
      <c r="K196" s="307"/>
    </row>
    <row r="197" s="1" customFormat="1" ht="18.75" customHeight="1">
      <c r="B197" s="279"/>
      <c r="C197" s="279"/>
      <c r="D197" s="279"/>
      <c r="E197" s="279"/>
      <c r="F197" s="279"/>
      <c r="G197" s="279"/>
      <c r="H197" s="279"/>
      <c r="I197" s="279"/>
      <c r="J197" s="279"/>
      <c r="K197" s="279"/>
    </row>
    <row r="198" s="1" customFormat="1" ht="13.5">
      <c r="B198" s="258"/>
      <c r="C198" s="259"/>
      <c r="D198" s="259"/>
      <c r="E198" s="259"/>
      <c r="F198" s="259"/>
      <c r="G198" s="259"/>
      <c r="H198" s="259"/>
      <c r="I198" s="259"/>
      <c r="J198" s="259"/>
      <c r="K198" s="260"/>
    </row>
    <row r="199" s="1" customFormat="1" ht="21">
      <c r="B199" s="261"/>
      <c r="C199" s="262" t="s">
        <v>1317</v>
      </c>
      <c r="D199" s="262"/>
      <c r="E199" s="262"/>
      <c r="F199" s="262"/>
      <c r="G199" s="262"/>
      <c r="H199" s="262"/>
      <c r="I199" s="262"/>
      <c r="J199" s="262"/>
      <c r="K199" s="263"/>
    </row>
    <row r="200" s="1" customFormat="1" ht="25.5" customHeight="1">
      <c r="B200" s="261"/>
      <c r="C200" s="335" t="s">
        <v>1318</v>
      </c>
      <c r="D200" s="335"/>
      <c r="E200" s="335"/>
      <c r="F200" s="335" t="s">
        <v>1319</v>
      </c>
      <c r="G200" s="336"/>
      <c r="H200" s="335" t="s">
        <v>1320</v>
      </c>
      <c r="I200" s="335"/>
      <c r="J200" s="335"/>
      <c r="K200" s="263"/>
    </row>
    <row r="201" s="1" customFormat="1" ht="5.25" customHeight="1">
      <c r="B201" s="296"/>
      <c r="C201" s="291"/>
      <c r="D201" s="291"/>
      <c r="E201" s="291"/>
      <c r="F201" s="291"/>
      <c r="G201" s="317"/>
      <c r="H201" s="291"/>
      <c r="I201" s="291"/>
      <c r="J201" s="291"/>
      <c r="K201" s="319"/>
    </row>
    <row r="202" s="1" customFormat="1" ht="15" customHeight="1">
      <c r="B202" s="296"/>
      <c r="C202" s="271" t="s">
        <v>1310</v>
      </c>
      <c r="D202" s="271"/>
      <c r="E202" s="271"/>
      <c r="F202" s="294" t="s">
        <v>46</v>
      </c>
      <c r="G202" s="271"/>
      <c r="H202" s="271" t="s">
        <v>1321</v>
      </c>
      <c r="I202" s="271"/>
      <c r="J202" s="271"/>
      <c r="K202" s="319"/>
    </row>
    <row r="203" s="1" customFormat="1" ht="15" customHeight="1">
      <c r="B203" s="296"/>
      <c r="C203" s="271"/>
      <c r="D203" s="271"/>
      <c r="E203" s="271"/>
      <c r="F203" s="294" t="s">
        <v>47</v>
      </c>
      <c r="G203" s="271"/>
      <c r="H203" s="271" t="s">
        <v>1322</v>
      </c>
      <c r="I203" s="271"/>
      <c r="J203" s="271"/>
      <c r="K203" s="319"/>
    </row>
    <row r="204" s="1" customFormat="1" ht="15" customHeight="1">
      <c r="B204" s="296"/>
      <c r="C204" s="271"/>
      <c r="D204" s="271"/>
      <c r="E204" s="271"/>
      <c r="F204" s="294" t="s">
        <v>50</v>
      </c>
      <c r="G204" s="271"/>
      <c r="H204" s="271" t="s">
        <v>1323</v>
      </c>
      <c r="I204" s="271"/>
      <c r="J204" s="271"/>
      <c r="K204" s="319"/>
    </row>
    <row r="205" s="1" customFormat="1" ht="15" customHeight="1">
      <c r="B205" s="296"/>
      <c r="C205" s="271"/>
      <c r="D205" s="271"/>
      <c r="E205" s="271"/>
      <c r="F205" s="294" t="s">
        <v>48</v>
      </c>
      <c r="G205" s="271"/>
      <c r="H205" s="271" t="s">
        <v>1324</v>
      </c>
      <c r="I205" s="271"/>
      <c r="J205" s="271"/>
      <c r="K205" s="319"/>
    </row>
    <row r="206" s="1" customFormat="1" ht="15" customHeight="1">
      <c r="B206" s="296"/>
      <c r="C206" s="271"/>
      <c r="D206" s="271"/>
      <c r="E206" s="271"/>
      <c r="F206" s="294" t="s">
        <v>49</v>
      </c>
      <c r="G206" s="271"/>
      <c r="H206" s="271" t="s">
        <v>1325</v>
      </c>
      <c r="I206" s="271"/>
      <c r="J206" s="271"/>
      <c r="K206" s="319"/>
    </row>
    <row r="207" s="1" customFormat="1" ht="15" customHeight="1">
      <c r="B207" s="296"/>
      <c r="C207" s="271"/>
      <c r="D207" s="271"/>
      <c r="E207" s="271"/>
      <c r="F207" s="294"/>
      <c r="G207" s="271"/>
      <c r="H207" s="271"/>
      <c r="I207" s="271"/>
      <c r="J207" s="271"/>
      <c r="K207" s="319"/>
    </row>
    <row r="208" s="1" customFormat="1" ht="15" customHeight="1">
      <c r="B208" s="296"/>
      <c r="C208" s="271" t="s">
        <v>1266</v>
      </c>
      <c r="D208" s="271"/>
      <c r="E208" s="271"/>
      <c r="F208" s="294" t="s">
        <v>79</v>
      </c>
      <c r="G208" s="271"/>
      <c r="H208" s="271" t="s">
        <v>1326</v>
      </c>
      <c r="I208" s="271"/>
      <c r="J208" s="271"/>
      <c r="K208" s="319"/>
    </row>
    <row r="209" s="1" customFormat="1" ht="15" customHeight="1">
      <c r="B209" s="296"/>
      <c r="C209" s="271"/>
      <c r="D209" s="271"/>
      <c r="E209" s="271"/>
      <c r="F209" s="294" t="s">
        <v>1161</v>
      </c>
      <c r="G209" s="271"/>
      <c r="H209" s="271" t="s">
        <v>1162</v>
      </c>
      <c r="I209" s="271"/>
      <c r="J209" s="271"/>
      <c r="K209" s="319"/>
    </row>
    <row r="210" s="1" customFormat="1" ht="15" customHeight="1">
      <c r="B210" s="296"/>
      <c r="C210" s="271"/>
      <c r="D210" s="271"/>
      <c r="E210" s="271"/>
      <c r="F210" s="294" t="s">
        <v>1159</v>
      </c>
      <c r="G210" s="271"/>
      <c r="H210" s="271" t="s">
        <v>1327</v>
      </c>
      <c r="I210" s="271"/>
      <c r="J210" s="271"/>
      <c r="K210" s="319"/>
    </row>
    <row r="211" s="1" customFormat="1" ht="15" customHeight="1">
      <c r="B211" s="337"/>
      <c r="C211" s="271"/>
      <c r="D211" s="271"/>
      <c r="E211" s="271"/>
      <c r="F211" s="294" t="s">
        <v>1163</v>
      </c>
      <c r="G211" s="332"/>
      <c r="H211" s="323" t="s">
        <v>1164</v>
      </c>
      <c r="I211" s="323"/>
      <c r="J211" s="323"/>
      <c r="K211" s="338"/>
    </row>
    <row r="212" s="1" customFormat="1" ht="15" customHeight="1">
      <c r="B212" s="337"/>
      <c r="C212" s="271"/>
      <c r="D212" s="271"/>
      <c r="E212" s="271"/>
      <c r="F212" s="294" t="s">
        <v>1165</v>
      </c>
      <c r="G212" s="332"/>
      <c r="H212" s="323" t="s">
        <v>1328</v>
      </c>
      <c r="I212" s="323"/>
      <c r="J212" s="323"/>
      <c r="K212" s="338"/>
    </row>
    <row r="213" s="1" customFormat="1" ht="15" customHeight="1">
      <c r="B213" s="337"/>
      <c r="C213" s="271"/>
      <c r="D213" s="271"/>
      <c r="E213" s="271"/>
      <c r="F213" s="294"/>
      <c r="G213" s="332"/>
      <c r="H213" s="323"/>
      <c r="I213" s="323"/>
      <c r="J213" s="323"/>
      <c r="K213" s="338"/>
    </row>
    <row r="214" s="1" customFormat="1" ht="15" customHeight="1">
      <c r="B214" s="337"/>
      <c r="C214" s="271" t="s">
        <v>1290</v>
      </c>
      <c r="D214" s="271"/>
      <c r="E214" s="271"/>
      <c r="F214" s="294">
        <v>1</v>
      </c>
      <c r="G214" s="332"/>
      <c r="H214" s="323" t="s">
        <v>1329</v>
      </c>
      <c r="I214" s="323"/>
      <c r="J214" s="323"/>
      <c r="K214" s="338"/>
    </row>
    <row r="215" s="1" customFormat="1" ht="15" customHeight="1">
      <c r="B215" s="337"/>
      <c r="C215" s="271"/>
      <c r="D215" s="271"/>
      <c r="E215" s="271"/>
      <c r="F215" s="294">
        <v>2</v>
      </c>
      <c r="G215" s="332"/>
      <c r="H215" s="323" t="s">
        <v>1330</v>
      </c>
      <c r="I215" s="323"/>
      <c r="J215" s="323"/>
      <c r="K215" s="338"/>
    </row>
    <row r="216" s="1" customFormat="1" ht="15" customHeight="1">
      <c r="B216" s="337"/>
      <c r="C216" s="271"/>
      <c r="D216" s="271"/>
      <c r="E216" s="271"/>
      <c r="F216" s="294">
        <v>3</v>
      </c>
      <c r="G216" s="332"/>
      <c r="H216" s="323" t="s">
        <v>1331</v>
      </c>
      <c r="I216" s="323"/>
      <c r="J216" s="323"/>
      <c r="K216" s="338"/>
    </row>
    <row r="217" s="1" customFormat="1" ht="15" customHeight="1">
      <c r="B217" s="337"/>
      <c r="C217" s="271"/>
      <c r="D217" s="271"/>
      <c r="E217" s="271"/>
      <c r="F217" s="294">
        <v>4</v>
      </c>
      <c r="G217" s="332"/>
      <c r="H217" s="323" t="s">
        <v>1332</v>
      </c>
      <c r="I217" s="323"/>
      <c r="J217" s="323"/>
      <c r="K217" s="338"/>
    </row>
    <row r="218" s="1" customFormat="1" ht="12.75" customHeight="1">
      <c r="B218" s="339"/>
      <c r="C218" s="340"/>
      <c r="D218" s="340"/>
      <c r="E218" s="340"/>
      <c r="F218" s="340"/>
      <c r="G218" s="340"/>
      <c r="H218" s="340"/>
      <c r="I218" s="340"/>
      <c r="J218" s="340"/>
      <c r="K218" s="341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DESKTOP-4TM8M30\Luky</dc:creator>
  <cp:lastModifiedBy>DESKTOP-4TM8M30\Luky</cp:lastModifiedBy>
  <dcterms:created xsi:type="dcterms:W3CDTF">2021-07-01T14:42:13Z</dcterms:created>
  <dcterms:modified xsi:type="dcterms:W3CDTF">2021-07-01T14:42:21Z</dcterms:modified>
</cp:coreProperties>
</file>