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Stanislav.Dolezal" reservationPassword="0"/>
  <workbookPr/>
  <bookViews>
    <workbookView xWindow="240" yWindow="120" windowWidth="14940" windowHeight="9225" activeTab="0"/>
  </bookViews>
  <sheets>
    <sheet name="rekapitulace" sheetId="1" r:id="rId1"/>
    <sheet name="SO 000_II" sheetId="2" r:id="rId2"/>
    <sheet name="SO 101" sheetId="3" r:id="rId3"/>
    <sheet name="SO 202" sheetId="4" r:id="rId4"/>
    <sheet name="SO 250" sheetId="5" r:id="rId5"/>
    <sheet name="SO 401" sheetId="6" r:id="rId6"/>
  </sheets>
  <definedNames/>
  <calcPr/>
  <webPublishing/>
</workbook>
</file>

<file path=xl/sharedStrings.xml><?xml version="1.0" encoding="utf-8"?>
<sst xmlns="http://schemas.openxmlformats.org/spreadsheetml/2006/main" count="1124" uniqueCount="398">
  <si>
    <t>Soupis objektů s DPH</t>
  </si>
  <si>
    <t>Stavba:123 019 - Lávka pro pěší - trať Tábor - Bechyně</t>
  </si>
  <si>
    <t xml:space="preserve">Varianta:ZŘ - </t>
  </si>
  <si>
    <t>Odbytová cena:</t>
  </si>
  <si>
    <t>OC+DPH:</t>
  </si>
  <si>
    <t>Sazba 1</t>
  </si>
  <si>
    <t>Sazba 2</t>
  </si>
  <si>
    <t>Sazba 3</t>
  </si>
  <si>
    <t>Objekt</t>
  </si>
  <si>
    <t>Popis</t>
  </si>
  <si>
    <t>OC</t>
  </si>
  <si>
    <t>DPH</t>
  </si>
  <si>
    <t>OC+DPH</t>
  </si>
  <si>
    <t>Aspe</t>
  </si>
  <si>
    <t>Příloha k formuláři pro ocenění nabídky</t>
  </si>
  <si>
    <t>Stavba</t>
  </si>
  <si>
    <t>číslo a název SO</t>
  </si>
  <si>
    <t>číslo a název rozpočtu:</t>
  </si>
  <si>
    <t>123 019</t>
  </si>
  <si>
    <t>Lávka pro pěší - trať Tábor - Bechyně</t>
  </si>
  <si>
    <t>SO 000_II</t>
  </si>
  <si>
    <t>Všeobecné konstrukce a práce II Etapa</t>
  </si>
  <si>
    <t>Poř.
č.pol.</t>
  </si>
  <si>
    <t>1</t>
  </si>
  <si>
    <t>cenová
soustava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</si>
  <si>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</si>
  <si>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</si>
  <si>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</si>
  <si>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</si>
  <si>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</si>
  <si>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</si>
  <si>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</si>
  <si>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</si>
  <si>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Sazba</t>
  </si>
  <si>
    <t>2</t>
  </si>
  <si>
    <t>3</t>
  </si>
  <si>
    <t>4</t>
  </si>
  <si>
    <t>5</t>
  </si>
  <si>
    <t>6</t>
  </si>
  <si>
    <t>7</t>
  </si>
  <si>
    <t>8</t>
  </si>
  <si>
    <t>9</t>
  </si>
  <si>
    <t>Všeobecné konstrukce a práce</t>
  </si>
  <si>
    <t>0</t>
  </si>
  <si>
    <t>2024_OTSKP</t>
  </si>
  <si>
    <t>02910.1</t>
  </si>
  <si>
    <t/>
  </si>
  <si>
    <t>OSTATNÍ POŽADAVKY - ZEMĚMĚŘIČSKÁ MĚŘENÍ
geometrický plán v počtu 10 ks</t>
  </si>
  <si>
    <t xml:space="preserve">KČ        </t>
  </si>
  <si>
    <t>02910.2</t>
  </si>
  <si>
    <t>OSTATNÍ POŽADAVKY - ZEMĚMĚŘIČSKÁ MĚŘENÍ
zaměření skutečného provedení stavby, geodetické práce během výstavby</t>
  </si>
  <si>
    <t>02943</t>
  </si>
  <si>
    <t>OSTATNÍ POŽADAVKY - VYPRACOVÁNÍ RDS
vč. potřebných VTD</t>
  </si>
  <si>
    <t>02944</t>
  </si>
  <si>
    <t>OSTAT POŽADAVKY - DOKUMENTACE SKUTEČ PROVEDENÍ V DIGIT FORMĚ
vypracování DSPS - 4 paré pro potřeby objednatele</t>
  </si>
  <si>
    <t>02960.1</t>
  </si>
  <si>
    <t>OSTATNÍ POŽADAVKY - ODBORNÝ DOZOR
zajištění geologa, geotechnika
se souhlasem investora</t>
  </si>
  <si>
    <t>02960.2</t>
  </si>
  <si>
    <t>OSTATNÍ POŽADAVKY - ODBORNÝ DOZOR
koordinace výstavby se zhotovitelem rekonstrukce železničního mostu</t>
  </si>
  <si>
    <t xml:space="preserve">KPL       </t>
  </si>
  <si>
    <t>02991</t>
  </si>
  <si>
    <t>OSTATNÍ POŽADAVKY - INFORMAČNÍ TABULE</t>
  </si>
  <si>
    <t xml:space="preserve">KUS       </t>
  </si>
  <si>
    <t>03100</t>
  </si>
  <si>
    <t>ZAŘÍZENÍ STAVENIŠTĚ - ZŘÍZENÍ, PROVOZ, DEMONTÁŽ</t>
  </si>
  <si>
    <t>C e l k e m</t>
  </si>
  <si>
    <t>SO 101</t>
  </si>
  <si>
    <t>Komunikace pro pěší</t>
  </si>
  <si>
    <t>014101</t>
  </si>
  <si>
    <t>POPLATKY ZA SKLÁDKU</t>
  </si>
  <si>
    <t xml:space="preserve">M3        </t>
  </si>
  <si>
    <t>101,2+54,0-46,92=108,280 [A]</t>
  </si>
  <si>
    <t>Zemní práce</t>
  </si>
  <si>
    <t>12373</t>
  </si>
  <si>
    <t>ODKOP PRO SPOD STAVBU SILNIC A ŽELEZNIC TŘ. I</t>
  </si>
  <si>
    <t>pro komunikaci: 2,2m2*46,0m=101,200 [A]</t>
  </si>
  <si>
    <t>13173</t>
  </si>
  <si>
    <t>HLOUBENÍ JAM ZAPAŽ I NEPAŽ TŘ. I</t>
  </si>
  <si>
    <t>pro schody: 27,0m2*2,0m=54,000 [A]</t>
  </si>
  <si>
    <t>17120</t>
  </si>
  <si>
    <t>ULOŽENÍ SYPANINY DO NÁSYPŮ A NA SKLÁDKY BEZ ZHUTNĚNÍ</t>
  </si>
  <si>
    <t>101,2+54,0=155,200 [A]</t>
  </si>
  <si>
    <t>171303</t>
  </si>
  <si>
    <t>ULOŽENÍ SYPANINY DO NÁSYPŮ V AKTIV ZÓNĚ SE ZHUT DO 100% PS</t>
  </si>
  <si>
    <t>3,4*46,0*0,3=46,920 [A]</t>
  </si>
  <si>
    <t>18110</t>
  </si>
  <si>
    <t>ÚPRAVA PLÁNĚ SE ZHUTNĚNÍM V HORNINĚ TŘ. I</t>
  </si>
  <si>
    <t xml:space="preserve">M2        </t>
  </si>
  <si>
    <t>3,4*46,0=156,400 [A]</t>
  </si>
  <si>
    <t>18220</t>
  </si>
  <si>
    <t>ROZPROSTŘENÍ ORNICE VE SVAHU
vč. dodání materiálu</t>
  </si>
  <si>
    <t>0,1m2*(47,0+45,0)m=9,200 [A]</t>
  </si>
  <si>
    <t>Základy</t>
  </si>
  <si>
    <t>27152</t>
  </si>
  <si>
    <t>POLŠTÁŘE POD ZÁKLADY Z KAMENIVA DRCENÉHO</t>
  </si>
  <si>
    <t>pod ŽB schodiště: 2,85*2,7*0,3=2,309 [A]</t>
  </si>
  <si>
    <t>Vodorovné konstrukce</t>
  </si>
  <si>
    <t>43112</t>
  </si>
  <si>
    <t>SCHODIŠŤ KONSTR Z DÍLCŮ ŽELEZOBETON</t>
  </si>
  <si>
    <t>0,15*0,45*1,4*82=7,749 [A]</t>
  </si>
  <si>
    <t>431325</t>
  </si>
  <si>
    <t>SCHODIŠŤ KONSTR ZE ŽELEZOBETONU DO C30/37</t>
  </si>
  <si>
    <t>1,45m2*2,65m2+2,0m2*1,65m2=7,143 [A]</t>
  </si>
  <si>
    <t>431365</t>
  </si>
  <si>
    <t>VÝZTUŽ SCHODIŠŤ KONSTR Z BETONÁŘSKÉ OCELI 10505, B500B</t>
  </si>
  <si>
    <t xml:space="preserve">T         </t>
  </si>
  <si>
    <t>825,3/1000=0,825 [A]</t>
  </si>
  <si>
    <t>451312</t>
  </si>
  <si>
    <t>PODKLADNÍ A VÝPLŇOVÉ VRSTVY Z PROSTÉHO BETONU C12/15</t>
  </si>
  <si>
    <t>pod ŽB schodiště: 2,85*2,7*0,15=1,154 [A]</t>
  </si>
  <si>
    <t>45131A</t>
  </si>
  <si>
    <t>PODKLADNÍ A VÝPLŇOVÉ VRSTVY Z PROSTÉHO BETONU C20/25</t>
  </si>
  <si>
    <t>pod schodnice: 27,0m2*1,8m=48,600 [A]</t>
  </si>
  <si>
    <t>45157</t>
  </si>
  <si>
    <t>PODKLADNÍ A VÝPLŇOVÉ VRSTVY Z KAMENIVA TĚŽENÉHO</t>
  </si>
  <si>
    <t>1,5*(2,75+3,05+2,7+2,8+1,25+1,3+1,0+1,7)*0,03=0,745 [A]</t>
  </si>
  <si>
    <t>465511</t>
  </si>
  <si>
    <t>DLAŽBY Z LOMOVÉHO KAMENE NA SUCHO
kamenný odsek tl. 60mm</t>
  </si>
  <si>
    <t>1,5*(2,75+3,05+2,7+2,8+1,25+1,3+1,0+1,7)*0,06=1,490 [A]</t>
  </si>
  <si>
    <t>Komunikace</t>
  </si>
  <si>
    <t>56354</t>
  </si>
  <si>
    <t>VOZOVKOVÉ VRSTVY Z MECH ZPEV ZEMINY TL. DO 200MM</t>
  </si>
  <si>
    <t>3,0*46,0=138,000 [A]</t>
  </si>
  <si>
    <t>56361</t>
  </si>
  <si>
    <t>VOZOVKOVÉ VRSTVY Z RECYKLOVANÉHO MATERIÁLU TL DO 50MM</t>
  </si>
  <si>
    <t>2,5*46,0=115,000 [A]</t>
  </si>
  <si>
    <t>574A01</t>
  </si>
  <si>
    <t>ASFALTOVÝ BETON PRO OBRUSNÉ VRSTVY ACO 8</t>
  </si>
  <si>
    <t>2,5*46,0*0,05=5,750 [A]</t>
  </si>
  <si>
    <t>Ostatní konstrukce a práce</t>
  </si>
  <si>
    <t>917223</t>
  </si>
  <si>
    <t>SILNIČNÍ A CHODNÍKOVÉ OBRUBY Z BETONOVÝCH OBRUBNÍKŮ ŠÍŘ 100MM</t>
  </si>
  <si>
    <t xml:space="preserve">M         </t>
  </si>
  <si>
    <t>2*(2,75+3,05+2,7+2,8+1,25+1,3+1,0+1,7)=33,100 [A]</t>
  </si>
  <si>
    <t>91771</t>
  </si>
  <si>
    <t>OBRUBA Z DLAŽEBNÍCH KOSTEK VELKÝCH
PŘÍDLAŽBA Z ŽULOVÝCH KOSTEK DO LOŽE Z BETONU</t>
  </si>
  <si>
    <t>2*(47,0+45,0)=184,000 [A]</t>
  </si>
  <si>
    <t>935212</t>
  </si>
  <si>
    <t>PŘÍKOPOVÉ ŽLABY Z BETON TVÁRNIC ŠÍŘ DO 600MM DO BETONU TL 100MM</t>
  </si>
  <si>
    <t>93639</t>
  </si>
  <si>
    <t>ZAÚSTĚNÍ SKLUZŮ (VČET DLAŽBY Z LOM KAMENE)</t>
  </si>
  <si>
    <t>R-položka</t>
  </si>
  <si>
    <t>R9111C1</t>
  </si>
  <si>
    <t>ZÁBRADLÍ LANKOVÉ - DODÁVKA A MONTÁŽ
vč. kotvení</t>
  </si>
  <si>
    <t>SO 202</t>
  </si>
  <si>
    <t>Lávka ve svahu</t>
  </si>
  <si>
    <t>z výkopů: 15,0m2*0,4m+214,0m2*1,2m+52,0m2*1,0m=314,800 [A]
z vrtů pro piloty: 18*4,5*0,15*0,15*3,14=5,723 [B]
Celkem: A+B=320,523 [C]</t>
  </si>
  <si>
    <t>HLOUBENÍ JAM ZAPAŽ I NEPAŽ TŘ. I
80% výkopu</t>
  </si>
  <si>
    <t>(15,0m2*0,4m+214,0m2*1,2m+52,0m2*1,0m)*0,8=251,840 [A]</t>
  </si>
  <si>
    <t>13183</t>
  </si>
  <si>
    <t>HLOUBENÍ JAM ZAPAŽ I NEPAŽ TŘ II
20% výkopu</t>
  </si>
  <si>
    <t>(15,0m2*0,4m+214,0m2*1,2m+52,0m2*1,0m)*0,2=62,960 [A]</t>
  </si>
  <si>
    <t>17581</t>
  </si>
  <si>
    <t>OBSYP POTRUBÍ A OBJEKTŮ Z NAKUPOVANÝCH MATERIÁLŮ</t>
  </si>
  <si>
    <t>(1,9+4,6)*10,0+2*9*0,75+5,8*5,5+1,0*5,7=116,100 [A]</t>
  </si>
  <si>
    <t>184A1</t>
  </si>
  <si>
    <t>VYSAZOVÁNÍ KEŘŮ LISTNATÝCH S BALEM VČETNĚ VÝKOPU JAMKY</t>
  </si>
  <si>
    <t>2*50=100,000 [A]</t>
  </si>
  <si>
    <t>224325</t>
  </si>
  <si>
    <t>PILOTY ZE ŽELEZOBETONU C30/37</t>
  </si>
  <si>
    <t>2*9*4,0*0,15*0,15*3,14=5,087 [A]</t>
  </si>
  <si>
    <t>224365</t>
  </si>
  <si>
    <t>VÝZTUŽ PILOT Z OCELI 10505, B500B</t>
  </si>
  <si>
    <t>1041,1/1000=1,041 [A]</t>
  </si>
  <si>
    <t>22694</t>
  </si>
  <si>
    <t>ZÁPOROVÉ PAŽENÍ Z KOVU DOČASNÉ</t>
  </si>
  <si>
    <t>1297,45/1000=1,297 [A]</t>
  </si>
  <si>
    <t>22695A</t>
  </si>
  <si>
    <t>VÝDŘEVA ZÁPOROVÉHO PAŽENÍ DOČASNÁ (PLOCHA)</t>
  </si>
  <si>
    <t>1,8*9,0=16,200 [A]</t>
  </si>
  <si>
    <t>264715</t>
  </si>
  <si>
    <t>VRTY PRO PILOTY TŘ I A II D DO 300MM</t>
  </si>
  <si>
    <t>pro piloty: 18*4,5=81,000 [A]
předvrty pro zápory: 7*5,5=38,500 [B]
Celkem: A+B=119,500 [C]</t>
  </si>
  <si>
    <t>O1: 2,9m2*0,3m=0,870 [A]
O2: 3,9m2*0,3m=1,170 [B]
opěrná zeď: 13,8m2*0,3m=4,140 [C]
Celkem: A+B+C=6,180 [D]</t>
  </si>
  <si>
    <t>272325</t>
  </si>
  <si>
    <t>ZÁKLADY ZE ŽELEZOBETONU DO C30/37</t>
  </si>
  <si>
    <t>patky: 18*0,5*0,5*0,3=1,350 [A]</t>
  </si>
  <si>
    <t>272365</t>
  </si>
  <si>
    <t>VÝZTUŽ ZÁKLADŮ Z OCELI 10505, B500B</t>
  </si>
  <si>
    <t>358,0/1000=0,358 [A]</t>
  </si>
  <si>
    <t>28999</t>
  </si>
  <si>
    <t>OPLÁŠTĚNÍ (ZPEVNĚNÍ) Z FÓLIE</t>
  </si>
  <si>
    <t>2*1,3*1,0+8,8*3,5=33,400 [A]</t>
  </si>
  <si>
    <t>Svislé konstrukce</t>
  </si>
  <si>
    <t>327325</t>
  </si>
  <si>
    <t>ZDI OPĚRNÉ, ZÁRUBNÍ, NÁBŘEŽNÍ ZE ŽELEZOVÉHO BETONU DO C30/37 (B37)</t>
  </si>
  <si>
    <t>základ: 11,9m2*0,275m=3,273 [A]
dřík: 1,4*0,25*9,4m=3,290 [B]
Celkem: A+B=6,563 [C]</t>
  </si>
  <si>
    <t>327365</t>
  </si>
  <si>
    <t>VÝZTUŽ ZDÍ OPĚRNÝCH, ZÁRUBNÍCH, NÁBŘEŽNÍCH Z OCELI 10505</t>
  </si>
  <si>
    <t>791,4/1000=0,791 [A]</t>
  </si>
  <si>
    <t>333325</t>
  </si>
  <si>
    <t>MOSTNÍ OPĚRY A KŘÍDLA ZE ŽELEZOVÉHO BETONU DO C30/37</t>
  </si>
  <si>
    <t>O1: 
dřík: 0,8m2*1,8m=1,440 [A]
křídla: 2*0,8m2*0,25m=0,400 [B]
O2: 0,6m2*1,8m=1,080 [C]
křídla: 2*0,5m2*0,25m=0,250 [D]
Celkem: A+B+C+D=3,170 [E]</t>
  </si>
  <si>
    <t>333365</t>
  </si>
  <si>
    <t>VÝZTUŽ MOSTNÍCH OPĚR A KŘÍDEL Z OCELI 10505, B500B</t>
  </si>
  <si>
    <t>723,4/1000=0,723 [A]</t>
  </si>
  <si>
    <t>42194A</t>
  </si>
  <si>
    <t>MOSTNÍ NOSNÉ DESKOVÉ KONSTR Z OCELI S 235</t>
  </si>
  <si>
    <t>2927,24/1000=2,927 [A]</t>
  </si>
  <si>
    <t>42794</t>
  </si>
  <si>
    <t>ZAKRYTÍ KANÁLŮ Z KOVU</t>
  </si>
  <si>
    <t>plechová výplň: 45m2*0,01*7850kg/m3/1000=3,533 [A]
pororošt: 45m2*20kg/m2/1000=0,900 [B]
Celkem: A+B=4,433 [C]</t>
  </si>
  <si>
    <t>O1: 2,9m2*0,1m=0,290 [A]
O2: 3,9m2*0,1m=0,390 [B]
opěrná zeď: 13,8m2*0,15m=2,070 [C]
patky pilot: 2*9*0,7*0,7*0,1=0,882 [D]
pod drenáž: (0,4+0,1)m2m*1,3m+0,2m2*9,4=2,530 [E]
Celkem: A+B+C+D+E=6,162 [F]</t>
  </si>
  <si>
    <t>okolo těsnící fólie: (2*1,3*1,0+8,8*3,5)*0,15*2=10,020 [A]
pod kamenné odesky: (17,0+15,6)m2*0,03=0,978 [B]
Celkem: A+B=10,998 [C]</t>
  </si>
  <si>
    <t>45852</t>
  </si>
  <si>
    <t>VÝPLŇ ZA OPĚRAMI A ZDMI Z KAMENIVA DRCENÉHO</t>
  </si>
  <si>
    <t>2*1,3*0,3+9,9*0,3=3,750 [A]</t>
  </si>
  <si>
    <t>(17,0+15,6)m2*0,06=1,956 [A]</t>
  </si>
  <si>
    <t>56341</t>
  </si>
  <si>
    <t>VOZOVKOVÉ VRSTVY ZE ŠTĚRKOPÍSKU TL. DO 50MM</t>
  </si>
  <si>
    <t>(17,0+15,6)m2=32,600 [A]</t>
  </si>
  <si>
    <t>56353</t>
  </si>
  <si>
    <t>VOZOVKOVÉ VRSTVY Z MECH ZPEV ZEMINY TL. DO 150MM</t>
  </si>
  <si>
    <t>Přidružená stavební výroba</t>
  </si>
  <si>
    <t>711509</t>
  </si>
  <si>
    <t>OCHRANA IZOLACE NA POVRCHU TEXTILIÍ</t>
  </si>
  <si>
    <t>(2,2+1,4)*1,8+2*0,8+2*0,5+2,7*10,0=36,080 [A]</t>
  </si>
  <si>
    <t xml:space="preserve">Potrubí    </t>
  </si>
  <si>
    <t>87533</t>
  </si>
  <si>
    <t>POTRUBÍ DREN Z TRUB PLAST DN DO 150MM</t>
  </si>
  <si>
    <t>2*1,3+8,8=11,400 [A]</t>
  </si>
  <si>
    <t>Potrubí</t>
  </si>
  <si>
    <t>6,4+9,9+9,0+7,0=32,300 [A]</t>
  </si>
  <si>
    <t>93263</t>
  </si>
  <si>
    <t>PŘEKRYTÍ ZRCADLA ELASTOMEROVÝM PÁSEM
pro uložení NK na opěry</t>
  </si>
  <si>
    <t>2*1,8*0,25=0,900 [A]</t>
  </si>
  <si>
    <t>93541</t>
  </si>
  <si>
    <t>ŽLABY Z DÍLCŮ Z POLYMERBETONU SVĚTLÉ ŠÍŘKY DO 100MM VČETNĚ MŘÍŽÍ</t>
  </si>
  <si>
    <t>93751</t>
  </si>
  <si>
    <t>MOBILIÁŘ - KOVOVÉ LAVIČKY
LAVIČKA Z POROROŠTU</t>
  </si>
  <si>
    <t>R93619</t>
  </si>
  <si>
    <t>ZAJIŠTĚNÍ SVAHU</t>
  </si>
  <si>
    <t>2*30,0*6,3=378,000 [A]</t>
  </si>
  <si>
    <t>R93659</t>
  </si>
  <si>
    <t>OCELOVÁ ZÁBRANA SE SKLENĚNOU VÝPLNÍ</t>
  </si>
  <si>
    <t>SO 250</t>
  </si>
  <si>
    <t>Opěrná zeď vlevo</t>
  </si>
  <si>
    <t>z výkopů: 15,0m2*0,4m+214,0m2*1,2m+52,0m2*1,0m=314,800 [A]
z vrtů pro piloty: 11*4,5*0,15*0,15*3,14=3,497 [B]
z vrtů pro mikropiloty: 38*4,0*0,075*0,075*3,14=2,685 [C]
Celkem: A+B+C=320,982 [D]</t>
  </si>
  <si>
    <t>15,0m2*0,4m+214,0m2*1,2m+52,0m2*1,0m=314,800 [A]</t>
  </si>
  <si>
    <t>2,0*21,1=42,200 [A]</t>
  </si>
  <si>
    <t>11*4,0*0,15*0,15*3,14=3,109 [A]</t>
  </si>
  <si>
    <t>636,2/1000=0,636 [A]</t>
  </si>
  <si>
    <t>4381,0/1000=4,381 [A]</t>
  </si>
  <si>
    <t>227831</t>
  </si>
  <si>
    <t>MIKROPILOTY KOMPLET D DO 150MM NA POVRCHU</t>
  </si>
  <si>
    <t>38*4,0=152,000 [A]</t>
  </si>
  <si>
    <t>26173</t>
  </si>
  <si>
    <t>VRTY PRO KOTV, INJEKT, MIKROPIL NA POVR TŘ I A II D DO 150MM</t>
  </si>
  <si>
    <t>38*3,0=114,000 [A]</t>
  </si>
  <si>
    <t>26183</t>
  </si>
  <si>
    <t>VRT PRO KOTV, INJEK, MIKROPIL NA POVR TŘ III A IV D DO 150MM</t>
  </si>
  <si>
    <t>38*1,0=38,000 [A]</t>
  </si>
  <si>
    <t>pro piloty: 11*4,5=49,500 [A]
předvrty pro zápory: 20*5,5+5*4,0=130,000 [B]
Celkem: A+B=179,500 [C]</t>
  </si>
  <si>
    <t>patky: 11*0,5*0,5*0,3=0,825 [A]</t>
  </si>
  <si>
    <t>K</t>
  </si>
  <si>
    <t>VÝZTUŽ ZÁKLADŮ Z OCELI 10505, B500B
O</t>
  </si>
  <si>
    <t>218,8/1000=0,219 [A]</t>
  </si>
  <si>
    <t>1,5*21,3=31,950 [A]</t>
  </si>
  <si>
    <t>2*28,3m2*0,25m+2,7m2*0,25m+2,0*0,3*21,3=14,825 [A]</t>
  </si>
  <si>
    <t>8003,3/1000=8,003 [A]</t>
  </si>
  <si>
    <t>vyhlídka: 1206,05/1000=1,206 [A]</t>
  </si>
  <si>
    <t>plechová výplň: (6,5+8,3)m2*0,01*7850kg/m3/1000=1,162 [A]
pororošt: (14,2+7,3)m2*20kg/m2/1000=0,430 [B]
Celkem: A+B=1,592 [C]</t>
  </si>
  <si>
    <t>43117A</t>
  </si>
  <si>
    <t>SCHODIŠŤ KONSTR Z DÍLCŮ Z OCELI S 235</t>
  </si>
  <si>
    <t>866,57/1000=0,867 [A]</t>
  </si>
  <si>
    <t>opěrná zeď: 21,5m*2,3m*0,1m=4,945 [A]
patky pilot: 11*0,7*0,7*0,1=0,539 [B]
pod drenáž: 0,6m2*21,1m=12,660 [C]
Celkem: A+B+C=18,144 [D]</t>
  </si>
  <si>
    <t>PODKLADNÍ A VÝPLŇOVÉ VRSTVY Z PROSTÉHO BETONU C20/25
pod dlažbu</t>
  </si>
  <si>
    <t>19,8m2*0,1=1,980 [A]</t>
  </si>
  <si>
    <t>PODKLADNÍ A VÝPLŇOVÉ VRSTVY Z KAMENIVA TĚŽENÉHO
okolo těsnící fólie</t>
  </si>
  <si>
    <t>1,5*21,3*0,15*2=9,585 [A]</t>
  </si>
  <si>
    <t>DLAŽBY Z LOMOVÉHO KAMENE NA SUCHO</t>
  </si>
  <si>
    <t>19,8m2*0,25=4,950 [A]</t>
  </si>
  <si>
    <t>5,1m*21,3m+2,7m2=108,630 [A]</t>
  </si>
  <si>
    <t>2*0,4+21,3=22,100 [A]</t>
  </si>
  <si>
    <t>SO 401</t>
  </si>
  <si>
    <t>Veřejné osvětlení</t>
  </si>
  <si>
    <t>OTSKP_2024</t>
  </si>
  <si>
    <t>029113</t>
  </si>
  <si>
    <t>OSTATNÍ POŽADAVKY - GEODETICKÉ ZAMĚŘENÍ - CELKY</t>
  </si>
  <si>
    <t>0,5% z ceny SO  
Celkem = 1,000</t>
  </si>
  <si>
    <t>02940</t>
  </si>
  <si>
    <t>OSTATNÍ POŽADAVKY - VYPRACOVÁNÍ DOKUMENTACE</t>
  </si>
  <si>
    <t>5% z ceny SO 
Celkem = 1,000</t>
  </si>
  <si>
    <t>2% z ceny SO  
Celkem = 1,000</t>
  </si>
  <si>
    <t>HLOUBENÍ JAM ZAPAŽ I NEPAŽ TŘ II</t>
  </si>
  <si>
    <t>Základ stožárů VO - 5ks
0,7*0,7*1,1*5=2,695 [A]</t>
  </si>
  <si>
    <t>131838</t>
  </si>
  <si>
    <t>HLOUBENÍ JAM ZAPAŽ I NEPAŽ TŘ. II, ODVOZ DO 20KM</t>
  </si>
  <si>
    <t>13283</t>
  </si>
  <si>
    <t>HLOUBENÍ RÝH ŠÍŘ DO 2M PAŽ I NEPAŽ TŘ. II</t>
  </si>
  <si>
    <t>Rýha 0,35x0,8m, délka 270m 
0,35*0,8*270=75,600 [A]
Rýha 0,5x1,2m, délka 10m
0,5*1,2*10=6,000 [B]
Celkem: A+B=81,600 [C]</t>
  </si>
  <si>
    <t>132838</t>
  </si>
  <si>
    <t>HLOUBENÍ RÝH ŠÍŘ DO 2M PAŽ I NEPAŽ TŘ. II, ODVOZ DO 20KM</t>
  </si>
  <si>
    <t>Rýha 0,35x0,8m, délka 270m 
0,35*0,2*270=18,900 [A]
Rýha 0,5x1,2m, délka 10m
0,5*0,6*10=3,000 [B]
Celkem: A+B=21,900 [C]</t>
  </si>
  <si>
    <t>17411</t>
  </si>
  <si>
    <t>ZÁSYP JAM A RÝH ZEMINOU SE ZHUTNĚNÍM</t>
  </si>
  <si>
    <t>Rýha 0,35x0,8m, délka 270m 
0,35*0,6*270=56,700 [A]
Rýha 0,5x1,2m, délka 10m 
0,5*0,6*10=3,000 [B]
Celkem: A+B=59,700 [C]</t>
  </si>
  <si>
    <t>18010</t>
  </si>
  <si>
    <t>VŠEOBECNÉ ÚPRAVY ZASTAVĚNÉHO ÚZEMÍ</t>
  </si>
  <si>
    <t>Rýha 0,35x0,8m, délka 270m 
0,35*270=94,500 [A]
Rýha 0,5x1,2m, délka 10m 
0,5*10=5,000 [B]
Celkem: A+B=99,500 [C]</t>
  </si>
  <si>
    <t>272313</t>
  </si>
  <si>
    <t>ZÁKLADY Z PROSTÉHO BETONU DO C16/20</t>
  </si>
  <si>
    <t>56324</t>
  </si>
  <si>
    <t>VOZOVKOVÉ VRSTVY Z VIBROVANÉHO ŠTĚRKU TL. DO 200MM</t>
  </si>
  <si>
    <t>Rýha 0,5x1,2m, délka 10m 
0,5*10=5,000 [A]</t>
  </si>
  <si>
    <t>702211</t>
  </si>
  <si>
    <t>KABELOVÁ CHRÁNIČKA ZEMNÍ DN DO 100 MM</t>
  </si>
  <si>
    <t>Viz situace (ochrana kabelu VO v kontaktu se zelení)
Délka 50m 
50,000=50,000 [A]</t>
  </si>
  <si>
    <t>702212</t>
  </si>
  <si>
    <t>KABELOVÁ CHRÁNIČKA ZEMNÍ DN PŘES 100 DO 200 MM</t>
  </si>
  <si>
    <t>Rýha 0,5x1,2m, délka 10m 
10*1,1=11,000 [A]</t>
  </si>
  <si>
    <t>702312</t>
  </si>
  <si>
    <t>ZAKRYTÍ KABELŮ VÝSTRAŽNOU FÓLIÍ ŠÍŘKY PŘES 20 DO 40 CM</t>
  </si>
  <si>
    <t>Rýha 0,35x0,8m, délka 270m 
270*1,1=297,000 [A]</t>
  </si>
  <si>
    <t>702313</t>
  </si>
  <si>
    <t>ZAKRYTÍ KABELŮ VÝSTRAŽNOU FÓLIÍ ŠÍŘKY PŘES 40 CM</t>
  </si>
  <si>
    <t>702901</t>
  </si>
  <si>
    <t>ZASYPÁNÍ KABELOVÉHO ŽLABU VRSTVOU Z PŘESÁTÉHO PÍSKU ČI VÝKOPKU SVĚTLÉ ŠÍŘKY DO 120 MM</t>
  </si>
  <si>
    <t>Délka 270m  
270,0=270,000 [A]</t>
  </si>
  <si>
    <t>709210</t>
  </si>
  <si>
    <t>KŘIŽOVATKA KABELOVÝCH VEDENÍ SE STÁVAJÍCÍ INŽENÝRSKOU SÍTÍ (KABELEM, POTRUBÍM APOD.)</t>
  </si>
  <si>
    <t>Viz situace
5=5,000 [A]</t>
  </si>
  <si>
    <t>741911</t>
  </si>
  <si>
    <t>UZEMŇOVACÍ VODIČ V ZEMI FEZN DO 120 MM2</t>
  </si>
  <si>
    <t>Viz situace nové VO 
Rýha 0,35x0,8m, délka 270m 
Rýha 0,5x1,2m, délka 10m
280*1,1=308,000 [A]</t>
  </si>
  <si>
    <t>741C02</t>
  </si>
  <si>
    <t>UZEMŇOVACÍ SVORKA</t>
  </si>
  <si>
    <t>Viz schéma zapojení nového VO
Svorka pro propojení uzemňovacího drátu v zemi
7=7,000 [A]</t>
  </si>
  <si>
    <t>742H11</t>
  </si>
  <si>
    <t>KABEL NN ČTYŘ- A PĚTIŽÍLOVÝ CU S PLASTOVOU IZOLACÍ DO 2,5 MM2</t>
  </si>
  <si>
    <t xml:space="preserve">Viz schéma zapojení nového VO  
Kabel 5Jx1,5mm2: 580m=580,000 [A]
Kabel 5Jx2,5mm2: 80m=80,000 [B]
Kabel 3Jx1,5mm2: 50m=50,000 [C]
Celkem: A+B+C=710,000 [D]  </t>
  </si>
  <si>
    <t>742H12</t>
  </si>
  <si>
    <t>KABEL NN ČTYŘ- A PĚTIŽÍLOVÝ CU S PLASTOVOU IZOLACÍ OD 4 DO 16 MM2</t>
  </si>
  <si>
    <t xml:space="preserve">Viz schéma zapojení nového VO  
Kabel 4Jx10mm2: 160m=160,000 [A] 
Kabel 4Jx16mm2: 360m=360,000 [B]
Celkem: A+B=520,000 [C]   </t>
  </si>
  <si>
    <t>742L11</t>
  </si>
  <si>
    <t>UKONČENÍ DVOU AŽ PĚTIŽÍLOVÉHO KABELU V ROZVADĚČI NEBO NA PŘÍSTROJI DO 2,5 MM2</t>
  </si>
  <si>
    <t>Viz schéma zapojení nového VO  
8=8,000 [A]</t>
  </si>
  <si>
    <t>742L12</t>
  </si>
  <si>
    <t>UKONČENÍ DVOU AŽ PĚTIŽÍLOVÉHO KABELU V ROZVADĚČI NEBO NA PŘÍSTROJI OD 4 DO 16 MM2</t>
  </si>
  <si>
    <t>Viz schéma zapojení nového VO
12=12,000 [A]</t>
  </si>
  <si>
    <t>742P13</t>
  </si>
  <si>
    <t>ZATAŽENÍ KABELU DO CHRÁNIČKY - KABEL DO 4 KG/M</t>
  </si>
  <si>
    <t>Viz součet položek 12 a 13
50m + 15m=65,000 [A]</t>
  </si>
  <si>
    <t>742P15</t>
  </si>
  <si>
    <t>OZNAČOVACÍ ŠTÍTEK NA KABEL</t>
  </si>
  <si>
    <t>Viz schéma zapojení nového VO
Označení kabelů 4x10, 4x16, 5x2,5  
20=20,000 [A]</t>
  </si>
  <si>
    <t>743121</t>
  </si>
  <si>
    <t>OSVĚTLOVACÍ STOŽÁR PEVNÝ ŽÁROVĚ ZINKOVANÝ DÉLKY DO 6 M</t>
  </si>
  <si>
    <t>Viz schéma zapojení 
nového VO
4ks 114/76/60, 1ks atyp 159/76/60
5=5,000 [A]</t>
  </si>
  <si>
    <t>743151</t>
  </si>
  <si>
    <t>OSVĚTLOVACÍ STOŽÁR - STOŽÁROVÁ ROZVODNICE S 1-2 JISTÍCÍMI PRVKY</t>
  </si>
  <si>
    <t>Viz schéma zapojení 
nového VO
5ks do nových stožárů VO
2ks do stávajících stožárů VO č. 2,13
7=7,000 [A]</t>
  </si>
  <si>
    <t>743551</t>
  </si>
  <si>
    <t>SVÍTIDLO VENKOVNÍ VŠEOBECNÉ LED, MIN. IP 44, DO 10 W</t>
  </si>
  <si>
    <t>Viz schéma zapojení 
nového VO
LED svítidlo, 2.6W, 2700K
80=80,000 [A]</t>
  </si>
  <si>
    <t>743552</t>
  </si>
  <si>
    <t>SVÍTIDLO VENKOVNÍ VŠEOBECNÉ LED, MIN. IP 44, PŘES 10 DO 25 W</t>
  </si>
  <si>
    <t>Viz schéma zapojení 
nového VO
LED svítidlo, 19W, 2700K
5=5,000 [A]</t>
  </si>
  <si>
    <t>744811</t>
  </si>
  <si>
    <t>PROUDOVÝ CHRÁNIČ DVOUPÓLOVÝ S NADPROUDOVOU OCHRANOU (10 KA) DO 30 MA, DO 25 A</t>
  </si>
  <si>
    <t>1 fázový proudový chránič s jističem 10A/C/30mA/typ-A 
Osazení do prostoru elektrovýzbroje stožáru VO č.4
3=3,000 [A]</t>
  </si>
  <si>
    <t>747213</t>
  </si>
  <si>
    <t>CELKOVÁ PROHLÍDKA, ZKOUŠENÍ, MĚŘENÍ A VYHOTOVENÍ VÝCHOZÍ REVIZNÍ ZPRÁVY, PRO OBJEM IN PŘES 500 DO 1000 TIS. KČ</t>
  </si>
  <si>
    <t>2=2,000 [A]</t>
  </si>
  <si>
    <t>747214</t>
  </si>
  <si>
    <t>CELKOVÁ PROHLÍDKA, ZKOUŠENÍ, MĚŘENÍ A VYHOTOVENÍ VÝCHOZÍ REVIZNÍ ZPRÁVY, PRO OBJEM IN - PŘÍPLATEK ZA KAŽDÝCH DALŠÍCH I ZAPOČATÝCH 500 TIS. KČ</t>
  </si>
  <si>
    <t>1=1,000 [A]</t>
  </si>
  <si>
    <t>747301</t>
  </si>
  <si>
    <t>PROVEDENÍ PROHLÍDKY A ZKOUŠKY PRÁVNICKOU OSOBOU, VYDÁNÍ PRŮKAZU ZPŮSOBILOSTI</t>
  </si>
  <si>
    <t>747701</t>
  </si>
  <si>
    <t>DOKONČOVACÍ MONTÁŽNÍ PRÁCE NA ELEKTRICKÉM ZAŘÍZENÍ</t>
  </si>
  <si>
    <t xml:space="preserve">HOD       </t>
  </si>
  <si>
    <t>10=10,000 [A]</t>
  </si>
  <si>
    <t>747703</t>
  </si>
  <si>
    <t>ZKUŠEBNÍ PROVOZ</t>
  </si>
  <si>
    <t>75IG6X</t>
  </si>
  <si>
    <t>VEDENÍ UZEMŇOVACÍ V ZEMI Z FEZN DRÁTU DO 120 MM2 - MONTÁŽ</t>
  </si>
  <si>
    <t>Viz položka 18
308=308,000 [A]</t>
  </si>
  <si>
    <t>75IH7X</t>
  </si>
  <si>
    <t>UKONČENÍ KABELU SMRŠŤOVACÍ KONCOVKA - MONTÁŽ</t>
  </si>
  <si>
    <t>Viz schéma zapojení nového VO  
152=152,000 [A]</t>
  </si>
  <si>
    <t>R1</t>
  </si>
  <si>
    <t>KABELOVÁ SPOJKA GELOVÁ SE SVORKOVNICÍ 5x2,5-25 MM2</t>
  </si>
  <si>
    <t>Viz schéma rozváděče RVO
Spojení kabelů CYKY 4Jx16mm2 s gumovým kabelem v zemním kontejneru
2=2,000 [A]</t>
  </si>
  <si>
    <t>R702211</t>
  </si>
  <si>
    <t>KABELOVÁ CHRÁNIČKA DN DO 100 MM</t>
  </si>
  <si>
    <t>Viz vzorové řezy uložení kabelů v lávce
Chránička Ř32mm v madlech zábradlí
Délka 150*1,1=165,000 [A]</t>
  </si>
  <si>
    <t>R742P13</t>
  </si>
  <si>
    <t>Viz položka 40
165,0=165,000 [A]</t>
  </si>
  <si>
    <t>R742P15</t>
  </si>
  <si>
    <t>OZNAČOVACÍ ŠTÍTEK - STOŽÁRY VO A SVÍTIDLA V ZÁBRADLÍ</t>
  </si>
  <si>
    <t>Viz schéma zapojení nového VO
Označení stožárů VO = 5=5,000 [A]
Označení svítidel v zábradlí = 80=80,000 [B]
Celkem: A+B=85,000 [C]</t>
  </si>
  <si>
    <t>R743721</t>
  </si>
  <si>
    <t>ROZVADĚČ PRO VEŘEJNÉ OSVĚTLENÍ BEZ MĚŘENÍ SPOTŘEBY EL. ENERGIE DO 4 KS TŘÍFÁZOVÝCH VĚTVÍ</t>
  </si>
  <si>
    <t>Viz schéma rozváděče RVO - zemní kontejner
Cena dle nabídky = 250 000,00,- Kč</t>
  </si>
  <si>
    <t>89952</t>
  </si>
  <si>
    <t>OBETONOVÁNÍ POTRUBÍ Z PROSTÉHO BETONU</t>
  </si>
  <si>
    <t>Rýha 0,5x1,2m, délka 10m 
0,5*0,4*10=2,000 [A]</t>
  </si>
</sst>
</file>

<file path=xl/styles.xml><?xml version="1.0" encoding="utf-8"?>
<styleSheet xmlns="http://schemas.openxmlformats.org/spreadsheetml/2006/main">
  <numFmts count="2">
    <numFmt numFmtId="177" formatCode="### ### ### ##0.00"/>
    <numFmt numFmtId="178" formatCode="### ### ### ##0.000"/>
  </numFmts>
  <fonts count="5">
    <font>
      <sz val="10"/>
      <name val="Arial"/>
      <family val="0"/>
    </font>
    <font>
      <b/>
      <sz val="11"/>
      <name val="Arial"/>
      <family val="0"/>
    </font>
    <font>
      <sz val="11"/>
      <name val="Arial"/>
      <family val="0"/>
    </font>
    <font>
      <u val="single"/>
      <sz val="10"/>
      <color rgb="FF0000FF"/>
      <name val="Arial"/>
      <family val="0"/>
    </font>
    <font>
      <b/>
      <sz val="1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  <protection/>
    </xf>
    <xf numFmtId="177" fontId="1" fillId="2" borderId="0" xfId="0" applyNumberFormat="1" applyFont="1" applyFill="1" applyBorder="1" applyAlignment="1" applyProtection="1">
      <alignment/>
      <protection/>
    </xf>
    <xf numFmtId="0" fontId="1" fillId="2" borderId="0" xfId="0" applyNumberFormat="1" applyFont="1" applyFill="1" applyBorder="1" applyAlignment="1" applyProtection="1">
      <alignment horizontal="right"/>
      <protection/>
    </xf>
    <xf numFmtId="0" fontId="2" fillId="0" borderId="1" xfId="0" applyNumberFormat="1" applyFont="1" applyFill="1" applyBorder="1" applyAlignment="1" applyProtection="1">
      <alignment horizontal="center" wrapText="1"/>
      <protection/>
    </xf>
    <xf numFmtId="0" fontId="1" fillId="0" borderId="0" xfId="0" applyNumberFormat="1" applyFont="1" applyFill="1" applyBorder="1" applyAlignment="1" applyProtection="1">
      <alignment/>
      <protection/>
    </xf>
    <xf numFmtId="0" fontId="3" fillId="0" borderId="0" xfId="0" applyFont="1"/>
    <xf numFmtId="0" fontId="0" fillId="0" borderId="1" xfId="0" applyNumberFormat="1" applyFont="1" applyFill="1" applyBorder="1" applyAlignment="1" applyProtection="1">
      <alignment wrapText="1"/>
      <protection/>
    </xf>
    <xf numFmtId="0" fontId="4" fillId="0" borderId="0" xfId="0" applyNumberFormat="1" applyFont="1" applyFill="1" applyBorder="1" applyAlignment="1" applyProtection="1">
      <alignment/>
      <protection/>
    </xf>
    <xf numFmtId="178" fontId="0" fillId="0" borderId="1" xfId="0" applyNumberFormat="1" applyFont="1" applyFill="1" applyBorder="1" applyAlignment="1" applyProtection="1">
      <alignment/>
      <protection/>
    </xf>
    <xf numFmtId="0" fontId="4" fillId="0" borderId="2" xfId="0" applyNumberFormat="1" applyFont="1" applyFill="1" applyBorder="1" applyAlignment="1" applyProtection="1">
      <alignment/>
      <protection/>
    </xf>
    <xf numFmtId="177" fontId="0" fillId="0" borderId="3" xfId="0" applyNumberFormat="1" applyBorder="1" applyProtection="1">
      <protection locked="0"/>
    </xf>
    <xf numFmtId="177" fontId="0" fillId="0" borderId="1" xfId="0" applyNumberFormat="1" applyFont="1" applyFill="1" applyBorder="1" applyAlignment="1" applyProtection="1">
      <alignment/>
      <protection/>
    </xf>
    <xf numFmtId="177" fontId="0" fillId="0" borderId="1" xfId="0" applyNumberFormat="1" applyBorder="1" applyProtection="1">
      <protection locked="0"/>
    </xf>
    <xf numFmtId="177" fontId="4" fillId="2" borderId="0" xfId="0" applyNumberFormat="1" applyFont="1" applyFill="1" applyBorder="1" applyAlignment="1" applyProtection="1">
      <alignment/>
      <protection/>
    </xf>
    <xf numFmtId="0" fontId="0" fillId="0" borderId="0" xfId="0" applyNumberFormat="1" applyFont="1" applyFill="1" applyBorder="1" applyAlignment="1" applyProtection="1">
      <alignment wrapText="1" shrinkToFit="1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tabSelected="1"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20.7142857142857" customWidth="1"/>
    <col min="2" max="2" width="60.7142857142857" customWidth="1"/>
    <col min="3" max="5" width="24.7142857142857" customWidth="1"/>
  </cols>
  <sheetData>
    <row r="1" spans="1:1" ht="12.75" customHeight="1">
      <c r="A1" s="5" t="s">
        <v>13</v>
      </c>
    </row>
    <row r="3" spans="2:2" ht="12.75" customHeight="1">
      <c r="B3" s="1" t="s">
        <v>0</v>
      </c>
    </row>
    <row r="5" spans="2:2" ht="12.75" customHeight="1">
      <c r="B5" s="2" t="s">
        <v>1</v>
      </c>
    </row>
    <row r="6" spans="2:8" ht="12.75" customHeight="1">
      <c r="B6" t="s">
        <v>2</v>
      </c>
      <c r="G6" t="s">
        <v>5</v>
      </c>
      <c>
        <v>0</v>
      </c>
    </row>
    <row r="7" spans="2:8" ht="12.75" customHeight="1">
      <c r="B7" s="3" t="s">
        <v>3</v>
      </c>
      <c s="2">
        <f>SUM(C11:C15)</f>
      </c>
      <c r="G7" t="s">
        <v>6</v>
      </c>
      <c>
        <v>15</v>
      </c>
    </row>
    <row r="8" spans="2:8" ht="12.75" customHeight="1">
      <c r="B8" s="3" t="s">
        <v>4</v>
      </c>
      <c s="2">
        <f>SUM(E11:E15)</f>
      </c>
      <c r="G8" t="s">
        <v>7</v>
      </c>
      <c>
        <v>21</v>
      </c>
    </row>
    <row r="10" spans="1:5" ht="12.75" customHeight="1">
      <c r="A10" s="4" t="s">
        <v>8</v>
      </c>
      <c s="4" t="s">
        <v>9</v>
      </c>
      <c s="4" t="s">
        <v>10</v>
      </c>
      <c s="4" t="s">
        <v>11</v>
      </c>
      <c s="4" t="s">
        <v>12</v>
      </c>
    </row>
    <row r="11" spans="1:5" ht="12.75" customHeight="1">
      <c r="A11" s="7" t="s">
        <v>20</v>
      </c>
      <c s="7" t="s">
        <v>21</v>
      </c>
      <c s="12">
        <f>'SO 000_II'!I22</f>
      </c>
      <c s="12">
        <f>'SO 000_II'!P22</f>
      </c>
      <c s="12">
        <f>C11+D11</f>
      </c>
    </row>
    <row r="12" spans="1:5" ht="12.75" customHeight="1">
      <c r="A12" s="7" t="s">
        <v>66</v>
      </c>
      <c s="7" t="s">
        <v>67</v>
      </c>
      <c s="12">
        <f>'SO 101'!I72</f>
      </c>
      <c s="12">
        <f>'SO 101'!P72</f>
      </c>
      <c s="12">
        <f>C12+D12</f>
      </c>
    </row>
    <row r="13" spans="1:5" ht="12.75" customHeight="1">
      <c r="A13" s="7" t="s">
        <v>144</v>
      </c>
      <c s="7" t="s">
        <v>145</v>
      </c>
      <c s="12">
        <f>'SO 202'!I106</f>
      </c>
      <c s="12">
        <f>'SO 202'!P106</f>
      </c>
      <c s="12">
        <f>C13+D13</f>
      </c>
    </row>
    <row r="14" spans="1:5" ht="12.75" customHeight="1">
      <c r="A14" s="7" t="s">
        <v>235</v>
      </c>
      <c s="7" t="s">
        <v>236</v>
      </c>
      <c s="12">
        <f>'SO 250'!I88</f>
      </c>
      <c s="12">
        <f>'SO 250'!P88</f>
      </c>
      <c s="12">
        <f>C14+D14</f>
      </c>
    </row>
    <row r="15" spans="1:5" ht="12.75" customHeight="1">
      <c r="A15" s="7" t="s">
        <v>274</v>
      </c>
      <c s="7" t="s">
        <v>275</v>
      </c>
      <c s="12">
        <f>'SO 401'!I115</f>
      </c>
      <c s="12">
        <f>'SO 401'!P115</f>
      </c>
      <c s="12">
        <f>C15+D15</f>
      </c>
    </row>
  </sheetData>
  <sheetProtection formatColumns="0"/>
  <hyperlinks>
    <hyperlink ref="A11" location="#'SO 000_II'!A1" tooltip="Odkaz na stranku objektu [SO 000_II]" display="SO 000_II"/>
    <hyperlink ref="A12" location="#'SO 101'!A1" tooltip="Odkaz na stranku objektu [SO 101]" display="SO 101"/>
    <hyperlink ref="A13" location="#'SO 202'!A1" tooltip="Odkaz na stranku objektu [SO 202]" display="SO 202"/>
    <hyperlink ref="A14" location="#'SO 250'!A1" tooltip="Odkaz na stranku objektu [SO 250]" display="SO 250"/>
    <hyperlink ref="A15" location="#'SO 401'!A1" tooltip="Odkaz na stranku objektu [SO 401]" display="SO 401"/>
  </hyperlinks>
  <printOptions/>
  <pageMargins left="0.75" right="0.75" top="1" bottom="1" header="0.5" footer="0.5"/>
  <pageSetup fitToHeight="0"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20</v>
      </c>
      <c s="5"/>
      <c s="5" t="s">
        <v>21</v>
      </c>
    </row>
    <row r="6" spans="1:5" ht="12.75" customHeight="1">
      <c r="A6" t="s">
        <v>17</v>
      </c>
      <c r="C6" s="5" t="s">
        <v>20</v>
      </c>
      <c s="5"/>
      <c s="5" t="s">
        <v>21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45</v>
      </c>
      <c s="7" t="s">
        <v>46</v>
      </c>
      <c s="7" t="s">
        <v>47</v>
      </c>
      <c s="7" t="s">
        <v>48</v>
      </c>
      <c s="9">
        <v>1</v>
      </c>
      <c s="13"/>
      <c s="12">
        <f>ROUND((H12*G12),2)</f>
      </c>
      <c r="O12">
        <f>rekapitulace!H8</f>
      </c>
      <c>
        <f>O12/100*I12</f>
      </c>
    </row>
    <row r="13" spans="1:16" ht="12.75">
      <c r="A13" s="7">
        <v>2</v>
      </c>
      <c s="7" t="s">
        <v>44</v>
      </c>
      <c s="7" t="s">
        <v>49</v>
      </c>
      <c s="7" t="s">
        <v>46</v>
      </c>
      <c s="7" t="s">
        <v>50</v>
      </c>
      <c s="7" t="s">
        <v>48</v>
      </c>
      <c s="9">
        <v>1</v>
      </c>
      <c s="13"/>
      <c s="12">
        <f>ROUND((H13*G13),2)</f>
      </c>
      <c r="O13">
        <f>rekapitulace!H8</f>
      </c>
      <c>
        <f>O13/100*I13</f>
      </c>
    </row>
    <row r="14" spans="1:16" ht="12.75">
      <c r="A14" s="7">
        <v>3</v>
      </c>
      <c s="7" t="s">
        <v>44</v>
      </c>
      <c s="7" t="s">
        <v>51</v>
      </c>
      <c s="7" t="s">
        <v>46</v>
      </c>
      <c s="7" t="s">
        <v>52</v>
      </c>
      <c s="7" t="s">
        <v>48</v>
      </c>
      <c s="9">
        <v>1</v>
      </c>
      <c s="13"/>
      <c s="12">
        <f>ROUND((H14*G14),2)</f>
      </c>
      <c r="O14">
        <f>rekapitulace!H8</f>
      </c>
      <c>
        <f>O14/100*I14</f>
      </c>
    </row>
    <row r="15" spans="1:16" ht="12.75">
      <c r="A15" s="7">
        <v>4</v>
      </c>
      <c s="7" t="s">
        <v>44</v>
      </c>
      <c s="7" t="s">
        <v>53</v>
      </c>
      <c s="7" t="s">
        <v>46</v>
      </c>
      <c s="7" t="s">
        <v>54</v>
      </c>
      <c s="7" t="s">
        <v>48</v>
      </c>
      <c s="9">
        <v>1</v>
      </c>
      <c s="13"/>
      <c s="12">
        <f>ROUND((H15*G15),2)</f>
      </c>
      <c r="O15">
        <f>rekapitulace!H8</f>
      </c>
      <c>
        <f>O15/100*I15</f>
      </c>
    </row>
    <row r="16" spans="1:16" ht="12.75">
      <c r="A16" s="7">
        <v>5</v>
      </c>
      <c s="7" t="s">
        <v>44</v>
      </c>
      <c s="7" t="s">
        <v>55</v>
      </c>
      <c s="7" t="s">
        <v>46</v>
      </c>
      <c s="7" t="s">
        <v>56</v>
      </c>
      <c s="7" t="s">
        <v>48</v>
      </c>
      <c s="9">
        <v>1</v>
      </c>
      <c s="13"/>
      <c s="12">
        <f>ROUND((H16*G16),2)</f>
      </c>
      <c r="O16">
        <f>rekapitulace!H8</f>
      </c>
      <c>
        <f>O16/100*I16</f>
      </c>
    </row>
    <row r="17" spans="1:16" ht="12.75">
      <c r="A17" s="7">
        <v>6</v>
      </c>
      <c s="7" t="s">
        <v>44</v>
      </c>
      <c s="7" t="s">
        <v>57</v>
      </c>
      <c s="7" t="s">
        <v>46</v>
      </c>
      <c s="7" t="s">
        <v>58</v>
      </c>
      <c s="7" t="s">
        <v>59</v>
      </c>
      <c s="9">
        <v>1</v>
      </c>
      <c s="13"/>
      <c s="12">
        <f>ROUND((H17*G17),2)</f>
      </c>
      <c r="O17">
        <f>rekapitulace!H6</f>
      </c>
      <c>
        <f>O17/100*I17</f>
      </c>
    </row>
    <row r="18" spans="1:16" ht="12.75">
      <c r="A18" s="7">
        <v>7</v>
      </c>
      <c s="7" t="s">
        <v>44</v>
      </c>
      <c s="7" t="s">
        <v>60</v>
      </c>
      <c s="7" t="s">
        <v>46</v>
      </c>
      <c s="7" t="s">
        <v>61</v>
      </c>
      <c s="7" t="s">
        <v>62</v>
      </c>
      <c s="9">
        <v>2</v>
      </c>
      <c s="13"/>
      <c s="12">
        <f>ROUND((H18*G18),2)</f>
      </c>
      <c r="O18">
        <f>rekapitulace!H8</f>
      </c>
      <c>
        <f>O18/100*I18</f>
      </c>
    </row>
    <row r="19" spans="1:16" ht="12.75">
      <c r="A19" s="7">
        <v>8</v>
      </c>
      <c s="7" t="s">
        <v>44</v>
      </c>
      <c s="7" t="s">
        <v>63</v>
      </c>
      <c s="7" t="s">
        <v>46</v>
      </c>
      <c s="7" t="s">
        <v>64</v>
      </c>
      <c s="7" t="s">
        <v>59</v>
      </c>
      <c s="9">
        <v>1</v>
      </c>
      <c s="13"/>
      <c s="12">
        <f>ROUND((H19*G19),2)</f>
      </c>
      <c r="O19">
        <f>rekapitulace!H8</f>
      </c>
      <c>
        <f>O19/100*I19</f>
      </c>
    </row>
    <row r="20" spans="1:16" ht="12.75" customHeight="1">
      <c r="A20" s="14"/>
      <c s="14"/>
      <c s="14" t="s">
        <v>43</v>
      </c>
      <c s="14"/>
      <c s="14" t="s">
        <v>42</v>
      </c>
      <c s="14"/>
      <c s="14"/>
      <c s="14"/>
      <c s="14">
        <f>SUM(I12:I19)</f>
      </c>
      <c r="P20">
        <f>ROUND(SUM(P12:P19),2)</f>
      </c>
    </row>
    <row r="22" spans="1:16" ht="12.75" customHeight="1">
      <c r="A22" s="14"/>
      <c s="14"/>
      <c s="14"/>
      <c s="14"/>
      <c s="14" t="s">
        <v>65</v>
      </c>
      <c s="14"/>
      <c s="14"/>
      <c s="14"/>
      <c s="14">
        <f>+I20</f>
      </c>
      <c r="P22">
        <f>+P20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2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66</v>
      </c>
      <c s="5"/>
      <c s="5" t="s">
        <v>67</v>
      </c>
    </row>
    <row r="6" spans="1:5" ht="12.75" customHeight="1">
      <c r="A6" t="s">
        <v>17</v>
      </c>
      <c r="C6" s="5" t="s">
        <v>66</v>
      </c>
      <c s="5"/>
      <c s="5" t="s">
        <v>67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68</v>
      </c>
      <c s="7" t="s">
        <v>46</v>
      </c>
      <c s="7" t="s">
        <v>69</v>
      </c>
      <c s="7" t="s">
        <v>70</v>
      </c>
      <c s="9">
        <v>108.28</v>
      </c>
      <c s="13"/>
      <c s="12">
        <f>ROUND((H12*G12),2)</f>
      </c>
      <c r="O12">
        <f>rekapitulace!H8</f>
      </c>
      <c>
        <f>O12/100*I12</f>
      </c>
    </row>
    <row r="13" spans="5:5" ht="51">
      <c r="E13" s="15" t="s">
        <v>71</v>
      </c>
    </row>
    <row r="14" spans="1:16" ht="12.75" customHeight="1">
      <c r="A14" s="14"/>
      <c s="14"/>
      <c s="14" t="s">
        <v>43</v>
      </c>
      <c s="14"/>
      <c s="14" t="s">
        <v>42</v>
      </c>
      <c s="14"/>
      <c s="14"/>
      <c s="14"/>
      <c s="14">
        <f>SUM(I12:I13)</f>
      </c>
      <c r="P14">
        <f>ROUND(SUM(P12:P13),2)</f>
      </c>
    </row>
    <row r="16" spans="1:9" ht="12.75" customHeight="1">
      <c r="A16" s="8"/>
      <c s="8"/>
      <c s="8" t="s">
        <v>23</v>
      </c>
      <c s="8"/>
      <c s="8" t="s">
        <v>72</v>
      </c>
      <c s="8"/>
      <c s="10"/>
      <c s="8"/>
      <c s="10"/>
    </row>
    <row r="17" spans="1:16" ht="12.75">
      <c r="A17" s="7">
        <v>2</v>
      </c>
      <c s="7" t="s">
        <v>44</v>
      </c>
      <c s="7" t="s">
        <v>73</v>
      </c>
      <c s="7" t="s">
        <v>46</v>
      </c>
      <c s="7" t="s">
        <v>74</v>
      </c>
      <c s="7" t="s">
        <v>70</v>
      </c>
      <c s="9">
        <v>101.2</v>
      </c>
      <c s="13"/>
      <c s="12">
        <f>ROUND((H17*G17),2)</f>
      </c>
      <c r="O17">
        <f>rekapitulace!H8</f>
      </c>
      <c>
        <f>O17/100*I17</f>
      </c>
    </row>
    <row r="18" spans="5:5" ht="76.5">
      <c r="E18" s="15" t="s">
        <v>75</v>
      </c>
    </row>
    <row r="19" spans="1:16" ht="12.75">
      <c r="A19" s="7">
        <v>3</v>
      </c>
      <c s="7" t="s">
        <v>44</v>
      </c>
      <c s="7" t="s">
        <v>76</v>
      </c>
      <c s="7" t="s">
        <v>46</v>
      </c>
      <c s="7" t="s">
        <v>77</v>
      </c>
      <c s="7" t="s">
        <v>70</v>
      </c>
      <c s="9">
        <v>54</v>
      </c>
      <c s="13"/>
      <c s="12">
        <f>ROUND((H19*G19),2)</f>
      </c>
      <c r="O19">
        <f>rekapitulace!H8</f>
      </c>
      <c>
        <f>O19/100*I19</f>
      </c>
    </row>
    <row r="20" spans="5:5" ht="63.75">
      <c r="E20" s="15" t="s">
        <v>78</v>
      </c>
    </row>
    <row r="21" spans="1:16" ht="12.75">
      <c r="A21" s="7">
        <v>4</v>
      </c>
      <c s="7" t="s">
        <v>44</v>
      </c>
      <c s="7" t="s">
        <v>79</v>
      </c>
      <c s="7" t="s">
        <v>46</v>
      </c>
      <c s="7" t="s">
        <v>80</v>
      </c>
      <c s="7" t="s">
        <v>70</v>
      </c>
      <c s="9">
        <v>155.2</v>
      </c>
      <c s="13"/>
      <c s="12">
        <f>ROUND((H21*G21),2)</f>
      </c>
      <c r="O21">
        <f>rekapitulace!H8</f>
      </c>
      <c>
        <f>O21/100*I21</f>
      </c>
    </row>
    <row r="22" spans="5:5" ht="38.25">
      <c r="E22" s="15" t="s">
        <v>81</v>
      </c>
    </row>
    <row r="23" spans="1:16" ht="12.75">
      <c r="A23" s="7">
        <v>5</v>
      </c>
      <c s="7" t="s">
        <v>44</v>
      </c>
      <c s="7" t="s">
        <v>82</v>
      </c>
      <c s="7" t="s">
        <v>46</v>
      </c>
      <c s="7" t="s">
        <v>83</v>
      </c>
      <c s="7" t="s">
        <v>70</v>
      </c>
      <c s="9">
        <v>46.92</v>
      </c>
      <c s="13"/>
      <c s="12">
        <f>ROUND((H23*G23),2)</f>
      </c>
      <c r="O23">
        <f>rekapitulace!H8</f>
      </c>
      <c>
        <f>O23/100*I23</f>
      </c>
    </row>
    <row r="24" spans="5:5" ht="38.25">
      <c r="E24" s="15" t="s">
        <v>84</v>
      </c>
    </row>
    <row r="25" spans="1:16" ht="12.75">
      <c r="A25" s="7">
        <v>6</v>
      </c>
      <c s="7" t="s">
        <v>44</v>
      </c>
      <c s="7" t="s">
        <v>85</v>
      </c>
      <c s="7" t="s">
        <v>46</v>
      </c>
      <c s="7" t="s">
        <v>86</v>
      </c>
      <c s="7" t="s">
        <v>87</v>
      </c>
      <c s="9">
        <v>156.4</v>
      </c>
      <c s="13"/>
      <c s="12">
        <f>ROUND((H25*G25),2)</f>
      </c>
      <c r="O25">
        <f>rekapitulace!H8</f>
      </c>
      <c>
        <f>O25/100*I25</f>
      </c>
    </row>
    <row r="26" spans="5:5" ht="38.25">
      <c r="E26" s="15" t="s">
        <v>88</v>
      </c>
    </row>
    <row r="27" spans="1:16" ht="12.75">
      <c r="A27" s="7">
        <v>7</v>
      </c>
      <c s="7" t="s">
        <v>44</v>
      </c>
      <c s="7" t="s">
        <v>89</v>
      </c>
      <c s="7" t="s">
        <v>46</v>
      </c>
      <c s="7" t="s">
        <v>90</v>
      </c>
      <c s="7" t="s">
        <v>70</v>
      </c>
      <c s="9">
        <v>9.2</v>
      </c>
      <c s="13"/>
      <c s="12">
        <f>ROUND((H27*G27),2)</f>
      </c>
      <c r="O27">
        <f>rekapitulace!H8</f>
      </c>
      <c>
        <f>O27/100*I27</f>
      </c>
    </row>
    <row r="28" spans="5:5" ht="51">
      <c r="E28" s="15" t="s">
        <v>91</v>
      </c>
    </row>
    <row r="29" spans="1:16" ht="12.75" customHeight="1">
      <c r="A29" s="14"/>
      <c s="14"/>
      <c s="14" t="s">
        <v>23</v>
      </c>
      <c s="14"/>
      <c s="14" t="s">
        <v>72</v>
      </c>
      <c s="14"/>
      <c s="14"/>
      <c s="14"/>
      <c s="14">
        <f>SUM(I17:I28)</f>
      </c>
      <c r="P29">
        <f>ROUND(SUM(P17:P28),2)</f>
      </c>
    </row>
    <row r="31" spans="1:9" ht="12.75" customHeight="1">
      <c r="A31" s="8"/>
      <c s="8"/>
      <c s="8" t="s">
        <v>34</v>
      </c>
      <c s="8"/>
      <c s="8" t="s">
        <v>92</v>
      </c>
      <c s="8"/>
      <c s="10"/>
      <c s="8"/>
      <c s="10"/>
    </row>
    <row r="32" spans="1:16" ht="12.75">
      <c r="A32" s="7">
        <v>8</v>
      </c>
      <c s="7" t="s">
        <v>44</v>
      </c>
      <c s="7" t="s">
        <v>93</v>
      </c>
      <c s="7" t="s">
        <v>46</v>
      </c>
      <c s="7" t="s">
        <v>94</v>
      </c>
      <c s="7" t="s">
        <v>70</v>
      </c>
      <c s="9">
        <v>2.309</v>
      </c>
      <c s="13"/>
      <c s="12">
        <f>ROUND((H32*G32),2)</f>
      </c>
      <c r="O32">
        <f>rekapitulace!H8</f>
      </c>
      <c>
        <f>O32/100*I32</f>
      </c>
    </row>
    <row r="33" spans="5:5" ht="76.5">
      <c r="E33" s="15" t="s">
        <v>95</v>
      </c>
    </row>
    <row r="34" spans="1:16" ht="12.75" customHeight="1">
      <c r="A34" s="14"/>
      <c s="14"/>
      <c s="14" t="s">
        <v>34</v>
      </c>
      <c s="14"/>
      <c s="14" t="s">
        <v>92</v>
      </c>
      <c s="14"/>
      <c s="14"/>
      <c s="14"/>
      <c s="14">
        <f>SUM(I32:I33)</f>
      </c>
      <c r="P34">
        <f>ROUND(SUM(P32:P33),2)</f>
      </c>
    </row>
    <row r="36" spans="1:9" ht="12.75" customHeight="1">
      <c r="A36" s="8"/>
      <c s="8"/>
      <c s="8" t="s">
        <v>36</v>
      </c>
      <c s="8"/>
      <c s="8" t="s">
        <v>96</v>
      </c>
      <c s="8"/>
      <c s="10"/>
      <c s="8"/>
      <c s="10"/>
    </row>
    <row r="37" spans="1:16" ht="12.75">
      <c r="A37" s="7">
        <v>9</v>
      </c>
      <c s="7" t="s">
        <v>44</v>
      </c>
      <c s="7" t="s">
        <v>97</v>
      </c>
      <c s="7" t="s">
        <v>46</v>
      </c>
      <c s="7" t="s">
        <v>98</v>
      </c>
      <c s="7" t="s">
        <v>70</v>
      </c>
      <c s="9">
        <v>7.749</v>
      </c>
      <c s="13"/>
      <c s="12">
        <f>ROUND((H37*G37),2)</f>
      </c>
      <c r="O37">
        <f>rekapitulace!H8</f>
      </c>
      <c>
        <f>O37/100*I37</f>
      </c>
    </row>
    <row r="38" spans="5:5" ht="38.25">
      <c r="E38" s="15" t="s">
        <v>99</v>
      </c>
    </row>
    <row r="39" spans="1:16" ht="12.75">
      <c r="A39" s="7">
        <v>10</v>
      </c>
      <c s="7" t="s">
        <v>44</v>
      </c>
      <c s="7" t="s">
        <v>100</v>
      </c>
      <c s="7" t="s">
        <v>46</v>
      </c>
      <c s="7" t="s">
        <v>101</v>
      </c>
      <c s="7" t="s">
        <v>70</v>
      </c>
      <c s="9">
        <v>7.143</v>
      </c>
      <c s="13"/>
      <c s="12">
        <f>ROUND((H39*G39),2)</f>
      </c>
      <c r="O39">
        <f>rekapitulace!H8</f>
      </c>
      <c>
        <f>O39/100*I39</f>
      </c>
    </row>
    <row r="40" spans="5:5" ht="63.75">
      <c r="E40" s="15" t="s">
        <v>102</v>
      </c>
    </row>
    <row r="41" spans="1:16" ht="12.75">
      <c r="A41" s="7">
        <v>11</v>
      </c>
      <c s="7" t="s">
        <v>44</v>
      </c>
      <c s="7" t="s">
        <v>103</v>
      </c>
      <c s="7" t="s">
        <v>46</v>
      </c>
      <c s="7" t="s">
        <v>104</v>
      </c>
      <c s="7" t="s">
        <v>105</v>
      </c>
      <c s="9">
        <v>0.825</v>
      </c>
      <c s="13"/>
      <c s="12">
        <f>ROUND((H41*G41),2)</f>
      </c>
      <c r="O41">
        <f>rekapitulace!H8</f>
      </c>
      <c>
        <f>O41/100*I41</f>
      </c>
    </row>
    <row r="42" spans="5:5" ht="38.25">
      <c r="E42" s="15" t="s">
        <v>106</v>
      </c>
    </row>
    <row r="43" spans="1:16" ht="12.75">
      <c r="A43" s="7">
        <v>12</v>
      </c>
      <c s="7" t="s">
        <v>44</v>
      </c>
      <c s="7" t="s">
        <v>107</v>
      </c>
      <c s="7" t="s">
        <v>46</v>
      </c>
      <c s="7" t="s">
        <v>108</v>
      </c>
      <c s="7" t="s">
        <v>70</v>
      </c>
      <c s="9">
        <v>1.154</v>
      </c>
      <c s="13"/>
      <c s="12">
        <f>ROUND((H43*G43),2)</f>
      </c>
      <c r="O43">
        <f>rekapitulace!H8</f>
      </c>
      <c>
        <f>O43/100*I43</f>
      </c>
    </row>
    <row r="44" spans="5:5" ht="76.5">
      <c r="E44" s="15" t="s">
        <v>109</v>
      </c>
    </row>
    <row r="45" spans="1:16" ht="12.75">
      <c r="A45" s="7">
        <v>13</v>
      </c>
      <c s="7" t="s">
        <v>44</v>
      </c>
      <c s="7" t="s">
        <v>110</v>
      </c>
      <c s="7" t="s">
        <v>46</v>
      </c>
      <c s="7" t="s">
        <v>111</v>
      </c>
      <c s="7" t="s">
        <v>70</v>
      </c>
      <c s="9">
        <v>48.6</v>
      </c>
      <c s="13"/>
      <c s="12">
        <f>ROUND((H45*G45),2)</f>
      </c>
      <c r="O45">
        <f>rekapitulace!H8</f>
      </c>
      <c>
        <f>O45/100*I45</f>
      </c>
    </row>
    <row r="46" spans="5:5" ht="76.5">
      <c r="E46" s="15" t="s">
        <v>112</v>
      </c>
    </row>
    <row r="47" spans="1:16" ht="12.75">
      <c r="A47" s="7">
        <v>14</v>
      </c>
      <c s="7" t="s">
        <v>44</v>
      </c>
      <c s="7" t="s">
        <v>113</v>
      </c>
      <c s="7" t="s">
        <v>46</v>
      </c>
      <c s="7" t="s">
        <v>114</v>
      </c>
      <c s="7" t="s">
        <v>70</v>
      </c>
      <c s="9">
        <v>0.745</v>
      </c>
      <c s="13"/>
      <c s="12">
        <f>ROUND((H47*G47),2)</f>
      </c>
      <c r="O47">
        <f>rekapitulace!H8</f>
      </c>
      <c>
        <f>O47/100*I47</f>
      </c>
    </row>
    <row r="48" spans="5:5" ht="89.25">
      <c r="E48" s="15" t="s">
        <v>115</v>
      </c>
    </row>
    <row r="49" spans="1:16" ht="12.75">
      <c r="A49" s="7">
        <v>15</v>
      </c>
      <c s="7" t="s">
        <v>44</v>
      </c>
      <c s="7" t="s">
        <v>116</v>
      </c>
      <c s="7" t="s">
        <v>46</v>
      </c>
      <c s="7" t="s">
        <v>117</v>
      </c>
      <c s="7" t="s">
        <v>70</v>
      </c>
      <c s="9">
        <v>1.49</v>
      </c>
      <c s="13"/>
      <c s="12">
        <f>ROUND((H49*G49),2)</f>
      </c>
      <c r="O49">
        <f>rekapitulace!H8</f>
      </c>
      <c>
        <f>O49/100*I49</f>
      </c>
    </row>
    <row r="50" spans="5:5" ht="89.25">
      <c r="E50" s="15" t="s">
        <v>118</v>
      </c>
    </row>
    <row r="51" spans="1:16" ht="12.75" customHeight="1">
      <c r="A51" s="14"/>
      <c s="14"/>
      <c s="14" t="s">
        <v>36</v>
      </c>
      <c s="14"/>
      <c s="14" t="s">
        <v>96</v>
      </c>
      <c s="14"/>
      <c s="14"/>
      <c s="14"/>
      <c s="14">
        <f>SUM(I37:I50)</f>
      </c>
      <c r="P51">
        <f>ROUND(SUM(P37:P50),2)</f>
      </c>
    </row>
    <row r="53" spans="1:9" ht="12.75" customHeight="1">
      <c r="A53" s="8"/>
      <c s="8"/>
      <c s="8" t="s">
        <v>37</v>
      </c>
      <c s="8"/>
      <c s="8" t="s">
        <v>119</v>
      </c>
      <c s="8"/>
      <c s="10"/>
      <c s="8"/>
      <c s="10"/>
    </row>
    <row r="54" spans="1:16" ht="12.75">
      <c r="A54" s="7">
        <v>16</v>
      </c>
      <c s="7" t="s">
        <v>44</v>
      </c>
      <c s="7" t="s">
        <v>120</v>
      </c>
      <c s="7" t="s">
        <v>46</v>
      </c>
      <c s="7" t="s">
        <v>121</v>
      </c>
      <c s="7" t="s">
        <v>87</v>
      </c>
      <c s="9">
        <v>138</v>
      </c>
      <c s="13"/>
      <c s="12">
        <f>ROUND((H54*G54),2)</f>
      </c>
      <c r="O54">
        <f>rekapitulace!H8</f>
      </c>
      <c>
        <f>O54/100*I54</f>
      </c>
    </row>
    <row r="55" spans="5:5" ht="38.25">
      <c r="E55" s="15" t="s">
        <v>122</v>
      </c>
    </row>
    <row r="56" spans="1:16" ht="12.75">
      <c r="A56" s="7">
        <v>17</v>
      </c>
      <c s="7" t="s">
        <v>44</v>
      </c>
      <c s="7" t="s">
        <v>123</v>
      </c>
      <c s="7" t="s">
        <v>46</v>
      </c>
      <c s="7" t="s">
        <v>124</v>
      </c>
      <c s="7" t="s">
        <v>87</v>
      </c>
      <c s="9">
        <v>115</v>
      </c>
      <c s="13"/>
      <c s="12">
        <f>ROUND((H56*G56),2)</f>
      </c>
      <c r="O56">
        <f>rekapitulace!H8</f>
      </c>
      <c>
        <f>O56/100*I56</f>
      </c>
    </row>
    <row r="57" spans="5:5" ht="38.25">
      <c r="E57" s="15" t="s">
        <v>125</v>
      </c>
    </row>
    <row r="58" spans="1:16" ht="12.75">
      <c r="A58" s="7">
        <v>18</v>
      </c>
      <c s="7" t="s">
        <v>44</v>
      </c>
      <c s="7" t="s">
        <v>126</v>
      </c>
      <c s="7" t="s">
        <v>46</v>
      </c>
      <c s="7" t="s">
        <v>127</v>
      </c>
      <c s="7" t="s">
        <v>70</v>
      </c>
      <c s="9">
        <v>5.75</v>
      </c>
      <c s="13"/>
      <c s="12">
        <f>ROUND((H58*G58),2)</f>
      </c>
      <c r="O58">
        <f>rekapitulace!H8</f>
      </c>
      <c>
        <f>O58/100*I58</f>
      </c>
    </row>
    <row r="59" spans="5:5" ht="38.25">
      <c r="E59" s="15" t="s">
        <v>128</v>
      </c>
    </row>
    <row r="60" spans="1:16" ht="12.75" customHeight="1">
      <c r="A60" s="14"/>
      <c s="14"/>
      <c s="14" t="s">
        <v>37</v>
      </c>
      <c s="14"/>
      <c s="14" t="s">
        <v>119</v>
      </c>
      <c s="14"/>
      <c s="14"/>
      <c s="14"/>
      <c s="14">
        <f>SUM(I54:I59)</f>
      </c>
      <c r="P60">
        <f>ROUND(SUM(P54:P59),2)</f>
      </c>
    </row>
    <row r="62" spans="1:9" ht="12.75" customHeight="1">
      <c r="A62" s="8"/>
      <c s="8"/>
      <c s="8" t="s">
        <v>41</v>
      </c>
      <c s="8"/>
      <c s="8" t="s">
        <v>129</v>
      </c>
      <c s="8"/>
      <c s="10"/>
      <c s="8"/>
      <c s="10"/>
    </row>
    <row r="63" spans="1:16" ht="12.75">
      <c r="A63" s="7">
        <v>19</v>
      </c>
      <c s="7" t="s">
        <v>44</v>
      </c>
      <c s="7" t="s">
        <v>130</v>
      </c>
      <c s="7" t="s">
        <v>46</v>
      </c>
      <c s="7" t="s">
        <v>131</v>
      </c>
      <c s="7" t="s">
        <v>132</v>
      </c>
      <c s="9">
        <v>33.1</v>
      </c>
      <c s="13"/>
      <c s="12">
        <f>ROUND((H63*G63),2)</f>
      </c>
      <c r="O63">
        <f>rekapitulace!H8</f>
      </c>
      <c>
        <f>O63/100*I63</f>
      </c>
    </row>
    <row r="64" spans="5:5" ht="76.5">
      <c r="E64" s="15" t="s">
        <v>133</v>
      </c>
    </row>
    <row r="65" spans="1:16" ht="12.75">
      <c r="A65" s="7">
        <v>20</v>
      </c>
      <c s="7" t="s">
        <v>44</v>
      </c>
      <c s="7" t="s">
        <v>134</v>
      </c>
      <c s="7" t="s">
        <v>46</v>
      </c>
      <c s="7" t="s">
        <v>135</v>
      </c>
      <c s="7" t="s">
        <v>132</v>
      </c>
      <c s="9">
        <v>184</v>
      </c>
      <c s="13"/>
      <c s="12">
        <f>ROUND((H65*G65),2)</f>
      </c>
      <c r="O65">
        <f>rekapitulace!H8</f>
      </c>
      <c>
        <f>O65/100*I65</f>
      </c>
    </row>
    <row r="66" spans="5:5" ht="38.25">
      <c r="E66" s="15" t="s">
        <v>136</v>
      </c>
    </row>
    <row r="67" spans="1:16" ht="12.75">
      <c r="A67" s="7">
        <v>21</v>
      </c>
      <c s="7" t="s">
        <v>44</v>
      </c>
      <c s="7" t="s">
        <v>137</v>
      </c>
      <c s="7" t="s">
        <v>46</v>
      </c>
      <c s="7" t="s">
        <v>138</v>
      </c>
      <c s="7" t="s">
        <v>132</v>
      </c>
      <c s="9">
        <v>45.2</v>
      </c>
      <c s="13"/>
      <c s="12">
        <f>ROUND((H67*G67),2)</f>
      </c>
      <c r="O67">
        <f>rekapitulace!H8</f>
      </c>
      <c>
        <f>O67/100*I67</f>
      </c>
    </row>
    <row r="68" spans="1:16" ht="12.75">
      <c r="A68" s="7">
        <v>22</v>
      </c>
      <c s="7" t="s">
        <v>44</v>
      </c>
      <c s="7" t="s">
        <v>139</v>
      </c>
      <c s="7" t="s">
        <v>46</v>
      </c>
      <c s="7" t="s">
        <v>140</v>
      </c>
      <c s="7" t="s">
        <v>62</v>
      </c>
      <c s="9">
        <v>1</v>
      </c>
      <c s="13"/>
      <c s="12">
        <f>ROUND((H68*G68),2)</f>
      </c>
      <c r="O68">
        <f>rekapitulace!H8</f>
      </c>
      <c>
        <f>O68/100*I68</f>
      </c>
    </row>
    <row r="69" spans="1:16" ht="12.75">
      <c r="A69" s="7">
        <v>23</v>
      </c>
      <c s="7" t="s">
        <v>141</v>
      </c>
      <c s="7" t="s">
        <v>142</v>
      </c>
      <c s="7" t="s">
        <v>46</v>
      </c>
      <c s="7" t="s">
        <v>143</v>
      </c>
      <c s="7" t="s">
        <v>132</v>
      </c>
      <c s="9">
        <v>45.2</v>
      </c>
      <c s="13"/>
      <c s="12">
        <f>ROUND((H69*G69),2)</f>
      </c>
      <c r="O69">
        <f>rekapitulace!H8</f>
      </c>
      <c>
        <f>O69/100*I69</f>
      </c>
    </row>
    <row r="70" spans="1:16" ht="12.75" customHeight="1">
      <c r="A70" s="14"/>
      <c s="14"/>
      <c s="14" t="s">
        <v>41</v>
      </c>
      <c s="14"/>
      <c s="14" t="s">
        <v>129</v>
      </c>
      <c s="14"/>
      <c s="14"/>
      <c s="14"/>
      <c s="14">
        <f>SUM(I63:I69)</f>
      </c>
      <c r="P70">
        <f>ROUND(SUM(P63:P69),2)</f>
      </c>
    </row>
    <row r="72" spans="1:16" ht="12.75" customHeight="1">
      <c r="A72" s="14"/>
      <c s="14"/>
      <c s="14"/>
      <c s="14"/>
      <c s="14" t="s">
        <v>65</v>
      </c>
      <c s="14"/>
      <c s="14"/>
      <c s="14"/>
      <c s="14">
        <f>+I14+I29+I34+I51+I60+I70</f>
      </c>
      <c r="P72">
        <f>+P14+P29+P34+P51+P60+P70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6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144</v>
      </c>
      <c s="5"/>
      <c s="5" t="s">
        <v>145</v>
      </c>
    </row>
    <row r="6" spans="1:5" ht="12.75" customHeight="1">
      <c r="A6" t="s">
        <v>17</v>
      </c>
      <c r="C6" s="5" t="s">
        <v>144</v>
      </c>
      <c s="5"/>
      <c s="5" t="s">
        <v>145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68</v>
      </c>
      <c s="7" t="s">
        <v>46</v>
      </c>
      <c s="7" t="s">
        <v>69</v>
      </c>
      <c s="7" t="s">
        <v>70</v>
      </c>
      <c s="9">
        <v>320.523</v>
      </c>
      <c s="13"/>
      <c s="12">
        <f>ROUND((H12*G12),2)</f>
      </c>
      <c r="O12">
        <f>rekapitulace!H8</f>
      </c>
      <c>
        <f>O12/100*I12</f>
      </c>
    </row>
    <row r="13" spans="5:5" ht="204">
      <c r="E13" s="15" t="s">
        <v>146</v>
      </c>
    </row>
    <row r="14" spans="1:16" ht="12.75" customHeight="1">
      <c r="A14" s="14"/>
      <c s="14"/>
      <c s="14" t="s">
        <v>43</v>
      </c>
      <c s="14"/>
      <c s="14" t="s">
        <v>42</v>
      </c>
      <c s="14"/>
      <c s="14"/>
      <c s="14"/>
      <c s="14">
        <f>SUM(I12:I13)</f>
      </c>
      <c r="P14">
        <f>ROUND(SUM(P12:P13),2)</f>
      </c>
    </row>
    <row r="16" spans="1:9" ht="12.75" customHeight="1">
      <c r="A16" s="8"/>
      <c s="8"/>
      <c s="8" t="s">
        <v>23</v>
      </c>
      <c s="8"/>
      <c s="8" t="s">
        <v>72</v>
      </c>
      <c s="8"/>
      <c s="10"/>
      <c s="8"/>
      <c s="10"/>
    </row>
    <row r="17" spans="1:16" ht="12.75">
      <c r="A17" s="7">
        <v>2</v>
      </c>
      <c s="7" t="s">
        <v>44</v>
      </c>
      <c s="7" t="s">
        <v>76</v>
      </c>
      <c s="7" t="s">
        <v>46</v>
      </c>
      <c s="7" t="s">
        <v>147</v>
      </c>
      <c s="7" t="s">
        <v>70</v>
      </c>
      <c s="9">
        <v>251.84</v>
      </c>
      <c s="13"/>
      <c s="12">
        <f>ROUND((H17*G17),2)</f>
      </c>
      <c r="O17">
        <f>rekapitulace!H8</f>
      </c>
      <c>
        <f>O17/100*I17</f>
      </c>
    </row>
    <row r="18" spans="5:5" ht="89.25">
      <c r="E18" s="15" t="s">
        <v>148</v>
      </c>
    </row>
    <row r="19" spans="1:16" ht="12.75">
      <c r="A19" s="7">
        <v>3</v>
      </c>
      <c s="7" t="s">
        <v>44</v>
      </c>
      <c s="7" t="s">
        <v>149</v>
      </c>
      <c s="7" t="s">
        <v>46</v>
      </c>
      <c s="7" t="s">
        <v>150</v>
      </c>
      <c s="7" t="s">
        <v>70</v>
      </c>
      <c s="9">
        <v>62.96</v>
      </c>
      <c s="13"/>
      <c s="12">
        <f>ROUND((H19*G19),2)</f>
      </c>
      <c r="O19">
        <f>rekapitulace!H8</f>
      </c>
      <c>
        <f>O19/100*I19</f>
      </c>
    </row>
    <row r="20" spans="5:5" ht="89.25">
      <c r="E20" s="15" t="s">
        <v>151</v>
      </c>
    </row>
    <row r="21" spans="1:16" ht="12.75">
      <c r="A21" s="7">
        <v>4</v>
      </c>
      <c s="7" t="s">
        <v>44</v>
      </c>
      <c s="7" t="s">
        <v>79</v>
      </c>
      <c s="7" t="s">
        <v>46</v>
      </c>
      <c s="7" t="s">
        <v>80</v>
      </c>
      <c s="7" t="s">
        <v>70</v>
      </c>
      <c s="9">
        <v>320.523</v>
      </c>
      <c s="13"/>
      <c s="12">
        <f>ROUND((H21*G21),2)</f>
      </c>
      <c r="O21">
        <f>rekapitulace!H8</f>
      </c>
      <c>
        <f>O21/100*I21</f>
      </c>
    </row>
    <row r="22" spans="5:5" ht="204">
      <c r="E22" s="15" t="s">
        <v>146</v>
      </c>
    </row>
    <row r="23" spans="1:16" ht="12.75">
      <c r="A23" s="7">
        <v>5</v>
      </c>
      <c s="7" t="s">
        <v>44</v>
      </c>
      <c s="7" t="s">
        <v>152</v>
      </c>
      <c s="7" t="s">
        <v>46</v>
      </c>
      <c s="7" t="s">
        <v>153</v>
      </c>
      <c s="7" t="s">
        <v>70</v>
      </c>
      <c s="9">
        <v>116.1</v>
      </c>
      <c s="13"/>
      <c s="12">
        <f>ROUND((H23*G23),2)</f>
      </c>
      <c r="O23">
        <f>rekapitulace!H8</f>
      </c>
      <c>
        <f>O23/100*I23</f>
      </c>
    </row>
    <row r="24" spans="5:5" ht="76.5">
      <c r="E24" s="15" t="s">
        <v>154</v>
      </c>
    </row>
    <row r="25" spans="1:16" ht="12.75">
      <c r="A25" s="7">
        <v>6</v>
      </c>
      <c s="7" t="s">
        <v>44</v>
      </c>
      <c s="7" t="s">
        <v>155</v>
      </c>
      <c s="7" t="s">
        <v>46</v>
      </c>
      <c s="7" t="s">
        <v>156</v>
      </c>
      <c s="7" t="s">
        <v>62</v>
      </c>
      <c s="9">
        <v>100</v>
      </c>
      <c s="13"/>
      <c s="12">
        <f>ROUND((H25*G25),2)</f>
      </c>
      <c r="O25">
        <f>rekapitulace!H8</f>
      </c>
      <c>
        <f>O25/100*I25</f>
      </c>
    </row>
    <row r="26" spans="5:5" ht="25.5">
      <c r="E26" s="15" t="s">
        <v>157</v>
      </c>
    </row>
    <row r="27" spans="1:16" ht="12.75" customHeight="1">
      <c r="A27" s="14"/>
      <c s="14"/>
      <c s="14" t="s">
        <v>23</v>
      </c>
      <c s="14"/>
      <c s="14" t="s">
        <v>72</v>
      </c>
      <c s="14"/>
      <c s="14"/>
      <c s="14"/>
      <c s="14">
        <f>SUM(I17:I26)</f>
      </c>
      <c r="P27">
        <f>ROUND(SUM(P17:P26),2)</f>
      </c>
    </row>
    <row r="29" spans="1:9" ht="12.75" customHeight="1">
      <c r="A29" s="8"/>
      <c s="8"/>
      <c s="8" t="s">
        <v>34</v>
      </c>
      <c s="8"/>
      <c s="8" t="s">
        <v>92</v>
      </c>
      <c s="8"/>
      <c s="10"/>
      <c s="8"/>
      <c s="10"/>
    </row>
    <row r="30" spans="1:16" ht="12.75">
      <c r="A30" s="7">
        <v>7</v>
      </c>
      <c s="7" t="s">
        <v>44</v>
      </c>
      <c s="7" t="s">
        <v>158</v>
      </c>
      <c s="7" t="s">
        <v>46</v>
      </c>
      <c s="7" t="s">
        <v>159</v>
      </c>
      <c s="7" t="s">
        <v>70</v>
      </c>
      <c s="9">
        <v>5.087</v>
      </c>
      <c s="13"/>
      <c s="12">
        <f>ROUND((H30*G30),2)</f>
      </c>
      <c r="O30">
        <f>rekapitulace!H8</f>
      </c>
      <c>
        <f>O30/100*I30</f>
      </c>
    </row>
    <row r="31" spans="5:5" ht="51">
      <c r="E31" s="15" t="s">
        <v>160</v>
      </c>
    </row>
    <row r="32" spans="1:16" ht="12.75">
      <c r="A32" s="7">
        <v>8</v>
      </c>
      <c s="7" t="s">
        <v>44</v>
      </c>
      <c s="7" t="s">
        <v>161</v>
      </c>
      <c s="7" t="s">
        <v>46</v>
      </c>
      <c s="7" t="s">
        <v>162</v>
      </c>
      <c s="7" t="s">
        <v>105</v>
      </c>
      <c s="9">
        <v>1.041</v>
      </c>
      <c s="13"/>
      <c s="12">
        <f>ROUND((H32*G32),2)</f>
      </c>
      <c r="O32">
        <f>rekapitulace!H8</f>
      </c>
      <c>
        <f>O32/100*I32</f>
      </c>
    </row>
    <row r="33" spans="5:5" ht="38.25">
      <c r="E33" s="15" t="s">
        <v>163</v>
      </c>
    </row>
    <row r="34" spans="1:16" ht="12.75">
      <c r="A34" s="7">
        <v>9</v>
      </c>
      <c s="7" t="s">
        <v>44</v>
      </c>
      <c s="7" t="s">
        <v>164</v>
      </c>
      <c s="7" t="s">
        <v>46</v>
      </c>
      <c s="7" t="s">
        <v>165</v>
      </c>
      <c s="7" t="s">
        <v>105</v>
      </c>
      <c s="9">
        <v>1.297</v>
      </c>
      <c s="13"/>
      <c s="12">
        <f>ROUND((H34*G34),2)</f>
      </c>
      <c r="O34">
        <f>rekapitulace!H8</f>
      </c>
      <c>
        <f>O34/100*I34</f>
      </c>
    </row>
    <row r="35" spans="5:5" ht="38.25">
      <c r="E35" s="15" t="s">
        <v>166</v>
      </c>
    </row>
    <row r="36" spans="1:16" ht="12.75">
      <c r="A36" s="7">
        <v>10</v>
      </c>
      <c s="7" t="s">
        <v>44</v>
      </c>
      <c s="7" t="s">
        <v>167</v>
      </c>
      <c s="7" t="s">
        <v>46</v>
      </c>
      <c s="7" t="s">
        <v>168</v>
      </c>
      <c s="7" t="s">
        <v>87</v>
      </c>
      <c s="9">
        <v>16.2</v>
      </c>
      <c s="13"/>
      <c s="12">
        <f>ROUND((H36*G36),2)</f>
      </c>
      <c r="O36">
        <f>rekapitulace!H8</f>
      </c>
      <c>
        <f>O36/100*I36</f>
      </c>
    </row>
    <row r="37" spans="5:5" ht="25.5">
      <c r="E37" s="15" t="s">
        <v>169</v>
      </c>
    </row>
    <row r="38" spans="1:16" ht="12.75">
      <c r="A38" s="7">
        <v>11</v>
      </c>
      <c s="7" t="s">
        <v>44</v>
      </c>
      <c s="7" t="s">
        <v>170</v>
      </c>
      <c s="7" t="s">
        <v>46</v>
      </c>
      <c s="7" t="s">
        <v>171</v>
      </c>
      <c s="7" t="s">
        <v>132</v>
      </c>
      <c s="9">
        <v>119.5</v>
      </c>
      <c s="13"/>
      <c s="12">
        <f>ROUND((H38*G38),2)</f>
      </c>
      <c r="O38">
        <f>rekapitulace!H8</f>
      </c>
      <c>
        <f>O38/100*I38</f>
      </c>
    </row>
    <row r="39" spans="5:5" ht="140.25">
      <c r="E39" s="15" t="s">
        <v>172</v>
      </c>
    </row>
    <row r="40" spans="1:16" ht="12.75">
      <c r="A40" s="7">
        <v>12</v>
      </c>
      <c s="7" t="s">
        <v>44</v>
      </c>
      <c s="7" t="s">
        <v>93</v>
      </c>
      <c s="7" t="s">
        <v>46</v>
      </c>
      <c s="7" t="s">
        <v>94</v>
      </c>
      <c s="7" t="s">
        <v>70</v>
      </c>
      <c s="9">
        <v>6.18</v>
      </c>
      <c s="13"/>
      <c s="12">
        <f>ROUND((H40*G40),2)</f>
      </c>
      <c r="O40">
        <f>rekapitulace!H8</f>
      </c>
      <c>
        <f>O40/100*I40</f>
      </c>
    </row>
    <row r="41" spans="5:5" ht="204">
      <c r="E41" s="15" t="s">
        <v>173</v>
      </c>
    </row>
    <row r="42" spans="1:16" ht="12.75">
      <c r="A42" s="7">
        <v>13</v>
      </c>
      <c s="7" t="s">
        <v>44</v>
      </c>
      <c s="7" t="s">
        <v>174</v>
      </c>
      <c s="7" t="s">
        <v>46</v>
      </c>
      <c s="7" t="s">
        <v>175</v>
      </c>
      <c s="7" t="s">
        <v>70</v>
      </c>
      <c s="9">
        <v>1.35</v>
      </c>
      <c s="13"/>
      <c s="12">
        <f>ROUND((H42*G42),2)</f>
      </c>
      <c r="O42">
        <f>rekapitulace!H8</f>
      </c>
      <c>
        <f>O42/100*I42</f>
      </c>
    </row>
    <row r="43" spans="5:5" ht="51">
      <c r="E43" s="15" t="s">
        <v>176</v>
      </c>
    </row>
    <row r="44" spans="1:16" ht="12.75">
      <c r="A44" s="7">
        <v>14</v>
      </c>
      <c s="7" t="s">
        <v>44</v>
      </c>
      <c s="7" t="s">
        <v>177</v>
      </c>
      <c s="7" t="s">
        <v>46</v>
      </c>
      <c s="7" t="s">
        <v>178</v>
      </c>
      <c s="7" t="s">
        <v>105</v>
      </c>
      <c s="9">
        <v>0.358</v>
      </c>
      <c s="13"/>
      <c s="12">
        <f>ROUND((H44*G44),2)</f>
      </c>
      <c r="O44">
        <f>rekapitulace!H8</f>
      </c>
      <c>
        <f>O44/100*I44</f>
      </c>
    </row>
    <row r="45" spans="5:5" ht="38.25">
      <c r="E45" s="15" t="s">
        <v>179</v>
      </c>
    </row>
    <row r="46" spans="1:16" ht="12.75">
      <c r="A46" s="7">
        <v>15</v>
      </c>
      <c s="7" t="s">
        <v>44</v>
      </c>
      <c s="7" t="s">
        <v>180</v>
      </c>
      <c s="7" t="s">
        <v>46</v>
      </c>
      <c s="7" t="s">
        <v>181</v>
      </c>
      <c s="7" t="s">
        <v>87</v>
      </c>
      <c s="9">
        <v>33.4</v>
      </c>
      <c s="13"/>
      <c s="12">
        <f>ROUND((H46*G46),2)</f>
      </c>
      <c r="O46">
        <f>rekapitulace!H8</f>
      </c>
      <c>
        <f>O46/100*I46</f>
      </c>
    </row>
    <row r="47" spans="5:5" ht="51">
      <c r="E47" s="15" t="s">
        <v>182</v>
      </c>
    </row>
    <row r="48" spans="1:16" ht="12.75" customHeight="1">
      <c r="A48" s="14"/>
      <c s="14"/>
      <c s="14" t="s">
        <v>34</v>
      </c>
      <c s="14"/>
      <c s="14" t="s">
        <v>92</v>
      </c>
      <c s="14"/>
      <c s="14"/>
      <c s="14"/>
      <c s="14">
        <f>SUM(I30:I47)</f>
      </c>
      <c r="P48">
        <f>ROUND(SUM(P30:P47),2)</f>
      </c>
    </row>
    <row r="50" spans="1:9" ht="12.75" customHeight="1">
      <c r="A50" s="8"/>
      <c s="8"/>
      <c s="8" t="s">
        <v>35</v>
      </c>
      <c s="8"/>
      <c s="8" t="s">
        <v>183</v>
      </c>
      <c s="8"/>
      <c s="10"/>
      <c s="8"/>
      <c s="10"/>
    </row>
    <row r="51" spans="1:16" ht="12.75">
      <c r="A51" s="7">
        <v>16</v>
      </c>
      <c s="7" t="s">
        <v>44</v>
      </c>
      <c s="7" t="s">
        <v>184</v>
      </c>
      <c s="7" t="s">
        <v>46</v>
      </c>
      <c s="7" t="s">
        <v>185</v>
      </c>
      <c s="7" t="s">
        <v>70</v>
      </c>
      <c s="9">
        <v>6.563</v>
      </c>
      <c s="13"/>
      <c s="12">
        <f>ROUND((H51*G51),2)</f>
      </c>
      <c r="O51">
        <f>rekapitulace!H8</f>
      </c>
      <c>
        <f>O51/100*I51</f>
      </c>
    </row>
    <row r="52" spans="5:5" ht="140.25">
      <c r="E52" s="15" t="s">
        <v>186</v>
      </c>
    </row>
    <row r="53" spans="1:16" ht="12.75">
      <c r="A53" s="7">
        <v>17</v>
      </c>
      <c s="7" t="s">
        <v>44</v>
      </c>
      <c s="7" t="s">
        <v>187</v>
      </c>
      <c s="7" t="s">
        <v>46</v>
      </c>
      <c s="7" t="s">
        <v>188</v>
      </c>
      <c s="7" t="s">
        <v>105</v>
      </c>
      <c s="9">
        <v>0.791</v>
      </c>
      <c s="13"/>
      <c s="12">
        <f>ROUND((H53*G53),2)</f>
      </c>
      <c r="O53">
        <f>rekapitulace!H8</f>
      </c>
      <c>
        <f>O53/100*I53</f>
      </c>
    </row>
    <row r="54" spans="5:5" ht="38.25">
      <c r="E54" s="15" t="s">
        <v>189</v>
      </c>
    </row>
    <row r="55" spans="1:16" ht="12.75">
      <c r="A55" s="7">
        <v>18</v>
      </c>
      <c s="7" t="s">
        <v>44</v>
      </c>
      <c s="7" t="s">
        <v>190</v>
      </c>
      <c s="7" t="s">
        <v>46</v>
      </c>
      <c s="7" t="s">
        <v>191</v>
      </c>
      <c s="7" t="s">
        <v>70</v>
      </c>
      <c s="9">
        <v>3.17</v>
      </c>
      <c s="13"/>
      <c s="12">
        <f>ROUND((H55*G55),2)</f>
      </c>
      <c r="O55">
        <f>rekapitulace!H8</f>
      </c>
      <c>
        <f>O55/100*I55</f>
      </c>
    </row>
    <row r="56" spans="5:5" ht="267.75">
      <c r="E56" s="15" t="s">
        <v>192</v>
      </c>
    </row>
    <row r="57" spans="1:16" ht="12.75">
      <c r="A57" s="7">
        <v>19</v>
      </c>
      <c s="7" t="s">
        <v>44</v>
      </c>
      <c s="7" t="s">
        <v>193</v>
      </c>
      <c s="7" t="s">
        <v>46</v>
      </c>
      <c s="7" t="s">
        <v>194</v>
      </c>
      <c s="7" t="s">
        <v>105</v>
      </c>
      <c s="9">
        <v>0.723</v>
      </c>
      <c s="13"/>
      <c s="12">
        <f>ROUND((H57*G57),2)</f>
      </c>
      <c r="O57">
        <f>rekapitulace!H8</f>
      </c>
      <c>
        <f>O57/100*I57</f>
      </c>
    </row>
    <row r="58" spans="5:5" ht="38.25">
      <c r="E58" s="15" t="s">
        <v>195</v>
      </c>
    </row>
    <row r="59" spans="1:16" ht="12.75" customHeight="1">
      <c r="A59" s="14"/>
      <c s="14"/>
      <c s="14" t="s">
        <v>35</v>
      </c>
      <c s="14"/>
      <c s="14" t="s">
        <v>183</v>
      </c>
      <c s="14"/>
      <c s="14"/>
      <c s="14"/>
      <c s="14">
        <f>SUM(I51:I58)</f>
      </c>
      <c r="P59">
        <f>ROUND(SUM(P51:P58),2)</f>
      </c>
    </row>
    <row r="61" spans="1:9" ht="12.75" customHeight="1">
      <c r="A61" s="8"/>
      <c s="8"/>
      <c s="8" t="s">
        <v>36</v>
      </c>
      <c s="8"/>
      <c s="8" t="s">
        <v>96</v>
      </c>
      <c s="8"/>
      <c s="10"/>
      <c s="8"/>
      <c s="10"/>
    </row>
    <row r="62" spans="1:16" ht="12.75">
      <c r="A62" s="7">
        <v>20</v>
      </c>
      <c s="7" t="s">
        <v>44</v>
      </c>
      <c s="7" t="s">
        <v>196</v>
      </c>
      <c s="7" t="s">
        <v>46</v>
      </c>
      <c s="7" t="s">
        <v>197</v>
      </c>
      <c s="7" t="s">
        <v>105</v>
      </c>
      <c s="9">
        <v>2.927</v>
      </c>
      <c s="13"/>
      <c s="12">
        <f>ROUND((H62*G62),2)</f>
      </c>
      <c r="O62">
        <f>rekapitulace!H8</f>
      </c>
      <c>
        <f>O62/100*I62</f>
      </c>
    </row>
    <row r="63" spans="5:5" ht="38.25">
      <c r="E63" s="15" t="s">
        <v>198</v>
      </c>
    </row>
    <row r="64" spans="1:16" ht="12.75">
      <c r="A64" s="7">
        <v>21</v>
      </c>
      <c s="7" t="s">
        <v>44</v>
      </c>
      <c s="7" t="s">
        <v>199</v>
      </c>
      <c s="7" t="s">
        <v>46</v>
      </c>
      <c s="7" t="s">
        <v>200</v>
      </c>
      <c s="7" t="s">
        <v>105</v>
      </c>
      <c s="9">
        <v>4.433</v>
      </c>
      <c s="13"/>
      <c s="12">
        <f>ROUND((H64*G64),2)</f>
      </c>
      <c r="O64">
        <f>rekapitulace!H8</f>
      </c>
      <c>
        <f>O64/100*I64</f>
      </c>
    </row>
    <row r="65" spans="5:5" ht="191.25">
      <c r="E65" s="15" t="s">
        <v>201</v>
      </c>
    </row>
    <row r="66" spans="1:16" ht="12.75">
      <c r="A66" s="7">
        <v>22</v>
      </c>
      <c s="7" t="s">
        <v>44</v>
      </c>
      <c s="7" t="s">
        <v>107</v>
      </c>
      <c s="7" t="s">
        <v>46</v>
      </c>
      <c s="7" t="s">
        <v>108</v>
      </c>
      <c s="7" t="s">
        <v>70</v>
      </c>
      <c s="9">
        <v>6.162</v>
      </c>
      <c s="13"/>
      <c s="12">
        <f>ROUND((H66*G66),2)</f>
      </c>
      <c r="O66">
        <f>rekapitulace!H8</f>
      </c>
      <c>
        <f>O66/100*I66</f>
      </c>
    </row>
    <row r="67" spans="5:5" ht="369.75">
      <c r="E67" s="15" t="s">
        <v>202</v>
      </c>
    </row>
    <row r="68" spans="1:16" ht="12.75">
      <c r="A68" s="7">
        <v>23</v>
      </c>
      <c s="7" t="s">
        <v>44</v>
      </c>
      <c s="7" t="s">
        <v>113</v>
      </c>
      <c s="7" t="s">
        <v>46</v>
      </c>
      <c s="7" t="s">
        <v>114</v>
      </c>
      <c s="7" t="s">
        <v>70</v>
      </c>
      <c s="9">
        <v>10.998</v>
      </c>
      <c s="13"/>
      <c s="12">
        <f>ROUND((H68*G68),2)</f>
      </c>
      <c r="O68">
        <f>rekapitulace!H8</f>
      </c>
      <c>
        <f>O68/100*I68</f>
      </c>
    </row>
    <row r="69" spans="5:5" ht="216.75">
      <c r="E69" s="15" t="s">
        <v>203</v>
      </c>
    </row>
    <row r="70" spans="1:16" ht="12.75">
      <c r="A70" s="7">
        <v>24</v>
      </c>
      <c s="7" t="s">
        <v>44</v>
      </c>
      <c s="7" t="s">
        <v>204</v>
      </c>
      <c s="7" t="s">
        <v>46</v>
      </c>
      <c s="7" t="s">
        <v>205</v>
      </c>
      <c s="7" t="s">
        <v>70</v>
      </c>
      <c s="9">
        <v>3.75</v>
      </c>
      <c s="13"/>
      <c s="12">
        <f>ROUND((H70*G70),2)</f>
      </c>
      <c r="O70">
        <f>rekapitulace!H8</f>
      </c>
      <c>
        <f>O70/100*I70</f>
      </c>
    </row>
    <row r="71" spans="5:5" ht="38.25">
      <c r="E71" s="15" t="s">
        <v>206</v>
      </c>
    </row>
    <row r="72" spans="1:16" ht="12.75">
      <c r="A72" s="7">
        <v>25</v>
      </c>
      <c s="7" t="s">
        <v>44</v>
      </c>
      <c s="7" t="s">
        <v>116</v>
      </c>
      <c s="7" t="s">
        <v>46</v>
      </c>
      <c s="7" t="s">
        <v>117</v>
      </c>
      <c s="7" t="s">
        <v>70</v>
      </c>
      <c s="9">
        <v>1.956</v>
      </c>
      <c s="13"/>
      <c s="12">
        <f>ROUND((H72*G72),2)</f>
      </c>
      <c r="O72">
        <f>rekapitulace!H8</f>
      </c>
      <c>
        <f>O72/100*I72</f>
      </c>
    </row>
    <row r="73" spans="5:5" ht="51">
      <c r="E73" s="15" t="s">
        <v>207</v>
      </c>
    </row>
    <row r="74" spans="1:16" ht="12.75" customHeight="1">
      <c r="A74" s="14"/>
      <c s="14"/>
      <c s="14" t="s">
        <v>36</v>
      </c>
      <c s="14"/>
      <c s="14" t="s">
        <v>96</v>
      </c>
      <c s="14"/>
      <c s="14"/>
      <c s="14"/>
      <c s="14">
        <f>SUM(I62:I73)</f>
      </c>
      <c r="P74">
        <f>ROUND(SUM(P62:P73),2)</f>
      </c>
    </row>
    <row r="76" spans="1:9" ht="12.75" customHeight="1">
      <c r="A76" s="8"/>
      <c s="8"/>
      <c s="8" t="s">
        <v>37</v>
      </c>
      <c s="8"/>
      <c s="8" t="s">
        <v>119</v>
      </c>
      <c s="8"/>
      <c s="10"/>
      <c s="8"/>
      <c s="10"/>
    </row>
    <row r="77" spans="1:16" ht="12.75">
      <c r="A77" s="7">
        <v>26</v>
      </c>
      <c s="7" t="s">
        <v>44</v>
      </c>
      <c s="7" t="s">
        <v>208</v>
      </c>
      <c s="7" t="s">
        <v>46</v>
      </c>
      <c s="7" t="s">
        <v>209</v>
      </c>
      <c s="7" t="s">
        <v>87</v>
      </c>
      <c s="9">
        <v>32.6</v>
      </c>
      <c s="13"/>
      <c s="12">
        <f>ROUND((H77*G77),2)</f>
      </c>
      <c r="O77">
        <f>rekapitulace!H8</f>
      </c>
      <c>
        <f>O77/100*I77</f>
      </c>
    </row>
    <row r="78" spans="5:5" ht="38.25">
      <c r="E78" s="15" t="s">
        <v>210</v>
      </c>
    </row>
    <row r="79" spans="1:16" ht="12.75">
      <c r="A79" s="7">
        <v>27</v>
      </c>
      <c s="7" t="s">
        <v>44</v>
      </c>
      <c s="7" t="s">
        <v>211</v>
      </c>
      <c s="7" t="s">
        <v>46</v>
      </c>
      <c s="7" t="s">
        <v>212</v>
      </c>
      <c s="7" t="s">
        <v>87</v>
      </c>
      <c s="9">
        <v>32.6</v>
      </c>
      <c s="13"/>
      <c s="12">
        <f>ROUND((H79*G79),2)</f>
      </c>
      <c r="O79">
        <f>rekapitulace!H8</f>
      </c>
      <c>
        <f>O79/100*I79</f>
      </c>
    </row>
    <row r="80" spans="5:5" ht="38.25">
      <c r="E80" s="15" t="s">
        <v>210</v>
      </c>
    </row>
    <row r="81" spans="1:16" ht="12.75" customHeight="1">
      <c r="A81" s="14"/>
      <c s="14"/>
      <c s="14" t="s">
        <v>37</v>
      </c>
      <c s="14"/>
      <c s="14" t="s">
        <v>119</v>
      </c>
      <c s="14"/>
      <c s="14"/>
      <c s="14"/>
      <c s="14">
        <f>SUM(I77:I80)</f>
      </c>
      <c r="P81">
        <f>ROUND(SUM(P77:P80),2)</f>
      </c>
    </row>
    <row r="83" spans="1:9" ht="12.75" customHeight="1">
      <c r="A83" s="8"/>
      <c s="8"/>
      <c s="8" t="s">
        <v>39</v>
      </c>
      <c s="8"/>
      <c s="8" t="s">
        <v>213</v>
      </c>
      <c s="8"/>
      <c s="10"/>
      <c s="8"/>
      <c s="10"/>
    </row>
    <row r="84" spans="1:16" ht="12.75">
      <c r="A84" s="7">
        <v>28</v>
      </c>
      <c s="7" t="s">
        <v>44</v>
      </c>
      <c s="7" t="s">
        <v>214</v>
      </c>
      <c s="7" t="s">
        <v>46</v>
      </c>
      <c s="7" t="s">
        <v>215</v>
      </c>
      <c s="7" t="s">
        <v>87</v>
      </c>
      <c s="9">
        <v>36.08</v>
      </c>
      <c s="13"/>
      <c s="12">
        <f>ROUND((H84*G84),2)</f>
      </c>
      <c r="O84">
        <f>rekapitulace!H8</f>
      </c>
      <c>
        <f>O84/100*I84</f>
      </c>
    </row>
    <row r="85" spans="5:5" ht="63.75">
      <c r="E85" s="15" t="s">
        <v>216</v>
      </c>
    </row>
    <row r="86" spans="1:16" ht="12.75" customHeight="1">
      <c r="A86" s="14"/>
      <c s="14"/>
      <c s="14" t="s">
        <v>39</v>
      </c>
      <c s="14"/>
      <c s="14" t="s">
        <v>213</v>
      </c>
      <c s="14"/>
      <c s="14"/>
      <c s="14"/>
      <c s="14">
        <f>SUM(I84:I85)</f>
      </c>
      <c r="P86">
        <f>ROUND(SUM(P84:P85),2)</f>
      </c>
    </row>
    <row r="88" spans="1:9" ht="12.75" customHeight="1">
      <c r="A88" s="8"/>
      <c s="8"/>
      <c s="8" t="s">
        <v>40</v>
      </c>
      <c s="8"/>
      <c s="8" t="s">
        <v>217</v>
      </c>
      <c s="8"/>
      <c s="10"/>
      <c s="8"/>
      <c s="10"/>
    </row>
    <row r="89" spans="1:16" ht="12.75">
      <c r="A89" s="7">
        <v>29</v>
      </c>
      <c s="7" t="s">
        <v>44</v>
      </c>
      <c s="7" t="s">
        <v>218</v>
      </c>
      <c s="7" t="s">
        <v>46</v>
      </c>
      <c s="7" t="s">
        <v>219</v>
      </c>
      <c s="7" t="s">
        <v>132</v>
      </c>
      <c s="9">
        <v>11.4</v>
      </c>
      <c s="13"/>
      <c s="12">
        <f>ROUND((H89*G89),2)</f>
      </c>
      <c r="O89">
        <f>rekapitulace!H8</f>
      </c>
      <c>
        <f>O89/100*I89</f>
      </c>
    </row>
    <row r="90" spans="5:5" ht="38.25">
      <c r="E90" s="15" t="s">
        <v>220</v>
      </c>
    </row>
    <row r="91" spans="1:16" ht="12.75" customHeight="1">
      <c r="A91" s="14"/>
      <c s="14"/>
      <c s="14" t="s">
        <v>40</v>
      </c>
      <c s="14"/>
      <c s="14" t="s">
        <v>221</v>
      </c>
      <c s="14"/>
      <c s="14"/>
      <c s="14"/>
      <c s="14">
        <f>SUM(I89:I90)</f>
      </c>
      <c r="P91">
        <f>ROUND(SUM(P89:P90),2)</f>
      </c>
    </row>
    <row r="93" spans="1:9" ht="12.75" customHeight="1">
      <c r="A93" s="8"/>
      <c s="8"/>
      <c s="8" t="s">
        <v>41</v>
      </c>
      <c s="8"/>
      <c s="8" t="s">
        <v>129</v>
      </c>
      <c s="8"/>
      <c s="10"/>
      <c s="8"/>
      <c s="10"/>
    </row>
    <row r="94" spans="1:16" ht="12.75">
      <c r="A94" s="7">
        <v>30</v>
      </c>
      <c s="7" t="s">
        <v>44</v>
      </c>
      <c s="7" t="s">
        <v>130</v>
      </c>
      <c s="7" t="s">
        <v>46</v>
      </c>
      <c s="7" t="s">
        <v>131</v>
      </c>
      <c s="7" t="s">
        <v>132</v>
      </c>
      <c s="9">
        <v>32.3</v>
      </c>
      <c s="13"/>
      <c s="12">
        <f>ROUND((H94*G94),2)</f>
      </c>
      <c r="O94">
        <f>rekapitulace!H8</f>
      </c>
      <c>
        <f>O94/100*I94</f>
      </c>
    </row>
    <row r="95" spans="5:5" ht="38.25">
      <c r="E95" s="15" t="s">
        <v>222</v>
      </c>
    </row>
    <row r="96" spans="1:16" ht="12.75">
      <c r="A96" s="7">
        <v>31</v>
      </c>
      <c s="7" t="s">
        <v>44</v>
      </c>
      <c s="7" t="s">
        <v>223</v>
      </c>
      <c s="7" t="s">
        <v>46</v>
      </c>
      <c s="7" t="s">
        <v>224</v>
      </c>
      <c s="7" t="s">
        <v>87</v>
      </c>
      <c s="9">
        <v>0.9</v>
      </c>
      <c s="13"/>
      <c s="12">
        <f>ROUND((H96*G96),2)</f>
      </c>
      <c r="O96">
        <f>rekapitulace!H8</f>
      </c>
      <c>
        <f>O96/100*I96</f>
      </c>
    </row>
    <row r="97" spans="5:5" ht="38.25">
      <c r="E97" s="15" t="s">
        <v>225</v>
      </c>
    </row>
    <row r="98" spans="1:16" ht="12.75">
      <c r="A98" s="7">
        <v>32</v>
      </c>
      <c s="7" t="s">
        <v>44</v>
      </c>
      <c s="7" t="s">
        <v>226</v>
      </c>
      <c s="7" t="s">
        <v>46</v>
      </c>
      <c s="7" t="s">
        <v>227</v>
      </c>
      <c s="7" t="s">
        <v>132</v>
      </c>
      <c s="9">
        <v>1.8</v>
      </c>
      <c s="13"/>
      <c s="12">
        <f>ROUND((H98*G98),2)</f>
      </c>
      <c r="O98">
        <f>rekapitulace!H8</f>
      </c>
      <c>
        <f>O98/100*I98</f>
      </c>
    </row>
    <row r="99" spans="1:16" ht="12.75">
      <c r="A99" s="7">
        <v>33</v>
      </c>
      <c s="7" t="s">
        <v>44</v>
      </c>
      <c s="7" t="s">
        <v>228</v>
      </c>
      <c s="7" t="s">
        <v>46</v>
      </c>
      <c s="7" t="s">
        <v>229</v>
      </c>
      <c s="7" t="s">
        <v>62</v>
      </c>
      <c s="9">
        <v>1</v>
      </c>
      <c s="13"/>
      <c s="12">
        <f>ROUND((H99*G99),2)</f>
      </c>
      <c r="O99">
        <f>rekapitulace!H8</f>
      </c>
      <c>
        <f>O99/100*I99</f>
      </c>
    </row>
    <row r="100" spans="1:16" ht="12.75">
      <c r="A100" s="7">
        <v>34</v>
      </c>
      <c s="7" t="s">
        <v>141</v>
      </c>
      <c s="7" t="s">
        <v>142</v>
      </c>
      <c s="7" t="s">
        <v>46</v>
      </c>
      <c s="7" t="s">
        <v>143</v>
      </c>
      <c s="7" t="s">
        <v>132</v>
      </c>
      <c s="9">
        <v>127.5</v>
      </c>
      <c s="13"/>
      <c s="12">
        <f>ROUND((H100*G100),2)</f>
      </c>
      <c r="O100">
        <f>rekapitulace!H8</f>
      </c>
      <c>
        <f>O100/100*I100</f>
      </c>
    </row>
    <row r="101" spans="1:16" ht="12.75">
      <c r="A101" s="7">
        <v>35</v>
      </c>
      <c s="7" t="s">
        <v>141</v>
      </c>
      <c s="7" t="s">
        <v>230</v>
      </c>
      <c s="7" t="s">
        <v>46</v>
      </c>
      <c s="7" t="s">
        <v>231</v>
      </c>
      <c s="7" t="s">
        <v>87</v>
      </c>
      <c s="9">
        <v>378</v>
      </c>
      <c s="13"/>
      <c s="12">
        <f>ROUND((H101*G101),2)</f>
      </c>
      <c r="O101">
        <f>rekapitulace!H8</f>
      </c>
      <c>
        <f>O101/100*I101</f>
      </c>
    </row>
    <row r="102" spans="5:5" ht="38.25">
      <c r="E102" s="15" t="s">
        <v>232</v>
      </c>
    </row>
    <row r="103" spans="1:16" ht="12.75">
      <c r="A103" s="7">
        <v>36</v>
      </c>
      <c s="7" t="s">
        <v>141</v>
      </c>
      <c s="7" t="s">
        <v>233</v>
      </c>
      <c s="7" t="s">
        <v>46</v>
      </c>
      <c s="7" t="s">
        <v>234</v>
      </c>
      <c s="7" t="s">
        <v>62</v>
      </c>
      <c s="9">
        <v>1</v>
      </c>
      <c s="13"/>
      <c s="12">
        <f>ROUND((H103*G103),2)</f>
      </c>
      <c r="O103">
        <f>rekapitulace!H8</f>
      </c>
      <c>
        <f>O103/100*I103</f>
      </c>
    </row>
    <row r="104" spans="1:16" ht="12.75" customHeight="1">
      <c r="A104" s="14"/>
      <c s="14"/>
      <c s="14" t="s">
        <v>41</v>
      </c>
      <c s="14"/>
      <c s="14" t="s">
        <v>129</v>
      </c>
      <c s="14"/>
      <c s="14"/>
      <c s="14"/>
      <c s="14">
        <f>SUM(I94:I103)</f>
      </c>
      <c r="P104">
        <f>ROUND(SUM(P94:P103),2)</f>
      </c>
    </row>
    <row r="106" spans="1:16" ht="12.75" customHeight="1">
      <c r="A106" s="14"/>
      <c s="14"/>
      <c s="14"/>
      <c s="14"/>
      <c s="14" t="s">
        <v>65</v>
      </c>
      <c s="14"/>
      <c s="14"/>
      <c s="14"/>
      <c s="14">
        <f>+I14+I27+I48+I59+I74+I81+I86+I91+I104</f>
      </c>
      <c r="P106">
        <f>+P14+P27+P48+P59+P74+P81+P86+P91+P104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8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235</v>
      </c>
      <c s="5"/>
      <c s="5" t="s">
        <v>236</v>
      </c>
    </row>
    <row r="6" spans="1:5" ht="12.75" customHeight="1">
      <c r="A6" t="s">
        <v>17</v>
      </c>
      <c r="C6" s="5" t="s">
        <v>235</v>
      </c>
      <c s="5"/>
      <c s="5" t="s">
        <v>236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68</v>
      </c>
      <c s="7" t="s">
        <v>46</v>
      </c>
      <c s="7" t="s">
        <v>69</v>
      </c>
      <c s="7" t="s">
        <v>70</v>
      </c>
      <c s="9">
        <v>320.982</v>
      </c>
      <c s="13"/>
      <c s="12">
        <f>ROUND((H12*G12),2)</f>
      </c>
      <c r="O12">
        <f>rekapitulace!H8</f>
      </c>
      <c>
        <f>O12/100*I12</f>
      </c>
    </row>
    <row r="13" spans="5:5" ht="306">
      <c r="E13" s="15" t="s">
        <v>237</v>
      </c>
    </row>
    <row r="14" spans="1:16" ht="12.75" customHeight="1">
      <c r="A14" s="14"/>
      <c s="14"/>
      <c s="14" t="s">
        <v>43</v>
      </c>
      <c s="14"/>
      <c s="14" t="s">
        <v>42</v>
      </c>
      <c s="14"/>
      <c s="14"/>
      <c s="14"/>
      <c s="14">
        <f>SUM(I12:I13)</f>
      </c>
      <c r="P14">
        <f>ROUND(SUM(P12:P13),2)</f>
      </c>
    </row>
    <row r="16" spans="1:9" ht="12.75" customHeight="1">
      <c r="A16" s="8"/>
      <c s="8"/>
      <c s="8" t="s">
        <v>23</v>
      </c>
      <c s="8"/>
      <c s="8" t="s">
        <v>72</v>
      </c>
      <c s="8"/>
      <c s="10"/>
      <c s="8"/>
      <c s="10"/>
    </row>
    <row r="17" spans="1:16" ht="12.75">
      <c r="A17" s="7">
        <v>2</v>
      </c>
      <c s="7" t="s">
        <v>44</v>
      </c>
      <c s="7" t="s">
        <v>76</v>
      </c>
      <c s="7" t="s">
        <v>46</v>
      </c>
      <c s="7" t="s">
        <v>77</v>
      </c>
      <c s="7" t="s">
        <v>70</v>
      </c>
      <c s="9">
        <v>314.8</v>
      </c>
      <c s="13"/>
      <c s="12">
        <f>ROUND((H17*G17),2)</f>
      </c>
      <c r="O17">
        <f>rekapitulace!H8</f>
      </c>
      <c>
        <f>O17/100*I17</f>
      </c>
    </row>
    <row r="18" spans="5:5" ht="76.5">
      <c r="E18" s="15" t="s">
        <v>238</v>
      </c>
    </row>
    <row r="19" spans="1:16" ht="12.75">
      <c r="A19" s="7">
        <v>3</v>
      </c>
      <c s="7" t="s">
        <v>44</v>
      </c>
      <c s="7" t="s">
        <v>79</v>
      </c>
      <c s="7" t="s">
        <v>46</v>
      </c>
      <c s="7" t="s">
        <v>80</v>
      </c>
      <c s="7" t="s">
        <v>70</v>
      </c>
      <c s="9">
        <v>320.982</v>
      </c>
      <c s="13"/>
      <c s="12">
        <f>ROUND((H19*G19),2)</f>
      </c>
      <c r="O19">
        <f>rekapitulace!H8</f>
      </c>
      <c>
        <f>O19/100*I19</f>
      </c>
    </row>
    <row r="20" spans="5:5" ht="306">
      <c r="E20" s="15" t="s">
        <v>237</v>
      </c>
    </row>
    <row r="21" spans="1:16" ht="12.75">
      <c r="A21" s="7">
        <v>4</v>
      </c>
      <c s="7" t="s">
        <v>44</v>
      </c>
      <c s="7" t="s">
        <v>152</v>
      </c>
      <c s="7" t="s">
        <v>46</v>
      </c>
      <c s="7" t="s">
        <v>153</v>
      </c>
      <c s="7" t="s">
        <v>70</v>
      </c>
      <c s="9">
        <v>42.2</v>
      </c>
      <c s="13"/>
      <c s="12">
        <f>ROUND((H21*G21),2)</f>
      </c>
      <c r="O21">
        <f>rekapitulace!H8</f>
      </c>
      <c>
        <f>O21/100*I21</f>
      </c>
    </row>
    <row r="22" spans="5:5" ht="38.25">
      <c r="E22" s="15" t="s">
        <v>239</v>
      </c>
    </row>
    <row r="23" spans="1:16" ht="12.75" customHeight="1">
      <c r="A23" s="14"/>
      <c s="14"/>
      <c s="14" t="s">
        <v>23</v>
      </c>
      <c s="14"/>
      <c s="14" t="s">
        <v>72</v>
      </c>
      <c s="14"/>
      <c s="14"/>
      <c s="14"/>
      <c s="14">
        <f>SUM(I17:I22)</f>
      </c>
      <c r="P23">
        <f>ROUND(SUM(P17:P22),2)</f>
      </c>
    </row>
    <row r="25" spans="1:9" ht="12.75" customHeight="1">
      <c r="A25" s="8"/>
      <c s="8"/>
      <c s="8" t="s">
        <v>34</v>
      </c>
      <c s="8"/>
      <c s="8" t="s">
        <v>92</v>
      </c>
      <c s="8"/>
      <c s="10"/>
      <c s="8"/>
      <c s="10"/>
    </row>
    <row r="26" spans="1:16" ht="12.75">
      <c r="A26" s="7">
        <v>5</v>
      </c>
      <c s="7" t="s">
        <v>44</v>
      </c>
      <c s="7" t="s">
        <v>158</v>
      </c>
      <c s="7" t="s">
        <v>46</v>
      </c>
      <c s="7" t="s">
        <v>159</v>
      </c>
      <c s="7" t="s">
        <v>70</v>
      </c>
      <c s="9">
        <v>3.109</v>
      </c>
      <c s="13"/>
      <c s="12">
        <f>ROUND((H26*G26),2)</f>
      </c>
      <c r="O26">
        <f>rekapitulace!H8</f>
      </c>
      <c>
        <f>O26/100*I26</f>
      </c>
    </row>
    <row r="27" spans="5:5" ht="51">
      <c r="E27" s="15" t="s">
        <v>240</v>
      </c>
    </row>
    <row r="28" spans="1:16" ht="12.75">
      <c r="A28" s="7">
        <v>6</v>
      </c>
      <c s="7" t="s">
        <v>44</v>
      </c>
      <c s="7" t="s">
        <v>161</v>
      </c>
      <c s="7" t="s">
        <v>46</v>
      </c>
      <c s="7" t="s">
        <v>162</v>
      </c>
      <c s="7" t="s">
        <v>105</v>
      </c>
      <c s="9">
        <v>0.636</v>
      </c>
      <c s="13"/>
      <c s="12">
        <f>ROUND((H28*G28),2)</f>
      </c>
      <c r="O28">
        <f>rekapitulace!H8</f>
      </c>
      <c>
        <f>O28/100*I28</f>
      </c>
    </row>
    <row r="29" spans="5:5" ht="38.25">
      <c r="E29" s="15" t="s">
        <v>241</v>
      </c>
    </row>
    <row r="30" spans="1:16" ht="12.75">
      <c r="A30" s="7">
        <v>7</v>
      </c>
      <c s="7" t="s">
        <v>44</v>
      </c>
      <c s="7" t="s">
        <v>164</v>
      </c>
      <c s="7" t="s">
        <v>46</v>
      </c>
      <c s="7" t="s">
        <v>165</v>
      </c>
      <c s="7" t="s">
        <v>105</v>
      </c>
      <c s="9">
        <v>4.381</v>
      </c>
      <c s="13"/>
      <c s="12">
        <f>ROUND((H30*G30),2)</f>
      </c>
      <c r="O30">
        <f>rekapitulace!H8</f>
      </c>
      <c>
        <f>O30/100*I30</f>
      </c>
    </row>
    <row r="31" spans="5:5" ht="38.25">
      <c r="E31" s="15" t="s">
        <v>242</v>
      </c>
    </row>
    <row r="32" spans="1:16" ht="12.75">
      <c r="A32" s="7">
        <v>8</v>
      </c>
      <c s="7" t="s">
        <v>44</v>
      </c>
      <c s="7" t="s">
        <v>167</v>
      </c>
      <c s="7" t="s">
        <v>46</v>
      </c>
      <c s="7" t="s">
        <v>168</v>
      </c>
      <c s="7" t="s">
        <v>87</v>
      </c>
      <c s="9">
        <v>57</v>
      </c>
      <c s="13"/>
      <c s="12">
        <f>ROUND((H32*G32),2)</f>
      </c>
      <c r="O32">
        <f>rekapitulace!H8</f>
      </c>
      <c>
        <f>O32/100*I32</f>
      </c>
    </row>
    <row r="33" spans="1:16" ht="12.75">
      <c r="A33" s="7">
        <v>9</v>
      </c>
      <c s="7" t="s">
        <v>44</v>
      </c>
      <c s="7" t="s">
        <v>243</v>
      </c>
      <c s="7" t="s">
        <v>46</v>
      </c>
      <c s="7" t="s">
        <v>244</v>
      </c>
      <c s="7" t="s">
        <v>132</v>
      </c>
      <c s="9">
        <v>152</v>
      </c>
      <c s="13"/>
      <c s="12">
        <f>ROUND((H33*G33),2)</f>
      </c>
      <c r="O33">
        <f>rekapitulace!H8</f>
      </c>
      <c>
        <f>O33/100*I33</f>
      </c>
    </row>
    <row r="34" spans="5:5" ht="25.5">
      <c r="E34" s="15" t="s">
        <v>245</v>
      </c>
    </row>
    <row r="35" spans="1:16" ht="12.75">
      <c r="A35" s="7">
        <v>10</v>
      </c>
      <c s="7" t="s">
        <v>44</v>
      </c>
      <c s="7" t="s">
        <v>246</v>
      </c>
      <c s="7" t="s">
        <v>46</v>
      </c>
      <c s="7" t="s">
        <v>247</v>
      </c>
      <c s="7" t="s">
        <v>132</v>
      </c>
      <c s="9">
        <v>114</v>
      </c>
      <c s="13"/>
      <c s="12">
        <f>ROUND((H35*G35),2)</f>
      </c>
      <c r="O35">
        <f>rekapitulace!H8</f>
      </c>
      <c>
        <f>O35/100*I35</f>
      </c>
    </row>
    <row r="36" spans="5:5" ht="25.5">
      <c r="E36" s="15" t="s">
        <v>248</v>
      </c>
    </row>
    <row r="37" spans="1:16" ht="12.75">
      <c r="A37" s="7">
        <v>11</v>
      </c>
      <c s="7" t="s">
        <v>44</v>
      </c>
      <c s="7" t="s">
        <v>249</v>
      </c>
      <c s="7" t="s">
        <v>46</v>
      </c>
      <c s="7" t="s">
        <v>250</v>
      </c>
      <c s="7" t="s">
        <v>132</v>
      </c>
      <c s="9">
        <v>38</v>
      </c>
      <c s="13"/>
      <c s="12">
        <f>ROUND((H37*G37),2)</f>
      </c>
      <c r="O37">
        <f>rekapitulace!H8</f>
      </c>
      <c>
        <f>O37/100*I37</f>
      </c>
    </row>
    <row r="38" spans="5:5" ht="25.5">
      <c r="E38" s="15" t="s">
        <v>251</v>
      </c>
    </row>
    <row r="39" spans="1:16" ht="12.75">
      <c r="A39" s="7">
        <v>12</v>
      </c>
      <c s="7" t="s">
        <v>44</v>
      </c>
      <c s="7" t="s">
        <v>170</v>
      </c>
      <c s="7" t="s">
        <v>46</v>
      </c>
      <c s="7" t="s">
        <v>171</v>
      </c>
      <c s="7" t="s">
        <v>132</v>
      </c>
      <c s="9">
        <v>179.5</v>
      </c>
      <c s="13"/>
      <c s="12">
        <f>ROUND((H39*G39),2)</f>
      </c>
      <c r="O39">
        <f>rekapitulace!H8</f>
      </c>
      <c>
        <f>O39/100*I39</f>
      </c>
    </row>
    <row r="40" spans="5:5" ht="153">
      <c r="E40" s="15" t="s">
        <v>252</v>
      </c>
    </row>
    <row r="41" spans="1:16" ht="12.75">
      <c r="A41" s="7">
        <v>13</v>
      </c>
      <c s="7" t="s">
        <v>44</v>
      </c>
      <c s="7" t="s">
        <v>174</v>
      </c>
      <c s="7" t="s">
        <v>46</v>
      </c>
      <c s="7" t="s">
        <v>175</v>
      </c>
      <c s="7" t="s">
        <v>70</v>
      </c>
      <c s="9">
        <v>0.825</v>
      </c>
      <c s="13"/>
      <c s="12">
        <f>ROUND((H41*G41),2)</f>
      </c>
      <c r="O41">
        <f>rekapitulace!H8</f>
      </c>
      <c>
        <f>O41/100*I41</f>
      </c>
    </row>
    <row r="42" spans="5:5" ht="51">
      <c r="E42" s="15" t="s">
        <v>253</v>
      </c>
    </row>
    <row r="43" spans="1:16" ht="12.75">
      <c r="A43" s="7">
        <v>14</v>
      </c>
      <c s="7" t="s">
        <v>44</v>
      </c>
      <c s="7" t="s">
        <v>177</v>
      </c>
      <c s="7" t="s">
        <v>254</v>
      </c>
      <c s="7" t="s">
        <v>255</v>
      </c>
      <c s="7" t="s">
        <v>105</v>
      </c>
      <c s="9">
        <v>0.219</v>
      </c>
      <c s="13"/>
      <c s="12">
        <f>ROUND((H43*G43),2)</f>
      </c>
      <c r="O43">
        <f>rekapitulace!H8</f>
      </c>
      <c>
        <f>O43/100*I43</f>
      </c>
    </row>
    <row r="44" spans="5:5" ht="38.25">
      <c r="E44" s="15" t="s">
        <v>256</v>
      </c>
    </row>
    <row r="45" spans="1:16" ht="12.75">
      <c r="A45" s="7">
        <v>15</v>
      </c>
      <c s="7" t="s">
        <v>44</v>
      </c>
      <c s="7" t="s">
        <v>180</v>
      </c>
      <c s="7" t="s">
        <v>46</v>
      </c>
      <c s="7" t="s">
        <v>181</v>
      </c>
      <c s="7" t="s">
        <v>87</v>
      </c>
      <c s="9">
        <v>31.95</v>
      </c>
      <c s="13"/>
      <c s="12">
        <f>ROUND((H45*G45),2)</f>
      </c>
      <c r="O45">
        <f>rekapitulace!H8</f>
      </c>
      <c>
        <f>O45/100*I45</f>
      </c>
    </row>
    <row r="46" spans="5:5" ht="38.25">
      <c r="E46" s="15" t="s">
        <v>257</v>
      </c>
    </row>
    <row r="47" spans="1:16" ht="12.75" customHeight="1">
      <c r="A47" s="14"/>
      <c s="14"/>
      <c s="14" t="s">
        <v>34</v>
      </c>
      <c s="14"/>
      <c s="14" t="s">
        <v>92</v>
      </c>
      <c s="14"/>
      <c s="14"/>
      <c s="14"/>
      <c s="14">
        <f>SUM(I26:I46)</f>
      </c>
      <c r="P47">
        <f>ROUND(SUM(P26:P46),2)</f>
      </c>
    </row>
    <row r="49" spans="1:9" ht="12.75" customHeight="1">
      <c r="A49" s="8"/>
      <c s="8"/>
      <c s="8" t="s">
        <v>35</v>
      </c>
      <c s="8"/>
      <c s="8" t="s">
        <v>183</v>
      </c>
      <c s="8"/>
      <c s="10"/>
      <c s="8"/>
      <c s="10"/>
    </row>
    <row r="50" spans="1:16" ht="12.75">
      <c r="A50" s="7">
        <v>16</v>
      </c>
      <c s="7" t="s">
        <v>44</v>
      </c>
      <c s="7" t="s">
        <v>184</v>
      </c>
      <c s="7" t="s">
        <v>46</v>
      </c>
      <c s="7" t="s">
        <v>185</v>
      </c>
      <c s="7" t="s">
        <v>70</v>
      </c>
      <c s="9">
        <v>14.825</v>
      </c>
      <c s="13"/>
      <c s="12">
        <f>ROUND((H50*G50),2)</f>
      </c>
      <c r="O50">
        <f>rekapitulace!H8</f>
      </c>
      <c>
        <f>O50/100*I50</f>
      </c>
    </row>
    <row r="51" spans="5:5" ht="76.5">
      <c r="E51" s="15" t="s">
        <v>258</v>
      </c>
    </row>
    <row r="52" spans="1:16" ht="12.75">
      <c r="A52" s="7">
        <v>17</v>
      </c>
      <c s="7" t="s">
        <v>44</v>
      </c>
      <c s="7" t="s">
        <v>187</v>
      </c>
      <c s="7" t="s">
        <v>46</v>
      </c>
      <c s="7" t="s">
        <v>188</v>
      </c>
      <c s="7" t="s">
        <v>105</v>
      </c>
      <c s="9">
        <v>8.003</v>
      </c>
      <c s="13"/>
      <c s="12">
        <f>ROUND((H52*G52),2)</f>
      </c>
      <c r="O52">
        <f>rekapitulace!H8</f>
      </c>
      <c>
        <f>O52/100*I52</f>
      </c>
    </row>
    <row r="53" spans="5:5" ht="38.25">
      <c r="E53" s="15" t="s">
        <v>259</v>
      </c>
    </row>
    <row r="54" spans="1:16" ht="12.75" customHeight="1">
      <c r="A54" s="14"/>
      <c s="14"/>
      <c s="14" t="s">
        <v>35</v>
      </c>
      <c s="14"/>
      <c s="14" t="s">
        <v>183</v>
      </c>
      <c s="14"/>
      <c s="14"/>
      <c s="14"/>
      <c s="14">
        <f>SUM(I50:I53)</f>
      </c>
      <c r="P54">
        <f>ROUND(SUM(P50:P53),2)</f>
      </c>
    </row>
    <row r="56" spans="1:9" ht="12.75" customHeight="1">
      <c r="A56" s="8"/>
      <c s="8"/>
      <c s="8" t="s">
        <v>36</v>
      </c>
      <c s="8"/>
      <c s="8" t="s">
        <v>96</v>
      </c>
      <c s="8"/>
      <c s="10"/>
      <c s="8"/>
      <c s="10"/>
    </row>
    <row r="57" spans="1:16" ht="12.75">
      <c r="A57" s="7">
        <v>18</v>
      </c>
      <c s="7" t="s">
        <v>44</v>
      </c>
      <c s="7" t="s">
        <v>196</v>
      </c>
      <c s="7" t="s">
        <v>46</v>
      </c>
      <c s="7" t="s">
        <v>197</v>
      </c>
      <c s="7" t="s">
        <v>105</v>
      </c>
      <c s="9">
        <v>1.206</v>
      </c>
      <c s="13"/>
      <c s="12">
        <f>ROUND((H57*G57),2)</f>
      </c>
      <c r="O57">
        <f>rekapitulace!H8</f>
      </c>
      <c>
        <f>O57/100*I57</f>
      </c>
    </row>
    <row r="58" spans="5:5" ht="51">
      <c r="E58" s="15" t="s">
        <v>260</v>
      </c>
    </row>
    <row r="59" spans="1:16" ht="12.75">
      <c r="A59" s="7">
        <v>19</v>
      </c>
      <c s="7" t="s">
        <v>44</v>
      </c>
      <c s="7" t="s">
        <v>199</v>
      </c>
      <c s="7" t="s">
        <v>46</v>
      </c>
      <c s="7" t="s">
        <v>200</v>
      </c>
      <c s="7" t="s">
        <v>105</v>
      </c>
      <c s="9">
        <v>1.592</v>
      </c>
      <c s="13"/>
      <c s="12">
        <f>ROUND((H59*G59),2)</f>
      </c>
      <c r="O59">
        <f>rekapitulace!H8</f>
      </c>
      <c>
        <f>O59/100*I59</f>
      </c>
    </row>
    <row r="60" spans="5:5" ht="216.75">
      <c r="E60" s="15" t="s">
        <v>261</v>
      </c>
    </row>
    <row r="61" spans="1:16" ht="12.75">
      <c r="A61" s="7">
        <v>20</v>
      </c>
      <c s="7" t="s">
        <v>44</v>
      </c>
      <c s="7" t="s">
        <v>262</v>
      </c>
      <c s="7" t="s">
        <v>46</v>
      </c>
      <c s="7" t="s">
        <v>263</v>
      </c>
      <c s="7" t="s">
        <v>105</v>
      </c>
      <c s="9">
        <v>0.867</v>
      </c>
      <c s="13"/>
      <c s="12">
        <f>ROUND((H61*G61),2)</f>
      </c>
      <c r="O61">
        <f>rekapitulace!H8</f>
      </c>
      <c>
        <f>O61/100*I61</f>
      </c>
    </row>
    <row r="62" spans="5:5" ht="38.25">
      <c r="E62" s="15" t="s">
        <v>264</v>
      </c>
    </row>
    <row r="63" spans="1:16" ht="12.75">
      <c r="A63" s="7">
        <v>21</v>
      </c>
      <c s="7" t="s">
        <v>44</v>
      </c>
      <c s="7" t="s">
        <v>107</v>
      </c>
      <c s="7" t="s">
        <v>46</v>
      </c>
      <c s="7" t="s">
        <v>108</v>
      </c>
      <c s="7" t="s">
        <v>70</v>
      </c>
      <c s="9">
        <v>18.144</v>
      </c>
      <c s="13"/>
      <c s="12">
        <f>ROUND((H63*G63),2)</f>
      </c>
      <c r="O63">
        <f>rekapitulace!H8</f>
      </c>
      <c>
        <f>O63/100*I63</f>
      </c>
    </row>
    <row r="64" spans="5:5" ht="229.5">
      <c r="E64" s="15" t="s">
        <v>265</v>
      </c>
    </row>
    <row r="65" spans="1:16" ht="12.75">
      <c r="A65" s="7">
        <v>22</v>
      </c>
      <c s="7" t="s">
        <v>44</v>
      </c>
      <c s="7" t="s">
        <v>110</v>
      </c>
      <c s="7" t="s">
        <v>46</v>
      </c>
      <c s="7" t="s">
        <v>266</v>
      </c>
      <c s="7" t="s">
        <v>70</v>
      </c>
      <c s="9">
        <v>1.98</v>
      </c>
      <c s="13"/>
      <c s="12">
        <f>ROUND((H65*G65),2)</f>
      </c>
      <c r="O65">
        <f>rekapitulace!H8</f>
      </c>
      <c>
        <f>O65/100*I65</f>
      </c>
    </row>
    <row r="66" spans="5:5" ht="38.25">
      <c r="E66" s="15" t="s">
        <v>267</v>
      </c>
    </row>
    <row r="67" spans="1:16" ht="12.75">
      <c r="A67" s="7">
        <v>23</v>
      </c>
      <c s="7" t="s">
        <v>44</v>
      </c>
      <c s="7" t="s">
        <v>113</v>
      </c>
      <c s="7" t="s">
        <v>46</v>
      </c>
      <c s="7" t="s">
        <v>268</v>
      </c>
      <c s="7" t="s">
        <v>70</v>
      </c>
      <c s="9">
        <v>9.585</v>
      </c>
      <c s="13"/>
      <c s="12">
        <f>ROUND((H67*G67),2)</f>
      </c>
      <c r="O67">
        <f>rekapitulace!H8</f>
      </c>
      <c>
        <f>O67/100*I67</f>
      </c>
    </row>
    <row r="68" spans="5:5" ht="38.25">
      <c r="E68" s="15" t="s">
        <v>269</v>
      </c>
    </row>
    <row r="69" spans="1:16" ht="12.75">
      <c r="A69" s="7">
        <v>24</v>
      </c>
      <c s="7" t="s">
        <v>44</v>
      </c>
      <c s="7" t="s">
        <v>116</v>
      </c>
      <c s="7" t="s">
        <v>46</v>
      </c>
      <c s="7" t="s">
        <v>270</v>
      </c>
      <c s="7" t="s">
        <v>70</v>
      </c>
      <c s="9">
        <v>4.95</v>
      </c>
      <c s="13"/>
      <c s="12">
        <f>ROUND((H69*G69),2)</f>
      </c>
      <c r="O69">
        <f>rekapitulace!H8</f>
      </c>
      <c>
        <f>O69/100*I69</f>
      </c>
    </row>
    <row r="70" spans="5:5" ht="38.25">
      <c r="E70" s="15" t="s">
        <v>271</v>
      </c>
    </row>
    <row r="71" spans="1:16" ht="12.75" customHeight="1">
      <c r="A71" s="14"/>
      <c s="14"/>
      <c s="14" t="s">
        <v>36</v>
      </c>
      <c s="14"/>
      <c s="14" t="s">
        <v>96</v>
      </c>
      <c s="14"/>
      <c s="14"/>
      <c s="14"/>
      <c s="14">
        <f>SUM(I57:I70)</f>
      </c>
      <c r="P71">
        <f>ROUND(SUM(P57:P70),2)</f>
      </c>
    </row>
    <row r="73" spans="1:9" ht="12.75" customHeight="1">
      <c r="A73" s="8"/>
      <c s="8"/>
      <c s="8" t="s">
        <v>39</v>
      </c>
      <c s="8"/>
      <c s="8" t="s">
        <v>213</v>
      </c>
      <c s="8"/>
      <c s="10"/>
      <c s="8"/>
      <c s="10"/>
    </row>
    <row r="74" spans="1:16" ht="12.75">
      <c r="A74" s="7">
        <v>25</v>
      </c>
      <c s="7" t="s">
        <v>44</v>
      </c>
      <c s="7" t="s">
        <v>214</v>
      </c>
      <c s="7" t="s">
        <v>46</v>
      </c>
      <c s="7" t="s">
        <v>215</v>
      </c>
      <c s="7" t="s">
        <v>87</v>
      </c>
      <c s="9">
        <v>108.63</v>
      </c>
      <c s="13"/>
      <c s="12">
        <f>ROUND((H74*G74),2)</f>
      </c>
      <c r="O74">
        <f>rekapitulace!H8</f>
      </c>
      <c>
        <f>O74/100*I74</f>
      </c>
    </row>
    <row r="75" spans="5:5" ht="51">
      <c r="E75" s="15" t="s">
        <v>272</v>
      </c>
    </row>
    <row r="76" spans="1:16" ht="12.75" customHeight="1">
      <c r="A76" s="14"/>
      <c s="14"/>
      <c s="14" t="s">
        <v>39</v>
      </c>
      <c s="14"/>
      <c s="14" t="s">
        <v>213</v>
      </c>
      <c s="14"/>
      <c s="14"/>
      <c s="14"/>
      <c s="14">
        <f>SUM(I74:I75)</f>
      </c>
      <c r="P76">
        <f>ROUND(SUM(P74:P75),2)</f>
      </c>
    </row>
    <row r="78" spans="1:9" ht="12.75" customHeight="1">
      <c r="A78" s="8"/>
      <c s="8"/>
      <c s="8" t="s">
        <v>40</v>
      </c>
      <c s="8"/>
      <c s="8" t="s">
        <v>217</v>
      </c>
      <c s="8"/>
      <c s="10"/>
      <c s="8"/>
      <c s="10"/>
    </row>
    <row r="79" spans="1:16" ht="12.75">
      <c r="A79" s="7">
        <v>26</v>
      </c>
      <c s="7" t="s">
        <v>44</v>
      </c>
      <c s="7" t="s">
        <v>218</v>
      </c>
      <c s="7" t="s">
        <v>46</v>
      </c>
      <c s="7" t="s">
        <v>219</v>
      </c>
      <c s="7" t="s">
        <v>132</v>
      </c>
      <c s="9">
        <v>22.1</v>
      </c>
      <c s="13"/>
      <c s="12">
        <f>ROUND((H79*G79),2)</f>
      </c>
      <c r="O79">
        <f>rekapitulace!H8</f>
      </c>
      <c>
        <f>O79/100*I79</f>
      </c>
    </row>
    <row r="80" spans="5:5" ht="38.25">
      <c r="E80" s="15" t="s">
        <v>273</v>
      </c>
    </row>
    <row r="81" spans="1:16" ht="12.75" customHeight="1">
      <c r="A81" s="14"/>
      <c s="14"/>
      <c s="14" t="s">
        <v>40</v>
      </c>
      <c s="14"/>
      <c s="14" t="s">
        <v>221</v>
      </c>
      <c s="14"/>
      <c s="14"/>
      <c s="14"/>
      <c s="14">
        <f>SUM(I79:I80)</f>
      </c>
      <c r="P81">
        <f>ROUND(SUM(P79:P80),2)</f>
      </c>
    </row>
    <row r="83" spans="1:9" ht="12.75" customHeight="1">
      <c r="A83" s="8"/>
      <c s="8"/>
      <c s="8" t="s">
        <v>41</v>
      </c>
      <c s="8"/>
      <c s="8" t="s">
        <v>129</v>
      </c>
      <c s="8"/>
      <c s="10"/>
      <c s="8"/>
      <c s="10"/>
    </row>
    <row r="84" spans="1:16" ht="12.75">
      <c r="A84" s="7">
        <v>27</v>
      </c>
      <c s="7" t="s">
        <v>44</v>
      </c>
      <c s="7" t="s">
        <v>226</v>
      </c>
      <c s="7" t="s">
        <v>46</v>
      </c>
      <c s="7" t="s">
        <v>227</v>
      </c>
      <c s="7" t="s">
        <v>132</v>
      </c>
      <c s="9">
        <v>1.8</v>
      </c>
      <c s="13"/>
      <c s="12">
        <f>ROUND((H84*G84),2)</f>
      </c>
      <c r="O84">
        <f>rekapitulace!H8</f>
      </c>
      <c>
        <f>O84/100*I84</f>
      </c>
    </row>
    <row r="85" spans="1:16" ht="12.75">
      <c r="A85" s="7">
        <v>28</v>
      </c>
      <c s="7" t="s">
        <v>141</v>
      </c>
      <c s="7" t="s">
        <v>142</v>
      </c>
      <c s="7" t="s">
        <v>46</v>
      </c>
      <c s="7" t="s">
        <v>143</v>
      </c>
      <c s="7" t="s">
        <v>132</v>
      </c>
      <c s="9">
        <v>64.6</v>
      </c>
      <c s="13"/>
      <c s="12">
        <f>ROUND((H85*G85),2)</f>
      </c>
      <c r="O85">
        <f>rekapitulace!H8</f>
      </c>
      <c>
        <f>O85/100*I85</f>
      </c>
    </row>
    <row r="86" spans="1:16" ht="12.75" customHeight="1">
      <c r="A86" s="14"/>
      <c s="14"/>
      <c s="14" t="s">
        <v>41</v>
      </c>
      <c s="14"/>
      <c s="14" t="s">
        <v>129</v>
      </c>
      <c s="14"/>
      <c s="14"/>
      <c s="14"/>
      <c s="14">
        <f>SUM(I84:I85)</f>
      </c>
      <c r="P86">
        <f>ROUND(SUM(P84:P85),2)</f>
      </c>
    </row>
    <row r="88" spans="1:16" ht="12.75" customHeight="1">
      <c r="A88" s="14"/>
      <c s="14"/>
      <c s="14"/>
      <c s="14"/>
      <c s="14" t="s">
        <v>65</v>
      </c>
      <c s="14"/>
      <c s="14"/>
      <c s="14"/>
      <c s="14">
        <f>+I14+I23+I47+I54+I71+I76+I81+I86</f>
      </c>
      <c r="P88">
        <f>+P14+P23+P47+P54+P71+P76+P81+P86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5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274</v>
      </c>
      <c s="5"/>
      <c s="5" t="s">
        <v>275</v>
      </c>
    </row>
    <row r="6" spans="1:5" ht="12.75" customHeight="1">
      <c r="A6" t="s">
        <v>17</v>
      </c>
      <c r="C6" s="5" t="s">
        <v>274</v>
      </c>
      <c s="5"/>
      <c s="5" t="s">
        <v>275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276</v>
      </c>
      <c s="7" t="s">
        <v>277</v>
      </c>
      <c s="7" t="s">
        <v>46</v>
      </c>
      <c s="7" t="s">
        <v>278</v>
      </c>
      <c s="7" t="s">
        <v>62</v>
      </c>
      <c s="9">
        <v>1</v>
      </c>
      <c s="13"/>
      <c s="12">
        <f>ROUND((H12*G12),2)</f>
      </c>
      <c r="O12">
        <f>rekapitulace!H8</f>
      </c>
      <c>
        <f>O12/100*I12</f>
      </c>
    </row>
    <row r="13" spans="5:5" ht="51">
      <c r="E13" s="15" t="s">
        <v>279</v>
      </c>
    </row>
    <row r="14" spans="1:16" ht="12.75">
      <c r="A14" s="7">
        <v>2</v>
      </c>
      <c s="7" t="s">
        <v>276</v>
      </c>
      <c s="7" t="s">
        <v>280</v>
      </c>
      <c s="7" t="s">
        <v>46</v>
      </c>
      <c s="7" t="s">
        <v>281</v>
      </c>
      <c s="7" t="s">
        <v>59</v>
      </c>
      <c s="9">
        <v>1</v>
      </c>
      <c s="13"/>
      <c s="12">
        <f>ROUND((H14*G14),2)</f>
      </c>
      <c r="O14">
        <f>rekapitulace!H8</f>
      </c>
      <c>
        <f>O14/100*I14</f>
      </c>
    </row>
    <row r="15" spans="5:5" ht="51">
      <c r="E15" s="15" t="s">
        <v>282</v>
      </c>
    </row>
    <row r="16" spans="1:16" ht="12.75">
      <c r="A16" s="7">
        <v>3</v>
      </c>
      <c s="7" t="s">
        <v>276</v>
      </c>
      <c s="7" t="s">
        <v>63</v>
      </c>
      <c s="7" t="s">
        <v>46</v>
      </c>
      <c s="7" t="s">
        <v>64</v>
      </c>
      <c s="7" t="s">
        <v>59</v>
      </c>
      <c s="9">
        <v>1</v>
      </c>
      <c s="13"/>
      <c s="12">
        <f>ROUND((H16*G16),2)</f>
      </c>
      <c r="O16">
        <f>rekapitulace!H8</f>
      </c>
      <c>
        <f>O16/100*I16</f>
      </c>
    </row>
    <row r="17" spans="5:5" ht="51">
      <c r="E17" s="15" t="s">
        <v>283</v>
      </c>
    </row>
    <row r="18" spans="1:16" ht="12.75" customHeight="1">
      <c r="A18" s="14"/>
      <c s="14"/>
      <c s="14" t="s">
        <v>43</v>
      </c>
      <c s="14"/>
      <c s="14" t="s">
        <v>42</v>
      </c>
      <c s="14"/>
      <c s="14"/>
      <c s="14"/>
      <c s="14">
        <f>SUM(I12:I17)</f>
      </c>
      <c r="P18">
        <f>ROUND(SUM(P12:P17),2)</f>
      </c>
    </row>
    <row r="20" spans="1:9" ht="12.75" customHeight="1">
      <c r="A20" s="8"/>
      <c s="8"/>
      <c s="8" t="s">
        <v>23</v>
      </c>
      <c s="8"/>
      <c s="8" t="s">
        <v>72</v>
      </c>
      <c s="8"/>
      <c s="10"/>
      <c s="8"/>
      <c s="10"/>
    </row>
    <row r="21" spans="1:16" ht="12.75">
      <c r="A21" s="7">
        <v>4</v>
      </c>
      <c s="7" t="s">
        <v>276</v>
      </c>
      <c s="7" t="s">
        <v>149</v>
      </c>
      <c s="7" t="s">
        <v>46</v>
      </c>
      <c s="7" t="s">
        <v>284</v>
      </c>
      <c s="7" t="s">
        <v>70</v>
      </c>
      <c s="9">
        <v>2.695</v>
      </c>
      <c s="13"/>
      <c s="12">
        <f>ROUND((H21*G21),2)</f>
      </c>
      <c r="O21">
        <f>rekapitulace!H8</f>
      </c>
      <c>
        <f>O21/100*I21</f>
      </c>
    </row>
    <row r="22" spans="5:5" ht="76.5">
      <c r="E22" s="15" t="s">
        <v>285</v>
      </c>
    </row>
    <row r="23" spans="1:16" ht="12.75">
      <c r="A23" s="7">
        <v>5</v>
      </c>
      <c s="7" t="s">
        <v>44</v>
      </c>
      <c s="7" t="s">
        <v>286</v>
      </c>
      <c s="7" t="s">
        <v>46</v>
      </c>
      <c s="7" t="s">
        <v>287</v>
      </c>
      <c s="7" t="s">
        <v>70</v>
      </c>
      <c s="9">
        <v>2.695</v>
      </c>
      <c s="13"/>
      <c s="12">
        <f>ROUND((H23*G23),2)</f>
      </c>
      <c r="O23">
        <f>rekapitulace!H8</f>
      </c>
      <c>
        <f>O23/100*I23</f>
      </c>
    </row>
    <row r="24" spans="5:5" ht="76.5">
      <c r="E24" s="15" t="s">
        <v>285</v>
      </c>
    </row>
    <row r="25" spans="1:16" ht="12.75">
      <c r="A25" s="7">
        <v>6</v>
      </c>
      <c s="7" t="s">
        <v>44</v>
      </c>
      <c s="7" t="s">
        <v>288</v>
      </c>
      <c s="7" t="s">
        <v>46</v>
      </c>
      <c s="7" t="s">
        <v>289</v>
      </c>
      <c s="7" t="s">
        <v>70</v>
      </c>
      <c s="9">
        <v>81.6</v>
      </c>
      <c s="13"/>
      <c s="12">
        <f>ROUND((H25*G25),2)</f>
      </c>
      <c r="O25">
        <f>rekapitulace!H8</f>
      </c>
      <c>
        <f>O25/100*I25</f>
      </c>
    </row>
    <row r="26" spans="5:5" ht="216.75">
      <c r="E26" s="15" t="s">
        <v>290</v>
      </c>
    </row>
    <row r="27" spans="1:16" ht="12.75">
      <c r="A27" s="7">
        <v>7</v>
      </c>
      <c s="7" t="s">
        <v>44</v>
      </c>
      <c s="7" t="s">
        <v>291</v>
      </c>
      <c s="7" t="s">
        <v>46</v>
      </c>
      <c s="7" t="s">
        <v>292</v>
      </c>
      <c s="7" t="s">
        <v>70</v>
      </c>
      <c s="9">
        <v>21.9</v>
      </c>
      <c s="13"/>
      <c s="12">
        <f>ROUND((H27*G27),2)</f>
      </c>
      <c r="O27">
        <f>rekapitulace!H8</f>
      </c>
      <c>
        <f>O27/100*I27</f>
      </c>
    </row>
    <row r="28" spans="5:5" ht="216.75">
      <c r="E28" s="15" t="s">
        <v>293</v>
      </c>
    </row>
    <row r="29" spans="1:16" ht="12.75">
      <c r="A29" s="7">
        <v>8</v>
      </c>
      <c s="7" t="s">
        <v>276</v>
      </c>
      <c s="7" t="s">
        <v>294</v>
      </c>
      <c s="7" t="s">
        <v>46</v>
      </c>
      <c s="7" t="s">
        <v>295</v>
      </c>
      <c s="7" t="s">
        <v>70</v>
      </c>
      <c s="9">
        <v>59.7</v>
      </c>
      <c s="13"/>
      <c s="12">
        <f>ROUND((H29*G29),2)</f>
      </c>
      <c r="O29">
        <f>rekapitulace!H8</f>
      </c>
      <c>
        <f>O29/100*I29</f>
      </c>
    </row>
    <row r="30" spans="5:5" ht="216.75">
      <c r="E30" s="15" t="s">
        <v>296</v>
      </c>
    </row>
    <row r="31" spans="1:16" ht="12.75">
      <c r="A31" s="7">
        <v>9</v>
      </c>
      <c s="7" t="s">
        <v>276</v>
      </c>
      <c s="7" t="s">
        <v>297</v>
      </c>
      <c s="7" t="s">
        <v>46</v>
      </c>
      <c s="7" t="s">
        <v>298</v>
      </c>
      <c s="7" t="s">
        <v>87</v>
      </c>
      <c s="9">
        <v>99.5</v>
      </c>
      <c s="13"/>
      <c s="12">
        <f>ROUND((H31*G31),2)</f>
      </c>
      <c r="O31">
        <f>rekapitulace!H8</f>
      </c>
      <c>
        <f>O31/100*I31</f>
      </c>
    </row>
    <row r="32" spans="5:5" ht="204">
      <c r="E32" s="15" t="s">
        <v>299</v>
      </c>
    </row>
    <row r="33" spans="1:16" ht="12.75" customHeight="1">
      <c r="A33" s="14"/>
      <c s="14"/>
      <c s="14" t="s">
        <v>23</v>
      </c>
      <c s="14"/>
      <c s="14" t="s">
        <v>72</v>
      </c>
      <c s="14"/>
      <c s="14"/>
      <c s="14"/>
      <c s="14">
        <f>SUM(I21:I32)</f>
      </c>
      <c r="P33">
        <f>ROUND(SUM(P21:P32),2)</f>
      </c>
    </row>
    <row r="35" spans="1:9" ht="12.75" customHeight="1">
      <c r="A35" s="8"/>
      <c s="8"/>
      <c s="8" t="s">
        <v>34</v>
      </c>
      <c s="8"/>
      <c s="8" t="s">
        <v>92</v>
      </c>
      <c s="8"/>
      <c s="10"/>
      <c s="8"/>
      <c s="10"/>
    </row>
    <row r="36" spans="1:16" ht="12.75">
      <c r="A36" s="7">
        <v>10</v>
      </c>
      <c s="7" t="s">
        <v>276</v>
      </c>
      <c s="7" t="s">
        <v>300</v>
      </c>
      <c s="7" t="s">
        <v>46</v>
      </c>
      <c s="7" t="s">
        <v>301</v>
      </c>
      <c s="7" t="s">
        <v>70</v>
      </c>
      <c s="9">
        <v>2.695</v>
      </c>
      <c s="13"/>
      <c s="12">
        <f>ROUND((H36*G36),2)</f>
      </c>
      <c r="O36">
        <f>rekapitulace!H8</f>
      </c>
      <c>
        <f>O36/100*I36</f>
      </c>
    </row>
    <row r="37" spans="5:5" ht="76.5">
      <c r="E37" s="15" t="s">
        <v>285</v>
      </c>
    </row>
    <row r="38" spans="1:16" ht="12.75" customHeight="1">
      <c r="A38" s="14"/>
      <c s="14"/>
      <c s="14" t="s">
        <v>34</v>
      </c>
      <c s="14"/>
      <c s="14" t="s">
        <v>92</v>
      </c>
      <c s="14"/>
      <c s="14"/>
      <c s="14"/>
      <c s="14">
        <f>SUM(I36:I37)</f>
      </c>
      <c r="P38">
        <f>ROUND(SUM(P36:P37),2)</f>
      </c>
    </row>
    <row r="40" spans="1:9" ht="12.75" customHeight="1">
      <c r="A40" s="8"/>
      <c s="8"/>
      <c s="8" t="s">
        <v>37</v>
      </c>
      <c s="8"/>
      <c s="8" t="s">
        <v>119</v>
      </c>
      <c s="8"/>
      <c s="10"/>
      <c s="8"/>
      <c s="10"/>
    </row>
    <row r="41" spans="1:16" ht="12.75">
      <c r="A41" s="7">
        <v>11</v>
      </c>
      <c s="7" t="s">
        <v>276</v>
      </c>
      <c s="7" t="s">
        <v>302</v>
      </c>
      <c s="7" t="s">
        <v>46</v>
      </c>
      <c s="7" t="s">
        <v>303</v>
      </c>
      <c s="7" t="s">
        <v>87</v>
      </c>
      <c s="9">
        <v>5</v>
      </c>
      <c s="13"/>
      <c s="12">
        <f>ROUND((H41*G41),2)</f>
      </c>
      <c r="O41">
        <f>rekapitulace!H8</f>
      </c>
      <c>
        <f>O41/100*I41</f>
      </c>
    </row>
    <row r="42" spans="5:5" ht="76.5">
      <c r="E42" s="15" t="s">
        <v>304</v>
      </c>
    </row>
    <row r="43" spans="1:16" ht="12.75" customHeight="1">
      <c r="A43" s="14"/>
      <c s="14"/>
      <c s="14" t="s">
        <v>37</v>
      </c>
      <c s="14"/>
      <c s="14" t="s">
        <v>119</v>
      </c>
      <c s="14"/>
      <c s="14"/>
      <c s="14"/>
      <c s="14">
        <f>SUM(I41:I42)</f>
      </c>
      <c r="P43">
        <f>ROUND(SUM(P41:P42),2)</f>
      </c>
    </row>
    <row r="45" spans="1:9" ht="12.75" customHeight="1">
      <c r="A45" s="8"/>
      <c s="8"/>
      <c s="8" t="s">
        <v>39</v>
      </c>
      <c s="8"/>
      <c s="8" t="s">
        <v>213</v>
      </c>
      <c s="8"/>
      <c s="10"/>
      <c s="8"/>
      <c s="10"/>
    </row>
    <row r="46" spans="1:16" ht="12.75">
      <c r="A46" s="7">
        <v>12</v>
      </c>
      <c s="7" t="s">
        <v>276</v>
      </c>
      <c s="7" t="s">
        <v>305</v>
      </c>
      <c s="7" t="s">
        <v>46</v>
      </c>
      <c s="7" t="s">
        <v>306</v>
      </c>
      <c s="7" t="s">
        <v>132</v>
      </c>
      <c s="9">
        <v>50</v>
      </c>
      <c s="13"/>
      <c s="12">
        <f>ROUND((H46*G46),2)</f>
      </c>
      <c r="O46">
        <f>rekapitulace!H8</f>
      </c>
      <c>
        <f>O46/100*I46</f>
      </c>
    </row>
    <row r="47" spans="5:5" ht="140.25">
      <c r="E47" s="15" t="s">
        <v>307</v>
      </c>
    </row>
    <row r="48" spans="1:16" ht="12.75">
      <c r="A48" s="7">
        <v>13</v>
      </c>
      <c s="7" t="s">
        <v>276</v>
      </c>
      <c s="7" t="s">
        <v>308</v>
      </c>
      <c s="7" t="s">
        <v>46</v>
      </c>
      <c s="7" t="s">
        <v>309</v>
      </c>
      <c s="7" t="s">
        <v>132</v>
      </c>
      <c s="9">
        <v>11</v>
      </c>
      <c s="13"/>
      <c s="12">
        <f>ROUND((H48*G48),2)</f>
      </c>
      <c r="O48">
        <f>rekapitulace!H8</f>
      </c>
      <c>
        <f>O48/100*I48</f>
      </c>
    </row>
    <row r="49" spans="5:5" ht="76.5">
      <c r="E49" s="15" t="s">
        <v>310</v>
      </c>
    </row>
    <row r="50" spans="1:16" ht="12.75">
      <c r="A50" s="7">
        <v>14</v>
      </c>
      <c s="7" t="s">
        <v>276</v>
      </c>
      <c s="7" t="s">
        <v>311</v>
      </c>
      <c s="7" t="s">
        <v>46</v>
      </c>
      <c s="7" t="s">
        <v>312</v>
      </c>
      <c s="7" t="s">
        <v>132</v>
      </c>
      <c s="9">
        <v>297</v>
      </c>
      <c s="13"/>
      <c s="12">
        <f>ROUND((H50*G50),2)</f>
      </c>
      <c r="O50">
        <f>rekapitulace!H8</f>
      </c>
      <c>
        <f>O50/100*I50</f>
      </c>
    </row>
    <row r="51" spans="5:5" ht="89.25">
      <c r="E51" s="15" t="s">
        <v>313</v>
      </c>
    </row>
    <row r="52" spans="1:16" ht="12.75">
      <c r="A52" s="7">
        <v>15</v>
      </c>
      <c s="7" t="s">
        <v>276</v>
      </c>
      <c s="7" t="s">
        <v>314</v>
      </c>
      <c s="7" t="s">
        <v>46</v>
      </c>
      <c s="7" t="s">
        <v>315</v>
      </c>
      <c s="7" t="s">
        <v>132</v>
      </c>
      <c s="9">
        <v>11</v>
      </c>
      <c s="13"/>
      <c s="12">
        <f>ROUND((H52*G52),2)</f>
      </c>
      <c r="O52">
        <f>rekapitulace!H8</f>
      </c>
      <c>
        <f>O52/100*I52</f>
      </c>
    </row>
    <row r="53" spans="5:5" ht="76.5">
      <c r="E53" s="15" t="s">
        <v>310</v>
      </c>
    </row>
    <row r="54" spans="1:16" ht="12.75">
      <c r="A54" s="7">
        <v>16</v>
      </c>
      <c s="7" t="s">
        <v>276</v>
      </c>
      <c s="7" t="s">
        <v>316</v>
      </c>
      <c s="7" t="s">
        <v>46</v>
      </c>
      <c s="7" t="s">
        <v>317</v>
      </c>
      <c s="7" t="s">
        <v>132</v>
      </c>
      <c s="9">
        <v>270</v>
      </c>
      <c s="13"/>
      <c s="12">
        <f>ROUND((H54*G54),2)</f>
      </c>
      <c r="O54">
        <f>rekapitulace!H8</f>
      </c>
      <c>
        <f>O54/100*I54</f>
      </c>
    </row>
    <row r="55" spans="5:5" ht="51">
      <c r="E55" s="15" t="s">
        <v>318</v>
      </c>
    </row>
    <row r="56" spans="1:16" ht="12.75">
      <c r="A56" s="7">
        <v>17</v>
      </c>
      <c s="7" t="s">
        <v>276</v>
      </c>
      <c s="7" t="s">
        <v>319</v>
      </c>
      <c s="7" t="s">
        <v>46</v>
      </c>
      <c s="7" t="s">
        <v>320</v>
      </c>
      <c s="7" t="s">
        <v>62</v>
      </c>
      <c s="9">
        <v>5</v>
      </c>
      <c s="13"/>
      <c s="12">
        <f>ROUND((H56*G56),2)</f>
      </c>
      <c r="O56">
        <f>rekapitulace!H8</f>
      </c>
      <c>
        <f>O56/100*I56</f>
      </c>
    </row>
    <row r="57" spans="5:5" ht="51">
      <c r="E57" s="15" t="s">
        <v>321</v>
      </c>
    </row>
    <row r="58" spans="1:16" ht="12.75">
      <c r="A58" s="7">
        <v>18</v>
      </c>
      <c s="7" t="s">
        <v>276</v>
      </c>
      <c s="7" t="s">
        <v>322</v>
      </c>
      <c s="7" t="s">
        <v>46</v>
      </c>
      <c s="7" t="s">
        <v>323</v>
      </c>
      <c s="7" t="s">
        <v>132</v>
      </c>
      <c s="9">
        <v>308</v>
      </c>
      <c s="13"/>
      <c s="12">
        <f>ROUND((H58*G58),2)</f>
      </c>
      <c r="O58">
        <f>rekapitulace!H8</f>
      </c>
      <c>
        <f>O58/100*I58</f>
      </c>
    </row>
    <row r="59" spans="5:5" ht="178.5">
      <c r="E59" s="15" t="s">
        <v>324</v>
      </c>
    </row>
    <row r="60" spans="1:16" ht="12.75">
      <c r="A60" s="7">
        <v>19</v>
      </c>
      <c s="7" t="s">
        <v>276</v>
      </c>
      <c s="7" t="s">
        <v>325</v>
      </c>
      <c s="7" t="s">
        <v>46</v>
      </c>
      <c s="7" t="s">
        <v>326</v>
      </c>
      <c s="7" t="s">
        <v>62</v>
      </c>
      <c s="9">
        <v>7</v>
      </c>
      <c s="13"/>
      <c s="12">
        <f>ROUND((H60*G60),2)</f>
      </c>
      <c r="O60">
        <f>rekapitulace!H8</f>
      </c>
      <c>
        <f>O60/100*I60</f>
      </c>
    </row>
    <row r="61" spans="5:5" ht="165.75">
      <c r="E61" s="15" t="s">
        <v>327</v>
      </c>
    </row>
    <row r="62" spans="1:16" ht="12.75">
      <c r="A62" s="7">
        <v>20</v>
      </c>
      <c s="7" t="s">
        <v>276</v>
      </c>
      <c s="7" t="s">
        <v>328</v>
      </c>
      <c s="7" t="s">
        <v>46</v>
      </c>
      <c s="7" t="s">
        <v>329</v>
      </c>
      <c s="7" t="s">
        <v>132</v>
      </c>
      <c s="9">
        <v>710</v>
      </c>
      <c s="13"/>
      <c s="12">
        <f>ROUND((H62*G62),2)</f>
      </c>
      <c r="O62">
        <f>rekapitulace!H8</f>
      </c>
      <c>
        <f>O62/100*I62</f>
      </c>
    </row>
    <row r="63" spans="5:5" ht="306">
      <c r="E63" s="15" t="s">
        <v>330</v>
      </c>
    </row>
    <row r="64" spans="1:16" ht="12.75">
      <c r="A64" s="7">
        <v>21</v>
      </c>
      <c s="7" t="s">
        <v>276</v>
      </c>
      <c s="7" t="s">
        <v>331</v>
      </c>
      <c s="7" t="s">
        <v>46</v>
      </c>
      <c s="7" t="s">
        <v>332</v>
      </c>
      <c s="7" t="s">
        <v>132</v>
      </c>
      <c s="9">
        <v>520</v>
      </c>
      <c s="13"/>
      <c s="12">
        <f>ROUND((H64*G64),2)</f>
      </c>
      <c r="O64">
        <f>rekapitulace!H8</f>
      </c>
      <c>
        <f>O64/100*I64</f>
      </c>
    </row>
    <row r="65" spans="5:5" ht="229.5">
      <c r="E65" s="15" t="s">
        <v>333</v>
      </c>
    </row>
    <row r="66" spans="1:16" ht="12.75">
      <c r="A66" s="7">
        <v>22</v>
      </c>
      <c s="7" t="s">
        <v>276</v>
      </c>
      <c s="7" t="s">
        <v>334</v>
      </c>
      <c s="7" t="s">
        <v>46</v>
      </c>
      <c s="7" t="s">
        <v>335</v>
      </c>
      <c s="7" t="s">
        <v>62</v>
      </c>
      <c s="9">
        <v>8</v>
      </c>
      <c s="13"/>
      <c s="12">
        <f>ROUND((H66*G66),2)</f>
      </c>
      <c r="O66">
        <f>rekapitulace!H8</f>
      </c>
      <c>
        <f>O66/100*I66</f>
      </c>
    </row>
    <row r="67" spans="5:5" ht="89.25">
      <c r="E67" s="15" t="s">
        <v>336</v>
      </c>
    </row>
    <row r="68" spans="1:16" ht="12.75">
      <c r="A68" s="7">
        <v>23</v>
      </c>
      <c s="7" t="s">
        <v>276</v>
      </c>
      <c s="7" t="s">
        <v>337</v>
      </c>
      <c s="7" t="s">
        <v>46</v>
      </c>
      <c s="7" t="s">
        <v>338</v>
      </c>
      <c s="7" t="s">
        <v>62</v>
      </c>
      <c s="9">
        <v>12</v>
      </c>
      <c s="13"/>
      <c s="12">
        <f>ROUND((H68*G68),2)</f>
      </c>
      <c r="O68">
        <f>rekapitulace!H8</f>
      </c>
      <c>
        <f>O68/100*I68</f>
      </c>
    </row>
    <row r="69" spans="5:5" ht="89.25">
      <c r="E69" s="15" t="s">
        <v>339</v>
      </c>
    </row>
    <row r="70" spans="1:16" ht="12.75">
      <c r="A70" s="7">
        <v>24</v>
      </c>
      <c s="7" t="s">
        <v>276</v>
      </c>
      <c s="7" t="s">
        <v>340</v>
      </c>
      <c s="7" t="s">
        <v>46</v>
      </c>
      <c s="7" t="s">
        <v>341</v>
      </c>
      <c s="7" t="s">
        <v>132</v>
      </c>
      <c s="9">
        <v>65</v>
      </c>
      <c s="13"/>
      <c s="12">
        <f>ROUND((H70*G70),2)</f>
      </c>
      <c r="O70">
        <f>rekapitulace!H8</f>
      </c>
      <c>
        <f>O70/100*I70</f>
      </c>
    </row>
    <row r="71" spans="5:5" ht="89.25">
      <c r="E71" s="15" t="s">
        <v>342</v>
      </c>
    </row>
    <row r="72" spans="1:16" ht="12.75">
      <c r="A72" s="7">
        <v>25</v>
      </c>
      <c s="7" t="s">
        <v>276</v>
      </c>
      <c s="7" t="s">
        <v>343</v>
      </c>
      <c s="7" t="s">
        <v>46</v>
      </c>
      <c s="7" t="s">
        <v>344</v>
      </c>
      <c s="7" t="s">
        <v>62</v>
      </c>
      <c s="9">
        <v>20</v>
      </c>
      <c s="13"/>
      <c s="12">
        <f>ROUND((H72*G72),2)</f>
      </c>
      <c r="O72">
        <f>rekapitulace!H8</f>
      </c>
      <c>
        <f>O72/100*I72</f>
      </c>
    </row>
    <row r="73" spans="5:5" ht="153">
      <c r="E73" s="15" t="s">
        <v>345</v>
      </c>
    </row>
    <row r="74" spans="1:16" ht="12.75">
      <c r="A74" s="7">
        <v>26</v>
      </c>
      <c s="7" t="s">
        <v>276</v>
      </c>
      <c s="7" t="s">
        <v>346</v>
      </c>
      <c s="7" t="s">
        <v>46</v>
      </c>
      <c s="7" t="s">
        <v>347</v>
      </c>
      <c s="7" t="s">
        <v>62</v>
      </c>
      <c s="9">
        <v>5</v>
      </c>
      <c s="13"/>
      <c s="12">
        <f>ROUND((H74*G74),2)</f>
      </c>
      <c r="O74">
        <f>rekapitulace!H8</f>
      </c>
      <c>
        <f>O74/100*I74</f>
      </c>
    </row>
    <row r="75" spans="5:5" ht="140.25">
      <c r="E75" s="15" t="s">
        <v>348</v>
      </c>
    </row>
    <row r="76" spans="1:16" ht="12.75">
      <c r="A76" s="7">
        <v>27</v>
      </c>
      <c s="7" t="s">
        <v>276</v>
      </c>
      <c s="7" t="s">
        <v>349</v>
      </c>
      <c s="7" t="s">
        <v>46</v>
      </c>
      <c s="7" t="s">
        <v>350</v>
      </c>
      <c s="7" t="s">
        <v>62</v>
      </c>
      <c s="9">
        <v>7</v>
      </c>
      <c s="13"/>
      <c s="12">
        <f>ROUND((H76*G76),2)</f>
      </c>
      <c r="O76">
        <f>rekapitulace!H8</f>
      </c>
      <c>
        <f>O76/100*I76</f>
      </c>
    </row>
    <row r="77" spans="5:5" ht="204">
      <c r="E77" s="15" t="s">
        <v>351</v>
      </c>
    </row>
    <row r="78" spans="1:16" ht="12.75">
      <c r="A78" s="7">
        <v>28</v>
      </c>
      <c s="7" t="s">
        <v>276</v>
      </c>
      <c s="7" t="s">
        <v>352</v>
      </c>
      <c s="7" t="s">
        <v>46</v>
      </c>
      <c s="7" t="s">
        <v>353</v>
      </c>
      <c s="7" t="s">
        <v>62</v>
      </c>
      <c s="9">
        <v>80</v>
      </c>
      <c s="13"/>
      <c s="12">
        <f>ROUND((H78*G78),2)</f>
      </c>
      <c r="O78">
        <f>rekapitulace!H8</f>
      </c>
      <c>
        <f>O78/100*I78</f>
      </c>
    </row>
    <row r="79" spans="5:5" ht="140.25">
      <c r="E79" s="15" t="s">
        <v>354</v>
      </c>
    </row>
    <row r="80" spans="1:16" ht="12.75">
      <c r="A80" s="7">
        <v>29</v>
      </c>
      <c s="7" t="s">
        <v>276</v>
      </c>
      <c s="7" t="s">
        <v>355</v>
      </c>
      <c s="7" t="s">
        <v>46</v>
      </c>
      <c s="7" t="s">
        <v>356</v>
      </c>
      <c s="7" t="s">
        <v>62</v>
      </c>
      <c s="9">
        <v>5</v>
      </c>
      <c s="13"/>
      <c s="12">
        <f>ROUND((H80*G80),2)</f>
      </c>
      <c r="O80">
        <f>rekapitulace!H8</f>
      </c>
      <c>
        <f>O80/100*I80</f>
      </c>
    </row>
    <row r="81" spans="5:5" ht="140.25">
      <c r="E81" s="15" t="s">
        <v>357</v>
      </c>
    </row>
    <row r="82" spans="1:16" ht="12.75">
      <c r="A82" s="7">
        <v>30</v>
      </c>
      <c s="7" t="s">
        <v>276</v>
      </c>
      <c s="7" t="s">
        <v>358</v>
      </c>
      <c s="7" t="s">
        <v>46</v>
      </c>
      <c s="7" t="s">
        <v>359</v>
      </c>
      <c s="7" t="s">
        <v>62</v>
      </c>
      <c s="9">
        <v>3</v>
      </c>
      <c s="13"/>
      <c s="12">
        <f>ROUND((H82*G82),2)</f>
      </c>
      <c r="O82">
        <f>rekapitulace!H8</f>
      </c>
      <c>
        <f>O82/100*I82</f>
      </c>
    </row>
    <row r="83" spans="5:5" ht="204">
      <c r="E83" s="15" t="s">
        <v>360</v>
      </c>
    </row>
    <row r="84" spans="1:16" ht="12.75">
      <c r="A84" s="7">
        <v>31</v>
      </c>
      <c s="7" t="s">
        <v>276</v>
      </c>
      <c s="7" t="s">
        <v>361</v>
      </c>
      <c s="7" t="s">
        <v>46</v>
      </c>
      <c s="7" t="s">
        <v>362</v>
      </c>
      <c s="7" t="s">
        <v>62</v>
      </c>
      <c s="9">
        <v>2</v>
      </c>
      <c s="13"/>
      <c s="12">
        <f>ROUND((H84*G84),2)</f>
      </c>
      <c r="O84">
        <f>rekapitulace!H8</f>
      </c>
      <c>
        <f>O84/100*I84</f>
      </c>
    </row>
    <row r="85" spans="5:5" ht="25.5">
      <c r="E85" s="15" t="s">
        <v>363</v>
      </c>
    </row>
    <row r="86" spans="1:16" ht="12.75">
      <c r="A86" s="7">
        <v>32</v>
      </c>
      <c s="7" t="s">
        <v>276</v>
      </c>
      <c s="7" t="s">
        <v>364</v>
      </c>
      <c s="7" t="s">
        <v>46</v>
      </c>
      <c s="7" t="s">
        <v>365</v>
      </c>
      <c s="7" t="s">
        <v>62</v>
      </c>
      <c s="9">
        <v>1</v>
      </c>
      <c s="13"/>
      <c s="12">
        <f>ROUND((H86*G86),2)</f>
      </c>
      <c r="O86">
        <f>rekapitulace!H8</f>
      </c>
      <c>
        <f>O86/100*I86</f>
      </c>
    </row>
    <row r="87" spans="5:5" ht="25.5">
      <c r="E87" s="15" t="s">
        <v>366</v>
      </c>
    </row>
    <row r="88" spans="1:16" ht="12.75">
      <c r="A88" s="7">
        <v>33</v>
      </c>
      <c s="7" t="s">
        <v>276</v>
      </c>
      <c s="7" t="s">
        <v>367</v>
      </c>
      <c s="7" t="s">
        <v>46</v>
      </c>
      <c s="7" t="s">
        <v>368</v>
      </c>
      <c s="7" t="s">
        <v>62</v>
      </c>
      <c s="9">
        <v>1</v>
      </c>
      <c s="13"/>
      <c s="12">
        <f>ROUND((H88*G88),2)</f>
      </c>
      <c r="O88">
        <f>rekapitulace!H8</f>
      </c>
      <c>
        <f>O88/100*I88</f>
      </c>
    </row>
    <row r="89" spans="5:5" ht="25.5">
      <c r="E89" s="15" t="s">
        <v>366</v>
      </c>
    </row>
    <row r="90" spans="1:16" ht="12.75">
      <c r="A90" s="7">
        <v>34</v>
      </c>
      <c s="7" t="s">
        <v>276</v>
      </c>
      <c s="7" t="s">
        <v>369</v>
      </c>
      <c s="7" t="s">
        <v>46</v>
      </c>
      <c s="7" t="s">
        <v>370</v>
      </c>
      <c s="7" t="s">
        <v>371</v>
      </c>
      <c s="9">
        <v>10</v>
      </c>
      <c s="13"/>
      <c s="12">
        <f>ROUND((H90*G90),2)</f>
      </c>
      <c r="O90">
        <f>rekapitulace!H8</f>
      </c>
      <c>
        <f>O90/100*I90</f>
      </c>
    </row>
    <row r="91" spans="5:5" ht="25.5">
      <c r="E91" s="15" t="s">
        <v>372</v>
      </c>
    </row>
    <row r="92" spans="1:16" ht="12.75">
      <c r="A92" s="7">
        <v>35</v>
      </c>
      <c s="7" t="s">
        <v>276</v>
      </c>
      <c s="7" t="s">
        <v>373</v>
      </c>
      <c s="7" t="s">
        <v>46</v>
      </c>
      <c s="7" t="s">
        <v>374</v>
      </c>
      <c s="7" t="s">
        <v>371</v>
      </c>
      <c s="9">
        <v>10</v>
      </c>
      <c s="13"/>
      <c s="12">
        <f>ROUND((H92*G92),2)</f>
      </c>
      <c r="O92">
        <f>rekapitulace!H8</f>
      </c>
      <c>
        <f>O92/100*I92</f>
      </c>
    </row>
    <row r="93" spans="5:5" ht="25.5">
      <c r="E93" s="15" t="s">
        <v>372</v>
      </c>
    </row>
    <row r="94" spans="1:16" ht="12.75">
      <c r="A94" s="7">
        <v>36</v>
      </c>
      <c s="7" t="s">
        <v>276</v>
      </c>
      <c s="7" t="s">
        <v>375</v>
      </c>
      <c s="7" t="s">
        <v>46</v>
      </c>
      <c s="7" t="s">
        <v>376</v>
      </c>
      <c s="7" t="s">
        <v>132</v>
      </c>
      <c s="9">
        <v>308</v>
      </c>
      <c s="13"/>
      <c s="12">
        <f>ROUND((H94*G94),2)</f>
      </c>
      <c r="O94">
        <f>rekapitulace!H8</f>
      </c>
      <c>
        <f>O94/100*I94</f>
      </c>
    </row>
    <row r="95" spans="5:5" ht="63.75">
      <c r="E95" s="15" t="s">
        <v>377</v>
      </c>
    </row>
    <row r="96" spans="1:16" ht="12.75">
      <c r="A96" s="7">
        <v>37</v>
      </c>
      <c s="7" t="s">
        <v>276</v>
      </c>
      <c s="7" t="s">
        <v>378</v>
      </c>
      <c s="7" t="s">
        <v>46</v>
      </c>
      <c s="7" t="s">
        <v>379</v>
      </c>
      <c s="7" t="s">
        <v>62</v>
      </c>
      <c s="9">
        <v>152</v>
      </c>
      <c s="13"/>
      <c s="12">
        <f>ROUND((H96*G96),2)</f>
      </c>
      <c r="O96">
        <f>rekapitulace!H8</f>
      </c>
      <c>
        <f>O96/100*I96</f>
      </c>
    </row>
    <row r="97" spans="5:5" ht="89.25">
      <c r="E97" s="15" t="s">
        <v>380</v>
      </c>
    </row>
    <row r="98" spans="1:16" ht="12.75">
      <c r="A98" s="7">
        <v>39</v>
      </c>
      <c s="7" t="s">
        <v>276</v>
      </c>
      <c s="7" t="s">
        <v>381</v>
      </c>
      <c s="7" t="s">
        <v>46</v>
      </c>
      <c s="7" t="s">
        <v>382</v>
      </c>
      <c s="7" t="s">
        <v>62</v>
      </c>
      <c s="9">
        <v>2</v>
      </c>
      <c s="13"/>
      <c s="12">
        <f>ROUND((H98*G98),2)</f>
      </c>
      <c r="O98">
        <f>rekapitulace!H8</f>
      </c>
      <c>
        <f>O98/100*I98</f>
      </c>
    </row>
    <row r="99" spans="5:5" ht="204">
      <c r="E99" s="15" t="s">
        <v>383</v>
      </c>
    </row>
    <row r="100" spans="1:16" ht="12.75">
      <c r="A100" s="7">
        <v>40</v>
      </c>
      <c s="7" t="s">
        <v>276</v>
      </c>
      <c s="7" t="s">
        <v>384</v>
      </c>
      <c s="7" t="s">
        <v>46</v>
      </c>
      <c s="7" t="s">
        <v>385</v>
      </c>
      <c s="7" t="s">
        <v>132</v>
      </c>
      <c s="9">
        <v>165</v>
      </c>
      <c s="13"/>
      <c s="12">
        <f>ROUND((H100*G100),2)</f>
      </c>
      <c r="O100">
        <f>rekapitulace!H8</f>
      </c>
      <c>
        <f>O100/100*I100</f>
      </c>
    </row>
    <row r="101" spans="5:5" ht="178.5">
      <c r="E101" s="15" t="s">
        <v>386</v>
      </c>
    </row>
    <row r="102" spans="1:16" ht="12.75">
      <c r="A102" s="7">
        <v>41</v>
      </c>
      <c s="7" t="s">
        <v>276</v>
      </c>
      <c s="7" t="s">
        <v>387</v>
      </c>
      <c s="7" t="s">
        <v>46</v>
      </c>
      <c s="7" t="s">
        <v>341</v>
      </c>
      <c s="7" t="s">
        <v>132</v>
      </c>
      <c s="9">
        <v>165</v>
      </c>
      <c s="13"/>
      <c s="12">
        <f>ROUND((H102*G102),2)</f>
      </c>
      <c r="O102">
        <f>rekapitulace!H8</f>
      </c>
      <c>
        <f>O102/100*I102</f>
      </c>
    </row>
    <row r="103" spans="5:5" ht="63.75">
      <c r="E103" s="15" t="s">
        <v>388</v>
      </c>
    </row>
    <row r="104" spans="1:16" ht="12.75">
      <c r="A104" s="7">
        <v>42</v>
      </c>
      <c s="7" t="s">
        <v>276</v>
      </c>
      <c s="7" t="s">
        <v>389</v>
      </c>
      <c s="7" t="s">
        <v>46</v>
      </c>
      <c s="7" t="s">
        <v>390</v>
      </c>
      <c s="7" t="s">
        <v>62</v>
      </c>
      <c s="9">
        <v>85</v>
      </c>
      <c s="13"/>
      <c s="12">
        <f>ROUND((H104*G104),2)</f>
      </c>
      <c r="O104">
        <f>rekapitulace!H8</f>
      </c>
      <c>
        <f>O104/100*I104</f>
      </c>
    </row>
    <row r="105" spans="5:5" ht="229.5">
      <c r="E105" s="15" t="s">
        <v>391</v>
      </c>
    </row>
    <row r="106" spans="1:16" ht="12.75">
      <c r="A106" s="7">
        <v>43</v>
      </c>
      <c s="7" t="s">
        <v>276</v>
      </c>
      <c s="7" t="s">
        <v>392</v>
      </c>
      <c s="7" t="s">
        <v>46</v>
      </c>
      <c s="7" t="s">
        <v>393</v>
      </c>
      <c s="7" t="s">
        <v>62</v>
      </c>
      <c s="9">
        <v>1</v>
      </c>
      <c s="13"/>
      <c s="12">
        <f>ROUND((H106*G106),2)</f>
      </c>
      <c r="O106">
        <f>rekapitulace!H8</f>
      </c>
      <c>
        <f>O106/100*I106</f>
      </c>
    </row>
    <row r="107" spans="5:5" ht="153">
      <c r="E107" s="15" t="s">
        <v>394</v>
      </c>
    </row>
    <row r="108" spans="1:16" ht="12.75" customHeight="1">
      <c r="A108" s="14"/>
      <c s="14"/>
      <c s="14" t="s">
        <v>39</v>
      </c>
      <c s="14"/>
      <c s="14" t="s">
        <v>213</v>
      </c>
      <c s="14"/>
      <c s="14"/>
      <c s="14"/>
      <c s="14">
        <f>SUM(I46:I107)</f>
      </c>
      <c r="P108">
        <f>ROUND(SUM(P46:P107),2)</f>
      </c>
    </row>
    <row r="110" spans="1:9" ht="12.75" customHeight="1">
      <c r="A110" s="8"/>
      <c s="8"/>
      <c s="8" t="s">
        <v>40</v>
      </c>
      <c s="8"/>
      <c s="8" t="s">
        <v>221</v>
      </c>
      <c s="8"/>
      <c s="10"/>
      <c s="8"/>
      <c s="10"/>
    </row>
    <row r="111" spans="1:16" ht="12.75">
      <c r="A111" s="7">
        <v>38</v>
      </c>
      <c s="7" t="s">
        <v>276</v>
      </c>
      <c s="7" t="s">
        <v>395</v>
      </c>
      <c s="7" t="s">
        <v>46</v>
      </c>
      <c s="7" t="s">
        <v>396</v>
      </c>
      <c s="7" t="s">
        <v>70</v>
      </c>
      <c s="9">
        <v>2</v>
      </c>
      <c s="13"/>
      <c s="12">
        <f>ROUND((H111*G111),2)</f>
      </c>
      <c r="O111">
        <f>rekapitulace!H8</f>
      </c>
      <c>
        <f>O111/100*I111</f>
      </c>
    </row>
    <row r="112" spans="5:5" ht="89.25">
      <c r="E112" s="15" t="s">
        <v>397</v>
      </c>
    </row>
    <row r="113" spans="1:16" ht="12.75" customHeight="1">
      <c r="A113" s="14"/>
      <c s="14"/>
      <c s="14" t="s">
        <v>40</v>
      </c>
      <c s="14"/>
      <c s="14" t="s">
        <v>221</v>
      </c>
      <c s="14"/>
      <c s="14"/>
      <c s="14"/>
      <c s="14">
        <f>SUM(I111:I112)</f>
      </c>
      <c r="P113">
        <f>ROUND(SUM(P111:P112),2)</f>
      </c>
    </row>
    <row r="115" spans="1:16" ht="12.75" customHeight="1">
      <c r="A115" s="14"/>
      <c s="14"/>
      <c s="14"/>
      <c s="14"/>
      <c s="14" t="s">
        <v>65</v>
      </c>
      <c s="14"/>
      <c s="14"/>
      <c s="14"/>
      <c s="14">
        <f>+I18+I33+I38+I43+I108+I113</f>
      </c>
      <c r="P115">
        <f>+P18+P33+P38+P43+P108+P113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