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91.1 - Stavební úpravy ko..." sheetId="2" r:id="rId2"/>
    <sheet name="91.2 - VRN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'91.1 - Stavební úpravy ko...'!$C$85:$K$285</definedName>
    <definedName name="_xlnm.Print_Area" localSheetId="1">'91.1 - Stavební úpravy ko...'!$C$4:$J$39,'91.1 - Stavební úpravy ko...'!$C$45:$J$67,'91.1 - Stavební úpravy ko...'!$C$73:$J$285</definedName>
    <definedName name="_xlnm.Print_Titles" localSheetId="1">'91.1 - Stavební úpravy ko...'!$85:$85</definedName>
    <definedName name="_xlnm._FilterDatabase" localSheetId="2" hidden="1">'91.2 - VRN'!$C$80:$K$96</definedName>
    <definedName name="_xlnm.Print_Area" localSheetId="2">'91.2 - VRN'!$C$4:$J$39,'91.2 - VRN'!$C$45:$J$62,'91.2 - VRN'!$C$68:$J$96</definedName>
    <definedName name="_xlnm.Print_Titles" localSheetId="2">'91.2 - VRN'!$80:$80</definedName>
    <definedName name="_xlnm.Print_Area" localSheetId="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0"/>
  <c r="BH90"/>
  <c r="BG90"/>
  <c r="BF90"/>
  <c r="T90"/>
  <c r="R90"/>
  <c r="P90"/>
  <c r="BI89"/>
  <c r="BH89"/>
  <c r="BG89"/>
  <c r="BF89"/>
  <c r="T89"/>
  <c r="R89"/>
  <c r="P89"/>
  <c r="BI87"/>
  <c r="BH87"/>
  <c r="BG87"/>
  <c r="BF87"/>
  <c r="T87"/>
  <c r="R87"/>
  <c r="P87"/>
  <c r="BI86"/>
  <c r="BH86"/>
  <c r="BG86"/>
  <c r="BF86"/>
  <c r="T86"/>
  <c r="R86"/>
  <c r="P86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78"/>
  <c r="J17"/>
  <c r="J12"/>
  <c r="J52"/>
  <c r="E7"/>
  <c r="E48"/>
  <c i="2" r="J37"/>
  <c r="J36"/>
  <c i="1" r="AY55"/>
  <c i="2" r="J35"/>
  <c i="1" r="AX55"/>
  <c i="2" r="BI283"/>
  <c r="BH283"/>
  <c r="BG283"/>
  <c r="BF283"/>
  <c r="T283"/>
  <c r="T282"/>
  <c r="R283"/>
  <c r="R282"/>
  <c r="P283"/>
  <c r="P282"/>
  <c r="BI279"/>
  <c r="BH279"/>
  <c r="BG279"/>
  <c r="BF279"/>
  <c r="T279"/>
  <c r="R279"/>
  <c r="P279"/>
  <c r="BI276"/>
  <c r="BH276"/>
  <c r="BG276"/>
  <c r="BF276"/>
  <c r="T276"/>
  <c r="R276"/>
  <c r="P276"/>
  <c r="BI273"/>
  <c r="BH273"/>
  <c r="BG273"/>
  <c r="BF273"/>
  <c r="T273"/>
  <c r="R273"/>
  <c r="P273"/>
  <c r="BI269"/>
  <c r="BH269"/>
  <c r="BG269"/>
  <c r="BF269"/>
  <c r="T269"/>
  <c r="R269"/>
  <c r="P269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57"/>
  <c r="BH257"/>
  <c r="BG257"/>
  <c r="BF257"/>
  <c r="T257"/>
  <c r="R257"/>
  <c r="P257"/>
  <c r="BI254"/>
  <c r="BH254"/>
  <c r="BG254"/>
  <c r="BF254"/>
  <c r="T254"/>
  <c r="R254"/>
  <c r="P254"/>
  <c r="BI251"/>
  <c r="BH251"/>
  <c r="BG251"/>
  <c r="BF251"/>
  <c r="T251"/>
  <c r="R251"/>
  <c r="P251"/>
  <c r="BI249"/>
  <c r="BH249"/>
  <c r="BG249"/>
  <c r="BF249"/>
  <c r="T249"/>
  <c r="R249"/>
  <c r="P249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5"/>
  <c r="BH235"/>
  <c r="BG235"/>
  <c r="BF235"/>
  <c r="T235"/>
  <c r="R235"/>
  <c r="P235"/>
  <c r="BI232"/>
  <c r="BH232"/>
  <c r="BG232"/>
  <c r="BF232"/>
  <c r="T232"/>
  <c r="R232"/>
  <c r="P232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1"/>
  <c r="BH221"/>
  <c r="BG221"/>
  <c r="BF221"/>
  <c r="T221"/>
  <c r="R221"/>
  <c r="P221"/>
  <c r="BI218"/>
  <c r="BH218"/>
  <c r="BG218"/>
  <c r="BF218"/>
  <c r="T218"/>
  <c r="R218"/>
  <c r="P218"/>
  <c r="BI216"/>
  <c r="BH216"/>
  <c r="BG216"/>
  <c r="BF216"/>
  <c r="T216"/>
  <c r="R216"/>
  <c r="P216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6"/>
  <c r="BH186"/>
  <c r="BG186"/>
  <c r="BF186"/>
  <c r="T186"/>
  <c r="R186"/>
  <c r="P186"/>
  <c r="BI183"/>
  <c r="BH183"/>
  <c r="BG183"/>
  <c r="BF183"/>
  <c r="T183"/>
  <c r="R183"/>
  <c r="P183"/>
  <c r="BI181"/>
  <c r="BH181"/>
  <c r="BG181"/>
  <c r="BF181"/>
  <c r="T181"/>
  <c r="R181"/>
  <c r="P181"/>
  <c r="BI178"/>
  <c r="BH178"/>
  <c r="BG178"/>
  <c r="BF178"/>
  <c r="T178"/>
  <c r="R178"/>
  <c r="P178"/>
  <c r="BI175"/>
  <c r="BH175"/>
  <c r="BG175"/>
  <c r="BF175"/>
  <c r="T175"/>
  <c r="R175"/>
  <c r="P175"/>
  <c r="BI172"/>
  <c r="BH172"/>
  <c r="BG172"/>
  <c r="BF172"/>
  <c r="T172"/>
  <c r="R172"/>
  <c r="P172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3"/>
  <c r="BH153"/>
  <c r="BG153"/>
  <c r="BF153"/>
  <c r="T153"/>
  <c r="R153"/>
  <c r="P153"/>
  <c r="BI148"/>
  <c r="BH148"/>
  <c r="BG148"/>
  <c r="BF148"/>
  <c r="T148"/>
  <c r="R148"/>
  <c r="P148"/>
  <c r="BI145"/>
  <c r="BH145"/>
  <c r="BG145"/>
  <c r="BF145"/>
  <c r="T145"/>
  <c r="R145"/>
  <c r="P145"/>
  <c r="BI143"/>
  <c r="BH143"/>
  <c r="BG143"/>
  <c r="BF143"/>
  <c r="T143"/>
  <c r="R143"/>
  <c r="P143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5"/>
  <c r="BH125"/>
  <c r="BG125"/>
  <c r="BF125"/>
  <c r="T125"/>
  <c r="R125"/>
  <c r="P125"/>
  <c r="BI122"/>
  <c r="BH122"/>
  <c r="BG122"/>
  <c r="BF122"/>
  <c r="T122"/>
  <c r="R122"/>
  <c r="P122"/>
  <c r="BI120"/>
  <c r="BH120"/>
  <c r="BG120"/>
  <c r="BF120"/>
  <c r="T120"/>
  <c r="R120"/>
  <c r="P120"/>
  <c r="BI117"/>
  <c r="BH117"/>
  <c r="BG117"/>
  <c r="BF117"/>
  <c r="T117"/>
  <c r="R117"/>
  <c r="P117"/>
  <c r="BI114"/>
  <c r="BH114"/>
  <c r="BG114"/>
  <c r="BF114"/>
  <c r="T114"/>
  <c r="R114"/>
  <c r="P114"/>
  <c r="BI112"/>
  <c r="BH112"/>
  <c r="BG112"/>
  <c r="BF112"/>
  <c r="T112"/>
  <c r="R112"/>
  <c r="P112"/>
  <c r="BI109"/>
  <c r="BH109"/>
  <c r="BG109"/>
  <c r="BF109"/>
  <c r="T109"/>
  <c r="R109"/>
  <c r="P109"/>
  <c r="BI106"/>
  <c r="BH106"/>
  <c r="BG106"/>
  <c r="BF106"/>
  <c r="T106"/>
  <c r="R106"/>
  <c r="P106"/>
  <c r="BI102"/>
  <c r="BH102"/>
  <c r="BG102"/>
  <c r="BF102"/>
  <c r="T102"/>
  <c r="R102"/>
  <c r="P102"/>
  <c r="BI98"/>
  <c r="BH98"/>
  <c r="BG98"/>
  <c r="BF98"/>
  <c r="T98"/>
  <c r="R98"/>
  <c r="P98"/>
  <c r="BI95"/>
  <c r="BH95"/>
  <c r="BG95"/>
  <c r="BF95"/>
  <c r="T95"/>
  <c r="R95"/>
  <c r="P95"/>
  <c r="BI92"/>
  <c r="BH92"/>
  <c r="BG92"/>
  <c r="BF92"/>
  <c r="T92"/>
  <c r="R92"/>
  <c r="P92"/>
  <c r="BI89"/>
  <c r="BH89"/>
  <c r="BG89"/>
  <c r="BF89"/>
  <c r="T89"/>
  <c r="R89"/>
  <c r="P89"/>
  <c r="J83"/>
  <c r="J82"/>
  <c r="F82"/>
  <c r="F80"/>
  <c r="E78"/>
  <c r="J55"/>
  <c r="J54"/>
  <c r="F54"/>
  <c r="F52"/>
  <c r="E50"/>
  <c r="J18"/>
  <c r="E18"/>
  <c r="F83"/>
  <c r="J17"/>
  <c r="J12"/>
  <c r="J80"/>
  <c r="E7"/>
  <c r="E76"/>
  <c i="1" r="L50"/>
  <c r="AM50"/>
  <c r="AM49"/>
  <c r="L49"/>
  <c r="AM47"/>
  <c r="L47"/>
  <c r="L45"/>
  <c r="L44"/>
  <c i="2" r="BK169"/>
  <c r="J109"/>
  <c r="J283"/>
  <c r="J260"/>
  <c r="J235"/>
  <c r="J209"/>
  <c r="J172"/>
  <c r="J114"/>
  <c r="BK194"/>
  <c r="J156"/>
  <c r="BK117"/>
  <c i="3" r="J86"/>
  <c i="2" r="J273"/>
  <c r="J249"/>
  <c r="BK232"/>
  <c r="J216"/>
  <c r="J197"/>
  <c r="J145"/>
  <c r="J98"/>
  <c i="3" r="J89"/>
  <c i="2" r="BK279"/>
  <c r="J254"/>
  <c r="BK235"/>
  <c r="BK211"/>
  <c r="J166"/>
  <c r="J112"/>
  <c r="BK191"/>
  <c r="BK139"/>
  <c r="BK98"/>
  <c r="J199"/>
  <c r="BK148"/>
  <c i="3" r="J92"/>
  <c i="2" r="J178"/>
  <c r="J128"/>
  <c i="3" r="J84"/>
  <c i="2" r="BK251"/>
  <c r="BK221"/>
  <c r="J194"/>
  <c r="J163"/>
  <c r="BK106"/>
  <c r="BK175"/>
  <c r="BK131"/>
  <c r="J89"/>
  <c r="BK283"/>
  <c r="J263"/>
  <c r="J238"/>
  <c r="J227"/>
  <c r="J211"/>
  <c r="BK160"/>
  <c r="J122"/>
  <c i="3" r="BK89"/>
  <c r="BK84"/>
  <c i="2" r="BK260"/>
  <c r="BK249"/>
  <c r="BK225"/>
  <c r="BK202"/>
  <c r="J158"/>
  <c r="J102"/>
  <c r="J160"/>
  <c r="BK109"/>
  <c r="J218"/>
  <c r="BK178"/>
  <c r="J125"/>
  <c i="3" r="BK95"/>
  <c i="2" r="BK145"/>
  <c r="BK95"/>
  <c r="BK273"/>
  <c r="J242"/>
  <c r="BK216"/>
  <c r="BK199"/>
  <c r="BK143"/>
  <c r="F34"/>
  <c r="J257"/>
  <c r="J232"/>
  <c r="BK207"/>
  <c r="J175"/>
  <c r="J120"/>
  <c r="BK181"/>
  <c r="BK128"/>
  <c r="J92"/>
  <c r="BK188"/>
  <c r="J136"/>
  <c r="J95"/>
  <c r="BK136"/>
  <c i="3" r="J94"/>
  <c i="2" r="J269"/>
  <c r="BK244"/>
  <c r="J225"/>
  <c r="BK186"/>
  <c r="BK153"/>
  <c r="BK92"/>
  <c r="BK163"/>
  <c r="BK125"/>
  <c i="3" r="BK87"/>
  <c i="2" r="BK276"/>
  <c r="BK257"/>
  <c r="BK240"/>
  <c r="BK223"/>
  <c r="J207"/>
  <c r="BK183"/>
  <c r="J134"/>
  <c r="BK89"/>
  <c r="J276"/>
  <c r="J240"/>
  <c r="BK213"/>
  <c r="J191"/>
  <c r="J148"/>
  <c i="1" r="AS54"/>
  <c i="2" r="BK209"/>
  <c r="BK158"/>
  <c r="J106"/>
  <c i="3" r="J87"/>
  <c i="2" r="BK156"/>
  <c i="3" r="BK92"/>
  <c i="2" r="BK263"/>
  <c r="BK246"/>
  <c r="BK227"/>
  <c r="BK205"/>
  <c r="BK134"/>
  <c r="F37"/>
  <c r="J169"/>
  <c r="BK120"/>
  <c r="J205"/>
  <c r="BK166"/>
  <c r="BK114"/>
  <c i="3" r="BK86"/>
  <c i="2" r="J188"/>
  <c r="J117"/>
  <c r="J279"/>
  <c r="BK254"/>
  <c r="BK238"/>
  <c r="J213"/>
  <c r="J181"/>
  <c r="BK122"/>
  <c r="J186"/>
  <c r="J143"/>
  <c r="BK102"/>
  <c i="3" r="J90"/>
  <c i="2" r="BK266"/>
  <c r="J251"/>
  <c r="J244"/>
  <c r="J221"/>
  <c r="J202"/>
  <c r="BK172"/>
  <c r="BK112"/>
  <c i="3" r="BK90"/>
  <c r="J95"/>
  <c i="2" r="BK269"/>
  <c r="J246"/>
  <c r="BK218"/>
  <c r="J183"/>
  <c r="J131"/>
  <c r="F35"/>
  <c r="J34"/>
  <c r="J266"/>
  <c r="BK242"/>
  <c r="J223"/>
  <c r="BK197"/>
  <c r="J139"/>
  <c i="3" r="BK94"/>
  <c i="2" r="J153"/>
  <c r="F36"/>
  <c l="1" r="T88"/>
  <c r="R193"/>
  <c r="P272"/>
  <c r="T152"/>
  <c r="T231"/>
  <c r="BK88"/>
  <c r="BK152"/>
  <c r="J152"/>
  <c r="J62"/>
  <c r="P193"/>
  <c r="BK272"/>
  <c r="J272"/>
  <c r="J65"/>
  <c i="3" r="BK83"/>
  <c r="J83"/>
  <c r="J61"/>
  <c i="2" r="P152"/>
  <c r="BK231"/>
  <c r="J231"/>
  <c r="J64"/>
  <c r="T272"/>
  <c i="3" r="P83"/>
  <c r="P82"/>
  <c r="P81"/>
  <c i="1" r="AU56"/>
  <c i="2" r="R152"/>
  <c r="P231"/>
  <c r="P88"/>
  <c r="P87"/>
  <c r="P86"/>
  <c i="1" r="AU55"/>
  <c i="2" r="BK193"/>
  <c r="J193"/>
  <c r="J63"/>
  <c r="R231"/>
  <c i="3" r="R83"/>
  <c r="R82"/>
  <c r="R81"/>
  <c i="2" r="R88"/>
  <c r="R87"/>
  <c r="R86"/>
  <c r="T193"/>
  <c r="R272"/>
  <c i="3" r="T83"/>
  <c r="T82"/>
  <c r="T81"/>
  <c i="2" r="BK282"/>
  <c r="J282"/>
  <c r="J66"/>
  <c i="3" r="BE86"/>
  <c r="J75"/>
  <c r="BE92"/>
  <c i="2" r="J88"/>
  <c r="J61"/>
  <c i="3" r="F55"/>
  <c r="E71"/>
  <c r="BE87"/>
  <c r="BE84"/>
  <c r="BE89"/>
  <c r="BE90"/>
  <c r="BE94"/>
  <c r="BE95"/>
  <c i="1" r="BC55"/>
  <c r="BD55"/>
  <c r="AW55"/>
  <c i="2" r="E48"/>
  <c r="J52"/>
  <c r="F55"/>
  <c r="BE89"/>
  <c r="BE92"/>
  <c r="BE95"/>
  <c r="BE98"/>
  <c r="BE102"/>
  <c r="BE106"/>
  <c r="BE109"/>
  <c r="BE112"/>
  <c r="BE114"/>
  <c r="BE117"/>
  <c r="BE120"/>
  <c r="BE122"/>
  <c r="BE125"/>
  <c r="BE128"/>
  <c r="BE131"/>
  <c r="BE134"/>
  <c r="BE136"/>
  <c r="BE139"/>
  <c r="BE143"/>
  <c r="BE145"/>
  <c r="BE148"/>
  <c r="BE153"/>
  <c r="BE156"/>
  <c r="BE158"/>
  <c r="BE160"/>
  <c r="BE163"/>
  <c r="BE166"/>
  <c r="BE169"/>
  <c r="BE172"/>
  <c r="BE175"/>
  <c r="BE178"/>
  <c r="BE181"/>
  <c r="BE183"/>
  <c r="BE186"/>
  <c r="BE188"/>
  <c r="BE191"/>
  <c r="BE194"/>
  <c r="BE197"/>
  <c r="BE199"/>
  <c r="BE202"/>
  <c r="BE205"/>
  <c r="BE207"/>
  <c r="BE209"/>
  <c r="BE211"/>
  <c r="BE213"/>
  <c r="BE216"/>
  <c r="BE218"/>
  <c r="BE221"/>
  <c r="BE223"/>
  <c r="BE225"/>
  <c r="BE227"/>
  <c r="BE232"/>
  <c r="BE235"/>
  <c r="BE238"/>
  <c r="BE240"/>
  <c r="BE242"/>
  <c r="BE244"/>
  <c r="BE246"/>
  <c r="BE249"/>
  <c r="BE251"/>
  <c r="BE254"/>
  <c r="BE257"/>
  <c r="BE260"/>
  <c r="BE263"/>
  <c r="BE266"/>
  <c r="BE269"/>
  <c r="BE273"/>
  <c r="BE276"/>
  <c r="BE279"/>
  <c r="BE283"/>
  <c i="1" r="BB55"/>
  <c r="BA55"/>
  <c i="3" r="F34"/>
  <c i="1" r="BA56"/>
  <c r="BA54"/>
  <c r="AW54"/>
  <c r="AK30"/>
  <c i="3" r="J34"/>
  <c i="1" r="AW56"/>
  <c i="3" r="F37"/>
  <c i="1" r="BD56"/>
  <c r="BD54"/>
  <c r="W33"/>
  <c i="3" r="F35"/>
  <c i="1" r="BB56"/>
  <c r="BB54"/>
  <c r="AX54"/>
  <c i="3" r="F36"/>
  <c i="1" r="BC56"/>
  <c r="BC54"/>
  <c r="W32"/>
  <c i="2" l="1" r="BK87"/>
  <c r="J87"/>
  <c r="J60"/>
  <c r="T87"/>
  <c r="T86"/>
  <c i="3" r="BK82"/>
  <c r="BK81"/>
  <c r="J81"/>
  <c r="J30"/>
  <c i="1" r="AG56"/>
  <c r="AU54"/>
  <c i="2" r="F33"/>
  <c i="1" r="AZ55"/>
  <c i="2" r="J33"/>
  <c i="1" r="AV55"/>
  <c r="AT55"/>
  <c r="W30"/>
  <c i="3" r="J33"/>
  <c i="1" r="AV56"/>
  <c r="AT56"/>
  <c r="AN56"/>
  <c r="W31"/>
  <c i="3" r="F33"/>
  <c i="1" r="AZ56"/>
  <c r="AY54"/>
  <c i="3" l="1" r="J82"/>
  <c r="J60"/>
  <c i="2" r="BK86"/>
  <c r="J86"/>
  <c i="3" r="J59"/>
  <c r="J39"/>
  <c i="2" r="J30"/>
  <c i="1" r="AG55"/>
  <c r="AG54"/>
  <c r="AK26"/>
  <c r="AZ54"/>
  <c r="AV54"/>
  <c r="AK29"/>
  <c r="AK35"/>
  <c i="2" l="1" r="J39"/>
  <c r="J59"/>
  <c i="1" r="AN55"/>
  <c r="W29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<sst xmlns="http://schemas.openxmlformats.org/spreadsheetml/2006/main">
  <si>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</si>
  <si>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</si>
  <si>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</si>
  <si>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</si>
  <si>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</si>
  <si>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{d3960e3e-f3cf-4089-b0f7-99b45df9b693}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</si>
  <si>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</si>
  <si>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</si>
  <si>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</si>
  <si>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</si>
  <si>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</si>
  <si>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</si>
  <si>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</si>
  <si>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</si>
  <si>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911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</si>
  <si>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</si>
  <si>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</si>
  <si>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 xml:space="preserve">Rekonstrukce komunikace v  Zahořanech u Lučního potoku</t>
  </si>
  <si>
    <t>KSO:</t>
  </si>
  <si>
    <t/>
  </si>
  <si>
    <t>CC-CZ:</t>
  </si>
  <si>
    <t>Místo:</t>
  </si>
  <si>
    <t>Zahořany</t>
  </si>
  <si>
    <t>Datum:</t>
  </si>
  <si>
    <t>2. 9. 2024</t>
  </si>
  <si>
    <t>Zadavatel:</t>
  </si>
  <si>
    <t>IČ:</t>
  </si>
  <si>
    <t>Obec Křešice</t>
  </si>
  <si>
    <t>DIČ:</t>
  </si>
  <si>
    <t>Uchazeč:</t>
  </si>
  <si>
    <t>Vyplň údaj</t>
  </si>
  <si>
    <t>Projektant:</t>
  </si>
  <si>
    <t>Ing. Lucie Dvořáková</t>
  </si>
  <si>
    <t>True</t>
  </si>
  <si>
    <t>Zpracovatel:</t>
  </si>
  <si>
    <t>27296695</t>
  </si>
  <si>
    <t>S4A,s.r.o.</t>
  </si>
  <si>
    <t>Poznámka:</t>
  </si>
  <si>
    <t>Počítá se s napojením na další část projektové dokumentace a tou je odvodnění._x000d_
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https://podminky.urs.cz.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</si>
  <si>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</si>
  <si>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</si>
  <si>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</si>
  <si>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</si>
  <si>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</si>
  <si>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</si>
  <si>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</si>
  <si>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</si>
  <si>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</si>
  <si>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</si>
  <si>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</si>
  <si>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</si>
  <si>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</si>
  <si>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</si>
  <si>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</si>
  <si>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</si>
  <si>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</si>
  <si>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</si>
  <si>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</si>
  <si>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</si>
  <si>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</si>
  <si>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</si>
  <si>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</si>
  <si>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</si>
  <si>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</si>
  <si>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</si>
  <si>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</si>
  <si>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</si>
  <si>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</si>
  <si>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</si>
  <si>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</si>
  <si>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</si>
  <si>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</si>
  <si>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</si>
  <si>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</si>
  <si>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</si>
  <si>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</si>
  <si>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</si>
  <si>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</si>
  <si>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91.1</t>
  </si>
  <si>
    <t>Stavební úpravy komunikace</t>
  </si>
  <si>
    <t>STA</t>
  </si>
  <si>
    <t>1</t>
  </si>
  <si>
    <t>{618c1a9d-73e8-4949-86b8-1aab89f29887}</t>
  </si>
  <si>
    <t>822</t>
  </si>
  <si>
    <t>2</t>
  </si>
  <si>
    <t>91.2</t>
  </si>
  <si>
    <t>VRN</t>
  </si>
  <si>
    <t>OST</t>
  </si>
  <si>
    <t>{57172f6f-af27-4631-98b5-34fd1a7971d0}</t>
  </si>
  <si>
    <t>828</t>
  </si>
  <si>
    <t>KRYCÍ LIST SOUPISU PRACÍ</t>
  </si>
  <si>
    <t>Objekt:</t>
  </si>
  <si>
    <t>91.1 - Stavební úpravy komunikace</t>
  </si>
  <si>
    <t>S4A, s.r.o.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</si>
  <si>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</si>
  <si>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</si>
  <si>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</si>
  <si>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</si>
  <si>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</si>
  <si>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</si>
  <si>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</t>
  </si>
  <si>
    <t xml:space="preserve">    8 - Trubní vedení</t>
  </si>
  <si>
    <t xml:space="preserve">    9 - Ostatní konstrukce a práce</t>
  </si>
  <si>
    <t xml:space="preserve">    997 - Přesun sutě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</si>
  <si>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</si>
  <si>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</si>
  <si>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</si>
  <si>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</si>
  <si>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</si>
  <si>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</si>
  <si>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</si>
  <si>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</si>
  <si>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</si>
  <si>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</si>
  <si>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</si>
  <si>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</si>
  <si>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</si>
  <si>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</si>
  <si>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</si>
  <si>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</si>
  <si>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</si>
  <si>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</si>
  <si>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</si>
  <si>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113106023</t>
  </si>
  <si>
    <t>Rozebrání dlažeb a dílců při překopech inženýrských sítí s přemístěním hmot na skládku na vzdálenost do 3 m nebo s naložením na dopravní prostředek ručně komunikací pro pěší s ložem z kameniva nebo živice a s výplní spár ze zámkové dlažby</t>
  </si>
  <si>
    <t>m2</t>
  </si>
  <si>
    <t>4</t>
  </si>
  <si>
    <t>422786190</t>
  </si>
  <si>
    <t>Online PSC</t>
  </si>
  <si>
    <t>https://podminky.urs.cz/item/CS_URS_2022_01/113106023</t>
  </si>
  <si>
    <t>VV</t>
  </si>
  <si>
    <t>38+16</t>
  </si>
  <si>
    <t>113202111</t>
  </si>
  <si>
    <t>Vytrhání obrub s vybouráním lože, s přemístěním hmot na skládku na vzdálenost do 3 m nebo s naložením na dopravní prostředek z krajníků nebo obrubníků stojatých</t>
  </si>
  <si>
    <t>m</t>
  </si>
  <si>
    <t>-1993262617</t>
  </si>
  <si>
    <t>https://podminky.urs.cz/item/CS_URS_2022_01/113202111</t>
  </si>
  <si>
    <t>3</t>
  </si>
  <si>
    <t>979051121</t>
  </si>
  <si>
    <t>Očištění vybouraných prvků při překopech inženýrských sítí od spojovacího materiálu s odklizením a uložením očištěných hmot a spojovacího materiálu na skládku do vzdálenosti 10 m nebo naložením na dopravní prostředek zámkových dlaždic s vyplněním spár kamenivem</t>
  </si>
  <si>
    <t>-1614261161</t>
  </si>
  <si>
    <t>https://podminky.urs.cz/item/CS_URS_2022_01/979051121</t>
  </si>
  <si>
    <t>54</t>
  </si>
  <si>
    <t>113107222</t>
  </si>
  <si>
    <t>Odstranění podkladů nebo krytů strojně plochy jednotlivě přes 200 m2 s přemístěním hmot na skládku na vzdálenost do 20 m nebo s naložením na dopravní prostředek z kameniva hrubého drceného, o tl. vrstvy přes 100 do 200 mm</t>
  </si>
  <si>
    <t>-157939341</t>
  </si>
  <si>
    <t>https://podminky.urs.cz/item/CS_URS_2022_01/113107222</t>
  </si>
  <si>
    <t>P</t>
  </si>
  <si>
    <t>Poznámka k položce:_x000d_
10 cm sejmutého štěrku se vrací do aktivní zóny. Nevíme přesnou hloubku štěrku. Pokud bude štěrku více, tak se ho použije více místo betonového recyklátu.</t>
  </si>
  <si>
    <t>1025</t>
  </si>
  <si>
    <t>5</t>
  </si>
  <si>
    <t>167151101</t>
  </si>
  <si>
    <t>Nakládání, skládání a překládání neulehlého výkopku nebo sypaniny strojně nakládání, množství do 100 m3, z horniny třídy těžitelnosti I, skupiny 1 až 3</t>
  </si>
  <si>
    <t>m3</t>
  </si>
  <si>
    <t>693401624</t>
  </si>
  <si>
    <t>https://podminky.urs.cz/item/CS_URS_2022_01/167151101</t>
  </si>
  <si>
    <t>Poznámka k položce:_x000d_
10 cm sejmutého štěrku se vrací do aktivní zóny. Nevíme přesnou hloubku štěrku.</t>
  </si>
  <si>
    <t>1025*0,1</t>
  </si>
  <si>
    <t>6</t>
  </si>
  <si>
    <t>162351103</t>
  </si>
  <si>
    <t>Vodorovné přemístění výkopku nebo sypaniny po suchu na obvyklém dopravním prostředku, bez naložení výkopku, avšak se složením bez rozhrnutí z horniny třídy těžitelnosti I skupiny 1 až 3 na vzdálenost přes 50 do 500 m</t>
  </si>
  <si>
    <t>1587920392</t>
  </si>
  <si>
    <t>https://podminky.urs.cz/item/CS_URS_2022_01/162351103</t>
  </si>
  <si>
    <t>102,5</t>
  </si>
  <si>
    <t>7</t>
  </si>
  <si>
    <t>132312131</t>
  </si>
  <si>
    <t>Hloubení nezapažených rýh šířky do 800 mm ručně s urovnáním dna do předepsaného profilu a spádu v hornině třídy těžitelnosti II skupiny 4 soudržných</t>
  </si>
  <si>
    <t>1495519698</t>
  </si>
  <si>
    <t>https://podminky.urs.cz/item/CS_URS_2022_01/132312131</t>
  </si>
  <si>
    <t>30</t>
  </si>
  <si>
    <t>8</t>
  </si>
  <si>
    <t>132312109</t>
  </si>
  <si>
    <t>Hloubení zapažených i nezapažených rýh šířky do 600 mm ručním nebo pneumatickým nářadím s urovnáním dna do předepsaného profilu a spádu v horninách tř. 4 Příplatek k cenám za lepivost horniny tř. 4</t>
  </si>
  <si>
    <t>-601203381</t>
  </si>
  <si>
    <t>9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</si>
  <si>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</si>
  <si>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</si>
  <si>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-316353786</t>
  </si>
  <si>
    <t>https://podminky.urs.cz/item/CS_URS_2022_01/119001421</t>
  </si>
  <si>
    <t>150</t>
  </si>
  <si>
    <t>10</t>
  </si>
  <si>
    <t>122351105</t>
  </si>
  <si>
    <t>Odkopávky a prokopávky nezapažené strojně v hornině třídy těžitelnosti II skupiny 4 přes 500 do 1 000 m3</t>
  </si>
  <si>
    <t>1043716285</t>
  </si>
  <si>
    <t>https://podminky.urs.cz/item/CS_URS_2022_01/122351105</t>
  </si>
  <si>
    <t>0,6*1025</t>
  </si>
  <si>
    <t>11</t>
  </si>
  <si>
    <t>122301109</t>
  </si>
  <si>
    <t>Odkopávky a prokopávky nezapažené s přehozením výkopku na vzdálenost do 3 m nebo s naložením na dopravní prostředek v hornině tř. 4 Příplatek k cenám za lepivost horniny tř. 4</t>
  </si>
  <si>
    <t>-1930891262</t>
  </si>
  <si>
    <t>615</t>
  </si>
  <si>
    <t>12</t>
  </si>
  <si>
    <t>120001101ROO</t>
  </si>
  <si>
    <t>Příplatek k cenám hloubených vykopávek za ztížení vykopávky v blízkosti podzemního vedení nebo výbušnin pro jakoukoliv třídu horniny</t>
  </si>
  <si>
    <t>350287377</t>
  </si>
  <si>
    <t>https://podminky.urs.cz/item/CS_URS_2022_01/120001101ROO</t>
  </si>
  <si>
    <t>209*1*0,5</t>
  </si>
  <si>
    <t>13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</si>
  <si>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</si>
  <si>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</si>
  <si>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-1359182381</t>
  </si>
  <si>
    <t>https://podminky.urs.cz/item/CS_URS_2022_01/162751117</t>
  </si>
  <si>
    <t>30+615</t>
  </si>
  <si>
    <t>14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</si>
  <si>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</si>
  <si>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</si>
  <si>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-830842099</t>
  </si>
  <si>
    <t>https://podminky.urs.cz/item/CS_URS_2022_01/162751119</t>
  </si>
  <si>
    <t>645*9</t>
  </si>
  <si>
    <t>171201231</t>
  </si>
  <si>
    <t>Poplatek za uložení stavebního odpadu na recyklační skládce (skládkovné) zeminy a kamení zatříděného do Katalogu odpadů pod kódem 17 05 04</t>
  </si>
  <si>
    <t>t</t>
  </si>
  <si>
    <t>-172862895</t>
  </si>
  <si>
    <t>https://podminky.urs.cz/item/CS_URS_2022_01/171201231</t>
  </si>
  <si>
    <t>645*2</t>
  </si>
  <si>
    <t>16</t>
  </si>
  <si>
    <t>185803511R00</t>
  </si>
  <si>
    <t>Odstranění travního drnu a kamenů s naložením a odvozem odpadu do 20 km</t>
  </si>
  <si>
    <t>-832452333</t>
  </si>
  <si>
    <t>420</t>
  </si>
  <si>
    <t>17</t>
  </si>
  <si>
    <t>121112004</t>
  </si>
  <si>
    <t>Sejmutí ornice ručně při souvislé ploše, tl. vrstvy přes 200 do 250 mm</t>
  </si>
  <si>
    <t>-1442961522</t>
  </si>
  <si>
    <t>https://podminky.urs.cz/item/CS_URS_2022_01/121112004</t>
  </si>
  <si>
    <t>18</t>
  </si>
  <si>
    <t>181351003</t>
  </si>
  <si>
    <t>Rozprostření a urovnání ornice v rovině nebo ve svahu sklonu do 1:5 strojně při souvislé ploše do 100 m2, tl. vrstvy do 200 mm</t>
  </si>
  <si>
    <t>1365298134</t>
  </si>
  <si>
    <t>https://podminky.urs.cz/item/CS_URS_2022_01/181351003</t>
  </si>
  <si>
    <t>Poznámka k položce:_x000d_
Podél celé obruby v šířce 0,5 m.</t>
  </si>
  <si>
    <t>19</t>
  </si>
  <si>
    <t>M</t>
  </si>
  <si>
    <t>005724100</t>
  </si>
  <si>
    <t>osivo směs travní parková</t>
  </si>
  <si>
    <t>kg</t>
  </si>
  <si>
    <t>1894215663</t>
  </si>
  <si>
    <t>420/20</t>
  </si>
  <si>
    <t>20</t>
  </si>
  <si>
    <t>181411131</t>
  </si>
  <si>
    <t>Založení trávníku na půdě předem připravené plochy do 1000 m2 výsevem včetně utažení parkového v rovině nebo na svahu do 1:5</t>
  </si>
  <si>
    <t>-1872383582</t>
  </si>
  <si>
    <t>https://podminky.urs.cz/item/CS_URS_2022_01/181411131</t>
  </si>
  <si>
    <t>181951112</t>
  </si>
  <si>
    <t>Úprava pláně vyrovnáním výškových rozdílů strojně v hornině třídy těžitelnosti I, skupiny 1 až 3 se zhutněním</t>
  </si>
  <si>
    <t>-488421420</t>
  </si>
  <si>
    <t>https://podminky.urs.cz/item/CS_URS_2022_01/181951112</t>
  </si>
  <si>
    <t>Poznámka k položce:_x000d_
na min. Edef,2= 45MPa.</t>
  </si>
  <si>
    <t>Komunikace</t>
  </si>
  <si>
    <t>22</t>
  </si>
  <si>
    <t>564531111</t>
  </si>
  <si>
    <t>Zřízení podsypu nebo podkladu ze sypaniny s rozprostřením, vlhčením, a zhutněním plochy přes 100 m2, po zhutnění tl. 100 mm</t>
  </si>
  <si>
    <t>624848500</t>
  </si>
  <si>
    <t>https://podminky.urs.cz/item/CS_URS_2022_01/564531111</t>
  </si>
  <si>
    <t>23</t>
  </si>
  <si>
    <t>564851111R1</t>
  </si>
  <si>
    <t>Podklad ze štěrkodrti ŠDA s rozprostřením a zhutněním, po zhutnění tl. 150 mm</t>
  </si>
  <si>
    <t>991840475</t>
  </si>
  <si>
    <t>750</t>
  </si>
  <si>
    <t>24</t>
  </si>
  <si>
    <t>564851111R2</t>
  </si>
  <si>
    <t>Podklad ze štěrkodrti ŠDB s rozprostřením a zhutněním, po zhutnění tl. 150 mm</t>
  </si>
  <si>
    <t>276739880</t>
  </si>
  <si>
    <t>(750)*1,05</t>
  </si>
  <si>
    <t>25</t>
  </si>
  <si>
    <t>564871111</t>
  </si>
  <si>
    <t>Podklad ze štěrkodrti ŠD s rozprostřením a zhutněním plochy přes 100 m2, po zhutnění tl. 250 mm</t>
  </si>
  <si>
    <t>-203321504</t>
  </si>
  <si>
    <t>https://podminky.urs.cz/item/CS_URS_2022_01/564871111</t>
  </si>
  <si>
    <t>275</t>
  </si>
  <si>
    <t>26</t>
  </si>
  <si>
    <t>564961315</t>
  </si>
  <si>
    <t>Podklad nebo podsyp z betonového recyklátu s rozprostřením a zhutněním plochy přes 100 m2, po zhutnění tl. 200 mm</t>
  </si>
  <si>
    <t>709325970</t>
  </si>
  <si>
    <t>https://podminky.urs.cz/item/CS_URS_2022_01/564961315</t>
  </si>
  <si>
    <t>27</t>
  </si>
  <si>
    <t>573211111</t>
  </si>
  <si>
    <t>Postřik spojovací PS bez posypu kamenivem z asfaltu silničního, v množství 0,60 kg/m2</t>
  </si>
  <si>
    <t>2040118858</t>
  </si>
  <si>
    <t>https://podminky.urs.cz/item/CS_URS_2022_01/573211111</t>
  </si>
  <si>
    <t>28</t>
  </si>
  <si>
    <t>577144111</t>
  </si>
  <si>
    <t>Asfaltový beton vrstva obrusná ACO 11 (ABS) s rozprostřením a se zhutněním z nemodifikovaného asfaltu v pruhu šířky do 3 m tř. I, po zhutnění tl. 50 mm</t>
  </si>
  <si>
    <t>-953909695</t>
  </si>
  <si>
    <t>https://podminky.urs.cz/item/CS_URS_2022_01/577144111</t>
  </si>
  <si>
    <t>29</t>
  </si>
  <si>
    <t>565155111</t>
  </si>
  <si>
    <t>Asfaltový beton vrstva podkladní ACP 16 (obalované kamenivo střednězrnné - OKS) s rozprostřením a zhutněním v pruhu šířky přes 1,5 do 3 m, po zhutnění tl. 70 mm</t>
  </si>
  <si>
    <t>-1293214197</t>
  </si>
  <si>
    <t>https://podminky.urs.cz/item/CS_URS_2022_01/565155111</t>
  </si>
  <si>
    <t>573191111</t>
  </si>
  <si>
    <t>Postřik infiltrační kationaktivní emulzí v množství 1,00 kg/m2</t>
  </si>
  <si>
    <t>663216354</t>
  </si>
  <si>
    <t>https://podminky.urs.cz/item/CS_URS_2022_01/573191111</t>
  </si>
  <si>
    <t>31</t>
  </si>
  <si>
    <t>596211110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</si>
  <si>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60 mm skupiny A, pro plochy do 50 m2</t>
  </si>
  <si>
    <t>1184864667</t>
  </si>
  <si>
    <t>https://podminky.urs.cz/item/CS_URS_2022_01/596211110</t>
  </si>
  <si>
    <t>32</t>
  </si>
  <si>
    <t>59245222</t>
  </si>
  <si>
    <t>dlažba zámková tvaru I základní pro nevidomé 196x161x60mm barevná</t>
  </si>
  <si>
    <t>656751164</t>
  </si>
  <si>
    <t>(2*0,4*2)+(2*0,8*2)</t>
  </si>
  <si>
    <t>33</t>
  </si>
  <si>
    <t>596412312R00</t>
  </si>
  <si>
    <t>Kladení dlažby z vegetačních tvárnic pozemních komunikací tl 100 mm do 300 m2</t>
  </si>
  <si>
    <t>2041133182</t>
  </si>
  <si>
    <t>Poznámka k položce:_x000d_
Materál je oceněn zvlášť. Včetně řezání</t>
  </si>
  <si>
    <t>34</t>
  </si>
  <si>
    <t>59245292R</t>
  </si>
  <si>
    <t>dlažba zatravňovací 210x140x80mm přírodní</t>
  </si>
  <si>
    <t>89532528</t>
  </si>
  <si>
    <t>(52+70+23+20+23+47+4+11)*1,1</t>
  </si>
  <si>
    <t>35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</si>
  <si>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</si>
  <si>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</si>
  <si>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1320337532</t>
  </si>
  <si>
    <t>https://podminky.urs.cz/item/CS_URS_2022_01/916131213</t>
  </si>
  <si>
    <t>386</t>
  </si>
  <si>
    <t>36</t>
  </si>
  <si>
    <t>59217029</t>
  </si>
  <si>
    <t>obrubník betonový silniční nájezdový 1000x150x150mm</t>
  </si>
  <si>
    <t>1487844223</t>
  </si>
  <si>
    <t>215+29+6+10+16+14+12+10+39+30+5</t>
  </si>
  <si>
    <t>Trubní vedení</t>
  </si>
  <si>
    <t>37</t>
  </si>
  <si>
    <t>175112101</t>
  </si>
  <si>
    <t>Obsypání potrubí při překopech inženýrských sítí ručně objemu do 10 m3 sypaninou z vhodných horniny třídy těžitelnosti I a II, skupiny 1 až 4 nebo materiálem připraveným podél výkopu ve vzdálenosti do 3 m od jeho kraje pro jakoukoliv hloubku výkopu a míru zhutnění bez prohození sypaniny</t>
  </si>
  <si>
    <t>169377208</t>
  </si>
  <si>
    <t>https://podminky.urs.cz/item/CS_URS_2022_01/175112101</t>
  </si>
  <si>
    <t>4*0.4*0,3</t>
  </si>
  <si>
    <t>38</t>
  </si>
  <si>
    <t>58337303</t>
  </si>
  <si>
    <t>štěrkopísek frakce 0/8</t>
  </si>
  <si>
    <t>191436351</t>
  </si>
  <si>
    <t>0,48*1.8</t>
  </si>
  <si>
    <t>39</t>
  </si>
  <si>
    <t>174102101</t>
  </si>
  <si>
    <t>Zásyp sypaninou z jakékoliv horniny při překopech inženýrských sítí strojně objemu do 30 m3 s uložením výkopku ve vrstvách se zhutněním jam, šachet, rýh nebo kolem objektů v těchto vykopávkách</t>
  </si>
  <si>
    <t>215051384</t>
  </si>
  <si>
    <t>https://podminky.urs.cz/item/CS_URS_2022_01/174102101</t>
  </si>
  <si>
    <t>4*0.3*0.6</t>
  </si>
  <si>
    <t>40</t>
  </si>
  <si>
    <t>871313121</t>
  </si>
  <si>
    <t>Montáž kanalizačního potrubí z plastů z tvrdého PVC těsněných gumovým kroužkem v otevřeném výkopu ve sklonu do 20 % DN 160</t>
  </si>
  <si>
    <t>1061790433</t>
  </si>
  <si>
    <t>https://podminky.urs.cz/item/CS_URS_2022_01/871313121</t>
  </si>
  <si>
    <t>41</t>
  </si>
  <si>
    <t>28611164</t>
  </si>
  <si>
    <t>trubka kanalizační PVC DN 160x1000mm SN8</t>
  </si>
  <si>
    <t>426610852</t>
  </si>
  <si>
    <t>42</t>
  </si>
  <si>
    <t>877315211</t>
  </si>
  <si>
    <t>Montáž tvarovek na kanalizačním potrubí z trub z plastu z tvrdého PVC nebo z polypropylenu v otevřeném výkopu jednoosých DN 160</t>
  </si>
  <si>
    <t>kus</t>
  </si>
  <si>
    <t>708827771</t>
  </si>
  <si>
    <t>https://podminky.urs.cz/item/CS_URS_2022_01/877315211</t>
  </si>
  <si>
    <t>43</t>
  </si>
  <si>
    <t>28611359</t>
  </si>
  <si>
    <t>koleno kanalizace PVC KG 160x15°</t>
  </si>
  <si>
    <t>-1967637090</t>
  </si>
  <si>
    <t>44</t>
  </si>
  <si>
    <t>899431111R.1</t>
  </si>
  <si>
    <t>Výšková úprava uličního vstupu nebo vpusti do 200 mm zvýšením/snížením krycího hrnce, šoupěte nebo hydrantu bez úpravy armatur</t>
  </si>
  <si>
    <t>-870543049</t>
  </si>
  <si>
    <t>45</t>
  </si>
  <si>
    <t>899914111R00</t>
  </si>
  <si>
    <t>Montáž plastové chráničky D 159 x 10 mm</t>
  </si>
  <si>
    <t>1107045502</t>
  </si>
  <si>
    <t>Poznámka k položce:_x000d_
Případné použití</t>
  </si>
  <si>
    <t>(10+13+4+8+15+9+8+9+10+23+3)*2</t>
  </si>
  <si>
    <t>46</t>
  </si>
  <si>
    <t>286193200R00</t>
  </si>
  <si>
    <t>chránička dělená, PE-HD d 110</t>
  </si>
  <si>
    <t>1460889842</t>
  </si>
  <si>
    <t>112*2</t>
  </si>
  <si>
    <t>47</t>
  </si>
  <si>
    <t>2127R</t>
  </si>
  <si>
    <t>přemístění kabelu CEtIN a ČEZ</t>
  </si>
  <si>
    <t>-13694249</t>
  </si>
  <si>
    <t>Poznámka k položce:_x000d_
Práce spojené s překládkou kabelu.</t>
  </si>
  <si>
    <t>224</t>
  </si>
  <si>
    <t>48</t>
  </si>
  <si>
    <t>935113111R</t>
  </si>
  <si>
    <t>Osazení odvodňovacího žlabu s krycím roštem polymerbetonového šířky do 200 mm včetně žlabové vpusti - včetně meteriálu - komplet cena</t>
  </si>
  <si>
    <t>-1133673801</t>
  </si>
  <si>
    <t>6,5</t>
  </si>
  <si>
    <t>49</t>
  </si>
  <si>
    <t>837355121R00</t>
  </si>
  <si>
    <t>Výsek a montáž do šachty, potrubí či uliční vpusti</t>
  </si>
  <si>
    <t>1049568184</t>
  </si>
  <si>
    <t>50</t>
  </si>
  <si>
    <t>212752212R</t>
  </si>
  <si>
    <t>Trativody z drenážních trubek se zřízením obsypu ze SĎ 0-63 l v otevřeném výkopu z trubek plastových flexibilních D přes 65 do 100 mm</t>
  </si>
  <si>
    <t>1114173300</t>
  </si>
  <si>
    <t>200</t>
  </si>
  <si>
    <t>51</t>
  </si>
  <si>
    <t>213141111</t>
  </si>
  <si>
    <t>Zřízení vrstvy z geotextilie filtrační, separační, odvodňovací, ochranné, výztužné nebo protierozní v rovině nebo ve sklonu do 1:5, šířky do 3 m</t>
  </si>
  <si>
    <t>895269218</t>
  </si>
  <si>
    <t>https://podminky.urs.cz/item/CS_URS_2022_01/213141111</t>
  </si>
  <si>
    <t>Poznámka k položce:_x000d_
na trativod</t>
  </si>
  <si>
    <t>Ostatní konstrukce a práce</t>
  </si>
  <si>
    <t>52</t>
  </si>
  <si>
    <t>914431112</t>
  </si>
  <si>
    <t>Montáž dopravního zrcadla na sloupky nebo konzoly velikosti do 1 m2</t>
  </si>
  <si>
    <t>-1783396215</t>
  </si>
  <si>
    <t>https://podminky.urs.cz/item/CS_URS_2022_01/914431112</t>
  </si>
  <si>
    <t>53</t>
  </si>
  <si>
    <t>914111111</t>
  </si>
  <si>
    <t>Montáž svislé dopravní značky základní velikosti do 1 m2 objímkami na sloupky nebo konzoly</t>
  </si>
  <si>
    <t>-395893616</t>
  </si>
  <si>
    <t>https://podminky.urs.cz/item/CS_URS_2022_01/914111111</t>
  </si>
  <si>
    <t>40445201</t>
  </si>
  <si>
    <t>zrcadlo dopravní kruhové D 800mm</t>
  </si>
  <si>
    <t>1127832631</t>
  </si>
  <si>
    <t>55</t>
  </si>
  <si>
    <t>40445619</t>
  </si>
  <si>
    <t>zákazové, příkazové dopravní značky B1-B34, C1-15 500mm</t>
  </si>
  <si>
    <t>-1471869098</t>
  </si>
  <si>
    <t>56</t>
  </si>
  <si>
    <t>40445621</t>
  </si>
  <si>
    <t>informativní značky provozní IP1-IP3, IP4b-IP7, IP10a, b 500x500mm</t>
  </si>
  <si>
    <t>1361559101</t>
  </si>
  <si>
    <t>57</t>
  </si>
  <si>
    <t>40445608</t>
  </si>
  <si>
    <t>značky upravující přednost P1, P4 700mm</t>
  </si>
  <si>
    <t>-1728427854</t>
  </si>
  <si>
    <t>58</t>
  </si>
  <si>
    <t>914511111</t>
  </si>
  <si>
    <t>Montáž sloupku dopravních značek délky do 3,5 m do betonového základu</t>
  </si>
  <si>
    <t>-528669866</t>
  </si>
  <si>
    <t>https://podminky.urs.cz/item/CS_URS_2022_01/914511111</t>
  </si>
  <si>
    <t>59</t>
  </si>
  <si>
    <t>40445225</t>
  </si>
  <si>
    <t>sloupek pro dopravní značku Zn D 60mm v 3,5m</t>
  </si>
  <si>
    <t>-186653748</t>
  </si>
  <si>
    <t>60</t>
  </si>
  <si>
    <t>915111122</t>
  </si>
  <si>
    <t>Vodorovné dopravní značení stříkané barvou dělící čára šířky 125 mm přerušovaná bílá retroreflexní</t>
  </si>
  <si>
    <t>-174065143</t>
  </si>
  <si>
    <t>https://podminky.urs.cz/item/CS_URS_2022_01/915111122</t>
  </si>
  <si>
    <t>61</t>
  </si>
  <si>
    <t>915611111</t>
  </si>
  <si>
    <t>Předznačení pro vodorovné značení stříkané barvou nebo prováděné z nátěrových hmot liniové dělicí čáry, vodicí proužky</t>
  </si>
  <si>
    <t>2005384097</t>
  </si>
  <si>
    <t>https://podminky.urs.cz/item/CS_URS_2022_01/915611111</t>
  </si>
  <si>
    <t>62</t>
  </si>
  <si>
    <t>915321115</t>
  </si>
  <si>
    <t>Vodorovné značení předformovaným termoplastem vodící pás pro slabozraké z 6 proužků</t>
  </si>
  <si>
    <t>-1562885723</t>
  </si>
  <si>
    <t>https://podminky.urs.cz/item/CS_URS_2022_01/915321115</t>
  </si>
  <si>
    <t>63</t>
  </si>
  <si>
    <t>919121121</t>
  </si>
  <si>
    <t>Utěsnění dilatačních spár zálivkou za studena v cementobetonovém nebo živičném krytu včetně adhezního nátěru s těsnicím profilem pod zálivkou, pro komůrky šířky 15 mm, hloubky 25 mm</t>
  </si>
  <si>
    <t>1404769538</t>
  </si>
  <si>
    <t>https://podminky.urs.cz/item/CS_URS_2022_01/919121121</t>
  </si>
  <si>
    <t>64</t>
  </si>
  <si>
    <t>919112222</t>
  </si>
  <si>
    <t>Řezání dilatačních spár v živičném krytu vytvoření komůrky pro těsnící zálivku šířky 15 mm, hloubky 25 mm</t>
  </si>
  <si>
    <t>178782728</t>
  </si>
  <si>
    <t>https://podminky.urs.cz/item/CS_URS_2022_01/919112222</t>
  </si>
  <si>
    <t>65</t>
  </si>
  <si>
    <t>919731121</t>
  </si>
  <si>
    <t>Zarovnání styčné plochy podkladu nebo krytu podél vybourané části komunikace nebo zpevněné plochy živičné tl. do 50 mm</t>
  </si>
  <si>
    <t>-1093325670</t>
  </si>
  <si>
    <t>https://podminky.urs.cz/item/CS_URS_2022_01/919731121</t>
  </si>
  <si>
    <t>66</t>
  </si>
  <si>
    <t>919735112</t>
  </si>
  <si>
    <t>Řezání stávajícího živičného krytu nebo podkladu hloubky přes 50 do 100 mm</t>
  </si>
  <si>
    <t>2143577671</t>
  </si>
  <si>
    <t>https://podminky.urs.cz/item/CS_URS_2022_01/919735112</t>
  </si>
  <si>
    <t>997</t>
  </si>
  <si>
    <t>Přesun sutě</t>
  </si>
  <si>
    <t>67</t>
  </si>
  <si>
    <t>997221571</t>
  </si>
  <si>
    <t>Vodorovná doprava vybouraných hmot bez naložení, ale se složením a s hrubým urovnáním na vzdálenost do 1 km</t>
  </si>
  <si>
    <t>345009256</t>
  </si>
  <si>
    <t>https://podminky.urs.cz/item/CS_URS_2022_01/997221571</t>
  </si>
  <si>
    <t>3.075</t>
  </si>
  <si>
    <t>68</t>
  </si>
  <si>
    <t>997221579</t>
  </si>
  <si>
    <t>Vodorovná doprava vybouraných hmot bez naložení, ale se složením a s hrubým urovnáním na vzdálenost Příplatek k ceně za každý další i započatý 1 km přes 1 km</t>
  </si>
  <si>
    <t>1887085192</t>
  </si>
  <si>
    <t>https://podminky.urs.cz/item/CS_URS_2022_01/997221579</t>
  </si>
  <si>
    <t>3,075*17</t>
  </si>
  <si>
    <t>69</t>
  </si>
  <si>
    <t>997221615</t>
  </si>
  <si>
    <t>Poplatek za uložení stavebního odpadu na skládce (skládkovné) z prostého betonu zatříděného do Katalogu odpadů pod kódem 17 01 01</t>
  </si>
  <si>
    <t>-1903646146</t>
  </si>
  <si>
    <t>https://podminky.urs.cz/item/CS_URS_2022_01/997221615</t>
  </si>
  <si>
    <t>3,075</t>
  </si>
  <si>
    <t>998</t>
  </si>
  <si>
    <t>Přesun hmot</t>
  </si>
  <si>
    <t>70</t>
  </si>
  <si>
    <t>998225111</t>
  </si>
  <si>
    <t>Přesun hmot pro komunikace s krytem z kameniva, monolitickým betonovým nebo živičným dopravní vzdálenost do 200 m jakékoliv délky objektu</t>
  </si>
  <si>
    <t>1779286484</t>
  </si>
  <si>
    <t>https://podminky.urs.cz/item/CS_URS_2022_01/998225111</t>
  </si>
  <si>
    <t>219,067-37,886</t>
  </si>
  <si>
    <t>91.2 - VRN</t>
  </si>
  <si>
    <t>VRN - Vedlejší rozpočtové náklady</t>
  </si>
  <si>
    <t xml:space="preserve">    0 - Vedlejší rozpočtové náklady</t>
  </si>
  <si>
    <t>Vedlejší rozpočtové náklady</t>
  </si>
  <si>
    <t>010001000</t>
  </si>
  <si>
    <t>Základní rozdělení průvodních činností a nákladů průzkumné geodetické a projektové práce</t>
  </si>
  <si>
    <t>Kč</t>
  </si>
  <si>
    <t>1024</t>
  </si>
  <si>
    <t>-349185788</t>
  </si>
  <si>
    <t xml:space="preserve">Poznámka k položce:_x000d_
V této položce jsou zahrnuty také náklady na zkoušky vylouhovatelnosti před uložením na skládku.   Dále náklady související se zjištěním výskytu sítí - sondy, zaměření.Přechodné dopravní značení.Geometrický plán. Geotechnický dozor na stavbě včetně zkoušek únosnosti.</t>
  </si>
  <si>
    <t>020001000</t>
  </si>
  <si>
    <t xml:space="preserve">Základní rozdělení průvodních činností a nákladů příprava staveniště. </t>
  </si>
  <si>
    <t>875011108</t>
  </si>
  <si>
    <t>030001000</t>
  </si>
  <si>
    <t>Základní rozdělení průvodních činností a nákladů zařízení staveniště</t>
  </si>
  <si>
    <t>1167454880</t>
  </si>
  <si>
    <t>Poznámka k položce:_x000d_
Vybavení staveniště, zabezpečení staveniště, zrušení staveniště,....</t>
  </si>
  <si>
    <t>040001000</t>
  </si>
  <si>
    <t>Základní rozdělení průvodních činností a nákladů inženýrská činnost</t>
  </si>
  <si>
    <t>-40308985</t>
  </si>
  <si>
    <t>060001000</t>
  </si>
  <si>
    <t>Základní rozdělení průvodních činností a nákladů územní vlivy</t>
  </si>
  <si>
    <t>-2080741440</t>
  </si>
  <si>
    <t>Poznámka k položce:_x000d_
Obsahuje třeba zajištění materiálů na mezideponii. Čerpání vody ze staveniště, špatné klimatické podmínky a i jiné vlivy. Dále se jedná o stísněné podmínky a další vlivy.</t>
  </si>
  <si>
    <t>070001000</t>
  </si>
  <si>
    <t>Základní rozdělení průvodních činností a nákladů provozní vlivy</t>
  </si>
  <si>
    <t>-1854141009</t>
  </si>
  <si>
    <t xml:space="preserve">Poznámka k položce:_x000d_
Tato položka zapracovává mimo jiné náklady související s pracemi v ochranných pásmech sítí a stromů.  Zajištěn přístup ke všem objektům po celou dobu realizace stavby. Doprava silničních vozidel a chodců</t>
  </si>
  <si>
    <t>080001000</t>
  </si>
  <si>
    <t>Základní rozdělení průvodních činností a nákladů přesun stavebních kapacit</t>
  </si>
  <si>
    <t>-269895474</t>
  </si>
  <si>
    <t>090001000</t>
  </si>
  <si>
    <t>Základní rozdělení průvodních činností a nákladů ostatní náklady</t>
  </si>
  <si>
    <t>262144</t>
  </si>
  <si>
    <t>25563963</t>
  </si>
  <si>
    <t>Poznámka k položce:_x000d_
ochrana stromů a kořenů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</si>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</sst>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7" fillId="0" borderId="0" applyNumberFormat="0" applyFill="0" applyBorder="0" applyAlignment="0" applyProtection="0"/>
  </cellStyleXfs>
  <cellXfs count="33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6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9" fillId="0" borderId="15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19" fillId="0" borderId="15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horizontal="center" vertical="center"/>
    </xf>
    <xf numFmtId="0" fontId="20" fillId="4" borderId="8" xfId="0" applyFont="1" applyFill="1" applyBorder="1" applyAlignment="1" applyProtection="1">
      <alignment horizontal="right" vertical="center"/>
    </xf>
    <xf numFmtId="0" fontId="20" fillId="4" borderId="9" xfId="0" applyFont="1" applyFill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21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8" fillId="0" borderId="15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7" fillId="0" borderId="15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166" fontId="27" fillId="0" borderId="21" xfId="0" applyNumberFormat="1" applyFont="1" applyBorder="1" applyAlignment="1" applyProtection="1">
      <alignment vertical="center"/>
    </xf>
    <xf numFmtId="4" fontId="27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20" fillId="4" borderId="19" xfId="0" applyFont="1" applyFill="1" applyBorder="1" applyAlignment="1" applyProtection="1">
      <alignment horizontal="center" vertical="center" wrapText="1"/>
    </xf>
    <xf numFmtId="0" fontId="20" fillId="4" borderId="0" xfId="0" applyFont="1" applyFill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0" fillId="0" borderId="13" xfId="0" applyNumberFormat="1" applyFont="1" applyBorder="1" applyAlignment="1" applyProtection="1"/>
    <xf numFmtId="166" fontId="30" fillId="0" borderId="14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3" xfId="0" applyFont="1" applyBorder="1" applyAlignment="1" applyProtection="1">
      <alignment horizontal="center" vertical="center"/>
    </xf>
    <xf numFmtId="49" fontId="20" fillId="0" borderId="23" xfId="0" applyNumberFormat="1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left" vertical="center" wrapText="1"/>
    </xf>
    <xf numFmtId="0" fontId="20" fillId="0" borderId="23" xfId="0" applyFont="1" applyBorder="1" applyAlignment="1" applyProtection="1">
      <alignment horizontal="center" vertical="center" wrapText="1"/>
    </xf>
    <xf numFmtId="167" fontId="20" fillId="0" borderId="23" xfId="0" applyNumberFormat="1" applyFont="1" applyBorder="1" applyAlignment="1" applyProtection="1">
      <alignment vertical="center"/>
    </xf>
    <xf numFmtId="4" fontId="20" fillId="2" borderId="23" xfId="0" applyNumberFormat="1" applyFont="1" applyFill="1" applyBorder="1" applyAlignment="1" applyProtection="1">
      <alignment vertical="center"/>
      <protection locked="0"/>
    </xf>
    <xf numFmtId="4" fontId="20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1" fillId="2" borderId="15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6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0" xfId="0" applyFont="1" applyAlignment="1" applyProtection="1">
      <alignment horizontal="left" vertical="center"/>
    </xf>
    <xf numFmtId="0" fontId="33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36" fillId="0" borderId="23" xfId="0" applyFont="1" applyBorder="1" applyAlignment="1" applyProtection="1">
      <alignment horizontal="center" vertical="center"/>
    </xf>
    <xf numFmtId="49" fontId="36" fillId="0" borderId="23" xfId="0" applyNumberFormat="1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center" vertical="center" wrapText="1"/>
    </xf>
    <xf numFmtId="167" fontId="36" fillId="0" borderId="23" xfId="0" applyNumberFormat="1" applyFont="1" applyBorder="1" applyAlignment="1" applyProtection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</xf>
    <xf numFmtId="0" fontId="37" fillId="0" borderId="23" xfId="0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40" fillId="0" borderId="29" xfId="0" applyFont="1" applyBorder="1" applyAlignment="1">
      <alignment horizontal="left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horizontal="left" vertical="center" wrapText="1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 applyAlignment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3106023" TargetMode="External" /><Relationship Id="rId2" Type="http://schemas.openxmlformats.org/officeDocument/2006/relationships/hyperlink" Target="https://podminky.urs.cz/item/CS_URS_2022_01/113202111" TargetMode="External" /><Relationship Id="rId3" Type="http://schemas.openxmlformats.org/officeDocument/2006/relationships/hyperlink" Target="https://podminky.urs.cz/item/CS_URS_2022_01/979051121" TargetMode="External" /><Relationship Id="rId4" Type="http://schemas.openxmlformats.org/officeDocument/2006/relationships/hyperlink" Target="https://podminky.urs.cz/item/CS_URS_2022_01/113107222" TargetMode="External" /><Relationship Id="rId5" Type="http://schemas.openxmlformats.org/officeDocument/2006/relationships/hyperlink" Target="https://podminky.urs.cz/item/CS_URS_2022_01/167151101" TargetMode="External" /><Relationship Id="rId6" Type="http://schemas.openxmlformats.org/officeDocument/2006/relationships/hyperlink" Target="https://podminky.urs.cz/item/CS_URS_2022_01/162351103" TargetMode="External" /><Relationship Id="rId7" Type="http://schemas.openxmlformats.org/officeDocument/2006/relationships/hyperlink" Target="https://podminky.urs.cz/item/CS_URS_2022_01/132312131" TargetMode="External" /><Relationship Id="rId8" Type="http://schemas.openxmlformats.org/officeDocument/2006/relationships/hyperlink" Target="https://podminky.urs.cz/item/CS_URS_2022_01/119001421" TargetMode="External" /><Relationship Id="rId9" Type="http://schemas.openxmlformats.org/officeDocument/2006/relationships/hyperlink" Target="https://podminky.urs.cz/item/CS_URS_2022_01/122351105" TargetMode="External" /><Relationship Id="rId10" Type="http://schemas.openxmlformats.org/officeDocument/2006/relationships/hyperlink" Target="https://podminky.urs.cz/item/CS_URS_2022_01/120001101ROO" TargetMode="External" /><Relationship Id="rId11" Type="http://schemas.openxmlformats.org/officeDocument/2006/relationships/hyperlink" Target="https://podminky.urs.cz/item/CS_URS_2022_01/162751117" TargetMode="External" /><Relationship Id="rId12" Type="http://schemas.openxmlformats.org/officeDocument/2006/relationships/hyperlink" Target="https://podminky.urs.cz/item/CS_URS_2022_01/162751119" TargetMode="External" /><Relationship Id="rId13" Type="http://schemas.openxmlformats.org/officeDocument/2006/relationships/hyperlink" Target="https://podminky.urs.cz/item/CS_URS_2022_01/171201231" TargetMode="External" /><Relationship Id="rId14" Type="http://schemas.openxmlformats.org/officeDocument/2006/relationships/hyperlink" Target="https://podminky.urs.cz/item/CS_URS_2022_01/121112004" TargetMode="External" /><Relationship Id="rId15" Type="http://schemas.openxmlformats.org/officeDocument/2006/relationships/hyperlink" Target="https://podminky.urs.cz/item/CS_URS_2022_01/181351003" TargetMode="External" /><Relationship Id="rId16" Type="http://schemas.openxmlformats.org/officeDocument/2006/relationships/hyperlink" Target="https://podminky.urs.cz/item/CS_URS_2022_01/181411131" TargetMode="External" /><Relationship Id="rId17" Type="http://schemas.openxmlformats.org/officeDocument/2006/relationships/hyperlink" Target="https://podminky.urs.cz/item/CS_URS_2022_01/181951112" TargetMode="External" /><Relationship Id="rId18" Type="http://schemas.openxmlformats.org/officeDocument/2006/relationships/hyperlink" Target="https://podminky.urs.cz/item/CS_URS_2022_01/564531111" TargetMode="External" /><Relationship Id="rId19" Type="http://schemas.openxmlformats.org/officeDocument/2006/relationships/hyperlink" Target="https://podminky.urs.cz/item/CS_URS_2022_01/564871111" TargetMode="External" /><Relationship Id="rId20" Type="http://schemas.openxmlformats.org/officeDocument/2006/relationships/hyperlink" Target="https://podminky.urs.cz/item/CS_URS_2022_01/564961315" TargetMode="External" /><Relationship Id="rId21" Type="http://schemas.openxmlformats.org/officeDocument/2006/relationships/hyperlink" Target="https://podminky.urs.cz/item/CS_URS_2022_01/573211111" TargetMode="External" /><Relationship Id="rId22" Type="http://schemas.openxmlformats.org/officeDocument/2006/relationships/hyperlink" Target="https://podminky.urs.cz/item/CS_URS_2022_01/577144111" TargetMode="External" /><Relationship Id="rId23" Type="http://schemas.openxmlformats.org/officeDocument/2006/relationships/hyperlink" Target="https://podminky.urs.cz/item/CS_URS_2022_01/565155111" TargetMode="External" /><Relationship Id="rId24" Type="http://schemas.openxmlformats.org/officeDocument/2006/relationships/hyperlink" Target="https://podminky.urs.cz/item/CS_URS_2022_01/573191111" TargetMode="External" /><Relationship Id="rId25" Type="http://schemas.openxmlformats.org/officeDocument/2006/relationships/hyperlink" Target="https://podminky.urs.cz/item/CS_URS_2022_01/596211110" TargetMode="External" /><Relationship Id="rId26" Type="http://schemas.openxmlformats.org/officeDocument/2006/relationships/hyperlink" Target="https://podminky.urs.cz/item/CS_URS_2022_01/916131213" TargetMode="External" /><Relationship Id="rId27" Type="http://schemas.openxmlformats.org/officeDocument/2006/relationships/hyperlink" Target="https://podminky.urs.cz/item/CS_URS_2022_01/175112101" TargetMode="External" /><Relationship Id="rId28" Type="http://schemas.openxmlformats.org/officeDocument/2006/relationships/hyperlink" Target="https://podminky.urs.cz/item/CS_URS_2022_01/174102101" TargetMode="External" /><Relationship Id="rId29" Type="http://schemas.openxmlformats.org/officeDocument/2006/relationships/hyperlink" Target="https://podminky.urs.cz/item/CS_URS_2022_01/871313121" TargetMode="External" /><Relationship Id="rId30" Type="http://schemas.openxmlformats.org/officeDocument/2006/relationships/hyperlink" Target="https://podminky.urs.cz/item/CS_URS_2022_01/877315211" TargetMode="External" /><Relationship Id="rId31" Type="http://schemas.openxmlformats.org/officeDocument/2006/relationships/hyperlink" Target="https://podminky.urs.cz/item/CS_URS_2022_01/213141111" TargetMode="External" /><Relationship Id="rId32" Type="http://schemas.openxmlformats.org/officeDocument/2006/relationships/hyperlink" Target="https://podminky.urs.cz/item/CS_URS_2022_01/914431112" TargetMode="External" /><Relationship Id="rId33" Type="http://schemas.openxmlformats.org/officeDocument/2006/relationships/hyperlink" Target="https://podminky.urs.cz/item/CS_URS_2022_01/914111111" TargetMode="External" /><Relationship Id="rId34" Type="http://schemas.openxmlformats.org/officeDocument/2006/relationships/hyperlink" Target="https://podminky.urs.cz/item/CS_URS_2022_01/914511111" TargetMode="External" /><Relationship Id="rId35" Type="http://schemas.openxmlformats.org/officeDocument/2006/relationships/hyperlink" Target="https://podminky.urs.cz/item/CS_URS_2022_01/915111122" TargetMode="External" /><Relationship Id="rId36" Type="http://schemas.openxmlformats.org/officeDocument/2006/relationships/hyperlink" Target="https://podminky.urs.cz/item/CS_URS_2022_01/915611111" TargetMode="External" /><Relationship Id="rId37" Type="http://schemas.openxmlformats.org/officeDocument/2006/relationships/hyperlink" Target="https://podminky.urs.cz/item/CS_URS_2022_01/915321115" TargetMode="External" /><Relationship Id="rId38" Type="http://schemas.openxmlformats.org/officeDocument/2006/relationships/hyperlink" Target="https://podminky.urs.cz/item/CS_URS_2022_01/919121121" TargetMode="External" /><Relationship Id="rId39" Type="http://schemas.openxmlformats.org/officeDocument/2006/relationships/hyperlink" Target="https://podminky.urs.cz/item/CS_URS_2022_01/919112222" TargetMode="External" /><Relationship Id="rId40" Type="http://schemas.openxmlformats.org/officeDocument/2006/relationships/hyperlink" Target="https://podminky.urs.cz/item/CS_URS_2022_01/919731121" TargetMode="External" /><Relationship Id="rId41" Type="http://schemas.openxmlformats.org/officeDocument/2006/relationships/hyperlink" Target="https://podminky.urs.cz/item/CS_URS_2022_01/919735112" TargetMode="External" /><Relationship Id="rId42" Type="http://schemas.openxmlformats.org/officeDocument/2006/relationships/hyperlink" Target="https://podminky.urs.cz/item/CS_URS_2022_01/997221571" TargetMode="External" /><Relationship Id="rId43" Type="http://schemas.openxmlformats.org/officeDocument/2006/relationships/hyperlink" Target="https://podminky.urs.cz/item/CS_URS_2022_01/997221579" TargetMode="External" /><Relationship Id="rId44" Type="http://schemas.openxmlformats.org/officeDocument/2006/relationships/hyperlink" Target="https://podminky.urs.cz/item/CS_URS_2022_01/997221615" TargetMode="External" /><Relationship Id="rId45" Type="http://schemas.openxmlformats.org/officeDocument/2006/relationships/hyperlink" Target="https://podminky.urs.cz/item/CS_URS_2022_01/998225111" TargetMode="External" /><Relationship Id="rId46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19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23</v>
      </c>
      <c r="AL8" s="21"/>
      <c r="AM8" s="21"/>
      <c r="AN8" s="32" t="s">
        <v>24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26</v>
      </c>
      <c r="AL10" s="21"/>
      <c r="AM10" s="21"/>
      <c r="AN10" s="26" t="s">
        <v>19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28</v>
      </c>
      <c r="AL11" s="21"/>
      <c r="AM11" s="21"/>
      <c r="AN11" s="26" t="s">
        <v>19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26</v>
      </c>
      <c r="AL13" s="21"/>
      <c r="AM13" s="21"/>
      <c r="AN13" s="33" t="s">
        <v>30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28</v>
      </c>
      <c r="AL14" s="21"/>
      <c r="AM14" s="21"/>
      <c r="AN14" s="33" t="s">
        <v>30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26</v>
      </c>
      <c r="AL16" s="21"/>
      <c r="AM16" s="21"/>
      <c r="AN16" s="26" t="s">
        <v>19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28</v>
      </c>
      <c r="AL17" s="21"/>
      <c r="AM17" s="21"/>
      <c r="AN17" s="26" t="s">
        <v>19</v>
      </c>
      <c r="AO17" s="21"/>
      <c r="AP17" s="21"/>
      <c r="AQ17" s="21"/>
      <c r="AR17" s="19"/>
      <c r="BE17" s="30"/>
      <c r="BS17" s="16" t="s">
        <v>33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26</v>
      </c>
      <c r="AL19" s="21"/>
      <c r="AM19" s="21"/>
      <c r="AN19" s="26" t="s">
        <v>35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36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28</v>
      </c>
      <c r="AL20" s="21"/>
      <c r="AM20" s="21"/>
      <c r="AN20" s="26" t="s">
        <v>19</v>
      </c>
      <c r="AO20" s="21"/>
      <c r="AP20" s="21"/>
      <c r="AQ20" s="21"/>
      <c r="AR20" s="19"/>
      <c r="BE20" s="30"/>
      <c r="BS20" s="16" t="s">
        <v>4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37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59.25" customHeight="1">
      <c r="B23" s="20"/>
      <c r="C23" s="21"/>
      <c r="D23" s="21"/>
      <c r="E23" s="35" t="s">
        <v>38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39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ROUND(AG54,2)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40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41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42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43</v>
      </c>
      <c r="E29" s="46"/>
      <c r="F29" s="31" t="s">
        <v>44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ROUND(AZ54,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ROUND(AV54,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45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ROUND(BA54,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ROUND(AW54,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46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ROUND(BB54,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47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ROUND(BC54,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48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ROUND(BD54,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3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7"/>
    </row>
    <row r="35" s="2" customFormat="1" ht="25.92" customHeight="1">
      <c r="A35" s="37"/>
      <c r="B35" s="38"/>
      <c r="C35" s="51"/>
      <c r="D35" s="52" t="s">
        <v>49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50</v>
      </c>
      <c r="U35" s="53"/>
      <c r="V35" s="53"/>
      <c r="W35" s="53"/>
      <c r="X35" s="55" t="s">
        <v>51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6.96" customHeight="1">
      <c r="A37" s="37"/>
      <c r="B37" s="58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43"/>
      <c r="BE37" s="37"/>
    </row>
    <row r="41" s="2" customFormat="1" ht="6.96" customHeight="1">
      <c r="A41" s="37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43"/>
      <c r="BE41" s="37"/>
    </row>
    <row r="42" s="2" customFormat="1" ht="24.96" customHeight="1">
      <c r="A42" s="37"/>
      <c r="B42" s="38"/>
      <c r="C42" s="22" t="s">
        <v>52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43"/>
      <c r="BE42" s="37"/>
    </row>
    <row r="43" s="2" customFormat="1" ht="6.96" customHeight="1">
      <c r="A43" s="37"/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43"/>
      <c r="BE43" s="37"/>
    </row>
    <row r="44" s="4" customFormat="1" ht="12" customHeight="1">
      <c r="A44" s="4"/>
      <c r="B44" s="62"/>
      <c r="C44" s="31" t="s">
        <v>13</v>
      </c>
      <c r="D44" s="63"/>
      <c r="E44" s="63"/>
      <c r="F44" s="63"/>
      <c r="G44" s="63"/>
      <c r="H44" s="63"/>
      <c r="I44" s="63"/>
      <c r="J44" s="63"/>
      <c r="K44" s="63"/>
      <c r="L44" s="63" t="str">
        <f>K5</f>
        <v>911</v>
      </c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4"/>
      <c r="BE44" s="4"/>
    </row>
    <row r="45" s="5" customFormat="1" ht="36.96" customHeight="1">
      <c r="A45" s="5"/>
      <c r="B45" s="65"/>
      <c r="C45" s="66" t="s">
        <v>16</v>
      </c>
      <c r="D45" s="67"/>
      <c r="E45" s="67"/>
      <c r="F45" s="67"/>
      <c r="G45" s="67"/>
      <c r="H45" s="67"/>
      <c r="I45" s="67"/>
      <c r="J45" s="67"/>
      <c r="K45" s="67"/>
      <c r="L45" s="68" t="str">
        <f>K6</f>
        <v xml:space="preserve">Rekonstrukce komunikace v  Zahořanech u Lučního potoku</v>
      </c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9"/>
      <c r="BE45" s="5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43"/>
      <c r="BE46" s="37"/>
    </row>
    <row r="47" s="2" customFormat="1" ht="12" customHeight="1">
      <c r="A47" s="37"/>
      <c r="B47" s="38"/>
      <c r="C47" s="31" t="s">
        <v>21</v>
      </c>
      <c r="D47" s="39"/>
      <c r="E47" s="39"/>
      <c r="F47" s="39"/>
      <c r="G47" s="39"/>
      <c r="H47" s="39"/>
      <c r="I47" s="39"/>
      <c r="J47" s="39"/>
      <c r="K47" s="39"/>
      <c r="L47" s="70" t="str">
        <f>IF(K8="","",K8)</f>
        <v>Zahořany</v>
      </c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1" t="s">
        <v>23</v>
      </c>
      <c r="AJ47" s="39"/>
      <c r="AK47" s="39"/>
      <c r="AL47" s="39"/>
      <c r="AM47" s="71" t="str">
        <f>IF(AN8= "","",AN8)</f>
        <v>2. 9. 2024</v>
      </c>
      <c r="AN47" s="71"/>
      <c r="AO47" s="39"/>
      <c r="AP47" s="39"/>
      <c r="AQ47" s="39"/>
      <c r="AR47" s="43"/>
      <c r="BE47" s="37"/>
    </row>
    <row r="48" s="2" customFormat="1" ht="6.96" customHeight="1">
      <c r="A48" s="37"/>
      <c r="B48" s="38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43"/>
      <c r="BE48" s="37"/>
    </row>
    <row r="49" s="2" customFormat="1" ht="15.15" customHeight="1">
      <c r="A49" s="37"/>
      <c r="B49" s="38"/>
      <c r="C49" s="31" t="s">
        <v>25</v>
      </c>
      <c r="D49" s="39"/>
      <c r="E49" s="39"/>
      <c r="F49" s="39"/>
      <c r="G49" s="39"/>
      <c r="H49" s="39"/>
      <c r="I49" s="39"/>
      <c r="J49" s="39"/>
      <c r="K49" s="39"/>
      <c r="L49" s="63" t="str">
        <f>IF(E11= "","",E11)</f>
        <v>Obec Křešice</v>
      </c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1" t="s">
        <v>31</v>
      </c>
      <c r="AJ49" s="39"/>
      <c r="AK49" s="39"/>
      <c r="AL49" s="39"/>
      <c r="AM49" s="72" t="str">
        <f>IF(E17="","",E17)</f>
        <v>Ing. Lucie Dvořáková</v>
      </c>
      <c r="AN49" s="63"/>
      <c r="AO49" s="63"/>
      <c r="AP49" s="63"/>
      <c r="AQ49" s="39"/>
      <c r="AR49" s="43"/>
      <c r="AS49" s="73" t="s">
        <v>53</v>
      </c>
      <c r="AT49" s="74"/>
      <c r="AU49" s="75"/>
      <c r="AV49" s="75"/>
      <c r="AW49" s="75"/>
      <c r="AX49" s="75"/>
      <c r="AY49" s="75"/>
      <c r="AZ49" s="75"/>
      <c r="BA49" s="75"/>
      <c r="BB49" s="75"/>
      <c r="BC49" s="75"/>
      <c r="BD49" s="76"/>
      <c r="BE49" s="37"/>
    </row>
    <row r="50" s="2" customFormat="1" ht="15.15" customHeight="1">
      <c r="A50" s="37"/>
      <c r="B50" s="38"/>
      <c r="C50" s="31" t="s">
        <v>29</v>
      </c>
      <c r="D50" s="39"/>
      <c r="E50" s="39"/>
      <c r="F50" s="39"/>
      <c r="G50" s="39"/>
      <c r="H50" s="39"/>
      <c r="I50" s="39"/>
      <c r="J50" s="39"/>
      <c r="K50" s="39"/>
      <c r="L50" s="63" t="str">
        <f>IF(E14= "Vyplň údaj","",E14)</f>
        <v/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1" t="s">
        <v>34</v>
      </c>
      <c r="AJ50" s="39"/>
      <c r="AK50" s="39"/>
      <c r="AL50" s="39"/>
      <c r="AM50" s="72" t="str">
        <f>IF(E20="","",E20)</f>
        <v>S4A,s.r.o.</v>
      </c>
      <c r="AN50" s="63"/>
      <c r="AO50" s="63"/>
      <c r="AP50" s="63"/>
      <c r="AQ50" s="39"/>
      <c r="AR50" s="43"/>
      <c r="AS50" s="77"/>
      <c r="AT50" s="78"/>
      <c r="AU50" s="79"/>
      <c r="AV50" s="79"/>
      <c r="AW50" s="79"/>
      <c r="AX50" s="79"/>
      <c r="AY50" s="79"/>
      <c r="AZ50" s="79"/>
      <c r="BA50" s="79"/>
      <c r="BB50" s="79"/>
      <c r="BC50" s="79"/>
      <c r="BD50" s="80"/>
      <c r="BE50" s="37"/>
    </row>
    <row r="51" s="2" customFormat="1" ht="10.8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43"/>
      <c r="AS51" s="81"/>
      <c r="AT51" s="82"/>
      <c r="AU51" s="83"/>
      <c r="AV51" s="83"/>
      <c r="AW51" s="83"/>
      <c r="AX51" s="83"/>
      <c r="AY51" s="83"/>
      <c r="AZ51" s="83"/>
      <c r="BA51" s="83"/>
      <c r="BB51" s="83"/>
      <c r="BC51" s="83"/>
      <c r="BD51" s="84"/>
      <c r="BE51" s="37"/>
    </row>
    <row r="52" s="2" customFormat="1" ht="29.28" customHeight="1">
      <c r="A52" s="37"/>
      <c r="B52" s="38"/>
      <c r="C52" s="85" t="s">
        <v>54</v>
      </c>
      <c r="D52" s="86"/>
      <c r="E52" s="86"/>
      <c r="F52" s="86"/>
      <c r="G52" s="86"/>
      <c r="H52" s="87"/>
      <c r="I52" s="88" t="s">
        <v>55</v>
      </c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9" t="s">
        <v>56</v>
      </c>
      <c r="AH52" s="86"/>
      <c r="AI52" s="86"/>
      <c r="AJ52" s="86"/>
      <c r="AK52" s="86"/>
      <c r="AL52" s="86"/>
      <c r="AM52" s="86"/>
      <c r="AN52" s="88" t="s">
        <v>57</v>
      </c>
      <c r="AO52" s="86"/>
      <c r="AP52" s="86"/>
      <c r="AQ52" s="90" t="s">
        <v>58</v>
      </c>
      <c r="AR52" s="43"/>
      <c r="AS52" s="91" t="s">
        <v>59</v>
      </c>
      <c r="AT52" s="92" t="s">
        <v>60</v>
      </c>
      <c r="AU52" s="92" t="s">
        <v>61</v>
      </c>
      <c r="AV52" s="92" t="s">
        <v>62</v>
      </c>
      <c r="AW52" s="92" t="s">
        <v>63</v>
      </c>
      <c r="AX52" s="92" t="s">
        <v>64</v>
      </c>
      <c r="AY52" s="92" t="s">
        <v>65</v>
      </c>
      <c r="AZ52" s="92" t="s">
        <v>66</v>
      </c>
      <c r="BA52" s="92" t="s">
        <v>67</v>
      </c>
      <c r="BB52" s="92" t="s">
        <v>68</v>
      </c>
      <c r="BC52" s="92" t="s">
        <v>69</v>
      </c>
      <c r="BD52" s="93" t="s">
        <v>70</v>
      </c>
      <c r="BE52" s="37"/>
    </row>
    <row r="53" s="2" customFormat="1" ht="10.8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  <c r="AS53" s="94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6"/>
      <c r="BE53" s="37"/>
    </row>
    <row r="54" s="6" customFormat="1" ht="32.4" customHeight="1">
      <c r="A54" s="6"/>
      <c r="B54" s="97"/>
      <c r="C54" s="98" t="s">
        <v>71</v>
      </c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100">
        <f>ROUND(SUM(AG55:AG56),2)</f>
        <v>0</v>
      </c>
      <c r="AH54" s="100"/>
      <c r="AI54" s="100"/>
      <c r="AJ54" s="100"/>
      <c r="AK54" s="100"/>
      <c r="AL54" s="100"/>
      <c r="AM54" s="100"/>
      <c r="AN54" s="101">
        <f>SUM(AG54,AT54)</f>
        <v>0</v>
      </c>
      <c r="AO54" s="101"/>
      <c r="AP54" s="101"/>
      <c r="AQ54" s="102" t="s">
        <v>19</v>
      </c>
      <c r="AR54" s="103"/>
      <c r="AS54" s="104">
        <f>ROUND(SUM(AS55:AS56),2)</f>
        <v>0</v>
      </c>
      <c r="AT54" s="105">
        <f>ROUND(SUM(AV54:AW54),2)</f>
        <v>0</v>
      </c>
      <c r="AU54" s="106">
        <f>ROUND(SUM(AU55:AU56),5)</f>
        <v>0</v>
      </c>
      <c r="AV54" s="105">
        <f>ROUND(AZ54*L29,2)</f>
        <v>0</v>
      </c>
      <c r="AW54" s="105">
        <f>ROUND(BA54*L30,2)</f>
        <v>0</v>
      </c>
      <c r="AX54" s="105">
        <f>ROUND(BB54*L29,2)</f>
        <v>0</v>
      </c>
      <c r="AY54" s="105">
        <f>ROUND(BC54*L30,2)</f>
        <v>0</v>
      </c>
      <c r="AZ54" s="105">
        <f>ROUND(SUM(AZ55:AZ56),2)</f>
        <v>0</v>
      </c>
      <c r="BA54" s="105">
        <f>ROUND(SUM(BA55:BA56),2)</f>
        <v>0</v>
      </c>
      <c r="BB54" s="105">
        <f>ROUND(SUM(BB55:BB56),2)</f>
        <v>0</v>
      </c>
      <c r="BC54" s="105">
        <f>ROUND(SUM(BC55:BC56),2)</f>
        <v>0</v>
      </c>
      <c r="BD54" s="107">
        <f>ROUND(SUM(BD55:BD56),2)</f>
        <v>0</v>
      </c>
      <c r="BE54" s="6"/>
      <c r="BS54" s="108" t="s">
        <v>72</v>
      </c>
      <c r="BT54" s="108" t="s">
        <v>73</v>
      </c>
      <c r="BU54" s="109" t="s">
        <v>74</v>
      </c>
      <c r="BV54" s="108" t="s">
        <v>75</v>
      </c>
      <c r="BW54" s="108" t="s">
        <v>5</v>
      </c>
      <c r="BX54" s="108" t="s">
        <v>76</v>
      </c>
      <c r="CL54" s="108" t="s">
        <v>19</v>
      </c>
    </row>
    <row r="55" s="7" customFormat="1" ht="16.5" customHeight="1">
      <c r="A55" s="110" t="s">
        <v>77</v>
      </c>
      <c r="B55" s="111"/>
      <c r="C55" s="112"/>
      <c r="D55" s="113" t="s">
        <v>78</v>
      </c>
      <c r="E55" s="113"/>
      <c r="F55" s="113"/>
      <c r="G55" s="113"/>
      <c r="H55" s="113"/>
      <c r="I55" s="114"/>
      <c r="J55" s="113" t="s">
        <v>79</v>
      </c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5">
        <f>'91.1 - Stavební úpravy ko...'!J30</f>
        <v>0</v>
      </c>
      <c r="AH55" s="114"/>
      <c r="AI55" s="114"/>
      <c r="AJ55" s="114"/>
      <c r="AK55" s="114"/>
      <c r="AL55" s="114"/>
      <c r="AM55" s="114"/>
      <c r="AN55" s="115">
        <f>SUM(AG55,AT55)</f>
        <v>0</v>
      </c>
      <c r="AO55" s="114"/>
      <c r="AP55" s="114"/>
      <c r="AQ55" s="116" t="s">
        <v>80</v>
      </c>
      <c r="AR55" s="117"/>
      <c r="AS55" s="118">
        <v>0</v>
      </c>
      <c r="AT55" s="119">
        <f>ROUND(SUM(AV55:AW55),2)</f>
        <v>0</v>
      </c>
      <c r="AU55" s="120">
        <f>'91.1 - Stavební úpravy ko...'!P86</f>
        <v>0</v>
      </c>
      <c r="AV55" s="119">
        <f>'91.1 - Stavební úpravy ko...'!J33</f>
        <v>0</v>
      </c>
      <c r="AW55" s="119">
        <f>'91.1 - Stavební úpravy ko...'!J34</f>
        <v>0</v>
      </c>
      <c r="AX55" s="119">
        <f>'91.1 - Stavební úpravy ko...'!J35</f>
        <v>0</v>
      </c>
      <c r="AY55" s="119">
        <f>'91.1 - Stavební úpravy ko...'!J36</f>
        <v>0</v>
      </c>
      <c r="AZ55" s="119">
        <f>'91.1 - Stavební úpravy ko...'!F33</f>
        <v>0</v>
      </c>
      <c r="BA55" s="119">
        <f>'91.1 - Stavební úpravy ko...'!F34</f>
        <v>0</v>
      </c>
      <c r="BB55" s="119">
        <f>'91.1 - Stavební úpravy ko...'!F35</f>
        <v>0</v>
      </c>
      <c r="BC55" s="119">
        <f>'91.1 - Stavební úpravy ko...'!F36</f>
        <v>0</v>
      </c>
      <c r="BD55" s="121">
        <f>'91.1 - Stavební úpravy ko...'!F37</f>
        <v>0</v>
      </c>
      <c r="BE55" s="7"/>
      <c r="BT55" s="122" t="s">
        <v>81</v>
      </c>
      <c r="BV55" s="122" t="s">
        <v>75</v>
      </c>
      <c r="BW55" s="122" t="s">
        <v>82</v>
      </c>
      <c r="BX55" s="122" t="s">
        <v>5</v>
      </c>
      <c r="CL55" s="122" t="s">
        <v>83</v>
      </c>
      <c r="CM55" s="122" t="s">
        <v>84</v>
      </c>
    </row>
    <row r="56" s="7" customFormat="1" ht="16.5" customHeight="1">
      <c r="A56" s="110" t="s">
        <v>77</v>
      </c>
      <c r="B56" s="111"/>
      <c r="C56" s="112"/>
      <c r="D56" s="113" t="s">
        <v>85</v>
      </c>
      <c r="E56" s="113"/>
      <c r="F56" s="113"/>
      <c r="G56" s="113"/>
      <c r="H56" s="113"/>
      <c r="I56" s="114"/>
      <c r="J56" s="113" t="s">
        <v>86</v>
      </c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5">
        <f>'91.2 - VRN'!J30</f>
        <v>0</v>
      </c>
      <c r="AH56" s="114"/>
      <c r="AI56" s="114"/>
      <c r="AJ56" s="114"/>
      <c r="AK56" s="114"/>
      <c r="AL56" s="114"/>
      <c r="AM56" s="114"/>
      <c r="AN56" s="115">
        <f>SUM(AG56,AT56)</f>
        <v>0</v>
      </c>
      <c r="AO56" s="114"/>
      <c r="AP56" s="114"/>
      <c r="AQ56" s="116" t="s">
        <v>87</v>
      </c>
      <c r="AR56" s="117"/>
      <c r="AS56" s="123">
        <v>0</v>
      </c>
      <c r="AT56" s="124">
        <f>ROUND(SUM(AV56:AW56),2)</f>
        <v>0</v>
      </c>
      <c r="AU56" s="125">
        <f>'91.2 - VRN'!P81</f>
        <v>0</v>
      </c>
      <c r="AV56" s="124">
        <f>'91.2 - VRN'!J33</f>
        <v>0</v>
      </c>
      <c r="AW56" s="124">
        <f>'91.2 - VRN'!J34</f>
        <v>0</v>
      </c>
      <c r="AX56" s="124">
        <f>'91.2 - VRN'!J35</f>
        <v>0</v>
      </c>
      <c r="AY56" s="124">
        <f>'91.2 - VRN'!J36</f>
        <v>0</v>
      </c>
      <c r="AZ56" s="124">
        <f>'91.2 - VRN'!F33</f>
        <v>0</v>
      </c>
      <c r="BA56" s="124">
        <f>'91.2 - VRN'!F34</f>
        <v>0</v>
      </c>
      <c r="BB56" s="124">
        <f>'91.2 - VRN'!F35</f>
        <v>0</v>
      </c>
      <c r="BC56" s="124">
        <f>'91.2 - VRN'!F36</f>
        <v>0</v>
      </c>
      <c r="BD56" s="126">
        <f>'91.2 - VRN'!F37</f>
        <v>0</v>
      </c>
      <c r="BE56" s="7"/>
      <c r="BT56" s="122" t="s">
        <v>81</v>
      </c>
      <c r="BV56" s="122" t="s">
        <v>75</v>
      </c>
      <c r="BW56" s="122" t="s">
        <v>88</v>
      </c>
      <c r="BX56" s="122" t="s">
        <v>5</v>
      </c>
      <c r="CL56" s="122" t="s">
        <v>89</v>
      </c>
      <c r="CM56" s="122" t="s">
        <v>84</v>
      </c>
    </row>
    <row r="57" s="2" customFormat="1" ht="30" customHeight="1">
      <c r="A57" s="37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43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="2" customFormat="1" ht="6.96" customHeight="1">
      <c r="A58" s="37"/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43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</sheetData>
  <sheetProtection sheet="1" formatColumns="0" formatRows="0" objects="1" scenarios="1" spinCount="100000" saltValue="X/m1Y/mEAQXjQ90fJDjqKvU1KFHdshCe4zwetamYZ58fsxXMk3YLvZ8TG7Qw+sZlwR1uZCd5yjm41bH+swSnKQ==" hashValue="9dOq+KIv14xqF1TX3NUCRi1XeBMaDKDmeHWjOhZJyfndxPYpZgadR9MHFUJbTF7Z+Jrr4fmoI44EdOh9lDCwrg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91.1 - Stavební úpravy ko...'!C2" display="/"/>
    <hyperlink ref="A56" location="'91.2 - VR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82</v>
      </c>
    </row>
    <row r="3" s="1" customFormat="1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84</v>
      </c>
    </row>
    <row r="4" s="1" customFormat="1" ht="24.96" customHeight="1">
      <c r="B4" s="19"/>
      <c r="D4" s="129" t="s">
        <v>90</v>
      </c>
      <c r="L4" s="19"/>
      <c r="M4" s="13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1" t="s">
        <v>16</v>
      </c>
      <c r="L6" s="19"/>
    </row>
    <row r="7" s="1" customFormat="1" ht="16.5" customHeight="1">
      <c r="B7" s="19"/>
      <c r="E7" s="132" t="str">
        <f>'Rekapitulace stavby'!K6</f>
        <v xml:space="preserve">Rekonstrukce komunikace v  Zahořanech u Lučního potoku</v>
      </c>
      <c r="F7" s="131"/>
      <c r="G7" s="131"/>
      <c r="H7" s="131"/>
      <c r="L7" s="19"/>
    </row>
    <row r="8" s="2" customFormat="1" ht="12" customHeight="1">
      <c r="A8" s="37"/>
      <c r="B8" s="43"/>
      <c r="C8" s="37"/>
      <c r="D8" s="131" t="s">
        <v>91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4" t="s">
        <v>92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1" t="s">
        <v>18</v>
      </c>
      <c r="E11" s="37"/>
      <c r="F11" s="135" t="s">
        <v>83</v>
      </c>
      <c r="G11" s="37"/>
      <c r="H11" s="37"/>
      <c r="I11" s="131" t="s">
        <v>20</v>
      </c>
      <c r="J11" s="135" t="s">
        <v>84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2. 9. 2024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">
        <v>19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5" t="s">
        <v>27</v>
      </c>
      <c r="F15" s="37"/>
      <c r="G15" s="37"/>
      <c r="H15" s="37"/>
      <c r="I15" s="131" t="s">
        <v>28</v>
      </c>
      <c r="J15" s="135" t="s">
        <v>19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1" t="s">
        <v>29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28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1" t="s">
        <v>31</v>
      </c>
      <c r="E20" s="37"/>
      <c r="F20" s="37"/>
      <c r="G20" s="37"/>
      <c r="H20" s="37"/>
      <c r="I20" s="131" t="s">
        <v>26</v>
      </c>
      <c r="J20" s="135" t="s">
        <v>19</v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5" t="s">
        <v>32</v>
      </c>
      <c r="F21" s="37"/>
      <c r="G21" s="37"/>
      <c r="H21" s="37"/>
      <c r="I21" s="131" t="s">
        <v>28</v>
      </c>
      <c r="J21" s="135" t="s">
        <v>19</v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1" t="s">
        <v>34</v>
      </c>
      <c r="E23" s="37"/>
      <c r="F23" s="37"/>
      <c r="G23" s="37"/>
      <c r="H23" s="37"/>
      <c r="I23" s="131" t="s">
        <v>26</v>
      </c>
      <c r="J23" s="135" t="s">
        <v>35</v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5" t="s">
        <v>93</v>
      </c>
      <c r="F24" s="37"/>
      <c r="G24" s="37"/>
      <c r="H24" s="37"/>
      <c r="I24" s="131" t="s">
        <v>28</v>
      </c>
      <c r="J24" s="135" t="s">
        <v>19</v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1" t="s">
        <v>37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2" t="s">
        <v>39</v>
      </c>
      <c r="E30" s="37"/>
      <c r="F30" s="37"/>
      <c r="G30" s="37"/>
      <c r="H30" s="37"/>
      <c r="I30" s="37"/>
      <c r="J30" s="143">
        <f>ROUND(J86, 2)</f>
        <v>0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4" t="s">
        <v>41</v>
      </c>
      <c r="G32" s="37"/>
      <c r="H32" s="37"/>
      <c r="I32" s="144" t="s">
        <v>40</v>
      </c>
      <c r="J32" s="144" t="s">
        <v>42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5" t="s">
        <v>43</v>
      </c>
      <c r="E33" s="131" t="s">
        <v>44</v>
      </c>
      <c r="F33" s="146">
        <f>ROUND((SUM(BE86:BE285)),  2)</f>
        <v>0</v>
      </c>
      <c r="G33" s="37"/>
      <c r="H33" s="37"/>
      <c r="I33" s="147">
        <v>0.20999999999999999</v>
      </c>
      <c r="J33" s="146">
        <f>ROUND(((SUM(BE86:BE285))*I33),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1" t="s">
        <v>45</v>
      </c>
      <c r="F34" s="146">
        <f>ROUND((SUM(BF86:BF285)),  2)</f>
        <v>0</v>
      </c>
      <c r="G34" s="37"/>
      <c r="H34" s="37"/>
      <c r="I34" s="147">
        <v>0.14999999999999999</v>
      </c>
      <c r="J34" s="146">
        <f>ROUND(((SUM(BF86:BF285))*I34),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1" t="s">
        <v>46</v>
      </c>
      <c r="F35" s="146">
        <f>ROUND((SUM(BG86:BG285)),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1" t="s">
        <v>47</v>
      </c>
      <c r="F36" s="146">
        <f>ROUND((SUM(BH86:BH285)),  2)</f>
        <v>0</v>
      </c>
      <c r="G36" s="37"/>
      <c r="H36" s="37"/>
      <c r="I36" s="147">
        <v>0.14999999999999999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1" t="s">
        <v>48</v>
      </c>
      <c r="F37" s="146">
        <f>ROUND((SUM(BI86:BI285)),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8"/>
      <c r="D39" s="149" t="s">
        <v>49</v>
      </c>
      <c r="E39" s="150"/>
      <c r="F39" s="150"/>
      <c r="G39" s="151" t="s">
        <v>50</v>
      </c>
      <c r="H39" s="152" t="s">
        <v>51</v>
      </c>
      <c r="I39" s="150"/>
      <c r="J39" s="153">
        <f>SUM(J30:J37)</f>
        <v>0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94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9" t="str">
        <f>E7</f>
        <v xml:space="preserve">Rekonstrukce komunikace v  Zahořanech u Lučního potoku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91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91.1 - Stavební úpravy komunikace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>Zahořany</v>
      </c>
      <c r="G52" s="39"/>
      <c r="H52" s="39"/>
      <c r="I52" s="31" t="s">
        <v>23</v>
      </c>
      <c r="J52" s="71" t="str">
        <f>IF(J12="","",J12)</f>
        <v>2. 9. 2024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Obec Křešice</v>
      </c>
      <c r="G54" s="39"/>
      <c r="H54" s="39"/>
      <c r="I54" s="31" t="s">
        <v>31</v>
      </c>
      <c r="J54" s="35" t="str">
        <f>E21</f>
        <v>Ing. Lucie Dvořáková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29</v>
      </c>
      <c r="D55" s="39"/>
      <c r="E55" s="39"/>
      <c r="F55" s="26" t="str">
        <f>IF(E18="","",E18)</f>
        <v>Vyplň údaj</v>
      </c>
      <c r="G55" s="39"/>
      <c r="H55" s="39"/>
      <c r="I55" s="31" t="s">
        <v>34</v>
      </c>
      <c r="J55" s="35" t="str">
        <f>E24</f>
        <v>S4A, s.r.o.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0" t="s">
        <v>95</v>
      </c>
      <c r="D57" s="161"/>
      <c r="E57" s="161"/>
      <c r="F57" s="161"/>
      <c r="G57" s="161"/>
      <c r="H57" s="161"/>
      <c r="I57" s="161"/>
      <c r="J57" s="162" t="s">
        <v>96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63" t="s">
        <v>71</v>
      </c>
      <c r="D59" s="39"/>
      <c r="E59" s="39"/>
      <c r="F59" s="39"/>
      <c r="G59" s="39"/>
      <c r="H59" s="39"/>
      <c r="I59" s="39"/>
      <c r="J59" s="101">
        <f>J86</f>
        <v>0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97</v>
      </c>
    </row>
    <row r="60" s="9" customFormat="1" ht="24.96" customHeight="1">
      <c r="A60" s="9"/>
      <c r="B60" s="164"/>
      <c r="C60" s="165"/>
      <c r="D60" s="166" t="s">
        <v>98</v>
      </c>
      <c r="E60" s="167"/>
      <c r="F60" s="167"/>
      <c r="G60" s="167"/>
      <c r="H60" s="167"/>
      <c r="I60" s="167"/>
      <c r="J60" s="168">
        <f>J87</f>
        <v>0</v>
      </c>
      <c r="K60" s="165"/>
      <c r="L60" s="16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0"/>
      <c r="C61" s="171"/>
      <c r="D61" s="172" t="s">
        <v>99</v>
      </c>
      <c r="E61" s="173"/>
      <c r="F61" s="173"/>
      <c r="G61" s="173"/>
      <c r="H61" s="173"/>
      <c r="I61" s="173"/>
      <c r="J61" s="174">
        <f>J88</f>
        <v>0</v>
      </c>
      <c r="K61" s="171"/>
      <c r="L61" s="175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0"/>
      <c r="C62" s="171"/>
      <c r="D62" s="172" t="s">
        <v>100</v>
      </c>
      <c r="E62" s="173"/>
      <c r="F62" s="173"/>
      <c r="G62" s="173"/>
      <c r="H62" s="173"/>
      <c r="I62" s="173"/>
      <c r="J62" s="174">
        <f>J152</f>
        <v>0</v>
      </c>
      <c r="K62" s="171"/>
      <c r="L62" s="175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0"/>
      <c r="C63" s="171"/>
      <c r="D63" s="172" t="s">
        <v>101</v>
      </c>
      <c r="E63" s="173"/>
      <c r="F63" s="173"/>
      <c r="G63" s="173"/>
      <c r="H63" s="173"/>
      <c r="I63" s="173"/>
      <c r="J63" s="174">
        <f>J193</f>
        <v>0</v>
      </c>
      <c r="K63" s="171"/>
      <c r="L63" s="175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0"/>
      <c r="C64" s="171"/>
      <c r="D64" s="172" t="s">
        <v>102</v>
      </c>
      <c r="E64" s="173"/>
      <c r="F64" s="173"/>
      <c r="G64" s="173"/>
      <c r="H64" s="173"/>
      <c r="I64" s="173"/>
      <c r="J64" s="174">
        <f>J231</f>
        <v>0</v>
      </c>
      <c r="K64" s="171"/>
      <c r="L64" s="175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0"/>
      <c r="C65" s="171"/>
      <c r="D65" s="172" t="s">
        <v>103</v>
      </c>
      <c r="E65" s="173"/>
      <c r="F65" s="173"/>
      <c r="G65" s="173"/>
      <c r="H65" s="173"/>
      <c r="I65" s="173"/>
      <c r="J65" s="174">
        <f>J272</f>
        <v>0</v>
      </c>
      <c r="K65" s="171"/>
      <c r="L65" s="175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0"/>
      <c r="C66" s="171"/>
      <c r="D66" s="172" t="s">
        <v>104</v>
      </c>
      <c r="E66" s="173"/>
      <c r="F66" s="173"/>
      <c r="G66" s="173"/>
      <c r="H66" s="173"/>
      <c r="I66" s="173"/>
      <c r="J66" s="174">
        <f>J282</f>
        <v>0</v>
      </c>
      <c r="K66" s="171"/>
      <c r="L66" s="175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2" customFormat="1" ht="21.84" customHeight="1">
      <c r="A67" s="37"/>
      <c r="B67" s="38"/>
      <c r="C67" s="39"/>
      <c r="D67" s="39"/>
      <c r="E67" s="39"/>
      <c r="F67" s="39"/>
      <c r="G67" s="39"/>
      <c r="H67" s="39"/>
      <c r="I67" s="39"/>
      <c r="J67" s="39"/>
      <c r="K67" s="39"/>
      <c r="L67" s="13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6.96" customHeight="1">
      <c r="A68" s="37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13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72" s="2" customFormat="1" ht="6.96" customHeight="1">
      <c r="A72" s="37"/>
      <c r="B72" s="60"/>
      <c r="C72" s="61"/>
      <c r="D72" s="61"/>
      <c r="E72" s="61"/>
      <c r="F72" s="61"/>
      <c r="G72" s="61"/>
      <c r="H72" s="61"/>
      <c r="I72" s="61"/>
      <c r="J72" s="61"/>
      <c r="K72" s="61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24.96" customHeight="1">
      <c r="A73" s="37"/>
      <c r="B73" s="38"/>
      <c r="C73" s="22" t="s">
        <v>105</v>
      </c>
      <c r="D73" s="39"/>
      <c r="E73" s="39"/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6.96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16</v>
      </c>
      <c r="D75" s="39"/>
      <c r="E75" s="39"/>
      <c r="F75" s="39"/>
      <c r="G75" s="39"/>
      <c r="H75" s="39"/>
      <c r="I75" s="39"/>
      <c r="J75" s="39"/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16.5" customHeight="1">
      <c r="A76" s="37"/>
      <c r="B76" s="38"/>
      <c r="C76" s="39"/>
      <c r="D76" s="39"/>
      <c r="E76" s="159" t="str">
        <f>E7</f>
        <v xml:space="preserve">Rekonstrukce komunikace v  Zahořanech u Lučního potoku</v>
      </c>
      <c r="F76" s="31"/>
      <c r="G76" s="31"/>
      <c r="H76" s="31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2" customHeight="1">
      <c r="A77" s="37"/>
      <c r="B77" s="38"/>
      <c r="C77" s="31" t="s">
        <v>91</v>
      </c>
      <c r="D77" s="39"/>
      <c r="E77" s="39"/>
      <c r="F77" s="39"/>
      <c r="G77" s="39"/>
      <c r="H77" s="39"/>
      <c r="I77" s="39"/>
      <c r="J77" s="39"/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6.5" customHeight="1">
      <c r="A78" s="37"/>
      <c r="B78" s="38"/>
      <c r="C78" s="39"/>
      <c r="D78" s="39"/>
      <c r="E78" s="68" t="str">
        <f>E9</f>
        <v>91.1 - Stavební úpravy komunikace</v>
      </c>
      <c r="F78" s="39"/>
      <c r="G78" s="39"/>
      <c r="H78" s="39"/>
      <c r="I78" s="39"/>
      <c r="J78" s="39"/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6.96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2" customFormat="1" ht="12" customHeight="1">
      <c r="A80" s="37"/>
      <c r="B80" s="38"/>
      <c r="C80" s="31" t="s">
        <v>21</v>
      </c>
      <c r="D80" s="39"/>
      <c r="E80" s="39"/>
      <c r="F80" s="26" t="str">
        <f>F12</f>
        <v>Zahořany</v>
      </c>
      <c r="G80" s="39"/>
      <c r="H80" s="39"/>
      <c r="I80" s="31" t="s">
        <v>23</v>
      </c>
      <c r="J80" s="71" t="str">
        <f>IF(J12="","",J12)</f>
        <v>2. 9. 2024</v>
      </c>
      <c r="K80" s="39"/>
      <c r="L80" s="133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</row>
    <row r="81" s="2" customFormat="1" ht="6.96" customHeight="1">
      <c r="A81" s="37"/>
      <c r="B81" s="38"/>
      <c r="C81" s="39"/>
      <c r="D81" s="39"/>
      <c r="E81" s="39"/>
      <c r="F81" s="39"/>
      <c r="G81" s="39"/>
      <c r="H81" s="39"/>
      <c r="I81" s="39"/>
      <c r="J81" s="39"/>
      <c r="K81" s="39"/>
      <c r="L81" s="13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15.15" customHeight="1">
      <c r="A82" s="37"/>
      <c r="B82" s="38"/>
      <c r="C82" s="31" t="s">
        <v>25</v>
      </c>
      <c r="D82" s="39"/>
      <c r="E82" s="39"/>
      <c r="F82" s="26" t="str">
        <f>E15</f>
        <v>Obec Křešice</v>
      </c>
      <c r="G82" s="39"/>
      <c r="H82" s="39"/>
      <c r="I82" s="31" t="s">
        <v>31</v>
      </c>
      <c r="J82" s="35" t="str">
        <f>E21</f>
        <v>Ing. Lucie Dvořáková</v>
      </c>
      <c r="K82" s="39"/>
      <c r="L82" s="13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15.15" customHeight="1">
      <c r="A83" s="37"/>
      <c r="B83" s="38"/>
      <c r="C83" s="31" t="s">
        <v>29</v>
      </c>
      <c r="D83" s="39"/>
      <c r="E83" s="39"/>
      <c r="F83" s="26" t="str">
        <f>IF(E18="","",E18)</f>
        <v>Vyplň údaj</v>
      </c>
      <c r="G83" s="39"/>
      <c r="H83" s="39"/>
      <c r="I83" s="31" t="s">
        <v>34</v>
      </c>
      <c r="J83" s="35" t="str">
        <f>E24</f>
        <v>S4A, s.r.o.</v>
      </c>
      <c r="K83" s="39"/>
      <c r="L83" s="13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0.32" customHeight="1">
      <c r="A84" s="37"/>
      <c r="B84" s="38"/>
      <c r="C84" s="39"/>
      <c r="D84" s="39"/>
      <c r="E84" s="39"/>
      <c r="F84" s="39"/>
      <c r="G84" s="39"/>
      <c r="H84" s="39"/>
      <c r="I84" s="39"/>
      <c r="J84" s="39"/>
      <c r="K84" s="39"/>
      <c r="L84" s="13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11" customFormat="1" ht="29.28" customHeight="1">
      <c r="A85" s="176"/>
      <c r="B85" s="177"/>
      <c r="C85" s="178" t="s">
        <v>106</v>
      </c>
      <c r="D85" s="179" t="s">
        <v>58</v>
      </c>
      <c r="E85" s="179" t="s">
        <v>54</v>
      </c>
      <c r="F85" s="179" t="s">
        <v>55</v>
      </c>
      <c r="G85" s="179" t="s">
        <v>107</v>
      </c>
      <c r="H85" s="179" t="s">
        <v>108</v>
      </c>
      <c r="I85" s="179" t="s">
        <v>109</v>
      </c>
      <c r="J85" s="180" t="s">
        <v>96</v>
      </c>
      <c r="K85" s="181" t="s">
        <v>110</v>
      </c>
      <c r="L85" s="182"/>
      <c r="M85" s="91" t="s">
        <v>19</v>
      </c>
      <c r="N85" s="92" t="s">
        <v>43</v>
      </c>
      <c r="O85" s="92" t="s">
        <v>111</v>
      </c>
      <c r="P85" s="92" t="s">
        <v>112</v>
      </c>
      <c r="Q85" s="92" t="s">
        <v>113</v>
      </c>
      <c r="R85" s="92" t="s">
        <v>114</v>
      </c>
      <c r="S85" s="92" t="s">
        <v>115</v>
      </c>
      <c r="T85" s="93" t="s">
        <v>116</v>
      </c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</row>
    <row r="86" s="2" customFormat="1" ht="22.8" customHeight="1">
      <c r="A86" s="37"/>
      <c r="B86" s="38"/>
      <c r="C86" s="98" t="s">
        <v>117</v>
      </c>
      <c r="D86" s="39"/>
      <c r="E86" s="39"/>
      <c r="F86" s="39"/>
      <c r="G86" s="39"/>
      <c r="H86" s="39"/>
      <c r="I86" s="39"/>
      <c r="J86" s="183">
        <f>BK86</f>
        <v>0</v>
      </c>
      <c r="K86" s="39"/>
      <c r="L86" s="43"/>
      <c r="M86" s="94"/>
      <c r="N86" s="184"/>
      <c r="O86" s="95"/>
      <c r="P86" s="185">
        <f>P87</f>
        <v>0</v>
      </c>
      <c r="Q86" s="95"/>
      <c r="R86" s="185">
        <f>R87</f>
        <v>262.681985</v>
      </c>
      <c r="S86" s="95"/>
      <c r="T86" s="186">
        <f>T87</f>
        <v>314.36500000000001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T86" s="16" t="s">
        <v>72</v>
      </c>
      <c r="AU86" s="16" t="s">
        <v>97</v>
      </c>
      <c r="BK86" s="187">
        <f>BK87</f>
        <v>0</v>
      </c>
    </row>
    <row r="87" s="12" customFormat="1" ht="25.92" customHeight="1">
      <c r="A87" s="12"/>
      <c r="B87" s="188"/>
      <c r="C87" s="189"/>
      <c r="D87" s="190" t="s">
        <v>72</v>
      </c>
      <c r="E87" s="191" t="s">
        <v>118</v>
      </c>
      <c r="F87" s="191" t="s">
        <v>119</v>
      </c>
      <c r="G87" s="189"/>
      <c r="H87" s="189"/>
      <c r="I87" s="192"/>
      <c r="J87" s="193">
        <f>BK87</f>
        <v>0</v>
      </c>
      <c r="K87" s="189"/>
      <c r="L87" s="194"/>
      <c r="M87" s="195"/>
      <c r="N87" s="196"/>
      <c r="O87" s="196"/>
      <c r="P87" s="197">
        <f>P88+P152+P193+P231+P272+P282</f>
        <v>0</v>
      </c>
      <c r="Q87" s="196"/>
      <c r="R87" s="197">
        <f>R88+R152+R193+R231+R272+R282</f>
        <v>262.681985</v>
      </c>
      <c r="S87" s="196"/>
      <c r="T87" s="198">
        <f>T88+T152+T193+T231+T272+T282</f>
        <v>314.36500000000001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199" t="s">
        <v>81</v>
      </c>
      <c r="AT87" s="200" t="s">
        <v>72</v>
      </c>
      <c r="AU87" s="200" t="s">
        <v>73</v>
      </c>
      <c r="AY87" s="199" t="s">
        <v>120</v>
      </c>
      <c r="BK87" s="201">
        <f>BK88+BK152+BK193+BK231+BK272+BK282</f>
        <v>0</v>
      </c>
    </row>
    <row r="88" s="12" customFormat="1" ht="22.8" customHeight="1">
      <c r="A88" s="12"/>
      <c r="B88" s="188"/>
      <c r="C88" s="189"/>
      <c r="D88" s="190" t="s">
        <v>72</v>
      </c>
      <c r="E88" s="202" t="s">
        <v>81</v>
      </c>
      <c r="F88" s="202" t="s">
        <v>121</v>
      </c>
      <c r="G88" s="189"/>
      <c r="H88" s="189"/>
      <c r="I88" s="192"/>
      <c r="J88" s="203">
        <f>BK88</f>
        <v>0</v>
      </c>
      <c r="K88" s="189"/>
      <c r="L88" s="194"/>
      <c r="M88" s="195"/>
      <c r="N88" s="196"/>
      <c r="O88" s="196"/>
      <c r="P88" s="197">
        <f>SUM(P89:P151)</f>
        <v>0</v>
      </c>
      <c r="Q88" s="196"/>
      <c r="R88" s="197">
        <f>SUM(R89:R151)</f>
        <v>5.556</v>
      </c>
      <c r="S88" s="196"/>
      <c r="T88" s="198">
        <f>SUM(T89:T151)</f>
        <v>314.36500000000001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199" t="s">
        <v>81</v>
      </c>
      <c r="AT88" s="200" t="s">
        <v>72</v>
      </c>
      <c r="AU88" s="200" t="s">
        <v>81</v>
      </c>
      <c r="AY88" s="199" t="s">
        <v>120</v>
      </c>
      <c r="BK88" s="201">
        <f>SUM(BK89:BK151)</f>
        <v>0</v>
      </c>
    </row>
    <row r="89" s="2" customFormat="1" ht="37.8" customHeight="1">
      <c r="A89" s="37"/>
      <c r="B89" s="38"/>
      <c r="C89" s="204" t="s">
        <v>81</v>
      </c>
      <c r="D89" s="204" t="s">
        <v>122</v>
      </c>
      <c r="E89" s="205" t="s">
        <v>123</v>
      </c>
      <c r="F89" s="206" t="s">
        <v>124</v>
      </c>
      <c r="G89" s="207" t="s">
        <v>125</v>
      </c>
      <c r="H89" s="208">
        <v>54</v>
      </c>
      <c r="I89" s="209"/>
      <c r="J89" s="210">
        <f>ROUND(I89*H89,2)</f>
        <v>0</v>
      </c>
      <c r="K89" s="211"/>
      <c r="L89" s="43"/>
      <c r="M89" s="212" t="s">
        <v>19</v>
      </c>
      <c r="N89" s="213" t="s">
        <v>44</v>
      </c>
      <c r="O89" s="83"/>
      <c r="P89" s="214">
        <f>O89*H89</f>
        <v>0</v>
      </c>
      <c r="Q89" s="214">
        <v>0</v>
      </c>
      <c r="R89" s="214">
        <f>Q89*H89</f>
        <v>0</v>
      </c>
      <c r="S89" s="214">
        <v>0.26000000000000001</v>
      </c>
      <c r="T89" s="215">
        <f>S89*H89</f>
        <v>14.040000000000001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R89" s="216" t="s">
        <v>126</v>
      </c>
      <c r="AT89" s="216" t="s">
        <v>122</v>
      </c>
      <c r="AU89" s="216" t="s">
        <v>84</v>
      </c>
      <c r="AY89" s="16" t="s">
        <v>120</v>
      </c>
      <c r="BE89" s="217">
        <f>IF(N89="základní",J89,0)</f>
        <v>0</v>
      </c>
      <c r="BF89" s="217">
        <f>IF(N89="snížená",J89,0)</f>
        <v>0</v>
      </c>
      <c r="BG89" s="217">
        <f>IF(N89="zákl. přenesená",J89,0)</f>
        <v>0</v>
      </c>
      <c r="BH89" s="217">
        <f>IF(N89="sníž. přenesená",J89,0)</f>
        <v>0</v>
      </c>
      <c r="BI89" s="217">
        <f>IF(N89="nulová",J89,0)</f>
        <v>0</v>
      </c>
      <c r="BJ89" s="16" t="s">
        <v>81</v>
      </c>
      <c r="BK89" s="217">
        <f>ROUND(I89*H89,2)</f>
        <v>0</v>
      </c>
      <c r="BL89" s="16" t="s">
        <v>126</v>
      </c>
      <c r="BM89" s="216" t="s">
        <v>127</v>
      </c>
    </row>
    <row r="90" s="2" customFormat="1">
      <c r="A90" s="37"/>
      <c r="B90" s="38"/>
      <c r="C90" s="39"/>
      <c r="D90" s="218" t="s">
        <v>128</v>
      </c>
      <c r="E90" s="39"/>
      <c r="F90" s="219" t="s">
        <v>129</v>
      </c>
      <c r="G90" s="39"/>
      <c r="H90" s="39"/>
      <c r="I90" s="220"/>
      <c r="J90" s="39"/>
      <c r="K90" s="39"/>
      <c r="L90" s="43"/>
      <c r="M90" s="221"/>
      <c r="N90" s="222"/>
      <c r="O90" s="83"/>
      <c r="P90" s="83"/>
      <c r="Q90" s="83"/>
      <c r="R90" s="83"/>
      <c r="S90" s="83"/>
      <c r="T90" s="84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T90" s="16" t="s">
        <v>128</v>
      </c>
      <c r="AU90" s="16" t="s">
        <v>84</v>
      </c>
    </row>
    <row r="91" s="13" customFormat="1">
      <c r="A91" s="13"/>
      <c r="B91" s="223"/>
      <c r="C91" s="224"/>
      <c r="D91" s="225" t="s">
        <v>130</v>
      </c>
      <c r="E91" s="226" t="s">
        <v>19</v>
      </c>
      <c r="F91" s="227" t="s">
        <v>131</v>
      </c>
      <c r="G91" s="224"/>
      <c r="H91" s="228">
        <v>54</v>
      </c>
      <c r="I91" s="229"/>
      <c r="J91" s="224"/>
      <c r="K91" s="224"/>
      <c r="L91" s="230"/>
      <c r="M91" s="231"/>
      <c r="N91" s="232"/>
      <c r="O91" s="232"/>
      <c r="P91" s="232"/>
      <c r="Q91" s="232"/>
      <c r="R91" s="232"/>
      <c r="S91" s="232"/>
      <c r="T91" s="23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4" t="s">
        <v>130</v>
      </c>
      <c r="AU91" s="234" t="s">
        <v>84</v>
      </c>
      <c r="AV91" s="13" t="s">
        <v>84</v>
      </c>
      <c r="AW91" s="13" t="s">
        <v>33</v>
      </c>
      <c r="AX91" s="13" t="s">
        <v>81</v>
      </c>
      <c r="AY91" s="234" t="s">
        <v>120</v>
      </c>
    </row>
    <row r="92" s="2" customFormat="1" ht="24.15" customHeight="1">
      <c r="A92" s="37"/>
      <c r="B92" s="38"/>
      <c r="C92" s="204" t="s">
        <v>84</v>
      </c>
      <c r="D92" s="204" t="s">
        <v>122</v>
      </c>
      <c r="E92" s="205" t="s">
        <v>132</v>
      </c>
      <c r="F92" s="206" t="s">
        <v>133</v>
      </c>
      <c r="G92" s="207" t="s">
        <v>134</v>
      </c>
      <c r="H92" s="208">
        <v>15</v>
      </c>
      <c r="I92" s="209"/>
      <c r="J92" s="210">
        <f>ROUND(I92*H92,2)</f>
        <v>0</v>
      </c>
      <c r="K92" s="211"/>
      <c r="L92" s="43"/>
      <c r="M92" s="212" t="s">
        <v>19</v>
      </c>
      <c r="N92" s="213" t="s">
        <v>44</v>
      </c>
      <c r="O92" s="83"/>
      <c r="P92" s="214">
        <f>O92*H92</f>
        <v>0</v>
      </c>
      <c r="Q92" s="214">
        <v>0</v>
      </c>
      <c r="R92" s="214">
        <f>Q92*H92</f>
        <v>0</v>
      </c>
      <c r="S92" s="214">
        <v>0.20499999999999999</v>
      </c>
      <c r="T92" s="215">
        <f>S92*H92</f>
        <v>3.0749999999999997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R92" s="216" t="s">
        <v>126</v>
      </c>
      <c r="AT92" s="216" t="s">
        <v>122</v>
      </c>
      <c r="AU92" s="216" t="s">
        <v>84</v>
      </c>
      <c r="AY92" s="16" t="s">
        <v>120</v>
      </c>
      <c r="BE92" s="217">
        <f>IF(N92="základní",J92,0)</f>
        <v>0</v>
      </c>
      <c r="BF92" s="217">
        <f>IF(N92="snížená",J92,0)</f>
        <v>0</v>
      </c>
      <c r="BG92" s="217">
        <f>IF(N92="zákl. přenesená",J92,0)</f>
        <v>0</v>
      </c>
      <c r="BH92" s="217">
        <f>IF(N92="sníž. přenesená",J92,0)</f>
        <v>0</v>
      </c>
      <c r="BI92" s="217">
        <f>IF(N92="nulová",J92,0)</f>
        <v>0</v>
      </c>
      <c r="BJ92" s="16" t="s">
        <v>81</v>
      </c>
      <c r="BK92" s="217">
        <f>ROUND(I92*H92,2)</f>
        <v>0</v>
      </c>
      <c r="BL92" s="16" t="s">
        <v>126</v>
      </c>
      <c r="BM92" s="216" t="s">
        <v>135</v>
      </c>
    </row>
    <row r="93" s="2" customFormat="1">
      <c r="A93" s="37"/>
      <c r="B93" s="38"/>
      <c r="C93" s="39"/>
      <c r="D93" s="218" t="s">
        <v>128</v>
      </c>
      <c r="E93" s="39"/>
      <c r="F93" s="219" t="s">
        <v>136</v>
      </c>
      <c r="G93" s="39"/>
      <c r="H93" s="39"/>
      <c r="I93" s="220"/>
      <c r="J93" s="39"/>
      <c r="K93" s="39"/>
      <c r="L93" s="43"/>
      <c r="M93" s="221"/>
      <c r="N93" s="222"/>
      <c r="O93" s="83"/>
      <c r="P93" s="83"/>
      <c r="Q93" s="83"/>
      <c r="R93" s="83"/>
      <c r="S93" s="83"/>
      <c r="T93" s="84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128</v>
      </c>
      <c r="AU93" s="16" t="s">
        <v>84</v>
      </c>
    </row>
    <row r="94" s="13" customFormat="1">
      <c r="A94" s="13"/>
      <c r="B94" s="223"/>
      <c r="C94" s="224"/>
      <c r="D94" s="225" t="s">
        <v>130</v>
      </c>
      <c r="E94" s="226" t="s">
        <v>19</v>
      </c>
      <c r="F94" s="227" t="s">
        <v>8</v>
      </c>
      <c r="G94" s="224"/>
      <c r="H94" s="228">
        <v>15</v>
      </c>
      <c r="I94" s="229"/>
      <c r="J94" s="224"/>
      <c r="K94" s="224"/>
      <c r="L94" s="230"/>
      <c r="M94" s="231"/>
      <c r="N94" s="232"/>
      <c r="O94" s="232"/>
      <c r="P94" s="232"/>
      <c r="Q94" s="232"/>
      <c r="R94" s="232"/>
      <c r="S94" s="232"/>
      <c r="T94" s="23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T94" s="234" t="s">
        <v>130</v>
      </c>
      <c r="AU94" s="234" t="s">
        <v>84</v>
      </c>
      <c r="AV94" s="13" t="s">
        <v>84</v>
      </c>
      <c r="AW94" s="13" t="s">
        <v>33</v>
      </c>
      <c r="AX94" s="13" t="s">
        <v>81</v>
      </c>
      <c r="AY94" s="234" t="s">
        <v>120</v>
      </c>
    </row>
    <row r="95" s="2" customFormat="1" ht="37.8" customHeight="1">
      <c r="A95" s="37"/>
      <c r="B95" s="38"/>
      <c r="C95" s="204" t="s">
        <v>137</v>
      </c>
      <c r="D95" s="204" t="s">
        <v>122</v>
      </c>
      <c r="E95" s="205" t="s">
        <v>138</v>
      </c>
      <c r="F95" s="206" t="s">
        <v>139</v>
      </c>
      <c r="G95" s="207" t="s">
        <v>125</v>
      </c>
      <c r="H95" s="208">
        <v>54</v>
      </c>
      <c r="I95" s="209"/>
      <c r="J95" s="210">
        <f>ROUND(I95*H95,2)</f>
        <v>0</v>
      </c>
      <c r="K95" s="211"/>
      <c r="L95" s="43"/>
      <c r="M95" s="212" t="s">
        <v>19</v>
      </c>
      <c r="N95" s="213" t="s">
        <v>44</v>
      </c>
      <c r="O95" s="83"/>
      <c r="P95" s="214">
        <f>O95*H95</f>
        <v>0</v>
      </c>
      <c r="Q95" s="214">
        <v>0</v>
      </c>
      <c r="R95" s="214">
        <f>Q95*H95</f>
        <v>0</v>
      </c>
      <c r="S95" s="214">
        <v>0</v>
      </c>
      <c r="T95" s="215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216" t="s">
        <v>126</v>
      </c>
      <c r="AT95" s="216" t="s">
        <v>122</v>
      </c>
      <c r="AU95" s="216" t="s">
        <v>84</v>
      </c>
      <c r="AY95" s="16" t="s">
        <v>120</v>
      </c>
      <c r="BE95" s="217">
        <f>IF(N95="základní",J95,0)</f>
        <v>0</v>
      </c>
      <c r="BF95" s="217">
        <f>IF(N95="snížená",J95,0)</f>
        <v>0</v>
      </c>
      <c r="BG95" s="217">
        <f>IF(N95="zákl. přenesená",J95,0)</f>
        <v>0</v>
      </c>
      <c r="BH95" s="217">
        <f>IF(N95="sníž. přenesená",J95,0)</f>
        <v>0</v>
      </c>
      <c r="BI95" s="217">
        <f>IF(N95="nulová",J95,0)</f>
        <v>0</v>
      </c>
      <c r="BJ95" s="16" t="s">
        <v>81</v>
      </c>
      <c r="BK95" s="217">
        <f>ROUND(I95*H95,2)</f>
        <v>0</v>
      </c>
      <c r="BL95" s="16" t="s">
        <v>126</v>
      </c>
      <c r="BM95" s="216" t="s">
        <v>140</v>
      </c>
    </row>
    <row r="96" s="2" customFormat="1">
      <c r="A96" s="37"/>
      <c r="B96" s="38"/>
      <c r="C96" s="39"/>
      <c r="D96" s="218" t="s">
        <v>128</v>
      </c>
      <c r="E96" s="39"/>
      <c r="F96" s="219" t="s">
        <v>141</v>
      </c>
      <c r="G96" s="39"/>
      <c r="H96" s="39"/>
      <c r="I96" s="220"/>
      <c r="J96" s="39"/>
      <c r="K96" s="39"/>
      <c r="L96" s="43"/>
      <c r="M96" s="221"/>
      <c r="N96" s="222"/>
      <c r="O96" s="83"/>
      <c r="P96" s="83"/>
      <c r="Q96" s="83"/>
      <c r="R96" s="83"/>
      <c r="S96" s="83"/>
      <c r="T96" s="84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16" t="s">
        <v>128</v>
      </c>
      <c r="AU96" s="16" t="s">
        <v>84</v>
      </c>
    </row>
    <row r="97" s="13" customFormat="1">
      <c r="A97" s="13"/>
      <c r="B97" s="223"/>
      <c r="C97" s="224"/>
      <c r="D97" s="225" t="s">
        <v>130</v>
      </c>
      <c r="E97" s="226" t="s">
        <v>19</v>
      </c>
      <c r="F97" s="227" t="s">
        <v>142</v>
      </c>
      <c r="G97" s="224"/>
      <c r="H97" s="228">
        <v>54</v>
      </c>
      <c r="I97" s="229"/>
      <c r="J97" s="224"/>
      <c r="K97" s="224"/>
      <c r="L97" s="230"/>
      <c r="M97" s="231"/>
      <c r="N97" s="232"/>
      <c r="O97" s="232"/>
      <c r="P97" s="232"/>
      <c r="Q97" s="232"/>
      <c r="R97" s="232"/>
      <c r="S97" s="232"/>
      <c r="T97" s="23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4" t="s">
        <v>130</v>
      </c>
      <c r="AU97" s="234" t="s">
        <v>84</v>
      </c>
      <c r="AV97" s="13" t="s">
        <v>84</v>
      </c>
      <c r="AW97" s="13" t="s">
        <v>33</v>
      </c>
      <c r="AX97" s="13" t="s">
        <v>81</v>
      </c>
      <c r="AY97" s="234" t="s">
        <v>120</v>
      </c>
    </row>
    <row r="98" s="2" customFormat="1" ht="37.8" customHeight="1">
      <c r="A98" s="37"/>
      <c r="B98" s="38"/>
      <c r="C98" s="204" t="s">
        <v>126</v>
      </c>
      <c r="D98" s="204" t="s">
        <v>122</v>
      </c>
      <c r="E98" s="205" t="s">
        <v>143</v>
      </c>
      <c r="F98" s="206" t="s">
        <v>144</v>
      </c>
      <c r="G98" s="207" t="s">
        <v>125</v>
      </c>
      <c r="H98" s="208">
        <v>1025</v>
      </c>
      <c r="I98" s="209"/>
      <c r="J98" s="210">
        <f>ROUND(I98*H98,2)</f>
        <v>0</v>
      </c>
      <c r="K98" s="211"/>
      <c r="L98" s="43"/>
      <c r="M98" s="212" t="s">
        <v>19</v>
      </c>
      <c r="N98" s="213" t="s">
        <v>44</v>
      </c>
      <c r="O98" s="83"/>
      <c r="P98" s="214">
        <f>O98*H98</f>
        <v>0</v>
      </c>
      <c r="Q98" s="214">
        <v>0</v>
      </c>
      <c r="R98" s="214">
        <f>Q98*H98</f>
        <v>0</v>
      </c>
      <c r="S98" s="214">
        <v>0.28999999999999998</v>
      </c>
      <c r="T98" s="215">
        <f>S98*H98</f>
        <v>297.25</v>
      </c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R98" s="216" t="s">
        <v>126</v>
      </c>
      <c r="AT98" s="216" t="s">
        <v>122</v>
      </c>
      <c r="AU98" s="216" t="s">
        <v>84</v>
      </c>
      <c r="AY98" s="16" t="s">
        <v>120</v>
      </c>
      <c r="BE98" s="217">
        <f>IF(N98="základní",J98,0)</f>
        <v>0</v>
      </c>
      <c r="BF98" s="217">
        <f>IF(N98="snížená",J98,0)</f>
        <v>0</v>
      </c>
      <c r="BG98" s="217">
        <f>IF(N98="zákl. přenesená",J98,0)</f>
        <v>0</v>
      </c>
      <c r="BH98" s="217">
        <f>IF(N98="sníž. přenesená",J98,0)</f>
        <v>0</v>
      </c>
      <c r="BI98" s="217">
        <f>IF(N98="nulová",J98,0)</f>
        <v>0</v>
      </c>
      <c r="BJ98" s="16" t="s">
        <v>81</v>
      </c>
      <c r="BK98" s="217">
        <f>ROUND(I98*H98,2)</f>
        <v>0</v>
      </c>
      <c r="BL98" s="16" t="s">
        <v>126</v>
      </c>
      <c r="BM98" s="216" t="s">
        <v>145</v>
      </c>
    </row>
    <row r="99" s="2" customFormat="1">
      <c r="A99" s="37"/>
      <c r="B99" s="38"/>
      <c r="C99" s="39"/>
      <c r="D99" s="218" t="s">
        <v>128</v>
      </c>
      <c r="E99" s="39"/>
      <c r="F99" s="219" t="s">
        <v>146</v>
      </c>
      <c r="G99" s="39"/>
      <c r="H99" s="39"/>
      <c r="I99" s="220"/>
      <c r="J99" s="39"/>
      <c r="K99" s="39"/>
      <c r="L99" s="43"/>
      <c r="M99" s="221"/>
      <c r="N99" s="222"/>
      <c r="O99" s="83"/>
      <c r="P99" s="83"/>
      <c r="Q99" s="83"/>
      <c r="R99" s="83"/>
      <c r="S99" s="83"/>
      <c r="T99" s="84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T99" s="16" t="s">
        <v>128</v>
      </c>
      <c r="AU99" s="16" t="s">
        <v>84</v>
      </c>
    </row>
    <row r="100" s="2" customFormat="1">
      <c r="A100" s="37"/>
      <c r="B100" s="38"/>
      <c r="C100" s="39"/>
      <c r="D100" s="225" t="s">
        <v>147</v>
      </c>
      <c r="E100" s="39"/>
      <c r="F100" s="235" t="s">
        <v>148</v>
      </c>
      <c r="G100" s="39"/>
      <c r="H100" s="39"/>
      <c r="I100" s="220"/>
      <c r="J100" s="39"/>
      <c r="K100" s="39"/>
      <c r="L100" s="43"/>
      <c r="M100" s="221"/>
      <c r="N100" s="222"/>
      <c r="O100" s="83"/>
      <c r="P100" s="83"/>
      <c r="Q100" s="83"/>
      <c r="R100" s="83"/>
      <c r="S100" s="83"/>
      <c r="T100" s="84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T100" s="16" t="s">
        <v>147</v>
      </c>
      <c r="AU100" s="16" t="s">
        <v>84</v>
      </c>
    </row>
    <row r="101" s="13" customFormat="1">
      <c r="A101" s="13"/>
      <c r="B101" s="223"/>
      <c r="C101" s="224"/>
      <c r="D101" s="225" t="s">
        <v>130</v>
      </c>
      <c r="E101" s="226" t="s">
        <v>19</v>
      </c>
      <c r="F101" s="227" t="s">
        <v>149</v>
      </c>
      <c r="G101" s="224"/>
      <c r="H101" s="228">
        <v>1025</v>
      </c>
      <c r="I101" s="229"/>
      <c r="J101" s="224"/>
      <c r="K101" s="224"/>
      <c r="L101" s="230"/>
      <c r="M101" s="231"/>
      <c r="N101" s="232"/>
      <c r="O101" s="232"/>
      <c r="P101" s="232"/>
      <c r="Q101" s="232"/>
      <c r="R101" s="232"/>
      <c r="S101" s="232"/>
      <c r="T101" s="23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4" t="s">
        <v>130</v>
      </c>
      <c r="AU101" s="234" t="s">
        <v>84</v>
      </c>
      <c r="AV101" s="13" t="s">
        <v>84</v>
      </c>
      <c r="AW101" s="13" t="s">
        <v>33</v>
      </c>
      <c r="AX101" s="13" t="s">
        <v>81</v>
      </c>
      <c r="AY101" s="234" t="s">
        <v>120</v>
      </c>
    </row>
    <row r="102" s="2" customFormat="1" ht="24.15" customHeight="1">
      <c r="A102" s="37"/>
      <c r="B102" s="38"/>
      <c r="C102" s="204" t="s">
        <v>150</v>
      </c>
      <c r="D102" s="204" t="s">
        <v>122</v>
      </c>
      <c r="E102" s="205" t="s">
        <v>151</v>
      </c>
      <c r="F102" s="206" t="s">
        <v>152</v>
      </c>
      <c r="G102" s="207" t="s">
        <v>153</v>
      </c>
      <c r="H102" s="208">
        <v>102.5</v>
      </c>
      <c r="I102" s="209"/>
      <c r="J102" s="210">
        <f>ROUND(I102*H102,2)</f>
        <v>0</v>
      </c>
      <c r="K102" s="211"/>
      <c r="L102" s="43"/>
      <c r="M102" s="212" t="s">
        <v>19</v>
      </c>
      <c r="N102" s="213" t="s">
        <v>44</v>
      </c>
      <c r="O102" s="83"/>
      <c r="P102" s="214">
        <f>O102*H102</f>
        <v>0</v>
      </c>
      <c r="Q102" s="214">
        <v>0</v>
      </c>
      <c r="R102" s="214">
        <f>Q102*H102</f>
        <v>0</v>
      </c>
      <c r="S102" s="214">
        <v>0</v>
      </c>
      <c r="T102" s="215">
        <f>S102*H102</f>
        <v>0</v>
      </c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R102" s="216" t="s">
        <v>126</v>
      </c>
      <c r="AT102" s="216" t="s">
        <v>122</v>
      </c>
      <c r="AU102" s="216" t="s">
        <v>84</v>
      </c>
      <c r="AY102" s="16" t="s">
        <v>120</v>
      </c>
      <c r="BE102" s="217">
        <f>IF(N102="základní",J102,0)</f>
        <v>0</v>
      </c>
      <c r="BF102" s="217">
        <f>IF(N102="snížená",J102,0)</f>
        <v>0</v>
      </c>
      <c r="BG102" s="217">
        <f>IF(N102="zákl. přenesená",J102,0)</f>
        <v>0</v>
      </c>
      <c r="BH102" s="217">
        <f>IF(N102="sníž. přenesená",J102,0)</f>
        <v>0</v>
      </c>
      <c r="BI102" s="217">
        <f>IF(N102="nulová",J102,0)</f>
        <v>0</v>
      </c>
      <c r="BJ102" s="16" t="s">
        <v>81</v>
      </c>
      <c r="BK102" s="217">
        <f>ROUND(I102*H102,2)</f>
        <v>0</v>
      </c>
      <c r="BL102" s="16" t="s">
        <v>126</v>
      </c>
      <c r="BM102" s="216" t="s">
        <v>154</v>
      </c>
    </row>
    <row r="103" s="2" customFormat="1">
      <c r="A103" s="37"/>
      <c r="B103" s="38"/>
      <c r="C103" s="39"/>
      <c r="D103" s="218" t="s">
        <v>128</v>
      </c>
      <c r="E103" s="39"/>
      <c r="F103" s="219" t="s">
        <v>155</v>
      </c>
      <c r="G103" s="39"/>
      <c r="H103" s="39"/>
      <c r="I103" s="220"/>
      <c r="J103" s="39"/>
      <c r="K103" s="39"/>
      <c r="L103" s="43"/>
      <c r="M103" s="221"/>
      <c r="N103" s="222"/>
      <c r="O103" s="83"/>
      <c r="P103" s="83"/>
      <c r="Q103" s="83"/>
      <c r="R103" s="83"/>
      <c r="S103" s="83"/>
      <c r="T103" s="84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T103" s="16" t="s">
        <v>128</v>
      </c>
      <c r="AU103" s="16" t="s">
        <v>84</v>
      </c>
    </row>
    <row r="104" s="2" customFormat="1">
      <c r="A104" s="37"/>
      <c r="B104" s="38"/>
      <c r="C104" s="39"/>
      <c r="D104" s="225" t="s">
        <v>147</v>
      </c>
      <c r="E104" s="39"/>
      <c r="F104" s="235" t="s">
        <v>156</v>
      </c>
      <c r="G104" s="39"/>
      <c r="H104" s="39"/>
      <c r="I104" s="220"/>
      <c r="J104" s="39"/>
      <c r="K104" s="39"/>
      <c r="L104" s="43"/>
      <c r="M104" s="221"/>
      <c r="N104" s="222"/>
      <c r="O104" s="83"/>
      <c r="P104" s="83"/>
      <c r="Q104" s="83"/>
      <c r="R104" s="83"/>
      <c r="S104" s="83"/>
      <c r="T104" s="84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T104" s="16" t="s">
        <v>147</v>
      </c>
      <c r="AU104" s="16" t="s">
        <v>84</v>
      </c>
    </row>
    <row r="105" s="13" customFormat="1">
      <c r="A105" s="13"/>
      <c r="B105" s="223"/>
      <c r="C105" s="224"/>
      <c r="D105" s="225" t="s">
        <v>130</v>
      </c>
      <c r="E105" s="226" t="s">
        <v>19</v>
      </c>
      <c r="F105" s="227" t="s">
        <v>157</v>
      </c>
      <c r="G105" s="224"/>
      <c r="H105" s="228">
        <v>102.5</v>
      </c>
      <c r="I105" s="229"/>
      <c r="J105" s="224"/>
      <c r="K105" s="224"/>
      <c r="L105" s="230"/>
      <c r="M105" s="231"/>
      <c r="N105" s="232"/>
      <c r="O105" s="232"/>
      <c r="P105" s="232"/>
      <c r="Q105" s="232"/>
      <c r="R105" s="232"/>
      <c r="S105" s="232"/>
      <c r="T105" s="23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4" t="s">
        <v>130</v>
      </c>
      <c r="AU105" s="234" t="s">
        <v>84</v>
      </c>
      <c r="AV105" s="13" t="s">
        <v>84</v>
      </c>
      <c r="AW105" s="13" t="s">
        <v>33</v>
      </c>
      <c r="AX105" s="13" t="s">
        <v>81</v>
      </c>
      <c r="AY105" s="234" t="s">
        <v>120</v>
      </c>
    </row>
    <row r="106" s="2" customFormat="1" ht="37.8" customHeight="1">
      <c r="A106" s="37"/>
      <c r="B106" s="38"/>
      <c r="C106" s="204" t="s">
        <v>158</v>
      </c>
      <c r="D106" s="204" t="s">
        <v>122</v>
      </c>
      <c r="E106" s="205" t="s">
        <v>159</v>
      </c>
      <c r="F106" s="206" t="s">
        <v>160</v>
      </c>
      <c r="G106" s="207" t="s">
        <v>153</v>
      </c>
      <c r="H106" s="208">
        <v>102.5</v>
      </c>
      <c r="I106" s="209"/>
      <c r="J106" s="210">
        <f>ROUND(I106*H106,2)</f>
        <v>0</v>
      </c>
      <c r="K106" s="211"/>
      <c r="L106" s="43"/>
      <c r="M106" s="212" t="s">
        <v>19</v>
      </c>
      <c r="N106" s="213" t="s">
        <v>44</v>
      </c>
      <c r="O106" s="83"/>
      <c r="P106" s="214">
        <f>O106*H106</f>
        <v>0</v>
      </c>
      <c r="Q106" s="214">
        <v>0</v>
      </c>
      <c r="R106" s="214">
        <f>Q106*H106</f>
        <v>0</v>
      </c>
      <c r="S106" s="214">
        <v>0</v>
      </c>
      <c r="T106" s="215">
        <f>S106*H106</f>
        <v>0</v>
      </c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R106" s="216" t="s">
        <v>126</v>
      </c>
      <c r="AT106" s="216" t="s">
        <v>122</v>
      </c>
      <c r="AU106" s="216" t="s">
        <v>84</v>
      </c>
      <c r="AY106" s="16" t="s">
        <v>120</v>
      </c>
      <c r="BE106" s="217">
        <f>IF(N106="základní",J106,0)</f>
        <v>0</v>
      </c>
      <c r="BF106" s="217">
        <f>IF(N106="snížená",J106,0)</f>
        <v>0</v>
      </c>
      <c r="BG106" s="217">
        <f>IF(N106="zákl. přenesená",J106,0)</f>
        <v>0</v>
      </c>
      <c r="BH106" s="217">
        <f>IF(N106="sníž. přenesená",J106,0)</f>
        <v>0</v>
      </c>
      <c r="BI106" s="217">
        <f>IF(N106="nulová",J106,0)</f>
        <v>0</v>
      </c>
      <c r="BJ106" s="16" t="s">
        <v>81</v>
      </c>
      <c r="BK106" s="217">
        <f>ROUND(I106*H106,2)</f>
        <v>0</v>
      </c>
      <c r="BL106" s="16" t="s">
        <v>126</v>
      </c>
      <c r="BM106" s="216" t="s">
        <v>161</v>
      </c>
    </row>
    <row r="107" s="2" customFormat="1">
      <c r="A107" s="37"/>
      <c r="B107" s="38"/>
      <c r="C107" s="39"/>
      <c r="D107" s="218" t="s">
        <v>128</v>
      </c>
      <c r="E107" s="39"/>
      <c r="F107" s="219" t="s">
        <v>162</v>
      </c>
      <c r="G107" s="39"/>
      <c r="H107" s="39"/>
      <c r="I107" s="220"/>
      <c r="J107" s="39"/>
      <c r="K107" s="39"/>
      <c r="L107" s="43"/>
      <c r="M107" s="221"/>
      <c r="N107" s="222"/>
      <c r="O107" s="83"/>
      <c r="P107" s="83"/>
      <c r="Q107" s="83"/>
      <c r="R107" s="83"/>
      <c r="S107" s="83"/>
      <c r="T107" s="84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T107" s="16" t="s">
        <v>128</v>
      </c>
      <c r="AU107" s="16" t="s">
        <v>84</v>
      </c>
    </row>
    <row r="108" s="13" customFormat="1">
      <c r="A108" s="13"/>
      <c r="B108" s="223"/>
      <c r="C108" s="224"/>
      <c r="D108" s="225" t="s">
        <v>130</v>
      </c>
      <c r="E108" s="226" t="s">
        <v>19</v>
      </c>
      <c r="F108" s="227" t="s">
        <v>163</v>
      </c>
      <c r="G108" s="224"/>
      <c r="H108" s="228">
        <v>102.5</v>
      </c>
      <c r="I108" s="229"/>
      <c r="J108" s="224"/>
      <c r="K108" s="224"/>
      <c r="L108" s="230"/>
      <c r="M108" s="231"/>
      <c r="N108" s="232"/>
      <c r="O108" s="232"/>
      <c r="P108" s="232"/>
      <c r="Q108" s="232"/>
      <c r="R108" s="232"/>
      <c r="S108" s="232"/>
      <c r="T108" s="23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4" t="s">
        <v>130</v>
      </c>
      <c r="AU108" s="234" t="s">
        <v>84</v>
      </c>
      <c r="AV108" s="13" t="s">
        <v>84</v>
      </c>
      <c r="AW108" s="13" t="s">
        <v>33</v>
      </c>
      <c r="AX108" s="13" t="s">
        <v>81</v>
      </c>
      <c r="AY108" s="234" t="s">
        <v>120</v>
      </c>
    </row>
    <row r="109" s="2" customFormat="1" ht="24.15" customHeight="1">
      <c r="A109" s="37"/>
      <c r="B109" s="38"/>
      <c r="C109" s="204" t="s">
        <v>164</v>
      </c>
      <c r="D109" s="204" t="s">
        <v>122</v>
      </c>
      <c r="E109" s="205" t="s">
        <v>165</v>
      </c>
      <c r="F109" s="206" t="s">
        <v>166</v>
      </c>
      <c r="G109" s="207" t="s">
        <v>153</v>
      </c>
      <c r="H109" s="208">
        <v>30</v>
      </c>
      <c r="I109" s="209"/>
      <c r="J109" s="210">
        <f>ROUND(I109*H109,2)</f>
        <v>0</v>
      </c>
      <c r="K109" s="211"/>
      <c r="L109" s="43"/>
      <c r="M109" s="212" t="s">
        <v>19</v>
      </c>
      <c r="N109" s="213" t="s">
        <v>44</v>
      </c>
      <c r="O109" s="83"/>
      <c r="P109" s="214">
        <f>O109*H109</f>
        <v>0</v>
      </c>
      <c r="Q109" s="214">
        <v>0</v>
      </c>
      <c r="R109" s="214">
        <f>Q109*H109</f>
        <v>0</v>
      </c>
      <c r="S109" s="214">
        <v>0</v>
      </c>
      <c r="T109" s="215">
        <f>S109*H109</f>
        <v>0</v>
      </c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R109" s="216" t="s">
        <v>126</v>
      </c>
      <c r="AT109" s="216" t="s">
        <v>122</v>
      </c>
      <c r="AU109" s="216" t="s">
        <v>84</v>
      </c>
      <c r="AY109" s="16" t="s">
        <v>120</v>
      </c>
      <c r="BE109" s="217">
        <f>IF(N109="základní",J109,0)</f>
        <v>0</v>
      </c>
      <c r="BF109" s="217">
        <f>IF(N109="snížená",J109,0)</f>
        <v>0</v>
      </c>
      <c r="BG109" s="217">
        <f>IF(N109="zákl. přenesená",J109,0)</f>
        <v>0</v>
      </c>
      <c r="BH109" s="217">
        <f>IF(N109="sníž. přenesená",J109,0)</f>
        <v>0</v>
      </c>
      <c r="BI109" s="217">
        <f>IF(N109="nulová",J109,0)</f>
        <v>0</v>
      </c>
      <c r="BJ109" s="16" t="s">
        <v>81</v>
      </c>
      <c r="BK109" s="217">
        <f>ROUND(I109*H109,2)</f>
        <v>0</v>
      </c>
      <c r="BL109" s="16" t="s">
        <v>126</v>
      </c>
      <c r="BM109" s="216" t="s">
        <v>167</v>
      </c>
    </row>
    <row r="110" s="2" customFormat="1">
      <c r="A110" s="37"/>
      <c r="B110" s="38"/>
      <c r="C110" s="39"/>
      <c r="D110" s="218" t="s">
        <v>128</v>
      </c>
      <c r="E110" s="39"/>
      <c r="F110" s="219" t="s">
        <v>168</v>
      </c>
      <c r="G110" s="39"/>
      <c r="H110" s="39"/>
      <c r="I110" s="220"/>
      <c r="J110" s="39"/>
      <c r="K110" s="39"/>
      <c r="L110" s="43"/>
      <c r="M110" s="221"/>
      <c r="N110" s="222"/>
      <c r="O110" s="83"/>
      <c r="P110" s="83"/>
      <c r="Q110" s="83"/>
      <c r="R110" s="83"/>
      <c r="S110" s="83"/>
      <c r="T110" s="84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T110" s="16" t="s">
        <v>128</v>
      </c>
      <c r="AU110" s="16" t="s">
        <v>84</v>
      </c>
    </row>
    <row r="111" s="13" customFormat="1">
      <c r="A111" s="13"/>
      <c r="B111" s="223"/>
      <c r="C111" s="224"/>
      <c r="D111" s="225" t="s">
        <v>130</v>
      </c>
      <c r="E111" s="226" t="s">
        <v>19</v>
      </c>
      <c r="F111" s="227" t="s">
        <v>169</v>
      </c>
      <c r="G111" s="224"/>
      <c r="H111" s="228">
        <v>30</v>
      </c>
      <c r="I111" s="229"/>
      <c r="J111" s="224"/>
      <c r="K111" s="224"/>
      <c r="L111" s="230"/>
      <c r="M111" s="231"/>
      <c r="N111" s="232"/>
      <c r="O111" s="232"/>
      <c r="P111" s="232"/>
      <c r="Q111" s="232"/>
      <c r="R111" s="232"/>
      <c r="S111" s="232"/>
      <c r="T111" s="23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4" t="s">
        <v>130</v>
      </c>
      <c r="AU111" s="234" t="s">
        <v>84</v>
      </c>
      <c r="AV111" s="13" t="s">
        <v>84</v>
      </c>
      <c r="AW111" s="13" t="s">
        <v>33</v>
      </c>
      <c r="AX111" s="13" t="s">
        <v>81</v>
      </c>
      <c r="AY111" s="234" t="s">
        <v>120</v>
      </c>
    </row>
    <row r="112" s="2" customFormat="1" ht="33" customHeight="1">
      <c r="A112" s="37"/>
      <c r="B112" s="38"/>
      <c r="C112" s="204" t="s">
        <v>170</v>
      </c>
      <c r="D112" s="204" t="s">
        <v>122</v>
      </c>
      <c r="E112" s="205" t="s">
        <v>171</v>
      </c>
      <c r="F112" s="206" t="s">
        <v>172</v>
      </c>
      <c r="G112" s="207" t="s">
        <v>153</v>
      </c>
      <c r="H112" s="208">
        <v>30</v>
      </c>
      <c r="I112" s="209"/>
      <c r="J112" s="210">
        <f>ROUND(I112*H112,2)</f>
        <v>0</v>
      </c>
      <c r="K112" s="211"/>
      <c r="L112" s="43"/>
      <c r="M112" s="212" t="s">
        <v>19</v>
      </c>
      <c r="N112" s="213" t="s">
        <v>44</v>
      </c>
      <c r="O112" s="83"/>
      <c r="P112" s="214">
        <f>O112*H112</f>
        <v>0</v>
      </c>
      <c r="Q112" s="214">
        <v>0</v>
      </c>
      <c r="R112" s="214">
        <f>Q112*H112</f>
        <v>0</v>
      </c>
      <c r="S112" s="214">
        <v>0</v>
      </c>
      <c r="T112" s="215">
        <f>S112*H112</f>
        <v>0</v>
      </c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R112" s="216" t="s">
        <v>126</v>
      </c>
      <c r="AT112" s="216" t="s">
        <v>122</v>
      </c>
      <c r="AU112" s="216" t="s">
        <v>84</v>
      </c>
      <c r="AY112" s="16" t="s">
        <v>120</v>
      </c>
      <c r="BE112" s="217">
        <f>IF(N112="základní",J112,0)</f>
        <v>0</v>
      </c>
      <c r="BF112" s="217">
        <f>IF(N112="snížená",J112,0)</f>
        <v>0</v>
      </c>
      <c r="BG112" s="217">
        <f>IF(N112="zákl. přenesená",J112,0)</f>
        <v>0</v>
      </c>
      <c r="BH112" s="217">
        <f>IF(N112="sníž. přenesená",J112,0)</f>
        <v>0</v>
      </c>
      <c r="BI112" s="217">
        <f>IF(N112="nulová",J112,0)</f>
        <v>0</v>
      </c>
      <c r="BJ112" s="16" t="s">
        <v>81</v>
      </c>
      <c r="BK112" s="217">
        <f>ROUND(I112*H112,2)</f>
        <v>0</v>
      </c>
      <c r="BL112" s="16" t="s">
        <v>126</v>
      </c>
      <c r="BM112" s="216" t="s">
        <v>173</v>
      </c>
    </row>
    <row r="113" s="13" customFormat="1">
      <c r="A113" s="13"/>
      <c r="B113" s="223"/>
      <c r="C113" s="224"/>
      <c r="D113" s="225" t="s">
        <v>130</v>
      </c>
      <c r="E113" s="226" t="s">
        <v>19</v>
      </c>
      <c r="F113" s="227" t="s">
        <v>169</v>
      </c>
      <c r="G113" s="224"/>
      <c r="H113" s="228">
        <v>30</v>
      </c>
      <c r="I113" s="229"/>
      <c r="J113" s="224"/>
      <c r="K113" s="224"/>
      <c r="L113" s="230"/>
      <c r="M113" s="231"/>
      <c r="N113" s="232"/>
      <c r="O113" s="232"/>
      <c r="P113" s="232"/>
      <c r="Q113" s="232"/>
      <c r="R113" s="232"/>
      <c r="S113" s="232"/>
      <c r="T113" s="23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4" t="s">
        <v>130</v>
      </c>
      <c r="AU113" s="234" t="s">
        <v>84</v>
      </c>
      <c r="AV113" s="13" t="s">
        <v>84</v>
      </c>
      <c r="AW113" s="13" t="s">
        <v>33</v>
      </c>
      <c r="AX113" s="13" t="s">
        <v>81</v>
      </c>
      <c r="AY113" s="234" t="s">
        <v>120</v>
      </c>
    </row>
    <row r="114" s="2" customFormat="1" ht="49.05" customHeight="1">
      <c r="A114" s="37"/>
      <c r="B114" s="38"/>
      <c r="C114" s="204" t="s">
        <v>174</v>
      </c>
      <c r="D114" s="204" t="s">
        <v>122</v>
      </c>
      <c r="E114" s="205" t="s">
        <v>175</v>
      </c>
      <c r="F114" s="206" t="s">
        <v>176</v>
      </c>
      <c r="G114" s="207" t="s">
        <v>134</v>
      </c>
      <c r="H114" s="208">
        <v>150</v>
      </c>
      <c r="I114" s="209"/>
      <c r="J114" s="210">
        <f>ROUND(I114*H114,2)</f>
        <v>0</v>
      </c>
      <c r="K114" s="211"/>
      <c r="L114" s="43"/>
      <c r="M114" s="212" t="s">
        <v>19</v>
      </c>
      <c r="N114" s="213" t="s">
        <v>44</v>
      </c>
      <c r="O114" s="83"/>
      <c r="P114" s="214">
        <f>O114*H114</f>
        <v>0</v>
      </c>
      <c r="Q114" s="214">
        <v>0.036900000000000002</v>
      </c>
      <c r="R114" s="214">
        <f>Q114*H114</f>
        <v>5.5350000000000001</v>
      </c>
      <c r="S114" s="214">
        <v>0</v>
      </c>
      <c r="T114" s="215">
        <f>S114*H114</f>
        <v>0</v>
      </c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R114" s="216" t="s">
        <v>126</v>
      </c>
      <c r="AT114" s="216" t="s">
        <v>122</v>
      </c>
      <c r="AU114" s="216" t="s">
        <v>84</v>
      </c>
      <c r="AY114" s="16" t="s">
        <v>120</v>
      </c>
      <c r="BE114" s="217">
        <f>IF(N114="základní",J114,0)</f>
        <v>0</v>
      </c>
      <c r="BF114" s="217">
        <f>IF(N114="snížená",J114,0)</f>
        <v>0</v>
      </c>
      <c r="BG114" s="217">
        <f>IF(N114="zákl. přenesená",J114,0)</f>
        <v>0</v>
      </c>
      <c r="BH114" s="217">
        <f>IF(N114="sníž. přenesená",J114,0)</f>
        <v>0</v>
      </c>
      <c r="BI114" s="217">
        <f>IF(N114="nulová",J114,0)</f>
        <v>0</v>
      </c>
      <c r="BJ114" s="16" t="s">
        <v>81</v>
      </c>
      <c r="BK114" s="217">
        <f>ROUND(I114*H114,2)</f>
        <v>0</v>
      </c>
      <c r="BL114" s="16" t="s">
        <v>126</v>
      </c>
      <c r="BM114" s="216" t="s">
        <v>177</v>
      </c>
    </row>
    <row r="115" s="2" customFormat="1">
      <c r="A115" s="37"/>
      <c r="B115" s="38"/>
      <c r="C115" s="39"/>
      <c r="D115" s="218" t="s">
        <v>128</v>
      </c>
      <c r="E115" s="39"/>
      <c r="F115" s="219" t="s">
        <v>178</v>
      </c>
      <c r="G115" s="39"/>
      <c r="H115" s="39"/>
      <c r="I115" s="220"/>
      <c r="J115" s="39"/>
      <c r="K115" s="39"/>
      <c r="L115" s="43"/>
      <c r="M115" s="221"/>
      <c r="N115" s="222"/>
      <c r="O115" s="83"/>
      <c r="P115" s="83"/>
      <c r="Q115" s="83"/>
      <c r="R115" s="83"/>
      <c r="S115" s="83"/>
      <c r="T115" s="84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T115" s="16" t="s">
        <v>128</v>
      </c>
      <c r="AU115" s="16" t="s">
        <v>84</v>
      </c>
    </row>
    <row r="116" s="13" customFormat="1">
      <c r="A116" s="13"/>
      <c r="B116" s="223"/>
      <c r="C116" s="224"/>
      <c r="D116" s="225" t="s">
        <v>130</v>
      </c>
      <c r="E116" s="226" t="s">
        <v>19</v>
      </c>
      <c r="F116" s="227" t="s">
        <v>179</v>
      </c>
      <c r="G116" s="224"/>
      <c r="H116" s="228">
        <v>150</v>
      </c>
      <c r="I116" s="229"/>
      <c r="J116" s="224"/>
      <c r="K116" s="224"/>
      <c r="L116" s="230"/>
      <c r="M116" s="231"/>
      <c r="N116" s="232"/>
      <c r="O116" s="232"/>
      <c r="P116" s="232"/>
      <c r="Q116" s="232"/>
      <c r="R116" s="232"/>
      <c r="S116" s="232"/>
      <c r="T116" s="23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4" t="s">
        <v>130</v>
      </c>
      <c r="AU116" s="234" t="s">
        <v>84</v>
      </c>
      <c r="AV116" s="13" t="s">
        <v>84</v>
      </c>
      <c r="AW116" s="13" t="s">
        <v>33</v>
      </c>
      <c r="AX116" s="13" t="s">
        <v>73</v>
      </c>
      <c r="AY116" s="234" t="s">
        <v>120</v>
      </c>
    </row>
    <row r="117" s="2" customFormat="1" ht="21.75" customHeight="1">
      <c r="A117" s="37"/>
      <c r="B117" s="38"/>
      <c r="C117" s="204" t="s">
        <v>180</v>
      </c>
      <c r="D117" s="204" t="s">
        <v>122</v>
      </c>
      <c r="E117" s="205" t="s">
        <v>181</v>
      </c>
      <c r="F117" s="206" t="s">
        <v>182</v>
      </c>
      <c r="G117" s="207" t="s">
        <v>153</v>
      </c>
      <c r="H117" s="208">
        <v>615</v>
      </c>
      <c r="I117" s="209"/>
      <c r="J117" s="210">
        <f>ROUND(I117*H117,2)</f>
        <v>0</v>
      </c>
      <c r="K117" s="211"/>
      <c r="L117" s="43"/>
      <c r="M117" s="212" t="s">
        <v>19</v>
      </c>
      <c r="N117" s="213" t="s">
        <v>44</v>
      </c>
      <c r="O117" s="83"/>
      <c r="P117" s="214">
        <f>O117*H117</f>
        <v>0</v>
      </c>
      <c r="Q117" s="214">
        <v>0</v>
      </c>
      <c r="R117" s="214">
        <f>Q117*H117</f>
        <v>0</v>
      </c>
      <c r="S117" s="214">
        <v>0</v>
      </c>
      <c r="T117" s="215">
        <f>S117*H117</f>
        <v>0</v>
      </c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R117" s="216" t="s">
        <v>126</v>
      </c>
      <c r="AT117" s="216" t="s">
        <v>122</v>
      </c>
      <c r="AU117" s="216" t="s">
        <v>84</v>
      </c>
      <c r="AY117" s="16" t="s">
        <v>120</v>
      </c>
      <c r="BE117" s="217">
        <f>IF(N117="základní",J117,0)</f>
        <v>0</v>
      </c>
      <c r="BF117" s="217">
        <f>IF(N117="snížená",J117,0)</f>
        <v>0</v>
      </c>
      <c r="BG117" s="217">
        <f>IF(N117="zákl. přenesená",J117,0)</f>
        <v>0</v>
      </c>
      <c r="BH117" s="217">
        <f>IF(N117="sníž. přenesená",J117,0)</f>
        <v>0</v>
      </c>
      <c r="BI117" s="217">
        <f>IF(N117="nulová",J117,0)</f>
        <v>0</v>
      </c>
      <c r="BJ117" s="16" t="s">
        <v>81</v>
      </c>
      <c r="BK117" s="217">
        <f>ROUND(I117*H117,2)</f>
        <v>0</v>
      </c>
      <c r="BL117" s="16" t="s">
        <v>126</v>
      </c>
      <c r="BM117" s="216" t="s">
        <v>183</v>
      </c>
    </row>
    <row r="118" s="2" customFormat="1">
      <c r="A118" s="37"/>
      <c r="B118" s="38"/>
      <c r="C118" s="39"/>
      <c r="D118" s="218" t="s">
        <v>128</v>
      </c>
      <c r="E118" s="39"/>
      <c r="F118" s="219" t="s">
        <v>184</v>
      </c>
      <c r="G118" s="39"/>
      <c r="H118" s="39"/>
      <c r="I118" s="220"/>
      <c r="J118" s="39"/>
      <c r="K118" s="39"/>
      <c r="L118" s="43"/>
      <c r="M118" s="221"/>
      <c r="N118" s="222"/>
      <c r="O118" s="83"/>
      <c r="P118" s="83"/>
      <c r="Q118" s="83"/>
      <c r="R118" s="83"/>
      <c r="S118" s="83"/>
      <c r="T118" s="84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T118" s="16" t="s">
        <v>128</v>
      </c>
      <c r="AU118" s="16" t="s">
        <v>84</v>
      </c>
    </row>
    <row r="119" s="13" customFormat="1">
      <c r="A119" s="13"/>
      <c r="B119" s="223"/>
      <c r="C119" s="224"/>
      <c r="D119" s="225" t="s">
        <v>130</v>
      </c>
      <c r="E119" s="226" t="s">
        <v>19</v>
      </c>
      <c r="F119" s="227" t="s">
        <v>185</v>
      </c>
      <c r="G119" s="224"/>
      <c r="H119" s="228">
        <v>615</v>
      </c>
      <c r="I119" s="229"/>
      <c r="J119" s="224"/>
      <c r="K119" s="224"/>
      <c r="L119" s="230"/>
      <c r="M119" s="231"/>
      <c r="N119" s="232"/>
      <c r="O119" s="232"/>
      <c r="P119" s="232"/>
      <c r="Q119" s="232"/>
      <c r="R119" s="232"/>
      <c r="S119" s="232"/>
      <c r="T119" s="23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T119" s="234" t="s">
        <v>130</v>
      </c>
      <c r="AU119" s="234" t="s">
        <v>84</v>
      </c>
      <c r="AV119" s="13" t="s">
        <v>84</v>
      </c>
      <c r="AW119" s="13" t="s">
        <v>33</v>
      </c>
      <c r="AX119" s="13" t="s">
        <v>81</v>
      </c>
      <c r="AY119" s="234" t="s">
        <v>120</v>
      </c>
    </row>
    <row r="120" s="2" customFormat="1" ht="24.15" customHeight="1">
      <c r="A120" s="37"/>
      <c r="B120" s="38"/>
      <c r="C120" s="204" t="s">
        <v>186</v>
      </c>
      <c r="D120" s="204" t="s">
        <v>122</v>
      </c>
      <c r="E120" s="205" t="s">
        <v>187</v>
      </c>
      <c r="F120" s="206" t="s">
        <v>188</v>
      </c>
      <c r="G120" s="207" t="s">
        <v>153</v>
      </c>
      <c r="H120" s="208">
        <v>615</v>
      </c>
      <c r="I120" s="209"/>
      <c r="J120" s="210">
        <f>ROUND(I120*H120,2)</f>
        <v>0</v>
      </c>
      <c r="K120" s="211"/>
      <c r="L120" s="43"/>
      <c r="M120" s="212" t="s">
        <v>19</v>
      </c>
      <c r="N120" s="213" t="s">
        <v>44</v>
      </c>
      <c r="O120" s="83"/>
      <c r="P120" s="214">
        <f>O120*H120</f>
        <v>0</v>
      </c>
      <c r="Q120" s="214">
        <v>0</v>
      </c>
      <c r="R120" s="214">
        <f>Q120*H120</f>
        <v>0</v>
      </c>
      <c r="S120" s="214">
        <v>0</v>
      </c>
      <c r="T120" s="215">
        <f>S120*H120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R120" s="216" t="s">
        <v>126</v>
      </c>
      <c r="AT120" s="216" t="s">
        <v>122</v>
      </c>
      <c r="AU120" s="216" t="s">
        <v>84</v>
      </c>
      <c r="AY120" s="16" t="s">
        <v>120</v>
      </c>
      <c r="BE120" s="217">
        <f>IF(N120="základní",J120,0)</f>
        <v>0</v>
      </c>
      <c r="BF120" s="217">
        <f>IF(N120="snížená",J120,0)</f>
        <v>0</v>
      </c>
      <c r="BG120" s="217">
        <f>IF(N120="zákl. přenesená",J120,0)</f>
        <v>0</v>
      </c>
      <c r="BH120" s="217">
        <f>IF(N120="sníž. přenesená",J120,0)</f>
        <v>0</v>
      </c>
      <c r="BI120" s="217">
        <f>IF(N120="nulová",J120,0)</f>
        <v>0</v>
      </c>
      <c r="BJ120" s="16" t="s">
        <v>81</v>
      </c>
      <c r="BK120" s="217">
        <f>ROUND(I120*H120,2)</f>
        <v>0</v>
      </c>
      <c r="BL120" s="16" t="s">
        <v>126</v>
      </c>
      <c r="BM120" s="216" t="s">
        <v>189</v>
      </c>
    </row>
    <row r="121" s="13" customFormat="1">
      <c r="A121" s="13"/>
      <c r="B121" s="223"/>
      <c r="C121" s="224"/>
      <c r="D121" s="225" t="s">
        <v>130</v>
      </c>
      <c r="E121" s="226" t="s">
        <v>19</v>
      </c>
      <c r="F121" s="227" t="s">
        <v>190</v>
      </c>
      <c r="G121" s="224"/>
      <c r="H121" s="228">
        <v>615</v>
      </c>
      <c r="I121" s="229"/>
      <c r="J121" s="224"/>
      <c r="K121" s="224"/>
      <c r="L121" s="230"/>
      <c r="M121" s="231"/>
      <c r="N121" s="232"/>
      <c r="O121" s="232"/>
      <c r="P121" s="232"/>
      <c r="Q121" s="232"/>
      <c r="R121" s="232"/>
      <c r="S121" s="232"/>
      <c r="T121" s="23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4" t="s">
        <v>130</v>
      </c>
      <c r="AU121" s="234" t="s">
        <v>84</v>
      </c>
      <c r="AV121" s="13" t="s">
        <v>84</v>
      </c>
      <c r="AW121" s="13" t="s">
        <v>33</v>
      </c>
      <c r="AX121" s="13" t="s">
        <v>81</v>
      </c>
      <c r="AY121" s="234" t="s">
        <v>120</v>
      </c>
    </row>
    <row r="122" s="2" customFormat="1" ht="24.15" customHeight="1">
      <c r="A122" s="37"/>
      <c r="B122" s="38"/>
      <c r="C122" s="204" t="s">
        <v>191</v>
      </c>
      <c r="D122" s="204" t="s">
        <v>122</v>
      </c>
      <c r="E122" s="205" t="s">
        <v>192</v>
      </c>
      <c r="F122" s="206" t="s">
        <v>193</v>
      </c>
      <c r="G122" s="207" t="s">
        <v>153</v>
      </c>
      <c r="H122" s="208">
        <v>104.5</v>
      </c>
      <c r="I122" s="209"/>
      <c r="J122" s="210">
        <f>ROUND(I122*H122,2)</f>
        <v>0</v>
      </c>
      <c r="K122" s="211"/>
      <c r="L122" s="43"/>
      <c r="M122" s="212" t="s">
        <v>19</v>
      </c>
      <c r="N122" s="213" t="s">
        <v>44</v>
      </c>
      <c r="O122" s="83"/>
      <c r="P122" s="214">
        <f>O122*H122</f>
        <v>0</v>
      </c>
      <c r="Q122" s="214">
        <v>0</v>
      </c>
      <c r="R122" s="214">
        <f>Q122*H122</f>
        <v>0</v>
      </c>
      <c r="S122" s="214">
        <v>0</v>
      </c>
      <c r="T122" s="215">
        <f>S122*H122</f>
        <v>0</v>
      </c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R122" s="216" t="s">
        <v>126</v>
      </c>
      <c r="AT122" s="216" t="s">
        <v>122</v>
      </c>
      <c r="AU122" s="216" t="s">
        <v>84</v>
      </c>
      <c r="AY122" s="16" t="s">
        <v>120</v>
      </c>
      <c r="BE122" s="217">
        <f>IF(N122="základní",J122,0)</f>
        <v>0</v>
      </c>
      <c r="BF122" s="217">
        <f>IF(N122="snížená",J122,0)</f>
        <v>0</v>
      </c>
      <c r="BG122" s="217">
        <f>IF(N122="zákl. přenesená",J122,0)</f>
        <v>0</v>
      </c>
      <c r="BH122" s="217">
        <f>IF(N122="sníž. přenesená",J122,0)</f>
        <v>0</v>
      </c>
      <c r="BI122" s="217">
        <f>IF(N122="nulová",J122,0)</f>
        <v>0</v>
      </c>
      <c r="BJ122" s="16" t="s">
        <v>81</v>
      </c>
      <c r="BK122" s="217">
        <f>ROUND(I122*H122,2)</f>
        <v>0</v>
      </c>
      <c r="BL122" s="16" t="s">
        <v>126</v>
      </c>
      <c r="BM122" s="216" t="s">
        <v>194</v>
      </c>
    </row>
    <row r="123" s="2" customFormat="1">
      <c r="A123" s="37"/>
      <c r="B123" s="38"/>
      <c r="C123" s="39"/>
      <c r="D123" s="218" t="s">
        <v>128</v>
      </c>
      <c r="E123" s="39"/>
      <c r="F123" s="219" t="s">
        <v>195</v>
      </c>
      <c r="G123" s="39"/>
      <c r="H123" s="39"/>
      <c r="I123" s="220"/>
      <c r="J123" s="39"/>
      <c r="K123" s="39"/>
      <c r="L123" s="43"/>
      <c r="M123" s="221"/>
      <c r="N123" s="222"/>
      <c r="O123" s="83"/>
      <c r="P123" s="83"/>
      <c r="Q123" s="83"/>
      <c r="R123" s="83"/>
      <c r="S123" s="83"/>
      <c r="T123" s="84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128</v>
      </c>
      <c r="AU123" s="16" t="s">
        <v>84</v>
      </c>
    </row>
    <row r="124" s="13" customFormat="1">
      <c r="A124" s="13"/>
      <c r="B124" s="223"/>
      <c r="C124" s="224"/>
      <c r="D124" s="225" t="s">
        <v>130</v>
      </c>
      <c r="E124" s="226" t="s">
        <v>19</v>
      </c>
      <c r="F124" s="227" t="s">
        <v>196</v>
      </c>
      <c r="G124" s="224"/>
      <c r="H124" s="228">
        <v>104.5</v>
      </c>
      <c r="I124" s="229"/>
      <c r="J124" s="224"/>
      <c r="K124" s="224"/>
      <c r="L124" s="230"/>
      <c r="M124" s="231"/>
      <c r="N124" s="232"/>
      <c r="O124" s="232"/>
      <c r="P124" s="232"/>
      <c r="Q124" s="232"/>
      <c r="R124" s="232"/>
      <c r="S124" s="232"/>
      <c r="T124" s="23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4" t="s">
        <v>130</v>
      </c>
      <c r="AU124" s="234" t="s">
        <v>84</v>
      </c>
      <c r="AV124" s="13" t="s">
        <v>84</v>
      </c>
      <c r="AW124" s="13" t="s">
        <v>33</v>
      </c>
      <c r="AX124" s="13" t="s">
        <v>81</v>
      </c>
      <c r="AY124" s="234" t="s">
        <v>120</v>
      </c>
    </row>
    <row r="125" s="2" customFormat="1" ht="37.8" customHeight="1">
      <c r="A125" s="37"/>
      <c r="B125" s="38"/>
      <c r="C125" s="204" t="s">
        <v>197</v>
      </c>
      <c r="D125" s="204" t="s">
        <v>122</v>
      </c>
      <c r="E125" s="205" t="s">
        <v>198</v>
      </c>
      <c r="F125" s="206" t="s">
        <v>199</v>
      </c>
      <c r="G125" s="207" t="s">
        <v>153</v>
      </c>
      <c r="H125" s="208">
        <v>645</v>
      </c>
      <c r="I125" s="209"/>
      <c r="J125" s="210">
        <f>ROUND(I125*H125,2)</f>
        <v>0</v>
      </c>
      <c r="K125" s="211"/>
      <c r="L125" s="43"/>
      <c r="M125" s="212" t="s">
        <v>19</v>
      </c>
      <c r="N125" s="213" t="s">
        <v>44</v>
      </c>
      <c r="O125" s="83"/>
      <c r="P125" s="214">
        <f>O125*H125</f>
        <v>0</v>
      </c>
      <c r="Q125" s="214">
        <v>0</v>
      </c>
      <c r="R125" s="214">
        <f>Q125*H125</f>
        <v>0</v>
      </c>
      <c r="S125" s="214">
        <v>0</v>
      </c>
      <c r="T125" s="215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16" t="s">
        <v>126</v>
      </c>
      <c r="AT125" s="216" t="s">
        <v>122</v>
      </c>
      <c r="AU125" s="216" t="s">
        <v>84</v>
      </c>
      <c r="AY125" s="16" t="s">
        <v>120</v>
      </c>
      <c r="BE125" s="217">
        <f>IF(N125="základní",J125,0)</f>
        <v>0</v>
      </c>
      <c r="BF125" s="217">
        <f>IF(N125="snížená",J125,0)</f>
        <v>0</v>
      </c>
      <c r="BG125" s="217">
        <f>IF(N125="zákl. přenesená",J125,0)</f>
        <v>0</v>
      </c>
      <c r="BH125" s="217">
        <f>IF(N125="sníž. přenesená",J125,0)</f>
        <v>0</v>
      </c>
      <c r="BI125" s="217">
        <f>IF(N125="nulová",J125,0)</f>
        <v>0</v>
      </c>
      <c r="BJ125" s="16" t="s">
        <v>81</v>
      </c>
      <c r="BK125" s="217">
        <f>ROUND(I125*H125,2)</f>
        <v>0</v>
      </c>
      <c r="BL125" s="16" t="s">
        <v>126</v>
      </c>
      <c r="BM125" s="216" t="s">
        <v>200</v>
      </c>
    </row>
    <row r="126" s="2" customFormat="1">
      <c r="A126" s="37"/>
      <c r="B126" s="38"/>
      <c r="C126" s="39"/>
      <c r="D126" s="218" t="s">
        <v>128</v>
      </c>
      <c r="E126" s="39"/>
      <c r="F126" s="219" t="s">
        <v>201</v>
      </c>
      <c r="G126" s="39"/>
      <c r="H126" s="39"/>
      <c r="I126" s="220"/>
      <c r="J126" s="39"/>
      <c r="K126" s="39"/>
      <c r="L126" s="43"/>
      <c r="M126" s="221"/>
      <c r="N126" s="222"/>
      <c r="O126" s="83"/>
      <c r="P126" s="83"/>
      <c r="Q126" s="83"/>
      <c r="R126" s="83"/>
      <c r="S126" s="83"/>
      <c r="T126" s="84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128</v>
      </c>
      <c r="AU126" s="16" t="s">
        <v>84</v>
      </c>
    </row>
    <row r="127" s="13" customFormat="1">
      <c r="A127" s="13"/>
      <c r="B127" s="223"/>
      <c r="C127" s="224"/>
      <c r="D127" s="225" t="s">
        <v>130</v>
      </c>
      <c r="E127" s="226" t="s">
        <v>19</v>
      </c>
      <c r="F127" s="227" t="s">
        <v>202</v>
      </c>
      <c r="G127" s="224"/>
      <c r="H127" s="228">
        <v>645</v>
      </c>
      <c r="I127" s="229"/>
      <c r="J127" s="224"/>
      <c r="K127" s="224"/>
      <c r="L127" s="230"/>
      <c r="M127" s="231"/>
      <c r="N127" s="232"/>
      <c r="O127" s="232"/>
      <c r="P127" s="232"/>
      <c r="Q127" s="232"/>
      <c r="R127" s="232"/>
      <c r="S127" s="232"/>
      <c r="T127" s="23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4" t="s">
        <v>130</v>
      </c>
      <c r="AU127" s="234" t="s">
        <v>84</v>
      </c>
      <c r="AV127" s="13" t="s">
        <v>84</v>
      </c>
      <c r="AW127" s="13" t="s">
        <v>33</v>
      </c>
      <c r="AX127" s="13" t="s">
        <v>73</v>
      </c>
      <c r="AY127" s="234" t="s">
        <v>120</v>
      </c>
    </row>
    <row r="128" s="2" customFormat="1" ht="37.8" customHeight="1">
      <c r="A128" s="37"/>
      <c r="B128" s="38"/>
      <c r="C128" s="204" t="s">
        <v>203</v>
      </c>
      <c r="D128" s="204" t="s">
        <v>122</v>
      </c>
      <c r="E128" s="205" t="s">
        <v>204</v>
      </c>
      <c r="F128" s="206" t="s">
        <v>205</v>
      </c>
      <c r="G128" s="207" t="s">
        <v>153</v>
      </c>
      <c r="H128" s="208">
        <v>5805</v>
      </c>
      <c r="I128" s="209"/>
      <c r="J128" s="210">
        <f>ROUND(I128*H128,2)</f>
        <v>0</v>
      </c>
      <c r="K128" s="211"/>
      <c r="L128" s="43"/>
      <c r="M128" s="212" t="s">
        <v>19</v>
      </c>
      <c r="N128" s="213" t="s">
        <v>44</v>
      </c>
      <c r="O128" s="83"/>
      <c r="P128" s="214">
        <f>O128*H128</f>
        <v>0</v>
      </c>
      <c r="Q128" s="214">
        <v>0</v>
      </c>
      <c r="R128" s="214">
        <f>Q128*H128</f>
        <v>0</v>
      </c>
      <c r="S128" s="214">
        <v>0</v>
      </c>
      <c r="T128" s="215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16" t="s">
        <v>126</v>
      </c>
      <c r="AT128" s="216" t="s">
        <v>122</v>
      </c>
      <c r="AU128" s="216" t="s">
        <v>84</v>
      </c>
      <c r="AY128" s="16" t="s">
        <v>120</v>
      </c>
      <c r="BE128" s="217">
        <f>IF(N128="základní",J128,0)</f>
        <v>0</v>
      </c>
      <c r="BF128" s="217">
        <f>IF(N128="snížená",J128,0)</f>
        <v>0</v>
      </c>
      <c r="BG128" s="217">
        <f>IF(N128="zákl. přenesená",J128,0)</f>
        <v>0</v>
      </c>
      <c r="BH128" s="217">
        <f>IF(N128="sníž. přenesená",J128,0)</f>
        <v>0</v>
      </c>
      <c r="BI128" s="217">
        <f>IF(N128="nulová",J128,0)</f>
        <v>0</v>
      </c>
      <c r="BJ128" s="16" t="s">
        <v>81</v>
      </c>
      <c r="BK128" s="217">
        <f>ROUND(I128*H128,2)</f>
        <v>0</v>
      </c>
      <c r="BL128" s="16" t="s">
        <v>126</v>
      </c>
      <c r="BM128" s="216" t="s">
        <v>206</v>
      </c>
    </row>
    <row r="129" s="2" customFormat="1">
      <c r="A129" s="37"/>
      <c r="B129" s="38"/>
      <c r="C129" s="39"/>
      <c r="D129" s="218" t="s">
        <v>128</v>
      </c>
      <c r="E129" s="39"/>
      <c r="F129" s="219" t="s">
        <v>207</v>
      </c>
      <c r="G129" s="39"/>
      <c r="H129" s="39"/>
      <c r="I129" s="220"/>
      <c r="J129" s="39"/>
      <c r="K129" s="39"/>
      <c r="L129" s="43"/>
      <c r="M129" s="221"/>
      <c r="N129" s="222"/>
      <c r="O129" s="83"/>
      <c r="P129" s="83"/>
      <c r="Q129" s="83"/>
      <c r="R129" s="83"/>
      <c r="S129" s="83"/>
      <c r="T129" s="84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128</v>
      </c>
      <c r="AU129" s="16" t="s">
        <v>84</v>
      </c>
    </row>
    <row r="130" s="13" customFormat="1">
      <c r="A130" s="13"/>
      <c r="B130" s="223"/>
      <c r="C130" s="224"/>
      <c r="D130" s="225" t="s">
        <v>130</v>
      </c>
      <c r="E130" s="226" t="s">
        <v>19</v>
      </c>
      <c r="F130" s="227" t="s">
        <v>208</v>
      </c>
      <c r="G130" s="224"/>
      <c r="H130" s="228">
        <v>5805</v>
      </c>
      <c r="I130" s="229"/>
      <c r="J130" s="224"/>
      <c r="K130" s="224"/>
      <c r="L130" s="230"/>
      <c r="M130" s="231"/>
      <c r="N130" s="232"/>
      <c r="O130" s="232"/>
      <c r="P130" s="232"/>
      <c r="Q130" s="232"/>
      <c r="R130" s="232"/>
      <c r="S130" s="232"/>
      <c r="T130" s="23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4" t="s">
        <v>130</v>
      </c>
      <c r="AU130" s="234" t="s">
        <v>84</v>
      </c>
      <c r="AV130" s="13" t="s">
        <v>84</v>
      </c>
      <c r="AW130" s="13" t="s">
        <v>33</v>
      </c>
      <c r="AX130" s="13" t="s">
        <v>81</v>
      </c>
      <c r="AY130" s="234" t="s">
        <v>120</v>
      </c>
    </row>
    <row r="131" s="2" customFormat="1" ht="24.15" customHeight="1">
      <c r="A131" s="37"/>
      <c r="B131" s="38"/>
      <c r="C131" s="204" t="s">
        <v>8</v>
      </c>
      <c r="D131" s="204" t="s">
        <v>122</v>
      </c>
      <c r="E131" s="205" t="s">
        <v>209</v>
      </c>
      <c r="F131" s="206" t="s">
        <v>210</v>
      </c>
      <c r="G131" s="207" t="s">
        <v>211</v>
      </c>
      <c r="H131" s="208">
        <v>1290</v>
      </c>
      <c r="I131" s="209"/>
      <c r="J131" s="210">
        <f>ROUND(I131*H131,2)</f>
        <v>0</v>
      </c>
      <c r="K131" s="211"/>
      <c r="L131" s="43"/>
      <c r="M131" s="212" t="s">
        <v>19</v>
      </c>
      <c r="N131" s="213" t="s">
        <v>44</v>
      </c>
      <c r="O131" s="83"/>
      <c r="P131" s="214">
        <f>O131*H131</f>
        <v>0</v>
      </c>
      <c r="Q131" s="214">
        <v>0</v>
      </c>
      <c r="R131" s="214">
        <f>Q131*H131</f>
        <v>0</v>
      </c>
      <c r="S131" s="214">
        <v>0</v>
      </c>
      <c r="T131" s="215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16" t="s">
        <v>126</v>
      </c>
      <c r="AT131" s="216" t="s">
        <v>122</v>
      </c>
      <c r="AU131" s="216" t="s">
        <v>84</v>
      </c>
      <c r="AY131" s="16" t="s">
        <v>120</v>
      </c>
      <c r="BE131" s="217">
        <f>IF(N131="základní",J131,0)</f>
        <v>0</v>
      </c>
      <c r="BF131" s="217">
        <f>IF(N131="snížená",J131,0)</f>
        <v>0</v>
      </c>
      <c r="BG131" s="217">
        <f>IF(N131="zákl. přenesená",J131,0)</f>
        <v>0</v>
      </c>
      <c r="BH131" s="217">
        <f>IF(N131="sníž. přenesená",J131,0)</f>
        <v>0</v>
      </c>
      <c r="BI131" s="217">
        <f>IF(N131="nulová",J131,0)</f>
        <v>0</v>
      </c>
      <c r="BJ131" s="16" t="s">
        <v>81</v>
      </c>
      <c r="BK131" s="217">
        <f>ROUND(I131*H131,2)</f>
        <v>0</v>
      </c>
      <c r="BL131" s="16" t="s">
        <v>126</v>
      </c>
      <c r="BM131" s="216" t="s">
        <v>212</v>
      </c>
    </row>
    <row r="132" s="2" customFormat="1">
      <c r="A132" s="37"/>
      <c r="B132" s="38"/>
      <c r="C132" s="39"/>
      <c r="D132" s="218" t="s">
        <v>128</v>
      </c>
      <c r="E132" s="39"/>
      <c r="F132" s="219" t="s">
        <v>213</v>
      </c>
      <c r="G132" s="39"/>
      <c r="H132" s="39"/>
      <c r="I132" s="220"/>
      <c r="J132" s="39"/>
      <c r="K132" s="39"/>
      <c r="L132" s="43"/>
      <c r="M132" s="221"/>
      <c r="N132" s="222"/>
      <c r="O132" s="83"/>
      <c r="P132" s="83"/>
      <c r="Q132" s="83"/>
      <c r="R132" s="83"/>
      <c r="S132" s="83"/>
      <c r="T132" s="84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16" t="s">
        <v>128</v>
      </c>
      <c r="AU132" s="16" t="s">
        <v>84</v>
      </c>
    </row>
    <row r="133" s="13" customFormat="1">
      <c r="A133" s="13"/>
      <c r="B133" s="223"/>
      <c r="C133" s="224"/>
      <c r="D133" s="225" t="s">
        <v>130</v>
      </c>
      <c r="E133" s="226" t="s">
        <v>19</v>
      </c>
      <c r="F133" s="227" t="s">
        <v>214</v>
      </c>
      <c r="G133" s="224"/>
      <c r="H133" s="228">
        <v>1290</v>
      </c>
      <c r="I133" s="229"/>
      <c r="J133" s="224"/>
      <c r="K133" s="224"/>
      <c r="L133" s="230"/>
      <c r="M133" s="231"/>
      <c r="N133" s="232"/>
      <c r="O133" s="232"/>
      <c r="P133" s="232"/>
      <c r="Q133" s="232"/>
      <c r="R133" s="232"/>
      <c r="S133" s="232"/>
      <c r="T133" s="23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4" t="s">
        <v>130</v>
      </c>
      <c r="AU133" s="234" t="s">
        <v>84</v>
      </c>
      <c r="AV133" s="13" t="s">
        <v>84</v>
      </c>
      <c r="AW133" s="13" t="s">
        <v>33</v>
      </c>
      <c r="AX133" s="13" t="s">
        <v>73</v>
      </c>
      <c r="AY133" s="234" t="s">
        <v>120</v>
      </c>
    </row>
    <row r="134" s="2" customFormat="1" ht="16.5" customHeight="1">
      <c r="A134" s="37"/>
      <c r="B134" s="38"/>
      <c r="C134" s="204" t="s">
        <v>215</v>
      </c>
      <c r="D134" s="204" t="s">
        <v>122</v>
      </c>
      <c r="E134" s="205" t="s">
        <v>216</v>
      </c>
      <c r="F134" s="206" t="s">
        <v>217</v>
      </c>
      <c r="G134" s="207" t="s">
        <v>125</v>
      </c>
      <c r="H134" s="208">
        <v>420</v>
      </c>
      <c r="I134" s="209"/>
      <c r="J134" s="210">
        <f>ROUND(I134*H134,2)</f>
        <v>0</v>
      </c>
      <c r="K134" s="211"/>
      <c r="L134" s="43"/>
      <c r="M134" s="212" t="s">
        <v>19</v>
      </c>
      <c r="N134" s="213" t="s">
        <v>44</v>
      </c>
      <c r="O134" s="83"/>
      <c r="P134" s="214">
        <f>O134*H134</f>
        <v>0</v>
      </c>
      <c r="Q134" s="214">
        <v>0</v>
      </c>
      <c r="R134" s="214">
        <f>Q134*H134</f>
        <v>0</v>
      </c>
      <c r="S134" s="214">
        <v>0</v>
      </c>
      <c r="T134" s="21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16" t="s">
        <v>126</v>
      </c>
      <c r="AT134" s="216" t="s">
        <v>122</v>
      </c>
      <c r="AU134" s="216" t="s">
        <v>84</v>
      </c>
      <c r="AY134" s="16" t="s">
        <v>120</v>
      </c>
      <c r="BE134" s="217">
        <f>IF(N134="základní",J134,0)</f>
        <v>0</v>
      </c>
      <c r="BF134" s="217">
        <f>IF(N134="snížená",J134,0)</f>
        <v>0</v>
      </c>
      <c r="BG134" s="217">
        <f>IF(N134="zákl. přenesená",J134,0)</f>
        <v>0</v>
      </c>
      <c r="BH134" s="217">
        <f>IF(N134="sníž. přenesená",J134,0)</f>
        <v>0</v>
      </c>
      <c r="BI134" s="217">
        <f>IF(N134="nulová",J134,0)</f>
        <v>0</v>
      </c>
      <c r="BJ134" s="16" t="s">
        <v>81</v>
      </c>
      <c r="BK134" s="217">
        <f>ROUND(I134*H134,2)</f>
        <v>0</v>
      </c>
      <c r="BL134" s="16" t="s">
        <v>126</v>
      </c>
      <c r="BM134" s="216" t="s">
        <v>218</v>
      </c>
    </row>
    <row r="135" s="13" customFormat="1">
      <c r="A135" s="13"/>
      <c r="B135" s="223"/>
      <c r="C135" s="224"/>
      <c r="D135" s="225" t="s">
        <v>130</v>
      </c>
      <c r="E135" s="226" t="s">
        <v>19</v>
      </c>
      <c r="F135" s="227" t="s">
        <v>219</v>
      </c>
      <c r="G135" s="224"/>
      <c r="H135" s="228">
        <v>420</v>
      </c>
      <c r="I135" s="229"/>
      <c r="J135" s="224"/>
      <c r="K135" s="224"/>
      <c r="L135" s="230"/>
      <c r="M135" s="231"/>
      <c r="N135" s="232"/>
      <c r="O135" s="232"/>
      <c r="P135" s="232"/>
      <c r="Q135" s="232"/>
      <c r="R135" s="232"/>
      <c r="S135" s="232"/>
      <c r="T135" s="23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4" t="s">
        <v>130</v>
      </c>
      <c r="AU135" s="234" t="s">
        <v>84</v>
      </c>
      <c r="AV135" s="13" t="s">
        <v>84</v>
      </c>
      <c r="AW135" s="13" t="s">
        <v>33</v>
      </c>
      <c r="AX135" s="13" t="s">
        <v>73</v>
      </c>
      <c r="AY135" s="234" t="s">
        <v>120</v>
      </c>
    </row>
    <row r="136" s="2" customFormat="1" ht="16.5" customHeight="1">
      <c r="A136" s="37"/>
      <c r="B136" s="38"/>
      <c r="C136" s="204" t="s">
        <v>220</v>
      </c>
      <c r="D136" s="204" t="s">
        <v>122</v>
      </c>
      <c r="E136" s="205" t="s">
        <v>221</v>
      </c>
      <c r="F136" s="206" t="s">
        <v>222</v>
      </c>
      <c r="G136" s="207" t="s">
        <v>125</v>
      </c>
      <c r="H136" s="208">
        <v>420</v>
      </c>
      <c r="I136" s="209"/>
      <c r="J136" s="210">
        <f>ROUND(I136*H136,2)</f>
        <v>0</v>
      </c>
      <c r="K136" s="211"/>
      <c r="L136" s="43"/>
      <c r="M136" s="212" t="s">
        <v>19</v>
      </c>
      <c r="N136" s="213" t="s">
        <v>44</v>
      </c>
      <c r="O136" s="83"/>
      <c r="P136" s="214">
        <f>O136*H136</f>
        <v>0</v>
      </c>
      <c r="Q136" s="214">
        <v>0</v>
      </c>
      <c r="R136" s="214">
        <f>Q136*H136</f>
        <v>0</v>
      </c>
      <c r="S136" s="214">
        <v>0</v>
      </c>
      <c r="T136" s="215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16" t="s">
        <v>126</v>
      </c>
      <c r="AT136" s="216" t="s">
        <v>122</v>
      </c>
      <c r="AU136" s="216" t="s">
        <v>84</v>
      </c>
      <c r="AY136" s="16" t="s">
        <v>120</v>
      </c>
      <c r="BE136" s="217">
        <f>IF(N136="základní",J136,0)</f>
        <v>0</v>
      </c>
      <c r="BF136" s="217">
        <f>IF(N136="snížená",J136,0)</f>
        <v>0</v>
      </c>
      <c r="BG136" s="217">
        <f>IF(N136="zákl. přenesená",J136,0)</f>
        <v>0</v>
      </c>
      <c r="BH136" s="217">
        <f>IF(N136="sníž. přenesená",J136,0)</f>
        <v>0</v>
      </c>
      <c r="BI136" s="217">
        <f>IF(N136="nulová",J136,0)</f>
        <v>0</v>
      </c>
      <c r="BJ136" s="16" t="s">
        <v>81</v>
      </c>
      <c r="BK136" s="217">
        <f>ROUND(I136*H136,2)</f>
        <v>0</v>
      </c>
      <c r="BL136" s="16" t="s">
        <v>126</v>
      </c>
      <c r="BM136" s="216" t="s">
        <v>223</v>
      </c>
    </row>
    <row r="137" s="2" customFormat="1">
      <c r="A137" s="37"/>
      <c r="B137" s="38"/>
      <c r="C137" s="39"/>
      <c r="D137" s="218" t="s">
        <v>128</v>
      </c>
      <c r="E137" s="39"/>
      <c r="F137" s="219" t="s">
        <v>224</v>
      </c>
      <c r="G137" s="39"/>
      <c r="H137" s="39"/>
      <c r="I137" s="220"/>
      <c r="J137" s="39"/>
      <c r="K137" s="39"/>
      <c r="L137" s="43"/>
      <c r="M137" s="221"/>
      <c r="N137" s="222"/>
      <c r="O137" s="83"/>
      <c r="P137" s="83"/>
      <c r="Q137" s="83"/>
      <c r="R137" s="83"/>
      <c r="S137" s="83"/>
      <c r="T137" s="84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128</v>
      </c>
      <c r="AU137" s="16" t="s">
        <v>84</v>
      </c>
    </row>
    <row r="138" s="13" customFormat="1">
      <c r="A138" s="13"/>
      <c r="B138" s="223"/>
      <c r="C138" s="224"/>
      <c r="D138" s="225" t="s">
        <v>130</v>
      </c>
      <c r="E138" s="226" t="s">
        <v>19</v>
      </c>
      <c r="F138" s="227" t="s">
        <v>219</v>
      </c>
      <c r="G138" s="224"/>
      <c r="H138" s="228">
        <v>420</v>
      </c>
      <c r="I138" s="229"/>
      <c r="J138" s="224"/>
      <c r="K138" s="224"/>
      <c r="L138" s="230"/>
      <c r="M138" s="231"/>
      <c r="N138" s="232"/>
      <c r="O138" s="232"/>
      <c r="P138" s="232"/>
      <c r="Q138" s="232"/>
      <c r="R138" s="232"/>
      <c r="S138" s="232"/>
      <c r="T138" s="23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4" t="s">
        <v>130</v>
      </c>
      <c r="AU138" s="234" t="s">
        <v>84</v>
      </c>
      <c r="AV138" s="13" t="s">
        <v>84</v>
      </c>
      <c r="AW138" s="13" t="s">
        <v>33</v>
      </c>
      <c r="AX138" s="13" t="s">
        <v>81</v>
      </c>
      <c r="AY138" s="234" t="s">
        <v>120</v>
      </c>
    </row>
    <row r="139" s="2" customFormat="1" ht="24.15" customHeight="1">
      <c r="A139" s="37"/>
      <c r="B139" s="38"/>
      <c r="C139" s="204" t="s">
        <v>225</v>
      </c>
      <c r="D139" s="204" t="s">
        <v>122</v>
      </c>
      <c r="E139" s="205" t="s">
        <v>226</v>
      </c>
      <c r="F139" s="206" t="s">
        <v>227</v>
      </c>
      <c r="G139" s="207" t="s">
        <v>125</v>
      </c>
      <c r="H139" s="208">
        <v>420</v>
      </c>
      <c r="I139" s="209"/>
      <c r="J139" s="210">
        <f>ROUND(I139*H139,2)</f>
        <v>0</v>
      </c>
      <c r="K139" s="211"/>
      <c r="L139" s="43"/>
      <c r="M139" s="212" t="s">
        <v>19</v>
      </c>
      <c r="N139" s="213" t="s">
        <v>44</v>
      </c>
      <c r="O139" s="83"/>
      <c r="P139" s="214">
        <f>O139*H139</f>
        <v>0</v>
      </c>
      <c r="Q139" s="214">
        <v>0</v>
      </c>
      <c r="R139" s="214">
        <f>Q139*H139</f>
        <v>0</v>
      </c>
      <c r="S139" s="214">
        <v>0</v>
      </c>
      <c r="T139" s="215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16" t="s">
        <v>126</v>
      </c>
      <c r="AT139" s="216" t="s">
        <v>122</v>
      </c>
      <c r="AU139" s="216" t="s">
        <v>84</v>
      </c>
      <c r="AY139" s="16" t="s">
        <v>120</v>
      </c>
      <c r="BE139" s="217">
        <f>IF(N139="základní",J139,0)</f>
        <v>0</v>
      </c>
      <c r="BF139" s="217">
        <f>IF(N139="snížená",J139,0)</f>
        <v>0</v>
      </c>
      <c r="BG139" s="217">
        <f>IF(N139="zákl. přenesená",J139,0)</f>
        <v>0</v>
      </c>
      <c r="BH139" s="217">
        <f>IF(N139="sníž. přenesená",J139,0)</f>
        <v>0</v>
      </c>
      <c r="BI139" s="217">
        <f>IF(N139="nulová",J139,0)</f>
        <v>0</v>
      </c>
      <c r="BJ139" s="16" t="s">
        <v>81</v>
      </c>
      <c r="BK139" s="217">
        <f>ROUND(I139*H139,2)</f>
        <v>0</v>
      </c>
      <c r="BL139" s="16" t="s">
        <v>126</v>
      </c>
      <c r="BM139" s="216" t="s">
        <v>228</v>
      </c>
    </row>
    <row r="140" s="2" customFormat="1">
      <c r="A140" s="37"/>
      <c r="B140" s="38"/>
      <c r="C140" s="39"/>
      <c r="D140" s="218" t="s">
        <v>128</v>
      </c>
      <c r="E140" s="39"/>
      <c r="F140" s="219" t="s">
        <v>229</v>
      </c>
      <c r="G140" s="39"/>
      <c r="H140" s="39"/>
      <c r="I140" s="220"/>
      <c r="J140" s="39"/>
      <c r="K140" s="39"/>
      <c r="L140" s="43"/>
      <c r="M140" s="221"/>
      <c r="N140" s="222"/>
      <c r="O140" s="83"/>
      <c r="P140" s="83"/>
      <c r="Q140" s="83"/>
      <c r="R140" s="83"/>
      <c r="S140" s="83"/>
      <c r="T140" s="84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16" t="s">
        <v>128</v>
      </c>
      <c r="AU140" s="16" t="s">
        <v>84</v>
      </c>
    </row>
    <row r="141" s="2" customFormat="1">
      <c r="A141" s="37"/>
      <c r="B141" s="38"/>
      <c r="C141" s="39"/>
      <c r="D141" s="225" t="s">
        <v>147</v>
      </c>
      <c r="E141" s="39"/>
      <c r="F141" s="235" t="s">
        <v>230</v>
      </c>
      <c r="G141" s="39"/>
      <c r="H141" s="39"/>
      <c r="I141" s="220"/>
      <c r="J141" s="39"/>
      <c r="K141" s="39"/>
      <c r="L141" s="43"/>
      <c r="M141" s="221"/>
      <c r="N141" s="222"/>
      <c r="O141" s="83"/>
      <c r="P141" s="83"/>
      <c r="Q141" s="83"/>
      <c r="R141" s="83"/>
      <c r="S141" s="83"/>
      <c r="T141" s="84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147</v>
      </c>
      <c r="AU141" s="16" t="s">
        <v>84</v>
      </c>
    </row>
    <row r="142" s="13" customFormat="1">
      <c r="A142" s="13"/>
      <c r="B142" s="223"/>
      <c r="C142" s="224"/>
      <c r="D142" s="225" t="s">
        <v>130</v>
      </c>
      <c r="E142" s="226" t="s">
        <v>19</v>
      </c>
      <c r="F142" s="227" t="s">
        <v>219</v>
      </c>
      <c r="G142" s="224"/>
      <c r="H142" s="228">
        <v>420</v>
      </c>
      <c r="I142" s="229"/>
      <c r="J142" s="224"/>
      <c r="K142" s="224"/>
      <c r="L142" s="230"/>
      <c r="M142" s="231"/>
      <c r="N142" s="232"/>
      <c r="O142" s="232"/>
      <c r="P142" s="232"/>
      <c r="Q142" s="232"/>
      <c r="R142" s="232"/>
      <c r="S142" s="232"/>
      <c r="T142" s="23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4" t="s">
        <v>130</v>
      </c>
      <c r="AU142" s="234" t="s">
        <v>84</v>
      </c>
      <c r="AV142" s="13" t="s">
        <v>84</v>
      </c>
      <c r="AW142" s="13" t="s">
        <v>33</v>
      </c>
      <c r="AX142" s="13" t="s">
        <v>81</v>
      </c>
      <c r="AY142" s="234" t="s">
        <v>120</v>
      </c>
    </row>
    <row r="143" s="2" customFormat="1" ht="16.5" customHeight="1">
      <c r="A143" s="37"/>
      <c r="B143" s="38"/>
      <c r="C143" s="236" t="s">
        <v>231</v>
      </c>
      <c r="D143" s="236" t="s">
        <v>232</v>
      </c>
      <c r="E143" s="237" t="s">
        <v>233</v>
      </c>
      <c r="F143" s="238" t="s">
        <v>234</v>
      </c>
      <c r="G143" s="239" t="s">
        <v>235</v>
      </c>
      <c r="H143" s="240">
        <v>21</v>
      </c>
      <c r="I143" s="241"/>
      <c r="J143" s="242">
        <f>ROUND(I143*H143,2)</f>
        <v>0</v>
      </c>
      <c r="K143" s="243"/>
      <c r="L143" s="244"/>
      <c r="M143" s="245" t="s">
        <v>19</v>
      </c>
      <c r="N143" s="246" t="s">
        <v>44</v>
      </c>
      <c r="O143" s="83"/>
      <c r="P143" s="214">
        <f>O143*H143</f>
        <v>0</v>
      </c>
      <c r="Q143" s="214">
        <v>0.001</v>
      </c>
      <c r="R143" s="214">
        <f>Q143*H143</f>
        <v>0.021000000000000001</v>
      </c>
      <c r="S143" s="214">
        <v>0</v>
      </c>
      <c r="T143" s="215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16" t="s">
        <v>170</v>
      </c>
      <c r="AT143" s="216" t="s">
        <v>232</v>
      </c>
      <c r="AU143" s="216" t="s">
        <v>84</v>
      </c>
      <c r="AY143" s="16" t="s">
        <v>120</v>
      </c>
      <c r="BE143" s="217">
        <f>IF(N143="základní",J143,0)</f>
        <v>0</v>
      </c>
      <c r="BF143" s="217">
        <f>IF(N143="snížená",J143,0)</f>
        <v>0</v>
      </c>
      <c r="BG143" s="217">
        <f>IF(N143="zákl. přenesená",J143,0)</f>
        <v>0</v>
      </c>
      <c r="BH143" s="217">
        <f>IF(N143="sníž. přenesená",J143,0)</f>
        <v>0</v>
      </c>
      <c r="BI143" s="217">
        <f>IF(N143="nulová",J143,0)</f>
        <v>0</v>
      </c>
      <c r="BJ143" s="16" t="s">
        <v>81</v>
      </c>
      <c r="BK143" s="217">
        <f>ROUND(I143*H143,2)</f>
        <v>0</v>
      </c>
      <c r="BL143" s="16" t="s">
        <v>126</v>
      </c>
      <c r="BM143" s="216" t="s">
        <v>236</v>
      </c>
    </row>
    <row r="144" s="13" customFormat="1">
      <c r="A144" s="13"/>
      <c r="B144" s="223"/>
      <c r="C144" s="224"/>
      <c r="D144" s="225" t="s">
        <v>130</v>
      </c>
      <c r="E144" s="226" t="s">
        <v>19</v>
      </c>
      <c r="F144" s="227" t="s">
        <v>237</v>
      </c>
      <c r="G144" s="224"/>
      <c r="H144" s="228">
        <v>21</v>
      </c>
      <c r="I144" s="229"/>
      <c r="J144" s="224"/>
      <c r="K144" s="224"/>
      <c r="L144" s="230"/>
      <c r="M144" s="231"/>
      <c r="N144" s="232"/>
      <c r="O144" s="232"/>
      <c r="P144" s="232"/>
      <c r="Q144" s="232"/>
      <c r="R144" s="232"/>
      <c r="S144" s="232"/>
      <c r="T144" s="23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4" t="s">
        <v>130</v>
      </c>
      <c r="AU144" s="234" t="s">
        <v>84</v>
      </c>
      <c r="AV144" s="13" t="s">
        <v>84</v>
      </c>
      <c r="AW144" s="13" t="s">
        <v>33</v>
      </c>
      <c r="AX144" s="13" t="s">
        <v>81</v>
      </c>
      <c r="AY144" s="234" t="s">
        <v>120</v>
      </c>
    </row>
    <row r="145" s="2" customFormat="1" ht="24.15" customHeight="1">
      <c r="A145" s="37"/>
      <c r="B145" s="38"/>
      <c r="C145" s="204" t="s">
        <v>238</v>
      </c>
      <c r="D145" s="204" t="s">
        <v>122</v>
      </c>
      <c r="E145" s="205" t="s">
        <v>239</v>
      </c>
      <c r="F145" s="206" t="s">
        <v>240</v>
      </c>
      <c r="G145" s="207" t="s">
        <v>125</v>
      </c>
      <c r="H145" s="208">
        <v>420</v>
      </c>
      <c r="I145" s="209"/>
      <c r="J145" s="210">
        <f>ROUND(I145*H145,2)</f>
        <v>0</v>
      </c>
      <c r="K145" s="211"/>
      <c r="L145" s="43"/>
      <c r="M145" s="212" t="s">
        <v>19</v>
      </c>
      <c r="N145" s="213" t="s">
        <v>44</v>
      </c>
      <c r="O145" s="83"/>
      <c r="P145" s="214">
        <f>O145*H145</f>
        <v>0</v>
      </c>
      <c r="Q145" s="214">
        <v>0</v>
      </c>
      <c r="R145" s="214">
        <f>Q145*H145</f>
        <v>0</v>
      </c>
      <c r="S145" s="214">
        <v>0</v>
      </c>
      <c r="T145" s="21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16" t="s">
        <v>126</v>
      </c>
      <c r="AT145" s="216" t="s">
        <v>122</v>
      </c>
      <c r="AU145" s="216" t="s">
        <v>84</v>
      </c>
      <c r="AY145" s="16" t="s">
        <v>120</v>
      </c>
      <c r="BE145" s="217">
        <f>IF(N145="základní",J145,0)</f>
        <v>0</v>
      </c>
      <c r="BF145" s="217">
        <f>IF(N145="snížená",J145,0)</f>
        <v>0</v>
      </c>
      <c r="BG145" s="217">
        <f>IF(N145="zákl. přenesená",J145,0)</f>
        <v>0</v>
      </c>
      <c r="BH145" s="217">
        <f>IF(N145="sníž. přenesená",J145,0)</f>
        <v>0</v>
      </c>
      <c r="BI145" s="217">
        <f>IF(N145="nulová",J145,0)</f>
        <v>0</v>
      </c>
      <c r="BJ145" s="16" t="s">
        <v>81</v>
      </c>
      <c r="BK145" s="217">
        <f>ROUND(I145*H145,2)</f>
        <v>0</v>
      </c>
      <c r="BL145" s="16" t="s">
        <v>126</v>
      </c>
      <c r="BM145" s="216" t="s">
        <v>241</v>
      </c>
    </row>
    <row r="146" s="2" customFormat="1">
      <c r="A146" s="37"/>
      <c r="B146" s="38"/>
      <c r="C146" s="39"/>
      <c r="D146" s="218" t="s">
        <v>128</v>
      </c>
      <c r="E146" s="39"/>
      <c r="F146" s="219" t="s">
        <v>242</v>
      </c>
      <c r="G146" s="39"/>
      <c r="H146" s="39"/>
      <c r="I146" s="220"/>
      <c r="J146" s="39"/>
      <c r="K146" s="39"/>
      <c r="L146" s="43"/>
      <c r="M146" s="221"/>
      <c r="N146" s="222"/>
      <c r="O146" s="83"/>
      <c r="P146" s="83"/>
      <c r="Q146" s="83"/>
      <c r="R146" s="83"/>
      <c r="S146" s="83"/>
      <c r="T146" s="84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T146" s="16" t="s">
        <v>128</v>
      </c>
      <c r="AU146" s="16" t="s">
        <v>84</v>
      </c>
    </row>
    <row r="147" s="13" customFormat="1">
      <c r="A147" s="13"/>
      <c r="B147" s="223"/>
      <c r="C147" s="224"/>
      <c r="D147" s="225" t="s">
        <v>130</v>
      </c>
      <c r="E147" s="226" t="s">
        <v>19</v>
      </c>
      <c r="F147" s="227" t="s">
        <v>219</v>
      </c>
      <c r="G147" s="224"/>
      <c r="H147" s="228">
        <v>420</v>
      </c>
      <c r="I147" s="229"/>
      <c r="J147" s="224"/>
      <c r="K147" s="224"/>
      <c r="L147" s="230"/>
      <c r="M147" s="231"/>
      <c r="N147" s="232"/>
      <c r="O147" s="232"/>
      <c r="P147" s="232"/>
      <c r="Q147" s="232"/>
      <c r="R147" s="232"/>
      <c r="S147" s="232"/>
      <c r="T147" s="23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4" t="s">
        <v>130</v>
      </c>
      <c r="AU147" s="234" t="s">
        <v>84</v>
      </c>
      <c r="AV147" s="13" t="s">
        <v>84</v>
      </c>
      <c r="AW147" s="13" t="s">
        <v>33</v>
      </c>
      <c r="AX147" s="13" t="s">
        <v>73</v>
      </c>
      <c r="AY147" s="234" t="s">
        <v>120</v>
      </c>
    </row>
    <row r="148" s="2" customFormat="1" ht="21.75" customHeight="1">
      <c r="A148" s="37"/>
      <c r="B148" s="38"/>
      <c r="C148" s="204" t="s">
        <v>7</v>
      </c>
      <c r="D148" s="204" t="s">
        <v>122</v>
      </c>
      <c r="E148" s="205" t="s">
        <v>243</v>
      </c>
      <c r="F148" s="206" t="s">
        <v>244</v>
      </c>
      <c r="G148" s="207" t="s">
        <v>125</v>
      </c>
      <c r="H148" s="208">
        <v>1025</v>
      </c>
      <c r="I148" s="209"/>
      <c r="J148" s="210">
        <f>ROUND(I148*H148,2)</f>
        <v>0</v>
      </c>
      <c r="K148" s="211"/>
      <c r="L148" s="43"/>
      <c r="M148" s="212" t="s">
        <v>19</v>
      </c>
      <c r="N148" s="213" t="s">
        <v>44</v>
      </c>
      <c r="O148" s="83"/>
      <c r="P148" s="214">
        <f>O148*H148</f>
        <v>0</v>
      </c>
      <c r="Q148" s="214">
        <v>0</v>
      </c>
      <c r="R148" s="214">
        <f>Q148*H148</f>
        <v>0</v>
      </c>
      <c r="S148" s="214">
        <v>0</v>
      </c>
      <c r="T148" s="215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16" t="s">
        <v>126</v>
      </c>
      <c r="AT148" s="216" t="s">
        <v>122</v>
      </c>
      <c r="AU148" s="216" t="s">
        <v>84</v>
      </c>
      <c r="AY148" s="16" t="s">
        <v>120</v>
      </c>
      <c r="BE148" s="217">
        <f>IF(N148="základní",J148,0)</f>
        <v>0</v>
      </c>
      <c r="BF148" s="217">
        <f>IF(N148="snížená",J148,0)</f>
        <v>0</v>
      </c>
      <c r="BG148" s="217">
        <f>IF(N148="zákl. přenesená",J148,0)</f>
        <v>0</v>
      </c>
      <c r="BH148" s="217">
        <f>IF(N148="sníž. přenesená",J148,0)</f>
        <v>0</v>
      </c>
      <c r="BI148" s="217">
        <f>IF(N148="nulová",J148,0)</f>
        <v>0</v>
      </c>
      <c r="BJ148" s="16" t="s">
        <v>81</v>
      </c>
      <c r="BK148" s="217">
        <f>ROUND(I148*H148,2)</f>
        <v>0</v>
      </c>
      <c r="BL148" s="16" t="s">
        <v>126</v>
      </c>
      <c r="BM148" s="216" t="s">
        <v>245</v>
      </c>
    </row>
    <row r="149" s="2" customFormat="1">
      <c r="A149" s="37"/>
      <c r="B149" s="38"/>
      <c r="C149" s="39"/>
      <c r="D149" s="218" t="s">
        <v>128</v>
      </c>
      <c r="E149" s="39"/>
      <c r="F149" s="219" t="s">
        <v>246</v>
      </c>
      <c r="G149" s="39"/>
      <c r="H149" s="39"/>
      <c r="I149" s="220"/>
      <c r="J149" s="39"/>
      <c r="K149" s="39"/>
      <c r="L149" s="43"/>
      <c r="M149" s="221"/>
      <c r="N149" s="222"/>
      <c r="O149" s="83"/>
      <c r="P149" s="83"/>
      <c r="Q149" s="83"/>
      <c r="R149" s="83"/>
      <c r="S149" s="83"/>
      <c r="T149" s="84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128</v>
      </c>
      <c r="AU149" s="16" t="s">
        <v>84</v>
      </c>
    </row>
    <row r="150" s="2" customFormat="1">
      <c r="A150" s="37"/>
      <c r="B150" s="38"/>
      <c r="C150" s="39"/>
      <c r="D150" s="225" t="s">
        <v>147</v>
      </c>
      <c r="E150" s="39"/>
      <c r="F150" s="235" t="s">
        <v>247</v>
      </c>
      <c r="G150" s="39"/>
      <c r="H150" s="39"/>
      <c r="I150" s="220"/>
      <c r="J150" s="39"/>
      <c r="K150" s="39"/>
      <c r="L150" s="43"/>
      <c r="M150" s="221"/>
      <c r="N150" s="222"/>
      <c r="O150" s="83"/>
      <c r="P150" s="83"/>
      <c r="Q150" s="83"/>
      <c r="R150" s="83"/>
      <c r="S150" s="83"/>
      <c r="T150" s="84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T150" s="16" t="s">
        <v>147</v>
      </c>
      <c r="AU150" s="16" t="s">
        <v>84</v>
      </c>
    </row>
    <row r="151" s="13" customFormat="1">
      <c r="A151" s="13"/>
      <c r="B151" s="223"/>
      <c r="C151" s="224"/>
      <c r="D151" s="225" t="s">
        <v>130</v>
      </c>
      <c r="E151" s="226" t="s">
        <v>19</v>
      </c>
      <c r="F151" s="227" t="s">
        <v>149</v>
      </c>
      <c r="G151" s="224"/>
      <c r="H151" s="228">
        <v>1025</v>
      </c>
      <c r="I151" s="229"/>
      <c r="J151" s="224"/>
      <c r="K151" s="224"/>
      <c r="L151" s="230"/>
      <c r="M151" s="231"/>
      <c r="N151" s="232"/>
      <c r="O151" s="232"/>
      <c r="P151" s="232"/>
      <c r="Q151" s="232"/>
      <c r="R151" s="232"/>
      <c r="S151" s="232"/>
      <c r="T151" s="23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4" t="s">
        <v>130</v>
      </c>
      <c r="AU151" s="234" t="s">
        <v>84</v>
      </c>
      <c r="AV151" s="13" t="s">
        <v>84</v>
      </c>
      <c r="AW151" s="13" t="s">
        <v>33</v>
      </c>
      <c r="AX151" s="13" t="s">
        <v>81</v>
      </c>
      <c r="AY151" s="234" t="s">
        <v>120</v>
      </c>
    </row>
    <row r="152" s="12" customFormat="1" ht="22.8" customHeight="1">
      <c r="A152" s="12"/>
      <c r="B152" s="188"/>
      <c r="C152" s="189"/>
      <c r="D152" s="190" t="s">
        <v>72</v>
      </c>
      <c r="E152" s="202" t="s">
        <v>150</v>
      </c>
      <c r="F152" s="202" t="s">
        <v>248</v>
      </c>
      <c r="G152" s="189"/>
      <c r="H152" s="189"/>
      <c r="I152" s="192"/>
      <c r="J152" s="203">
        <f>BK152</f>
        <v>0</v>
      </c>
      <c r="K152" s="189"/>
      <c r="L152" s="194"/>
      <c r="M152" s="195"/>
      <c r="N152" s="196"/>
      <c r="O152" s="196"/>
      <c r="P152" s="197">
        <f>SUM(P153:P192)</f>
        <v>0</v>
      </c>
      <c r="Q152" s="196"/>
      <c r="R152" s="197">
        <f>SUM(R153:R192)</f>
        <v>153.71722</v>
      </c>
      <c r="S152" s="196"/>
      <c r="T152" s="198">
        <f>SUM(T153:T192)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199" t="s">
        <v>81</v>
      </c>
      <c r="AT152" s="200" t="s">
        <v>72</v>
      </c>
      <c r="AU152" s="200" t="s">
        <v>81</v>
      </c>
      <c r="AY152" s="199" t="s">
        <v>120</v>
      </c>
      <c r="BK152" s="201">
        <f>SUM(BK153:BK192)</f>
        <v>0</v>
      </c>
    </row>
    <row r="153" s="2" customFormat="1" ht="24.15" customHeight="1">
      <c r="A153" s="37"/>
      <c r="B153" s="38"/>
      <c r="C153" s="204" t="s">
        <v>249</v>
      </c>
      <c r="D153" s="204" t="s">
        <v>122</v>
      </c>
      <c r="E153" s="205" t="s">
        <v>250</v>
      </c>
      <c r="F153" s="206" t="s">
        <v>251</v>
      </c>
      <c r="G153" s="207" t="s">
        <v>125</v>
      </c>
      <c r="H153" s="208">
        <v>1025</v>
      </c>
      <c r="I153" s="209"/>
      <c r="J153" s="210">
        <f>ROUND(I153*H153,2)</f>
        <v>0</v>
      </c>
      <c r="K153" s="211"/>
      <c r="L153" s="43"/>
      <c r="M153" s="212" t="s">
        <v>19</v>
      </c>
      <c r="N153" s="213" t="s">
        <v>44</v>
      </c>
      <c r="O153" s="83"/>
      <c r="P153" s="214">
        <f>O153*H153</f>
        <v>0</v>
      </c>
      <c r="Q153" s="214">
        <v>0</v>
      </c>
      <c r="R153" s="214">
        <f>Q153*H153</f>
        <v>0</v>
      </c>
      <c r="S153" s="214">
        <v>0</v>
      </c>
      <c r="T153" s="215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16" t="s">
        <v>126</v>
      </c>
      <c r="AT153" s="216" t="s">
        <v>122</v>
      </c>
      <c r="AU153" s="216" t="s">
        <v>84</v>
      </c>
      <c r="AY153" s="16" t="s">
        <v>120</v>
      </c>
      <c r="BE153" s="217">
        <f>IF(N153="základní",J153,0)</f>
        <v>0</v>
      </c>
      <c r="BF153" s="217">
        <f>IF(N153="snížená",J153,0)</f>
        <v>0</v>
      </c>
      <c r="BG153" s="217">
        <f>IF(N153="zákl. přenesená",J153,0)</f>
        <v>0</v>
      </c>
      <c r="BH153" s="217">
        <f>IF(N153="sníž. přenesená",J153,0)</f>
        <v>0</v>
      </c>
      <c r="BI153" s="217">
        <f>IF(N153="nulová",J153,0)</f>
        <v>0</v>
      </c>
      <c r="BJ153" s="16" t="s">
        <v>81</v>
      </c>
      <c r="BK153" s="217">
        <f>ROUND(I153*H153,2)</f>
        <v>0</v>
      </c>
      <c r="BL153" s="16" t="s">
        <v>126</v>
      </c>
      <c r="BM153" s="216" t="s">
        <v>252</v>
      </c>
    </row>
    <row r="154" s="2" customFormat="1">
      <c r="A154" s="37"/>
      <c r="B154" s="38"/>
      <c r="C154" s="39"/>
      <c r="D154" s="218" t="s">
        <v>128</v>
      </c>
      <c r="E154" s="39"/>
      <c r="F154" s="219" t="s">
        <v>253</v>
      </c>
      <c r="G154" s="39"/>
      <c r="H154" s="39"/>
      <c r="I154" s="220"/>
      <c r="J154" s="39"/>
      <c r="K154" s="39"/>
      <c r="L154" s="43"/>
      <c r="M154" s="221"/>
      <c r="N154" s="222"/>
      <c r="O154" s="83"/>
      <c r="P154" s="83"/>
      <c r="Q154" s="83"/>
      <c r="R154" s="83"/>
      <c r="S154" s="83"/>
      <c r="T154" s="84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T154" s="16" t="s">
        <v>128</v>
      </c>
      <c r="AU154" s="16" t="s">
        <v>84</v>
      </c>
    </row>
    <row r="155" s="13" customFormat="1">
      <c r="A155" s="13"/>
      <c r="B155" s="223"/>
      <c r="C155" s="224"/>
      <c r="D155" s="225" t="s">
        <v>130</v>
      </c>
      <c r="E155" s="226" t="s">
        <v>19</v>
      </c>
      <c r="F155" s="227" t="s">
        <v>149</v>
      </c>
      <c r="G155" s="224"/>
      <c r="H155" s="228">
        <v>1025</v>
      </c>
      <c r="I155" s="229"/>
      <c r="J155" s="224"/>
      <c r="K155" s="224"/>
      <c r="L155" s="230"/>
      <c r="M155" s="231"/>
      <c r="N155" s="232"/>
      <c r="O155" s="232"/>
      <c r="P155" s="232"/>
      <c r="Q155" s="232"/>
      <c r="R155" s="232"/>
      <c r="S155" s="232"/>
      <c r="T155" s="23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4" t="s">
        <v>130</v>
      </c>
      <c r="AU155" s="234" t="s">
        <v>84</v>
      </c>
      <c r="AV155" s="13" t="s">
        <v>84</v>
      </c>
      <c r="AW155" s="13" t="s">
        <v>33</v>
      </c>
      <c r="AX155" s="13" t="s">
        <v>81</v>
      </c>
      <c r="AY155" s="234" t="s">
        <v>120</v>
      </c>
    </row>
    <row r="156" s="2" customFormat="1" ht="16.5" customHeight="1">
      <c r="A156" s="37"/>
      <c r="B156" s="38"/>
      <c r="C156" s="204" t="s">
        <v>254</v>
      </c>
      <c r="D156" s="204" t="s">
        <v>122</v>
      </c>
      <c r="E156" s="205" t="s">
        <v>255</v>
      </c>
      <c r="F156" s="206" t="s">
        <v>256</v>
      </c>
      <c r="G156" s="207" t="s">
        <v>125</v>
      </c>
      <c r="H156" s="208">
        <v>750</v>
      </c>
      <c r="I156" s="209"/>
      <c r="J156" s="210">
        <f>ROUND(I156*H156,2)</f>
        <v>0</v>
      </c>
      <c r="K156" s="211"/>
      <c r="L156" s="43"/>
      <c r="M156" s="212" t="s">
        <v>19</v>
      </c>
      <c r="N156" s="213" t="s">
        <v>44</v>
      </c>
      <c r="O156" s="83"/>
      <c r="P156" s="214">
        <f>O156*H156</f>
        <v>0</v>
      </c>
      <c r="Q156" s="214">
        <v>0</v>
      </c>
      <c r="R156" s="214">
        <f>Q156*H156</f>
        <v>0</v>
      </c>
      <c r="S156" s="214">
        <v>0</v>
      </c>
      <c r="T156" s="215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16" t="s">
        <v>126</v>
      </c>
      <c r="AT156" s="216" t="s">
        <v>122</v>
      </c>
      <c r="AU156" s="216" t="s">
        <v>84</v>
      </c>
      <c r="AY156" s="16" t="s">
        <v>120</v>
      </c>
      <c r="BE156" s="217">
        <f>IF(N156="základní",J156,0)</f>
        <v>0</v>
      </c>
      <c r="BF156" s="217">
        <f>IF(N156="snížená",J156,0)</f>
        <v>0</v>
      </c>
      <c r="BG156" s="217">
        <f>IF(N156="zákl. přenesená",J156,0)</f>
        <v>0</v>
      </c>
      <c r="BH156" s="217">
        <f>IF(N156="sníž. přenesená",J156,0)</f>
        <v>0</v>
      </c>
      <c r="BI156" s="217">
        <f>IF(N156="nulová",J156,0)</f>
        <v>0</v>
      </c>
      <c r="BJ156" s="16" t="s">
        <v>81</v>
      </c>
      <c r="BK156" s="217">
        <f>ROUND(I156*H156,2)</f>
        <v>0</v>
      </c>
      <c r="BL156" s="16" t="s">
        <v>126</v>
      </c>
      <c r="BM156" s="216" t="s">
        <v>257</v>
      </c>
    </row>
    <row r="157" s="13" customFormat="1">
      <c r="A157" s="13"/>
      <c r="B157" s="223"/>
      <c r="C157" s="224"/>
      <c r="D157" s="225" t="s">
        <v>130</v>
      </c>
      <c r="E157" s="226" t="s">
        <v>19</v>
      </c>
      <c r="F157" s="227" t="s">
        <v>258</v>
      </c>
      <c r="G157" s="224"/>
      <c r="H157" s="228">
        <v>750</v>
      </c>
      <c r="I157" s="229"/>
      <c r="J157" s="224"/>
      <c r="K157" s="224"/>
      <c r="L157" s="230"/>
      <c r="M157" s="231"/>
      <c r="N157" s="232"/>
      <c r="O157" s="232"/>
      <c r="P157" s="232"/>
      <c r="Q157" s="232"/>
      <c r="R157" s="232"/>
      <c r="S157" s="232"/>
      <c r="T157" s="23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4" t="s">
        <v>130</v>
      </c>
      <c r="AU157" s="234" t="s">
        <v>84</v>
      </c>
      <c r="AV157" s="13" t="s">
        <v>84</v>
      </c>
      <c r="AW157" s="13" t="s">
        <v>33</v>
      </c>
      <c r="AX157" s="13" t="s">
        <v>81</v>
      </c>
      <c r="AY157" s="234" t="s">
        <v>120</v>
      </c>
    </row>
    <row r="158" s="2" customFormat="1" ht="16.5" customHeight="1">
      <c r="A158" s="37"/>
      <c r="B158" s="38"/>
      <c r="C158" s="204" t="s">
        <v>259</v>
      </c>
      <c r="D158" s="204" t="s">
        <v>122</v>
      </c>
      <c r="E158" s="205" t="s">
        <v>260</v>
      </c>
      <c r="F158" s="206" t="s">
        <v>261</v>
      </c>
      <c r="G158" s="207" t="s">
        <v>125</v>
      </c>
      <c r="H158" s="208">
        <v>787.5</v>
      </c>
      <c r="I158" s="209"/>
      <c r="J158" s="210">
        <f>ROUND(I158*H158,2)</f>
        <v>0</v>
      </c>
      <c r="K158" s="211"/>
      <c r="L158" s="43"/>
      <c r="M158" s="212" t="s">
        <v>19</v>
      </c>
      <c r="N158" s="213" t="s">
        <v>44</v>
      </c>
      <c r="O158" s="83"/>
      <c r="P158" s="214">
        <f>O158*H158</f>
        <v>0</v>
      </c>
      <c r="Q158" s="214">
        <v>0</v>
      </c>
      <c r="R158" s="214">
        <f>Q158*H158</f>
        <v>0</v>
      </c>
      <c r="S158" s="214">
        <v>0</v>
      </c>
      <c r="T158" s="215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16" t="s">
        <v>126</v>
      </c>
      <c r="AT158" s="216" t="s">
        <v>122</v>
      </c>
      <c r="AU158" s="216" t="s">
        <v>84</v>
      </c>
      <c r="AY158" s="16" t="s">
        <v>120</v>
      </c>
      <c r="BE158" s="217">
        <f>IF(N158="základní",J158,0)</f>
        <v>0</v>
      </c>
      <c r="BF158" s="217">
        <f>IF(N158="snížená",J158,0)</f>
        <v>0</v>
      </c>
      <c r="BG158" s="217">
        <f>IF(N158="zákl. přenesená",J158,0)</f>
        <v>0</v>
      </c>
      <c r="BH158" s="217">
        <f>IF(N158="sníž. přenesená",J158,0)</f>
        <v>0</v>
      </c>
      <c r="BI158" s="217">
        <f>IF(N158="nulová",J158,0)</f>
        <v>0</v>
      </c>
      <c r="BJ158" s="16" t="s">
        <v>81</v>
      </c>
      <c r="BK158" s="217">
        <f>ROUND(I158*H158,2)</f>
        <v>0</v>
      </c>
      <c r="BL158" s="16" t="s">
        <v>126</v>
      </c>
      <c r="BM158" s="216" t="s">
        <v>262</v>
      </c>
    </row>
    <row r="159" s="13" customFormat="1">
      <c r="A159" s="13"/>
      <c r="B159" s="223"/>
      <c r="C159" s="224"/>
      <c r="D159" s="225" t="s">
        <v>130</v>
      </c>
      <c r="E159" s="226" t="s">
        <v>19</v>
      </c>
      <c r="F159" s="227" t="s">
        <v>263</v>
      </c>
      <c r="G159" s="224"/>
      <c r="H159" s="228">
        <v>787.5</v>
      </c>
      <c r="I159" s="229"/>
      <c r="J159" s="224"/>
      <c r="K159" s="224"/>
      <c r="L159" s="230"/>
      <c r="M159" s="231"/>
      <c r="N159" s="232"/>
      <c r="O159" s="232"/>
      <c r="P159" s="232"/>
      <c r="Q159" s="232"/>
      <c r="R159" s="232"/>
      <c r="S159" s="232"/>
      <c r="T159" s="23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4" t="s">
        <v>130</v>
      </c>
      <c r="AU159" s="234" t="s">
        <v>84</v>
      </c>
      <c r="AV159" s="13" t="s">
        <v>84</v>
      </c>
      <c r="AW159" s="13" t="s">
        <v>33</v>
      </c>
      <c r="AX159" s="13" t="s">
        <v>81</v>
      </c>
      <c r="AY159" s="234" t="s">
        <v>120</v>
      </c>
    </row>
    <row r="160" s="2" customFormat="1" ht="21.75" customHeight="1">
      <c r="A160" s="37"/>
      <c r="B160" s="38"/>
      <c r="C160" s="204" t="s">
        <v>264</v>
      </c>
      <c r="D160" s="204" t="s">
        <v>122</v>
      </c>
      <c r="E160" s="205" t="s">
        <v>265</v>
      </c>
      <c r="F160" s="206" t="s">
        <v>266</v>
      </c>
      <c r="G160" s="207" t="s">
        <v>125</v>
      </c>
      <c r="H160" s="208">
        <v>275</v>
      </c>
      <c r="I160" s="209"/>
      <c r="J160" s="210">
        <f>ROUND(I160*H160,2)</f>
        <v>0</v>
      </c>
      <c r="K160" s="211"/>
      <c r="L160" s="43"/>
      <c r="M160" s="212" t="s">
        <v>19</v>
      </c>
      <c r="N160" s="213" t="s">
        <v>44</v>
      </c>
      <c r="O160" s="83"/>
      <c r="P160" s="214">
        <f>O160*H160</f>
        <v>0</v>
      </c>
      <c r="Q160" s="214">
        <v>0</v>
      </c>
      <c r="R160" s="214">
        <f>Q160*H160</f>
        <v>0</v>
      </c>
      <c r="S160" s="214">
        <v>0</v>
      </c>
      <c r="T160" s="215">
        <f>S160*H160</f>
        <v>0</v>
      </c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R160" s="216" t="s">
        <v>126</v>
      </c>
      <c r="AT160" s="216" t="s">
        <v>122</v>
      </c>
      <c r="AU160" s="216" t="s">
        <v>84</v>
      </c>
      <c r="AY160" s="16" t="s">
        <v>120</v>
      </c>
      <c r="BE160" s="217">
        <f>IF(N160="základní",J160,0)</f>
        <v>0</v>
      </c>
      <c r="BF160" s="217">
        <f>IF(N160="snížená",J160,0)</f>
        <v>0</v>
      </c>
      <c r="BG160" s="217">
        <f>IF(N160="zákl. přenesená",J160,0)</f>
        <v>0</v>
      </c>
      <c r="BH160" s="217">
        <f>IF(N160="sníž. přenesená",J160,0)</f>
        <v>0</v>
      </c>
      <c r="BI160" s="217">
        <f>IF(N160="nulová",J160,0)</f>
        <v>0</v>
      </c>
      <c r="BJ160" s="16" t="s">
        <v>81</v>
      </c>
      <c r="BK160" s="217">
        <f>ROUND(I160*H160,2)</f>
        <v>0</v>
      </c>
      <c r="BL160" s="16" t="s">
        <v>126</v>
      </c>
      <c r="BM160" s="216" t="s">
        <v>267</v>
      </c>
    </row>
    <row r="161" s="2" customFormat="1">
      <c r="A161" s="37"/>
      <c r="B161" s="38"/>
      <c r="C161" s="39"/>
      <c r="D161" s="218" t="s">
        <v>128</v>
      </c>
      <c r="E161" s="39"/>
      <c r="F161" s="219" t="s">
        <v>268</v>
      </c>
      <c r="G161" s="39"/>
      <c r="H161" s="39"/>
      <c r="I161" s="220"/>
      <c r="J161" s="39"/>
      <c r="K161" s="39"/>
      <c r="L161" s="43"/>
      <c r="M161" s="221"/>
      <c r="N161" s="222"/>
      <c r="O161" s="83"/>
      <c r="P161" s="83"/>
      <c r="Q161" s="83"/>
      <c r="R161" s="83"/>
      <c r="S161" s="83"/>
      <c r="T161" s="84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T161" s="16" t="s">
        <v>128</v>
      </c>
      <c r="AU161" s="16" t="s">
        <v>84</v>
      </c>
    </row>
    <row r="162" s="13" customFormat="1">
      <c r="A162" s="13"/>
      <c r="B162" s="223"/>
      <c r="C162" s="224"/>
      <c r="D162" s="225" t="s">
        <v>130</v>
      </c>
      <c r="E162" s="226" t="s">
        <v>19</v>
      </c>
      <c r="F162" s="227" t="s">
        <v>269</v>
      </c>
      <c r="G162" s="224"/>
      <c r="H162" s="228">
        <v>275</v>
      </c>
      <c r="I162" s="229"/>
      <c r="J162" s="224"/>
      <c r="K162" s="224"/>
      <c r="L162" s="230"/>
      <c r="M162" s="231"/>
      <c r="N162" s="232"/>
      <c r="O162" s="232"/>
      <c r="P162" s="232"/>
      <c r="Q162" s="232"/>
      <c r="R162" s="232"/>
      <c r="S162" s="232"/>
      <c r="T162" s="23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4" t="s">
        <v>130</v>
      </c>
      <c r="AU162" s="234" t="s">
        <v>84</v>
      </c>
      <c r="AV162" s="13" t="s">
        <v>84</v>
      </c>
      <c r="AW162" s="13" t="s">
        <v>33</v>
      </c>
      <c r="AX162" s="13" t="s">
        <v>81</v>
      </c>
      <c r="AY162" s="234" t="s">
        <v>120</v>
      </c>
    </row>
    <row r="163" s="2" customFormat="1" ht="24.15" customHeight="1">
      <c r="A163" s="37"/>
      <c r="B163" s="38"/>
      <c r="C163" s="204" t="s">
        <v>270</v>
      </c>
      <c r="D163" s="204" t="s">
        <v>122</v>
      </c>
      <c r="E163" s="205" t="s">
        <v>271</v>
      </c>
      <c r="F163" s="206" t="s">
        <v>272</v>
      </c>
      <c r="G163" s="207" t="s">
        <v>125</v>
      </c>
      <c r="H163" s="208">
        <v>1025</v>
      </c>
      <c r="I163" s="209"/>
      <c r="J163" s="210">
        <f>ROUND(I163*H163,2)</f>
        <v>0</v>
      </c>
      <c r="K163" s="211"/>
      <c r="L163" s="43"/>
      <c r="M163" s="212" t="s">
        <v>19</v>
      </c>
      <c r="N163" s="213" t="s">
        <v>44</v>
      </c>
      <c r="O163" s="83"/>
      <c r="P163" s="214">
        <f>O163*H163</f>
        <v>0</v>
      </c>
      <c r="Q163" s="214">
        <v>0</v>
      </c>
      <c r="R163" s="214">
        <f>Q163*H163</f>
        <v>0</v>
      </c>
      <c r="S163" s="214">
        <v>0</v>
      </c>
      <c r="T163" s="21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16" t="s">
        <v>126</v>
      </c>
      <c r="AT163" s="216" t="s">
        <v>122</v>
      </c>
      <c r="AU163" s="216" t="s">
        <v>84</v>
      </c>
      <c r="AY163" s="16" t="s">
        <v>120</v>
      </c>
      <c r="BE163" s="217">
        <f>IF(N163="základní",J163,0)</f>
        <v>0</v>
      </c>
      <c r="BF163" s="217">
        <f>IF(N163="snížená",J163,0)</f>
        <v>0</v>
      </c>
      <c r="BG163" s="217">
        <f>IF(N163="zákl. přenesená",J163,0)</f>
        <v>0</v>
      </c>
      <c r="BH163" s="217">
        <f>IF(N163="sníž. přenesená",J163,0)</f>
        <v>0</v>
      </c>
      <c r="BI163" s="217">
        <f>IF(N163="nulová",J163,0)</f>
        <v>0</v>
      </c>
      <c r="BJ163" s="16" t="s">
        <v>81</v>
      </c>
      <c r="BK163" s="217">
        <f>ROUND(I163*H163,2)</f>
        <v>0</v>
      </c>
      <c r="BL163" s="16" t="s">
        <v>126</v>
      </c>
      <c r="BM163" s="216" t="s">
        <v>273</v>
      </c>
    </row>
    <row r="164" s="2" customFormat="1">
      <c r="A164" s="37"/>
      <c r="B164" s="38"/>
      <c r="C164" s="39"/>
      <c r="D164" s="218" t="s">
        <v>128</v>
      </c>
      <c r="E164" s="39"/>
      <c r="F164" s="219" t="s">
        <v>274</v>
      </c>
      <c r="G164" s="39"/>
      <c r="H164" s="39"/>
      <c r="I164" s="220"/>
      <c r="J164" s="39"/>
      <c r="K164" s="39"/>
      <c r="L164" s="43"/>
      <c r="M164" s="221"/>
      <c r="N164" s="222"/>
      <c r="O164" s="83"/>
      <c r="P164" s="83"/>
      <c r="Q164" s="83"/>
      <c r="R164" s="83"/>
      <c r="S164" s="83"/>
      <c r="T164" s="84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128</v>
      </c>
      <c r="AU164" s="16" t="s">
        <v>84</v>
      </c>
    </row>
    <row r="165" s="13" customFormat="1">
      <c r="A165" s="13"/>
      <c r="B165" s="223"/>
      <c r="C165" s="224"/>
      <c r="D165" s="225" t="s">
        <v>130</v>
      </c>
      <c r="E165" s="226" t="s">
        <v>19</v>
      </c>
      <c r="F165" s="227" t="s">
        <v>149</v>
      </c>
      <c r="G165" s="224"/>
      <c r="H165" s="228">
        <v>1025</v>
      </c>
      <c r="I165" s="229"/>
      <c r="J165" s="224"/>
      <c r="K165" s="224"/>
      <c r="L165" s="230"/>
      <c r="M165" s="231"/>
      <c r="N165" s="232"/>
      <c r="O165" s="232"/>
      <c r="P165" s="232"/>
      <c r="Q165" s="232"/>
      <c r="R165" s="232"/>
      <c r="S165" s="232"/>
      <c r="T165" s="23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4" t="s">
        <v>130</v>
      </c>
      <c r="AU165" s="234" t="s">
        <v>84</v>
      </c>
      <c r="AV165" s="13" t="s">
        <v>84</v>
      </c>
      <c r="AW165" s="13" t="s">
        <v>33</v>
      </c>
      <c r="AX165" s="13" t="s">
        <v>81</v>
      </c>
      <c r="AY165" s="234" t="s">
        <v>120</v>
      </c>
    </row>
    <row r="166" s="2" customFormat="1" ht="16.5" customHeight="1">
      <c r="A166" s="37"/>
      <c r="B166" s="38"/>
      <c r="C166" s="204" t="s">
        <v>275</v>
      </c>
      <c r="D166" s="204" t="s">
        <v>122</v>
      </c>
      <c r="E166" s="205" t="s">
        <v>276</v>
      </c>
      <c r="F166" s="206" t="s">
        <v>277</v>
      </c>
      <c r="G166" s="207" t="s">
        <v>125</v>
      </c>
      <c r="H166" s="208">
        <v>750</v>
      </c>
      <c r="I166" s="209"/>
      <c r="J166" s="210">
        <f>ROUND(I166*H166,2)</f>
        <v>0</v>
      </c>
      <c r="K166" s="211"/>
      <c r="L166" s="43"/>
      <c r="M166" s="212" t="s">
        <v>19</v>
      </c>
      <c r="N166" s="213" t="s">
        <v>44</v>
      </c>
      <c r="O166" s="83"/>
      <c r="P166" s="214">
        <f>O166*H166</f>
        <v>0</v>
      </c>
      <c r="Q166" s="214">
        <v>0.00060999999999999997</v>
      </c>
      <c r="R166" s="214">
        <f>Q166*H166</f>
        <v>0.45749999999999996</v>
      </c>
      <c r="S166" s="214">
        <v>0</v>
      </c>
      <c r="T166" s="215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16" t="s">
        <v>126</v>
      </c>
      <c r="AT166" s="216" t="s">
        <v>122</v>
      </c>
      <c r="AU166" s="216" t="s">
        <v>84</v>
      </c>
      <c r="AY166" s="16" t="s">
        <v>120</v>
      </c>
      <c r="BE166" s="217">
        <f>IF(N166="základní",J166,0)</f>
        <v>0</v>
      </c>
      <c r="BF166" s="217">
        <f>IF(N166="snížená",J166,0)</f>
        <v>0</v>
      </c>
      <c r="BG166" s="217">
        <f>IF(N166="zákl. přenesená",J166,0)</f>
        <v>0</v>
      </c>
      <c r="BH166" s="217">
        <f>IF(N166="sníž. přenesená",J166,0)</f>
        <v>0</v>
      </c>
      <c r="BI166" s="217">
        <f>IF(N166="nulová",J166,0)</f>
        <v>0</v>
      </c>
      <c r="BJ166" s="16" t="s">
        <v>81</v>
      </c>
      <c r="BK166" s="217">
        <f>ROUND(I166*H166,2)</f>
        <v>0</v>
      </c>
      <c r="BL166" s="16" t="s">
        <v>126</v>
      </c>
      <c r="BM166" s="216" t="s">
        <v>278</v>
      </c>
    </row>
    <row r="167" s="2" customFormat="1">
      <c r="A167" s="37"/>
      <c r="B167" s="38"/>
      <c r="C167" s="39"/>
      <c r="D167" s="218" t="s">
        <v>128</v>
      </c>
      <c r="E167" s="39"/>
      <c r="F167" s="219" t="s">
        <v>279</v>
      </c>
      <c r="G167" s="39"/>
      <c r="H167" s="39"/>
      <c r="I167" s="220"/>
      <c r="J167" s="39"/>
      <c r="K167" s="39"/>
      <c r="L167" s="43"/>
      <c r="M167" s="221"/>
      <c r="N167" s="222"/>
      <c r="O167" s="83"/>
      <c r="P167" s="83"/>
      <c r="Q167" s="83"/>
      <c r="R167" s="83"/>
      <c r="S167" s="83"/>
      <c r="T167" s="84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T167" s="16" t="s">
        <v>128</v>
      </c>
      <c r="AU167" s="16" t="s">
        <v>84</v>
      </c>
    </row>
    <row r="168" s="13" customFormat="1">
      <c r="A168" s="13"/>
      <c r="B168" s="223"/>
      <c r="C168" s="224"/>
      <c r="D168" s="225" t="s">
        <v>130</v>
      </c>
      <c r="E168" s="226" t="s">
        <v>19</v>
      </c>
      <c r="F168" s="227" t="s">
        <v>258</v>
      </c>
      <c r="G168" s="224"/>
      <c r="H168" s="228">
        <v>750</v>
      </c>
      <c r="I168" s="229"/>
      <c r="J168" s="224"/>
      <c r="K168" s="224"/>
      <c r="L168" s="230"/>
      <c r="M168" s="231"/>
      <c r="N168" s="232"/>
      <c r="O168" s="232"/>
      <c r="P168" s="232"/>
      <c r="Q168" s="232"/>
      <c r="R168" s="232"/>
      <c r="S168" s="232"/>
      <c r="T168" s="23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4" t="s">
        <v>130</v>
      </c>
      <c r="AU168" s="234" t="s">
        <v>84</v>
      </c>
      <c r="AV168" s="13" t="s">
        <v>84</v>
      </c>
      <c r="AW168" s="13" t="s">
        <v>33</v>
      </c>
      <c r="AX168" s="13" t="s">
        <v>81</v>
      </c>
      <c r="AY168" s="234" t="s">
        <v>120</v>
      </c>
    </row>
    <row r="169" s="2" customFormat="1" ht="24.15" customHeight="1">
      <c r="A169" s="37"/>
      <c r="B169" s="38"/>
      <c r="C169" s="204" t="s">
        <v>280</v>
      </c>
      <c r="D169" s="204" t="s">
        <v>122</v>
      </c>
      <c r="E169" s="205" t="s">
        <v>281</v>
      </c>
      <c r="F169" s="206" t="s">
        <v>282</v>
      </c>
      <c r="G169" s="207" t="s">
        <v>125</v>
      </c>
      <c r="H169" s="208">
        <v>750</v>
      </c>
      <c r="I169" s="209"/>
      <c r="J169" s="210">
        <f>ROUND(I169*H169,2)</f>
        <v>0</v>
      </c>
      <c r="K169" s="211"/>
      <c r="L169" s="43"/>
      <c r="M169" s="212" t="s">
        <v>19</v>
      </c>
      <c r="N169" s="213" t="s">
        <v>44</v>
      </c>
      <c r="O169" s="83"/>
      <c r="P169" s="214">
        <f>O169*H169</f>
        <v>0</v>
      </c>
      <c r="Q169" s="214">
        <v>0</v>
      </c>
      <c r="R169" s="214">
        <f>Q169*H169</f>
        <v>0</v>
      </c>
      <c r="S169" s="214">
        <v>0</v>
      </c>
      <c r="T169" s="215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16" t="s">
        <v>126</v>
      </c>
      <c r="AT169" s="216" t="s">
        <v>122</v>
      </c>
      <c r="AU169" s="216" t="s">
        <v>84</v>
      </c>
      <c r="AY169" s="16" t="s">
        <v>120</v>
      </c>
      <c r="BE169" s="217">
        <f>IF(N169="základní",J169,0)</f>
        <v>0</v>
      </c>
      <c r="BF169" s="217">
        <f>IF(N169="snížená",J169,0)</f>
        <v>0</v>
      </c>
      <c r="BG169" s="217">
        <f>IF(N169="zákl. přenesená",J169,0)</f>
        <v>0</v>
      </c>
      <c r="BH169" s="217">
        <f>IF(N169="sníž. přenesená",J169,0)</f>
        <v>0</v>
      </c>
      <c r="BI169" s="217">
        <f>IF(N169="nulová",J169,0)</f>
        <v>0</v>
      </c>
      <c r="BJ169" s="16" t="s">
        <v>81</v>
      </c>
      <c r="BK169" s="217">
        <f>ROUND(I169*H169,2)</f>
        <v>0</v>
      </c>
      <c r="BL169" s="16" t="s">
        <v>126</v>
      </c>
      <c r="BM169" s="216" t="s">
        <v>283</v>
      </c>
    </row>
    <row r="170" s="2" customFormat="1">
      <c r="A170" s="37"/>
      <c r="B170" s="38"/>
      <c r="C170" s="39"/>
      <c r="D170" s="218" t="s">
        <v>128</v>
      </c>
      <c r="E170" s="39"/>
      <c r="F170" s="219" t="s">
        <v>284</v>
      </c>
      <c r="G170" s="39"/>
      <c r="H170" s="39"/>
      <c r="I170" s="220"/>
      <c r="J170" s="39"/>
      <c r="K170" s="39"/>
      <c r="L170" s="43"/>
      <c r="M170" s="221"/>
      <c r="N170" s="222"/>
      <c r="O170" s="83"/>
      <c r="P170" s="83"/>
      <c r="Q170" s="83"/>
      <c r="R170" s="83"/>
      <c r="S170" s="83"/>
      <c r="T170" s="84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T170" s="16" t="s">
        <v>128</v>
      </c>
      <c r="AU170" s="16" t="s">
        <v>84</v>
      </c>
    </row>
    <row r="171" s="13" customFormat="1">
      <c r="A171" s="13"/>
      <c r="B171" s="223"/>
      <c r="C171" s="224"/>
      <c r="D171" s="225" t="s">
        <v>130</v>
      </c>
      <c r="E171" s="226" t="s">
        <v>19</v>
      </c>
      <c r="F171" s="227" t="s">
        <v>258</v>
      </c>
      <c r="G171" s="224"/>
      <c r="H171" s="228">
        <v>750</v>
      </c>
      <c r="I171" s="229"/>
      <c r="J171" s="224"/>
      <c r="K171" s="224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130</v>
      </c>
      <c r="AU171" s="234" t="s">
        <v>84</v>
      </c>
      <c r="AV171" s="13" t="s">
        <v>84</v>
      </c>
      <c r="AW171" s="13" t="s">
        <v>33</v>
      </c>
      <c r="AX171" s="13" t="s">
        <v>81</v>
      </c>
      <c r="AY171" s="234" t="s">
        <v>120</v>
      </c>
    </row>
    <row r="172" s="2" customFormat="1" ht="24.15" customHeight="1">
      <c r="A172" s="37"/>
      <c r="B172" s="38"/>
      <c r="C172" s="204" t="s">
        <v>285</v>
      </c>
      <c r="D172" s="204" t="s">
        <v>122</v>
      </c>
      <c r="E172" s="205" t="s">
        <v>286</v>
      </c>
      <c r="F172" s="206" t="s">
        <v>287</v>
      </c>
      <c r="G172" s="207" t="s">
        <v>125</v>
      </c>
      <c r="H172" s="208">
        <v>750</v>
      </c>
      <c r="I172" s="209"/>
      <c r="J172" s="210">
        <f>ROUND(I172*H172,2)</f>
        <v>0</v>
      </c>
      <c r="K172" s="211"/>
      <c r="L172" s="43"/>
      <c r="M172" s="212" t="s">
        <v>19</v>
      </c>
      <c r="N172" s="213" t="s">
        <v>44</v>
      </c>
      <c r="O172" s="83"/>
      <c r="P172" s="214">
        <f>O172*H172</f>
        <v>0</v>
      </c>
      <c r="Q172" s="214">
        <v>0</v>
      </c>
      <c r="R172" s="214">
        <f>Q172*H172</f>
        <v>0</v>
      </c>
      <c r="S172" s="214">
        <v>0</v>
      </c>
      <c r="T172" s="215">
        <f>S172*H172</f>
        <v>0</v>
      </c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R172" s="216" t="s">
        <v>126</v>
      </c>
      <c r="AT172" s="216" t="s">
        <v>122</v>
      </c>
      <c r="AU172" s="216" t="s">
        <v>84</v>
      </c>
      <c r="AY172" s="16" t="s">
        <v>120</v>
      </c>
      <c r="BE172" s="217">
        <f>IF(N172="základní",J172,0)</f>
        <v>0</v>
      </c>
      <c r="BF172" s="217">
        <f>IF(N172="snížená",J172,0)</f>
        <v>0</v>
      </c>
      <c r="BG172" s="217">
        <f>IF(N172="zákl. přenesená",J172,0)</f>
        <v>0</v>
      </c>
      <c r="BH172" s="217">
        <f>IF(N172="sníž. přenesená",J172,0)</f>
        <v>0</v>
      </c>
      <c r="BI172" s="217">
        <f>IF(N172="nulová",J172,0)</f>
        <v>0</v>
      </c>
      <c r="BJ172" s="16" t="s">
        <v>81</v>
      </c>
      <c r="BK172" s="217">
        <f>ROUND(I172*H172,2)</f>
        <v>0</v>
      </c>
      <c r="BL172" s="16" t="s">
        <v>126</v>
      </c>
      <c r="BM172" s="216" t="s">
        <v>288</v>
      </c>
    </row>
    <row r="173" s="2" customFormat="1">
      <c r="A173" s="37"/>
      <c r="B173" s="38"/>
      <c r="C173" s="39"/>
      <c r="D173" s="218" t="s">
        <v>128</v>
      </c>
      <c r="E173" s="39"/>
      <c r="F173" s="219" t="s">
        <v>289</v>
      </c>
      <c r="G173" s="39"/>
      <c r="H173" s="39"/>
      <c r="I173" s="220"/>
      <c r="J173" s="39"/>
      <c r="K173" s="39"/>
      <c r="L173" s="43"/>
      <c r="M173" s="221"/>
      <c r="N173" s="222"/>
      <c r="O173" s="83"/>
      <c r="P173" s="83"/>
      <c r="Q173" s="83"/>
      <c r="R173" s="83"/>
      <c r="S173" s="83"/>
      <c r="T173" s="84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T173" s="16" t="s">
        <v>128</v>
      </c>
      <c r="AU173" s="16" t="s">
        <v>84</v>
      </c>
    </row>
    <row r="174" s="13" customFormat="1">
      <c r="A174" s="13"/>
      <c r="B174" s="223"/>
      <c r="C174" s="224"/>
      <c r="D174" s="225" t="s">
        <v>130</v>
      </c>
      <c r="E174" s="226" t="s">
        <v>19</v>
      </c>
      <c r="F174" s="227" t="s">
        <v>258</v>
      </c>
      <c r="G174" s="224"/>
      <c r="H174" s="228">
        <v>750</v>
      </c>
      <c r="I174" s="229"/>
      <c r="J174" s="224"/>
      <c r="K174" s="224"/>
      <c r="L174" s="230"/>
      <c r="M174" s="231"/>
      <c r="N174" s="232"/>
      <c r="O174" s="232"/>
      <c r="P174" s="232"/>
      <c r="Q174" s="232"/>
      <c r="R174" s="232"/>
      <c r="S174" s="232"/>
      <c r="T174" s="23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4" t="s">
        <v>130</v>
      </c>
      <c r="AU174" s="234" t="s">
        <v>84</v>
      </c>
      <c r="AV174" s="13" t="s">
        <v>84</v>
      </c>
      <c r="AW174" s="13" t="s">
        <v>33</v>
      </c>
      <c r="AX174" s="13" t="s">
        <v>81</v>
      </c>
      <c r="AY174" s="234" t="s">
        <v>120</v>
      </c>
    </row>
    <row r="175" s="2" customFormat="1" ht="16.5" customHeight="1">
      <c r="A175" s="37"/>
      <c r="B175" s="38"/>
      <c r="C175" s="204" t="s">
        <v>169</v>
      </c>
      <c r="D175" s="204" t="s">
        <v>122</v>
      </c>
      <c r="E175" s="205" t="s">
        <v>290</v>
      </c>
      <c r="F175" s="206" t="s">
        <v>291</v>
      </c>
      <c r="G175" s="207" t="s">
        <v>125</v>
      </c>
      <c r="H175" s="208">
        <v>750</v>
      </c>
      <c r="I175" s="209"/>
      <c r="J175" s="210">
        <f>ROUND(I175*H175,2)</f>
        <v>0</v>
      </c>
      <c r="K175" s="211"/>
      <c r="L175" s="43"/>
      <c r="M175" s="212" t="s">
        <v>19</v>
      </c>
      <c r="N175" s="213" t="s">
        <v>44</v>
      </c>
      <c r="O175" s="83"/>
      <c r="P175" s="214">
        <f>O175*H175</f>
        <v>0</v>
      </c>
      <c r="Q175" s="214">
        <v>0.00034000000000000002</v>
      </c>
      <c r="R175" s="214">
        <f>Q175*H175</f>
        <v>0.255</v>
      </c>
      <c r="S175" s="214">
        <v>0</v>
      </c>
      <c r="T175" s="215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16" t="s">
        <v>126</v>
      </c>
      <c r="AT175" s="216" t="s">
        <v>122</v>
      </c>
      <c r="AU175" s="216" t="s">
        <v>84</v>
      </c>
      <c r="AY175" s="16" t="s">
        <v>120</v>
      </c>
      <c r="BE175" s="217">
        <f>IF(N175="základní",J175,0)</f>
        <v>0</v>
      </c>
      <c r="BF175" s="217">
        <f>IF(N175="snížená",J175,0)</f>
        <v>0</v>
      </c>
      <c r="BG175" s="217">
        <f>IF(N175="zákl. přenesená",J175,0)</f>
        <v>0</v>
      </c>
      <c r="BH175" s="217">
        <f>IF(N175="sníž. přenesená",J175,0)</f>
        <v>0</v>
      </c>
      <c r="BI175" s="217">
        <f>IF(N175="nulová",J175,0)</f>
        <v>0</v>
      </c>
      <c r="BJ175" s="16" t="s">
        <v>81</v>
      </c>
      <c r="BK175" s="217">
        <f>ROUND(I175*H175,2)</f>
        <v>0</v>
      </c>
      <c r="BL175" s="16" t="s">
        <v>126</v>
      </c>
      <c r="BM175" s="216" t="s">
        <v>292</v>
      </c>
    </row>
    <row r="176" s="2" customFormat="1">
      <c r="A176" s="37"/>
      <c r="B176" s="38"/>
      <c r="C176" s="39"/>
      <c r="D176" s="218" t="s">
        <v>128</v>
      </c>
      <c r="E176" s="39"/>
      <c r="F176" s="219" t="s">
        <v>293</v>
      </c>
      <c r="G176" s="39"/>
      <c r="H176" s="39"/>
      <c r="I176" s="220"/>
      <c r="J176" s="39"/>
      <c r="K176" s="39"/>
      <c r="L176" s="43"/>
      <c r="M176" s="221"/>
      <c r="N176" s="222"/>
      <c r="O176" s="83"/>
      <c r="P176" s="83"/>
      <c r="Q176" s="83"/>
      <c r="R176" s="83"/>
      <c r="S176" s="83"/>
      <c r="T176" s="84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16" t="s">
        <v>128</v>
      </c>
      <c r="AU176" s="16" t="s">
        <v>84</v>
      </c>
    </row>
    <row r="177" s="13" customFormat="1">
      <c r="A177" s="13"/>
      <c r="B177" s="223"/>
      <c r="C177" s="224"/>
      <c r="D177" s="225" t="s">
        <v>130</v>
      </c>
      <c r="E177" s="226" t="s">
        <v>19</v>
      </c>
      <c r="F177" s="227" t="s">
        <v>258</v>
      </c>
      <c r="G177" s="224"/>
      <c r="H177" s="228">
        <v>750</v>
      </c>
      <c r="I177" s="229"/>
      <c r="J177" s="224"/>
      <c r="K177" s="224"/>
      <c r="L177" s="230"/>
      <c r="M177" s="231"/>
      <c r="N177" s="232"/>
      <c r="O177" s="232"/>
      <c r="P177" s="232"/>
      <c r="Q177" s="232"/>
      <c r="R177" s="232"/>
      <c r="S177" s="232"/>
      <c r="T177" s="23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34" t="s">
        <v>130</v>
      </c>
      <c r="AU177" s="234" t="s">
        <v>84</v>
      </c>
      <c r="AV177" s="13" t="s">
        <v>84</v>
      </c>
      <c r="AW177" s="13" t="s">
        <v>33</v>
      </c>
      <c r="AX177" s="13" t="s">
        <v>81</v>
      </c>
      <c r="AY177" s="234" t="s">
        <v>120</v>
      </c>
    </row>
    <row r="178" s="2" customFormat="1" ht="37.8" customHeight="1">
      <c r="A178" s="37"/>
      <c r="B178" s="38"/>
      <c r="C178" s="204" t="s">
        <v>294</v>
      </c>
      <c r="D178" s="204" t="s">
        <v>122</v>
      </c>
      <c r="E178" s="205" t="s">
        <v>295</v>
      </c>
      <c r="F178" s="206" t="s">
        <v>296</v>
      </c>
      <c r="G178" s="207" t="s">
        <v>125</v>
      </c>
      <c r="H178" s="208">
        <v>16</v>
      </c>
      <c r="I178" s="209"/>
      <c r="J178" s="210">
        <f>ROUND(I178*H178,2)</f>
        <v>0</v>
      </c>
      <c r="K178" s="211"/>
      <c r="L178" s="43"/>
      <c r="M178" s="212" t="s">
        <v>19</v>
      </c>
      <c r="N178" s="213" t="s">
        <v>44</v>
      </c>
      <c r="O178" s="83"/>
      <c r="P178" s="214">
        <f>O178*H178</f>
        <v>0</v>
      </c>
      <c r="Q178" s="214">
        <v>0.089219999999999994</v>
      </c>
      <c r="R178" s="214">
        <f>Q178*H178</f>
        <v>1.4275199999999999</v>
      </c>
      <c r="S178" s="214">
        <v>0</v>
      </c>
      <c r="T178" s="215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16" t="s">
        <v>126</v>
      </c>
      <c r="AT178" s="216" t="s">
        <v>122</v>
      </c>
      <c r="AU178" s="216" t="s">
        <v>84</v>
      </c>
      <c r="AY178" s="16" t="s">
        <v>120</v>
      </c>
      <c r="BE178" s="217">
        <f>IF(N178="základní",J178,0)</f>
        <v>0</v>
      </c>
      <c r="BF178" s="217">
        <f>IF(N178="snížená",J178,0)</f>
        <v>0</v>
      </c>
      <c r="BG178" s="217">
        <f>IF(N178="zákl. přenesená",J178,0)</f>
        <v>0</v>
      </c>
      <c r="BH178" s="217">
        <f>IF(N178="sníž. přenesená",J178,0)</f>
        <v>0</v>
      </c>
      <c r="BI178" s="217">
        <f>IF(N178="nulová",J178,0)</f>
        <v>0</v>
      </c>
      <c r="BJ178" s="16" t="s">
        <v>81</v>
      </c>
      <c r="BK178" s="217">
        <f>ROUND(I178*H178,2)</f>
        <v>0</v>
      </c>
      <c r="BL178" s="16" t="s">
        <v>126</v>
      </c>
      <c r="BM178" s="216" t="s">
        <v>297</v>
      </c>
    </row>
    <row r="179" s="2" customFormat="1">
      <c r="A179" s="37"/>
      <c r="B179" s="38"/>
      <c r="C179" s="39"/>
      <c r="D179" s="218" t="s">
        <v>128</v>
      </c>
      <c r="E179" s="39"/>
      <c r="F179" s="219" t="s">
        <v>298</v>
      </c>
      <c r="G179" s="39"/>
      <c r="H179" s="39"/>
      <c r="I179" s="220"/>
      <c r="J179" s="39"/>
      <c r="K179" s="39"/>
      <c r="L179" s="43"/>
      <c r="M179" s="221"/>
      <c r="N179" s="222"/>
      <c r="O179" s="83"/>
      <c r="P179" s="83"/>
      <c r="Q179" s="83"/>
      <c r="R179" s="83"/>
      <c r="S179" s="83"/>
      <c r="T179" s="84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T179" s="16" t="s">
        <v>128</v>
      </c>
      <c r="AU179" s="16" t="s">
        <v>84</v>
      </c>
    </row>
    <row r="180" s="13" customFormat="1">
      <c r="A180" s="13"/>
      <c r="B180" s="223"/>
      <c r="C180" s="224"/>
      <c r="D180" s="225" t="s">
        <v>130</v>
      </c>
      <c r="E180" s="226" t="s">
        <v>19</v>
      </c>
      <c r="F180" s="227" t="s">
        <v>215</v>
      </c>
      <c r="G180" s="224"/>
      <c r="H180" s="228">
        <v>16</v>
      </c>
      <c r="I180" s="229"/>
      <c r="J180" s="224"/>
      <c r="K180" s="224"/>
      <c r="L180" s="230"/>
      <c r="M180" s="231"/>
      <c r="N180" s="232"/>
      <c r="O180" s="232"/>
      <c r="P180" s="232"/>
      <c r="Q180" s="232"/>
      <c r="R180" s="232"/>
      <c r="S180" s="232"/>
      <c r="T180" s="23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4" t="s">
        <v>130</v>
      </c>
      <c r="AU180" s="234" t="s">
        <v>84</v>
      </c>
      <c r="AV180" s="13" t="s">
        <v>84</v>
      </c>
      <c r="AW180" s="13" t="s">
        <v>33</v>
      </c>
      <c r="AX180" s="13" t="s">
        <v>81</v>
      </c>
      <c r="AY180" s="234" t="s">
        <v>120</v>
      </c>
    </row>
    <row r="181" s="2" customFormat="1" ht="16.5" customHeight="1">
      <c r="A181" s="37"/>
      <c r="B181" s="38"/>
      <c r="C181" s="236" t="s">
        <v>299</v>
      </c>
      <c r="D181" s="236" t="s">
        <v>232</v>
      </c>
      <c r="E181" s="237" t="s">
        <v>300</v>
      </c>
      <c r="F181" s="238" t="s">
        <v>301</v>
      </c>
      <c r="G181" s="239" t="s">
        <v>125</v>
      </c>
      <c r="H181" s="240">
        <v>4.7999999999999998</v>
      </c>
      <c r="I181" s="241"/>
      <c r="J181" s="242">
        <f>ROUND(I181*H181,2)</f>
        <v>0</v>
      </c>
      <c r="K181" s="243"/>
      <c r="L181" s="244"/>
      <c r="M181" s="245" t="s">
        <v>19</v>
      </c>
      <c r="N181" s="246" t="s">
        <v>44</v>
      </c>
      <c r="O181" s="83"/>
      <c r="P181" s="214">
        <f>O181*H181</f>
        <v>0</v>
      </c>
      <c r="Q181" s="214">
        <v>0.13</v>
      </c>
      <c r="R181" s="214">
        <f>Q181*H181</f>
        <v>0.624</v>
      </c>
      <c r="S181" s="214">
        <v>0</v>
      </c>
      <c r="T181" s="215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16" t="s">
        <v>170</v>
      </c>
      <c r="AT181" s="216" t="s">
        <v>232</v>
      </c>
      <c r="AU181" s="216" t="s">
        <v>84</v>
      </c>
      <c r="AY181" s="16" t="s">
        <v>120</v>
      </c>
      <c r="BE181" s="217">
        <f>IF(N181="základní",J181,0)</f>
        <v>0</v>
      </c>
      <c r="BF181" s="217">
        <f>IF(N181="snížená",J181,0)</f>
        <v>0</v>
      </c>
      <c r="BG181" s="217">
        <f>IF(N181="zákl. přenesená",J181,0)</f>
        <v>0</v>
      </c>
      <c r="BH181" s="217">
        <f>IF(N181="sníž. přenesená",J181,0)</f>
        <v>0</v>
      </c>
      <c r="BI181" s="217">
        <f>IF(N181="nulová",J181,0)</f>
        <v>0</v>
      </c>
      <c r="BJ181" s="16" t="s">
        <v>81</v>
      </c>
      <c r="BK181" s="217">
        <f>ROUND(I181*H181,2)</f>
        <v>0</v>
      </c>
      <c r="BL181" s="16" t="s">
        <v>126</v>
      </c>
      <c r="BM181" s="216" t="s">
        <v>302</v>
      </c>
    </row>
    <row r="182" s="13" customFormat="1">
      <c r="A182" s="13"/>
      <c r="B182" s="223"/>
      <c r="C182" s="224"/>
      <c r="D182" s="225" t="s">
        <v>130</v>
      </c>
      <c r="E182" s="226" t="s">
        <v>19</v>
      </c>
      <c r="F182" s="227" t="s">
        <v>303</v>
      </c>
      <c r="G182" s="224"/>
      <c r="H182" s="228">
        <v>4.7999999999999998</v>
      </c>
      <c r="I182" s="229"/>
      <c r="J182" s="224"/>
      <c r="K182" s="224"/>
      <c r="L182" s="230"/>
      <c r="M182" s="231"/>
      <c r="N182" s="232"/>
      <c r="O182" s="232"/>
      <c r="P182" s="232"/>
      <c r="Q182" s="232"/>
      <c r="R182" s="232"/>
      <c r="S182" s="232"/>
      <c r="T182" s="23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4" t="s">
        <v>130</v>
      </c>
      <c r="AU182" s="234" t="s">
        <v>84</v>
      </c>
      <c r="AV182" s="13" t="s">
        <v>84</v>
      </c>
      <c r="AW182" s="13" t="s">
        <v>33</v>
      </c>
      <c r="AX182" s="13" t="s">
        <v>81</v>
      </c>
      <c r="AY182" s="234" t="s">
        <v>120</v>
      </c>
    </row>
    <row r="183" s="2" customFormat="1" ht="16.5" customHeight="1">
      <c r="A183" s="37"/>
      <c r="B183" s="38"/>
      <c r="C183" s="204" t="s">
        <v>304</v>
      </c>
      <c r="D183" s="204" t="s">
        <v>122</v>
      </c>
      <c r="E183" s="205" t="s">
        <v>305</v>
      </c>
      <c r="F183" s="206" t="s">
        <v>306</v>
      </c>
      <c r="G183" s="207" t="s">
        <v>125</v>
      </c>
      <c r="H183" s="208">
        <v>275</v>
      </c>
      <c r="I183" s="209"/>
      <c r="J183" s="210">
        <f>ROUND(I183*H183,2)</f>
        <v>0</v>
      </c>
      <c r="K183" s="211"/>
      <c r="L183" s="43"/>
      <c r="M183" s="212" t="s">
        <v>19</v>
      </c>
      <c r="N183" s="213" t="s">
        <v>44</v>
      </c>
      <c r="O183" s="83"/>
      <c r="P183" s="214">
        <f>O183*H183</f>
        <v>0</v>
      </c>
      <c r="Q183" s="214">
        <v>0.098000000000000004</v>
      </c>
      <c r="R183" s="214">
        <f>Q183*H183</f>
        <v>26.949999999999999</v>
      </c>
      <c r="S183" s="214">
        <v>0</v>
      </c>
      <c r="T183" s="215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16" t="s">
        <v>126</v>
      </c>
      <c r="AT183" s="216" t="s">
        <v>122</v>
      </c>
      <c r="AU183" s="216" t="s">
        <v>84</v>
      </c>
      <c r="AY183" s="16" t="s">
        <v>120</v>
      </c>
      <c r="BE183" s="217">
        <f>IF(N183="základní",J183,0)</f>
        <v>0</v>
      </c>
      <c r="BF183" s="217">
        <f>IF(N183="snížená",J183,0)</f>
        <v>0</v>
      </c>
      <c r="BG183" s="217">
        <f>IF(N183="zákl. přenesená",J183,0)</f>
        <v>0</v>
      </c>
      <c r="BH183" s="217">
        <f>IF(N183="sníž. přenesená",J183,0)</f>
        <v>0</v>
      </c>
      <c r="BI183" s="217">
        <f>IF(N183="nulová",J183,0)</f>
        <v>0</v>
      </c>
      <c r="BJ183" s="16" t="s">
        <v>81</v>
      </c>
      <c r="BK183" s="217">
        <f>ROUND(I183*H183,2)</f>
        <v>0</v>
      </c>
      <c r="BL183" s="16" t="s">
        <v>126</v>
      </c>
      <c r="BM183" s="216" t="s">
        <v>307</v>
      </c>
    </row>
    <row r="184" s="2" customFormat="1">
      <c r="A184" s="37"/>
      <c r="B184" s="38"/>
      <c r="C184" s="39"/>
      <c r="D184" s="225" t="s">
        <v>147</v>
      </c>
      <c r="E184" s="39"/>
      <c r="F184" s="235" t="s">
        <v>308</v>
      </c>
      <c r="G184" s="39"/>
      <c r="H184" s="39"/>
      <c r="I184" s="220"/>
      <c r="J184" s="39"/>
      <c r="K184" s="39"/>
      <c r="L184" s="43"/>
      <c r="M184" s="221"/>
      <c r="N184" s="222"/>
      <c r="O184" s="83"/>
      <c r="P184" s="83"/>
      <c r="Q184" s="83"/>
      <c r="R184" s="83"/>
      <c r="S184" s="83"/>
      <c r="T184" s="84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T184" s="16" t="s">
        <v>147</v>
      </c>
      <c r="AU184" s="16" t="s">
        <v>84</v>
      </c>
    </row>
    <row r="185" s="13" customFormat="1">
      <c r="A185" s="13"/>
      <c r="B185" s="223"/>
      <c r="C185" s="224"/>
      <c r="D185" s="225" t="s">
        <v>130</v>
      </c>
      <c r="E185" s="226" t="s">
        <v>19</v>
      </c>
      <c r="F185" s="227" t="s">
        <v>269</v>
      </c>
      <c r="G185" s="224"/>
      <c r="H185" s="228">
        <v>275</v>
      </c>
      <c r="I185" s="229"/>
      <c r="J185" s="224"/>
      <c r="K185" s="224"/>
      <c r="L185" s="230"/>
      <c r="M185" s="231"/>
      <c r="N185" s="232"/>
      <c r="O185" s="232"/>
      <c r="P185" s="232"/>
      <c r="Q185" s="232"/>
      <c r="R185" s="232"/>
      <c r="S185" s="232"/>
      <c r="T185" s="23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4" t="s">
        <v>130</v>
      </c>
      <c r="AU185" s="234" t="s">
        <v>84</v>
      </c>
      <c r="AV185" s="13" t="s">
        <v>84</v>
      </c>
      <c r="AW185" s="13" t="s">
        <v>33</v>
      </c>
      <c r="AX185" s="13" t="s">
        <v>81</v>
      </c>
      <c r="AY185" s="234" t="s">
        <v>120</v>
      </c>
    </row>
    <row r="186" s="2" customFormat="1" ht="16.5" customHeight="1">
      <c r="A186" s="37"/>
      <c r="B186" s="38"/>
      <c r="C186" s="236" t="s">
        <v>309</v>
      </c>
      <c r="D186" s="236" t="s">
        <v>232</v>
      </c>
      <c r="E186" s="237" t="s">
        <v>310</v>
      </c>
      <c r="F186" s="238" t="s">
        <v>311</v>
      </c>
      <c r="G186" s="239" t="s">
        <v>125</v>
      </c>
      <c r="H186" s="240">
        <v>275</v>
      </c>
      <c r="I186" s="241"/>
      <c r="J186" s="242">
        <f>ROUND(I186*H186,2)</f>
        <v>0</v>
      </c>
      <c r="K186" s="243"/>
      <c r="L186" s="244"/>
      <c r="M186" s="245" t="s">
        <v>19</v>
      </c>
      <c r="N186" s="246" t="s">
        <v>44</v>
      </c>
      <c r="O186" s="83"/>
      <c r="P186" s="214">
        <f>O186*H186</f>
        <v>0</v>
      </c>
      <c r="Q186" s="214">
        <v>0.16500000000000001</v>
      </c>
      <c r="R186" s="214">
        <f>Q186*H186</f>
        <v>45.375</v>
      </c>
      <c r="S186" s="214">
        <v>0</v>
      </c>
      <c r="T186" s="215">
        <f>S186*H186</f>
        <v>0</v>
      </c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R186" s="216" t="s">
        <v>170</v>
      </c>
      <c r="AT186" s="216" t="s">
        <v>232</v>
      </c>
      <c r="AU186" s="216" t="s">
        <v>84</v>
      </c>
      <c r="AY186" s="16" t="s">
        <v>120</v>
      </c>
      <c r="BE186" s="217">
        <f>IF(N186="základní",J186,0)</f>
        <v>0</v>
      </c>
      <c r="BF186" s="217">
        <f>IF(N186="snížená",J186,0)</f>
        <v>0</v>
      </c>
      <c r="BG186" s="217">
        <f>IF(N186="zákl. přenesená",J186,0)</f>
        <v>0</v>
      </c>
      <c r="BH186" s="217">
        <f>IF(N186="sníž. přenesená",J186,0)</f>
        <v>0</v>
      </c>
      <c r="BI186" s="217">
        <f>IF(N186="nulová",J186,0)</f>
        <v>0</v>
      </c>
      <c r="BJ186" s="16" t="s">
        <v>81</v>
      </c>
      <c r="BK186" s="217">
        <f>ROUND(I186*H186,2)</f>
        <v>0</v>
      </c>
      <c r="BL186" s="16" t="s">
        <v>126</v>
      </c>
      <c r="BM186" s="216" t="s">
        <v>312</v>
      </c>
    </row>
    <row r="187" s="13" customFormat="1">
      <c r="A187" s="13"/>
      <c r="B187" s="223"/>
      <c r="C187" s="224"/>
      <c r="D187" s="225" t="s">
        <v>130</v>
      </c>
      <c r="E187" s="226" t="s">
        <v>19</v>
      </c>
      <c r="F187" s="227" t="s">
        <v>313</v>
      </c>
      <c r="G187" s="224"/>
      <c r="H187" s="228">
        <v>275</v>
      </c>
      <c r="I187" s="229"/>
      <c r="J187" s="224"/>
      <c r="K187" s="224"/>
      <c r="L187" s="230"/>
      <c r="M187" s="231"/>
      <c r="N187" s="232"/>
      <c r="O187" s="232"/>
      <c r="P187" s="232"/>
      <c r="Q187" s="232"/>
      <c r="R187" s="232"/>
      <c r="S187" s="232"/>
      <c r="T187" s="23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4" t="s">
        <v>130</v>
      </c>
      <c r="AU187" s="234" t="s">
        <v>84</v>
      </c>
      <c r="AV187" s="13" t="s">
        <v>84</v>
      </c>
      <c r="AW187" s="13" t="s">
        <v>33</v>
      </c>
      <c r="AX187" s="13" t="s">
        <v>81</v>
      </c>
      <c r="AY187" s="234" t="s">
        <v>120</v>
      </c>
    </row>
    <row r="188" s="2" customFormat="1" ht="24.15" customHeight="1">
      <c r="A188" s="37"/>
      <c r="B188" s="38"/>
      <c r="C188" s="204" t="s">
        <v>314</v>
      </c>
      <c r="D188" s="204" t="s">
        <v>122</v>
      </c>
      <c r="E188" s="205" t="s">
        <v>315</v>
      </c>
      <c r="F188" s="206" t="s">
        <v>316</v>
      </c>
      <c r="G188" s="207" t="s">
        <v>134</v>
      </c>
      <c r="H188" s="208">
        <v>386</v>
      </c>
      <c r="I188" s="209"/>
      <c r="J188" s="210">
        <f>ROUND(I188*H188,2)</f>
        <v>0</v>
      </c>
      <c r="K188" s="211"/>
      <c r="L188" s="43"/>
      <c r="M188" s="212" t="s">
        <v>19</v>
      </c>
      <c r="N188" s="213" t="s">
        <v>44</v>
      </c>
      <c r="O188" s="83"/>
      <c r="P188" s="214">
        <f>O188*H188</f>
        <v>0</v>
      </c>
      <c r="Q188" s="214">
        <v>0.15540000000000001</v>
      </c>
      <c r="R188" s="214">
        <f>Q188*H188</f>
        <v>59.984400000000001</v>
      </c>
      <c r="S188" s="214">
        <v>0</v>
      </c>
      <c r="T188" s="215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16" t="s">
        <v>126</v>
      </c>
      <c r="AT188" s="216" t="s">
        <v>122</v>
      </c>
      <c r="AU188" s="216" t="s">
        <v>84</v>
      </c>
      <c r="AY188" s="16" t="s">
        <v>120</v>
      </c>
      <c r="BE188" s="217">
        <f>IF(N188="základní",J188,0)</f>
        <v>0</v>
      </c>
      <c r="BF188" s="217">
        <f>IF(N188="snížená",J188,0)</f>
        <v>0</v>
      </c>
      <c r="BG188" s="217">
        <f>IF(N188="zákl. přenesená",J188,0)</f>
        <v>0</v>
      </c>
      <c r="BH188" s="217">
        <f>IF(N188="sníž. přenesená",J188,0)</f>
        <v>0</v>
      </c>
      <c r="BI188" s="217">
        <f>IF(N188="nulová",J188,0)</f>
        <v>0</v>
      </c>
      <c r="BJ188" s="16" t="s">
        <v>81</v>
      </c>
      <c r="BK188" s="217">
        <f>ROUND(I188*H188,2)</f>
        <v>0</v>
      </c>
      <c r="BL188" s="16" t="s">
        <v>126</v>
      </c>
      <c r="BM188" s="216" t="s">
        <v>317</v>
      </c>
    </row>
    <row r="189" s="2" customFormat="1">
      <c r="A189" s="37"/>
      <c r="B189" s="38"/>
      <c r="C189" s="39"/>
      <c r="D189" s="218" t="s">
        <v>128</v>
      </c>
      <c r="E189" s="39"/>
      <c r="F189" s="219" t="s">
        <v>318</v>
      </c>
      <c r="G189" s="39"/>
      <c r="H189" s="39"/>
      <c r="I189" s="220"/>
      <c r="J189" s="39"/>
      <c r="K189" s="39"/>
      <c r="L189" s="43"/>
      <c r="M189" s="221"/>
      <c r="N189" s="222"/>
      <c r="O189" s="83"/>
      <c r="P189" s="83"/>
      <c r="Q189" s="83"/>
      <c r="R189" s="83"/>
      <c r="S189" s="83"/>
      <c r="T189" s="84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T189" s="16" t="s">
        <v>128</v>
      </c>
      <c r="AU189" s="16" t="s">
        <v>84</v>
      </c>
    </row>
    <row r="190" s="13" customFormat="1">
      <c r="A190" s="13"/>
      <c r="B190" s="223"/>
      <c r="C190" s="224"/>
      <c r="D190" s="225" t="s">
        <v>130</v>
      </c>
      <c r="E190" s="226" t="s">
        <v>19</v>
      </c>
      <c r="F190" s="227" t="s">
        <v>319</v>
      </c>
      <c r="G190" s="224"/>
      <c r="H190" s="228">
        <v>386</v>
      </c>
      <c r="I190" s="229"/>
      <c r="J190" s="224"/>
      <c r="K190" s="224"/>
      <c r="L190" s="230"/>
      <c r="M190" s="231"/>
      <c r="N190" s="232"/>
      <c r="O190" s="232"/>
      <c r="P190" s="232"/>
      <c r="Q190" s="232"/>
      <c r="R190" s="232"/>
      <c r="S190" s="232"/>
      <c r="T190" s="23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4" t="s">
        <v>130</v>
      </c>
      <c r="AU190" s="234" t="s">
        <v>84</v>
      </c>
      <c r="AV190" s="13" t="s">
        <v>84</v>
      </c>
      <c r="AW190" s="13" t="s">
        <v>33</v>
      </c>
      <c r="AX190" s="13" t="s">
        <v>81</v>
      </c>
      <c r="AY190" s="234" t="s">
        <v>120</v>
      </c>
    </row>
    <row r="191" s="2" customFormat="1" ht="16.5" customHeight="1">
      <c r="A191" s="37"/>
      <c r="B191" s="38"/>
      <c r="C191" s="236" t="s">
        <v>320</v>
      </c>
      <c r="D191" s="236" t="s">
        <v>232</v>
      </c>
      <c r="E191" s="237" t="s">
        <v>321</v>
      </c>
      <c r="F191" s="238" t="s">
        <v>322</v>
      </c>
      <c r="G191" s="239" t="s">
        <v>134</v>
      </c>
      <c r="H191" s="240">
        <v>386</v>
      </c>
      <c r="I191" s="241"/>
      <c r="J191" s="242">
        <f>ROUND(I191*H191,2)</f>
        <v>0</v>
      </c>
      <c r="K191" s="243"/>
      <c r="L191" s="244"/>
      <c r="M191" s="245" t="s">
        <v>19</v>
      </c>
      <c r="N191" s="246" t="s">
        <v>44</v>
      </c>
      <c r="O191" s="83"/>
      <c r="P191" s="214">
        <f>O191*H191</f>
        <v>0</v>
      </c>
      <c r="Q191" s="214">
        <v>0.048300000000000003</v>
      </c>
      <c r="R191" s="214">
        <f>Q191*H191</f>
        <v>18.643800000000002</v>
      </c>
      <c r="S191" s="214">
        <v>0</v>
      </c>
      <c r="T191" s="215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16" t="s">
        <v>170</v>
      </c>
      <c r="AT191" s="216" t="s">
        <v>232</v>
      </c>
      <c r="AU191" s="216" t="s">
        <v>84</v>
      </c>
      <c r="AY191" s="16" t="s">
        <v>120</v>
      </c>
      <c r="BE191" s="217">
        <f>IF(N191="základní",J191,0)</f>
        <v>0</v>
      </c>
      <c r="BF191" s="217">
        <f>IF(N191="snížená",J191,0)</f>
        <v>0</v>
      </c>
      <c r="BG191" s="217">
        <f>IF(N191="zákl. přenesená",J191,0)</f>
        <v>0</v>
      </c>
      <c r="BH191" s="217">
        <f>IF(N191="sníž. přenesená",J191,0)</f>
        <v>0</v>
      </c>
      <c r="BI191" s="217">
        <f>IF(N191="nulová",J191,0)</f>
        <v>0</v>
      </c>
      <c r="BJ191" s="16" t="s">
        <v>81</v>
      </c>
      <c r="BK191" s="217">
        <f>ROUND(I191*H191,2)</f>
        <v>0</v>
      </c>
      <c r="BL191" s="16" t="s">
        <v>126</v>
      </c>
      <c r="BM191" s="216" t="s">
        <v>323</v>
      </c>
    </row>
    <row r="192" s="13" customFormat="1">
      <c r="A192" s="13"/>
      <c r="B192" s="223"/>
      <c r="C192" s="224"/>
      <c r="D192" s="225" t="s">
        <v>130</v>
      </c>
      <c r="E192" s="226" t="s">
        <v>19</v>
      </c>
      <c r="F192" s="227" t="s">
        <v>324</v>
      </c>
      <c r="G192" s="224"/>
      <c r="H192" s="228">
        <v>386</v>
      </c>
      <c r="I192" s="229"/>
      <c r="J192" s="224"/>
      <c r="K192" s="224"/>
      <c r="L192" s="230"/>
      <c r="M192" s="231"/>
      <c r="N192" s="232"/>
      <c r="O192" s="232"/>
      <c r="P192" s="232"/>
      <c r="Q192" s="232"/>
      <c r="R192" s="232"/>
      <c r="S192" s="232"/>
      <c r="T192" s="23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4" t="s">
        <v>130</v>
      </c>
      <c r="AU192" s="234" t="s">
        <v>84</v>
      </c>
      <c r="AV192" s="13" t="s">
        <v>84</v>
      </c>
      <c r="AW192" s="13" t="s">
        <v>33</v>
      </c>
      <c r="AX192" s="13" t="s">
        <v>81</v>
      </c>
      <c r="AY192" s="234" t="s">
        <v>120</v>
      </c>
    </row>
    <row r="193" s="12" customFormat="1" ht="22.8" customHeight="1">
      <c r="A193" s="12"/>
      <c r="B193" s="188"/>
      <c r="C193" s="189"/>
      <c r="D193" s="190" t="s">
        <v>72</v>
      </c>
      <c r="E193" s="202" t="s">
        <v>170</v>
      </c>
      <c r="F193" s="202" t="s">
        <v>325</v>
      </c>
      <c r="G193" s="189"/>
      <c r="H193" s="189"/>
      <c r="I193" s="192"/>
      <c r="J193" s="203">
        <f>BK193</f>
        <v>0</v>
      </c>
      <c r="K193" s="189"/>
      <c r="L193" s="194"/>
      <c r="M193" s="195"/>
      <c r="N193" s="196"/>
      <c r="O193" s="196"/>
      <c r="P193" s="197">
        <f>SUM(P194:P230)</f>
        <v>0</v>
      </c>
      <c r="Q193" s="196"/>
      <c r="R193" s="197">
        <f>SUM(R194:R230)</f>
        <v>103.156415</v>
      </c>
      <c r="S193" s="196"/>
      <c r="T193" s="198">
        <f>SUM(T194:T230)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199" t="s">
        <v>81</v>
      </c>
      <c r="AT193" s="200" t="s">
        <v>72</v>
      </c>
      <c r="AU193" s="200" t="s">
        <v>81</v>
      </c>
      <c r="AY193" s="199" t="s">
        <v>120</v>
      </c>
      <c r="BK193" s="201">
        <f>SUM(BK194:BK230)</f>
        <v>0</v>
      </c>
    </row>
    <row r="194" s="2" customFormat="1" ht="44.25" customHeight="1">
      <c r="A194" s="37"/>
      <c r="B194" s="38"/>
      <c r="C194" s="204" t="s">
        <v>326</v>
      </c>
      <c r="D194" s="204" t="s">
        <v>122</v>
      </c>
      <c r="E194" s="205" t="s">
        <v>327</v>
      </c>
      <c r="F194" s="206" t="s">
        <v>328</v>
      </c>
      <c r="G194" s="207" t="s">
        <v>153</v>
      </c>
      <c r="H194" s="208">
        <v>0.47999999999999998</v>
      </c>
      <c r="I194" s="209"/>
      <c r="J194" s="210">
        <f>ROUND(I194*H194,2)</f>
        <v>0</v>
      </c>
      <c r="K194" s="211"/>
      <c r="L194" s="43"/>
      <c r="M194" s="212" t="s">
        <v>19</v>
      </c>
      <c r="N194" s="213" t="s">
        <v>44</v>
      </c>
      <c r="O194" s="83"/>
      <c r="P194" s="214">
        <f>O194*H194</f>
        <v>0</v>
      </c>
      <c r="Q194" s="214">
        <v>0</v>
      </c>
      <c r="R194" s="214">
        <f>Q194*H194</f>
        <v>0</v>
      </c>
      <c r="S194" s="214">
        <v>0</v>
      </c>
      <c r="T194" s="215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216" t="s">
        <v>126</v>
      </c>
      <c r="AT194" s="216" t="s">
        <v>122</v>
      </c>
      <c r="AU194" s="216" t="s">
        <v>84</v>
      </c>
      <c r="AY194" s="16" t="s">
        <v>120</v>
      </c>
      <c r="BE194" s="217">
        <f>IF(N194="základní",J194,0)</f>
        <v>0</v>
      </c>
      <c r="BF194" s="217">
        <f>IF(N194="snížená",J194,0)</f>
        <v>0</v>
      </c>
      <c r="BG194" s="217">
        <f>IF(N194="zákl. přenesená",J194,0)</f>
        <v>0</v>
      </c>
      <c r="BH194" s="217">
        <f>IF(N194="sníž. přenesená",J194,0)</f>
        <v>0</v>
      </c>
      <c r="BI194" s="217">
        <f>IF(N194="nulová",J194,0)</f>
        <v>0</v>
      </c>
      <c r="BJ194" s="16" t="s">
        <v>81</v>
      </c>
      <c r="BK194" s="217">
        <f>ROUND(I194*H194,2)</f>
        <v>0</v>
      </c>
      <c r="BL194" s="16" t="s">
        <v>126</v>
      </c>
      <c r="BM194" s="216" t="s">
        <v>329</v>
      </c>
    </row>
    <row r="195" s="2" customFormat="1">
      <c r="A195" s="37"/>
      <c r="B195" s="38"/>
      <c r="C195" s="39"/>
      <c r="D195" s="218" t="s">
        <v>128</v>
      </c>
      <c r="E195" s="39"/>
      <c r="F195" s="219" t="s">
        <v>330</v>
      </c>
      <c r="G195" s="39"/>
      <c r="H195" s="39"/>
      <c r="I195" s="220"/>
      <c r="J195" s="39"/>
      <c r="K195" s="39"/>
      <c r="L195" s="43"/>
      <c r="M195" s="221"/>
      <c r="N195" s="222"/>
      <c r="O195" s="83"/>
      <c r="P195" s="83"/>
      <c r="Q195" s="83"/>
      <c r="R195" s="83"/>
      <c r="S195" s="83"/>
      <c r="T195" s="84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T195" s="16" t="s">
        <v>128</v>
      </c>
      <c r="AU195" s="16" t="s">
        <v>84</v>
      </c>
    </row>
    <row r="196" s="13" customFormat="1">
      <c r="A196" s="13"/>
      <c r="B196" s="223"/>
      <c r="C196" s="224"/>
      <c r="D196" s="225" t="s">
        <v>130</v>
      </c>
      <c r="E196" s="226" t="s">
        <v>19</v>
      </c>
      <c r="F196" s="227" t="s">
        <v>331</v>
      </c>
      <c r="G196" s="224"/>
      <c r="H196" s="228">
        <v>0.47999999999999998</v>
      </c>
      <c r="I196" s="229"/>
      <c r="J196" s="224"/>
      <c r="K196" s="224"/>
      <c r="L196" s="230"/>
      <c r="M196" s="231"/>
      <c r="N196" s="232"/>
      <c r="O196" s="232"/>
      <c r="P196" s="232"/>
      <c r="Q196" s="232"/>
      <c r="R196" s="232"/>
      <c r="S196" s="232"/>
      <c r="T196" s="23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4" t="s">
        <v>130</v>
      </c>
      <c r="AU196" s="234" t="s">
        <v>84</v>
      </c>
      <c r="AV196" s="13" t="s">
        <v>84</v>
      </c>
      <c r="AW196" s="13" t="s">
        <v>33</v>
      </c>
      <c r="AX196" s="13" t="s">
        <v>81</v>
      </c>
      <c r="AY196" s="234" t="s">
        <v>120</v>
      </c>
    </row>
    <row r="197" s="2" customFormat="1" ht="16.5" customHeight="1">
      <c r="A197" s="37"/>
      <c r="B197" s="38"/>
      <c r="C197" s="236" t="s">
        <v>332</v>
      </c>
      <c r="D197" s="236" t="s">
        <v>232</v>
      </c>
      <c r="E197" s="237" t="s">
        <v>333</v>
      </c>
      <c r="F197" s="238" t="s">
        <v>334</v>
      </c>
      <c r="G197" s="239" t="s">
        <v>211</v>
      </c>
      <c r="H197" s="240">
        <v>0.86399999999999999</v>
      </c>
      <c r="I197" s="241"/>
      <c r="J197" s="242">
        <f>ROUND(I197*H197,2)</f>
        <v>0</v>
      </c>
      <c r="K197" s="243"/>
      <c r="L197" s="244"/>
      <c r="M197" s="245" t="s">
        <v>19</v>
      </c>
      <c r="N197" s="246" t="s">
        <v>44</v>
      </c>
      <c r="O197" s="83"/>
      <c r="P197" s="214">
        <f>O197*H197</f>
        <v>0</v>
      </c>
      <c r="Q197" s="214">
        <v>1</v>
      </c>
      <c r="R197" s="214">
        <f>Q197*H197</f>
        <v>0.86399999999999999</v>
      </c>
      <c r="S197" s="214">
        <v>0</v>
      </c>
      <c r="T197" s="215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16" t="s">
        <v>170</v>
      </c>
      <c r="AT197" s="216" t="s">
        <v>232</v>
      </c>
      <c r="AU197" s="216" t="s">
        <v>84</v>
      </c>
      <c r="AY197" s="16" t="s">
        <v>120</v>
      </c>
      <c r="BE197" s="217">
        <f>IF(N197="základní",J197,0)</f>
        <v>0</v>
      </c>
      <c r="BF197" s="217">
        <f>IF(N197="snížená",J197,0)</f>
        <v>0</v>
      </c>
      <c r="BG197" s="217">
        <f>IF(N197="zákl. přenesená",J197,0)</f>
        <v>0</v>
      </c>
      <c r="BH197" s="217">
        <f>IF(N197="sníž. přenesená",J197,0)</f>
        <v>0</v>
      </c>
      <c r="BI197" s="217">
        <f>IF(N197="nulová",J197,0)</f>
        <v>0</v>
      </c>
      <c r="BJ197" s="16" t="s">
        <v>81</v>
      </c>
      <c r="BK197" s="217">
        <f>ROUND(I197*H197,2)</f>
        <v>0</v>
      </c>
      <c r="BL197" s="16" t="s">
        <v>126</v>
      </c>
      <c r="BM197" s="216" t="s">
        <v>335</v>
      </c>
    </row>
    <row r="198" s="13" customFormat="1">
      <c r="A198" s="13"/>
      <c r="B198" s="223"/>
      <c r="C198" s="224"/>
      <c r="D198" s="225" t="s">
        <v>130</v>
      </c>
      <c r="E198" s="226" t="s">
        <v>19</v>
      </c>
      <c r="F198" s="227" t="s">
        <v>336</v>
      </c>
      <c r="G198" s="224"/>
      <c r="H198" s="228">
        <v>0.86399999999999999</v>
      </c>
      <c r="I198" s="229"/>
      <c r="J198" s="224"/>
      <c r="K198" s="224"/>
      <c r="L198" s="230"/>
      <c r="M198" s="231"/>
      <c r="N198" s="232"/>
      <c r="O198" s="232"/>
      <c r="P198" s="232"/>
      <c r="Q198" s="232"/>
      <c r="R198" s="232"/>
      <c r="S198" s="232"/>
      <c r="T198" s="23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4" t="s">
        <v>130</v>
      </c>
      <c r="AU198" s="234" t="s">
        <v>84</v>
      </c>
      <c r="AV198" s="13" t="s">
        <v>84</v>
      </c>
      <c r="AW198" s="13" t="s">
        <v>33</v>
      </c>
      <c r="AX198" s="13" t="s">
        <v>81</v>
      </c>
      <c r="AY198" s="234" t="s">
        <v>120</v>
      </c>
    </row>
    <row r="199" s="2" customFormat="1" ht="33" customHeight="1">
      <c r="A199" s="37"/>
      <c r="B199" s="38"/>
      <c r="C199" s="204" t="s">
        <v>337</v>
      </c>
      <c r="D199" s="204" t="s">
        <v>122</v>
      </c>
      <c r="E199" s="205" t="s">
        <v>338</v>
      </c>
      <c r="F199" s="206" t="s">
        <v>339</v>
      </c>
      <c r="G199" s="207" t="s">
        <v>153</v>
      </c>
      <c r="H199" s="208">
        <v>0.71999999999999997</v>
      </c>
      <c r="I199" s="209"/>
      <c r="J199" s="210">
        <f>ROUND(I199*H199,2)</f>
        <v>0</v>
      </c>
      <c r="K199" s="211"/>
      <c r="L199" s="43"/>
      <c r="M199" s="212" t="s">
        <v>19</v>
      </c>
      <c r="N199" s="213" t="s">
        <v>44</v>
      </c>
      <c r="O199" s="83"/>
      <c r="P199" s="214">
        <f>O199*H199</f>
        <v>0</v>
      </c>
      <c r="Q199" s="214">
        <v>0</v>
      </c>
      <c r="R199" s="214">
        <f>Q199*H199</f>
        <v>0</v>
      </c>
      <c r="S199" s="214">
        <v>0</v>
      </c>
      <c r="T199" s="215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16" t="s">
        <v>126</v>
      </c>
      <c r="AT199" s="216" t="s">
        <v>122</v>
      </c>
      <c r="AU199" s="216" t="s">
        <v>84</v>
      </c>
      <c r="AY199" s="16" t="s">
        <v>120</v>
      </c>
      <c r="BE199" s="217">
        <f>IF(N199="základní",J199,0)</f>
        <v>0</v>
      </c>
      <c r="BF199" s="217">
        <f>IF(N199="snížená",J199,0)</f>
        <v>0</v>
      </c>
      <c r="BG199" s="217">
        <f>IF(N199="zákl. přenesená",J199,0)</f>
        <v>0</v>
      </c>
      <c r="BH199" s="217">
        <f>IF(N199="sníž. přenesená",J199,0)</f>
        <v>0</v>
      </c>
      <c r="BI199" s="217">
        <f>IF(N199="nulová",J199,0)</f>
        <v>0</v>
      </c>
      <c r="BJ199" s="16" t="s">
        <v>81</v>
      </c>
      <c r="BK199" s="217">
        <f>ROUND(I199*H199,2)</f>
        <v>0</v>
      </c>
      <c r="BL199" s="16" t="s">
        <v>126</v>
      </c>
      <c r="BM199" s="216" t="s">
        <v>340</v>
      </c>
    </row>
    <row r="200" s="2" customFormat="1">
      <c r="A200" s="37"/>
      <c r="B200" s="38"/>
      <c r="C200" s="39"/>
      <c r="D200" s="218" t="s">
        <v>128</v>
      </c>
      <c r="E200" s="39"/>
      <c r="F200" s="219" t="s">
        <v>341</v>
      </c>
      <c r="G200" s="39"/>
      <c r="H200" s="39"/>
      <c r="I200" s="220"/>
      <c r="J200" s="39"/>
      <c r="K200" s="39"/>
      <c r="L200" s="43"/>
      <c r="M200" s="221"/>
      <c r="N200" s="222"/>
      <c r="O200" s="83"/>
      <c r="P200" s="83"/>
      <c r="Q200" s="83"/>
      <c r="R200" s="83"/>
      <c r="S200" s="83"/>
      <c r="T200" s="84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T200" s="16" t="s">
        <v>128</v>
      </c>
      <c r="AU200" s="16" t="s">
        <v>84</v>
      </c>
    </row>
    <row r="201" s="13" customFormat="1">
      <c r="A201" s="13"/>
      <c r="B201" s="223"/>
      <c r="C201" s="224"/>
      <c r="D201" s="225" t="s">
        <v>130</v>
      </c>
      <c r="E201" s="226" t="s">
        <v>19</v>
      </c>
      <c r="F201" s="227" t="s">
        <v>342</v>
      </c>
      <c r="G201" s="224"/>
      <c r="H201" s="228">
        <v>0.71999999999999997</v>
      </c>
      <c r="I201" s="229"/>
      <c r="J201" s="224"/>
      <c r="K201" s="224"/>
      <c r="L201" s="230"/>
      <c r="M201" s="231"/>
      <c r="N201" s="232"/>
      <c r="O201" s="232"/>
      <c r="P201" s="232"/>
      <c r="Q201" s="232"/>
      <c r="R201" s="232"/>
      <c r="S201" s="232"/>
      <c r="T201" s="23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4" t="s">
        <v>130</v>
      </c>
      <c r="AU201" s="234" t="s">
        <v>84</v>
      </c>
      <c r="AV201" s="13" t="s">
        <v>84</v>
      </c>
      <c r="AW201" s="13" t="s">
        <v>33</v>
      </c>
      <c r="AX201" s="13" t="s">
        <v>81</v>
      </c>
      <c r="AY201" s="234" t="s">
        <v>120</v>
      </c>
    </row>
    <row r="202" s="2" customFormat="1" ht="24.15" customHeight="1">
      <c r="A202" s="37"/>
      <c r="B202" s="38"/>
      <c r="C202" s="204" t="s">
        <v>343</v>
      </c>
      <c r="D202" s="204" t="s">
        <v>122</v>
      </c>
      <c r="E202" s="205" t="s">
        <v>344</v>
      </c>
      <c r="F202" s="206" t="s">
        <v>345</v>
      </c>
      <c r="G202" s="207" t="s">
        <v>134</v>
      </c>
      <c r="H202" s="208">
        <v>4</v>
      </c>
      <c r="I202" s="209"/>
      <c r="J202" s="210">
        <f>ROUND(I202*H202,2)</f>
        <v>0</v>
      </c>
      <c r="K202" s="211"/>
      <c r="L202" s="43"/>
      <c r="M202" s="212" t="s">
        <v>19</v>
      </c>
      <c r="N202" s="213" t="s">
        <v>44</v>
      </c>
      <c r="O202" s="83"/>
      <c r="P202" s="214">
        <f>O202*H202</f>
        <v>0</v>
      </c>
      <c r="Q202" s="214">
        <v>1.0000000000000001E-05</v>
      </c>
      <c r="R202" s="214">
        <f>Q202*H202</f>
        <v>4.0000000000000003E-05</v>
      </c>
      <c r="S202" s="214">
        <v>0</v>
      </c>
      <c r="T202" s="215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16" t="s">
        <v>126</v>
      </c>
      <c r="AT202" s="216" t="s">
        <v>122</v>
      </c>
      <c r="AU202" s="216" t="s">
        <v>84</v>
      </c>
      <c r="AY202" s="16" t="s">
        <v>120</v>
      </c>
      <c r="BE202" s="217">
        <f>IF(N202="základní",J202,0)</f>
        <v>0</v>
      </c>
      <c r="BF202" s="217">
        <f>IF(N202="snížená",J202,0)</f>
        <v>0</v>
      </c>
      <c r="BG202" s="217">
        <f>IF(N202="zákl. přenesená",J202,0)</f>
        <v>0</v>
      </c>
      <c r="BH202" s="217">
        <f>IF(N202="sníž. přenesená",J202,0)</f>
        <v>0</v>
      </c>
      <c r="BI202" s="217">
        <f>IF(N202="nulová",J202,0)</f>
        <v>0</v>
      </c>
      <c r="BJ202" s="16" t="s">
        <v>81</v>
      </c>
      <c r="BK202" s="217">
        <f>ROUND(I202*H202,2)</f>
        <v>0</v>
      </c>
      <c r="BL202" s="16" t="s">
        <v>126</v>
      </c>
      <c r="BM202" s="216" t="s">
        <v>346</v>
      </c>
    </row>
    <row r="203" s="2" customFormat="1">
      <c r="A203" s="37"/>
      <c r="B203" s="38"/>
      <c r="C203" s="39"/>
      <c r="D203" s="218" t="s">
        <v>128</v>
      </c>
      <c r="E203" s="39"/>
      <c r="F203" s="219" t="s">
        <v>347</v>
      </c>
      <c r="G203" s="39"/>
      <c r="H203" s="39"/>
      <c r="I203" s="220"/>
      <c r="J203" s="39"/>
      <c r="K203" s="39"/>
      <c r="L203" s="43"/>
      <c r="M203" s="221"/>
      <c r="N203" s="222"/>
      <c r="O203" s="83"/>
      <c r="P203" s="83"/>
      <c r="Q203" s="83"/>
      <c r="R203" s="83"/>
      <c r="S203" s="83"/>
      <c r="T203" s="84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T203" s="16" t="s">
        <v>128</v>
      </c>
      <c r="AU203" s="16" t="s">
        <v>84</v>
      </c>
    </row>
    <row r="204" s="13" customFormat="1">
      <c r="A204" s="13"/>
      <c r="B204" s="223"/>
      <c r="C204" s="224"/>
      <c r="D204" s="225" t="s">
        <v>130</v>
      </c>
      <c r="E204" s="226" t="s">
        <v>19</v>
      </c>
      <c r="F204" s="227" t="s">
        <v>126</v>
      </c>
      <c r="G204" s="224"/>
      <c r="H204" s="228">
        <v>4</v>
      </c>
      <c r="I204" s="229"/>
      <c r="J204" s="224"/>
      <c r="K204" s="224"/>
      <c r="L204" s="230"/>
      <c r="M204" s="231"/>
      <c r="N204" s="232"/>
      <c r="O204" s="232"/>
      <c r="P204" s="232"/>
      <c r="Q204" s="232"/>
      <c r="R204" s="232"/>
      <c r="S204" s="232"/>
      <c r="T204" s="23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4" t="s">
        <v>130</v>
      </c>
      <c r="AU204" s="234" t="s">
        <v>84</v>
      </c>
      <c r="AV204" s="13" t="s">
        <v>84</v>
      </c>
      <c r="AW204" s="13" t="s">
        <v>33</v>
      </c>
      <c r="AX204" s="13" t="s">
        <v>81</v>
      </c>
      <c r="AY204" s="234" t="s">
        <v>120</v>
      </c>
    </row>
    <row r="205" s="2" customFormat="1" ht="16.5" customHeight="1">
      <c r="A205" s="37"/>
      <c r="B205" s="38"/>
      <c r="C205" s="236" t="s">
        <v>348</v>
      </c>
      <c r="D205" s="236" t="s">
        <v>232</v>
      </c>
      <c r="E205" s="237" t="s">
        <v>349</v>
      </c>
      <c r="F205" s="238" t="s">
        <v>350</v>
      </c>
      <c r="G205" s="239" t="s">
        <v>134</v>
      </c>
      <c r="H205" s="240">
        <v>4</v>
      </c>
      <c r="I205" s="241"/>
      <c r="J205" s="242">
        <f>ROUND(I205*H205,2)</f>
        <v>0</v>
      </c>
      <c r="K205" s="243"/>
      <c r="L205" s="244"/>
      <c r="M205" s="245" t="s">
        <v>19</v>
      </c>
      <c r="N205" s="246" t="s">
        <v>44</v>
      </c>
      <c r="O205" s="83"/>
      <c r="P205" s="214">
        <f>O205*H205</f>
        <v>0</v>
      </c>
      <c r="Q205" s="214">
        <v>0.0026700000000000001</v>
      </c>
      <c r="R205" s="214">
        <f>Q205*H205</f>
        <v>0.01068</v>
      </c>
      <c r="S205" s="214">
        <v>0</v>
      </c>
      <c r="T205" s="215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16" t="s">
        <v>170</v>
      </c>
      <c r="AT205" s="216" t="s">
        <v>232</v>
      </c>
      <c r="AU205" s="216" t="s">
        <v>84</v>
      </c>
      <c r="AY205" s="16" t="s">
        <v>120</v>
      </c>
      <c r="BE205" s="217">
        <f>IF(N205="základní",J205,0)</f>
        <v>0</v>
      </c>
      <c r="BF205" s="217">
        <f>IF(N205="snížená",J205,0)</f>
        <v>0</v>
      </c>
      <c r="BG205" s="217">
        <f>IF(N205="zákl. přenesená",J205,0)</f>
        <v>0</v>
      </c>
      <c r="BH205" s="217">
        <f>IF(N205="sníž. přenesená",J205,0)</f>
        <v>0</v>
      </c>
      <c r="BI205" s="217">
        <f>IF(N205="nulová",J205,0)</f>
        <v>0</v>
      </c>
      <c r="BJ205" s="16" t="s">
        <v>81</v>
      </c>
      <c r="BK205" s="217">
        <f>ROUND(I205*H205,2)</f>
        <v>0</v>
      </c>
      <c r="BL205" s="16" t="s">
        <v>126</v>
      </c>
      <c r="BM205" s="216" t="s">
        <v>351</v>
      </c>
    </row>
    <row r="206" s="13" customFormat="1">
      <c r="A206" s="13"/>
      <c r="B206" s="223"/>
      <c r="C206" s="224"/>
      <c r="D206" s="225" t="s">
        <v>130</v>
      </c>
      <c r="E206" s="226" t="s">
        <v>19</v>
      </c>
      <c r="F206" s="227" t="s">
        <v>126</v>
      </c>
      <c r="G206" s="224"/>
      <c r="H206" s="228">
        <v>4</v>
      </c>
      <c r="I206" s="229"/>
      <c r="J206" s="224"/>
      <c r="K206" s="224"/>
      <c r="L206" s="230"/>
      <c r="M206" s="231"/>
      <c r="N206" s="232"/>
      <c r="O206" s="232"/>
      <c r="P206" s="232"/>
      <c r="Q206" s="232"/>
      <c r="R206" s="232"/>
      <c r="S206" s="232"/>
      <c r="T206" s="23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4" t="s">
        <v>130</v>
      </c>
      <c r="AU206" s="234" t="s">
        <v>84</v>
      </c>
      <c r="AV206" s="13" t="s">
        <v>84</v>
      </c>
      <c r="AW206" s="13" t="s">
        <v>33</v>
      </c>
      <c r="AX206" s="13" t="s">
        <v>81</v>
      </c>
      <c r="AY206" s="234" t="s">
        <v>120</v>
      </c>
    </row>
    <row r="207" s="2" customFormat="1" ht="24.15" customHeight="1">
      <c r="A207" s="37"/>
      <c r="B207" s="38"/>
      <c r="C207" s="204" t="s">
        <v>352</v>
      </c>
      <c r="D207" s="204" t="s">
        <v>122</v>
      </c>
      <c r="E207" s="205" t="s">
        <v>353</v>
      </c>
      <c r="F207" s="206" t="s">
        <v>354</v>
      </c>
      <c r="G207" s="207" t="s">
        <v>355</v>
      </c>
      <c r="H207" s="208">
        <v>4</v>
      </c>
      <c r="I207" s="209"/>
      <c r="J207" s="210">
        <f>ROUND(I207*H207,2)</f>
        <v>0</v>
      </c>
      <c r="K207" s="211"/>
      <c r="L207" s="43"/>
      <c r="M207" s="212" t="s">
        <v>19</v>
      </c>
      <c r="N207" s="213" t="s">
        <v>44</v>
      </c>
      <c r="O207" s="83"/>
      <c r="P207" s="214">
        <f>O207*H207</f>
        <v>0</v>
      </c>
      <c r="Q207" s="214">
        <v>0</v>
      </c>
      <c r="R207" s="214">
        <f>Q207*H207</f>
        <v>0</v>
      </c>
      <c r="S207" s="214">
        <v>0</v>
      </c>
      <c r="T207" s="215">
        <f>S207*H207</f>
        <v>0</v>
      </c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R207" s="216" t="s">
        <v>126</v>
      </c>
      <c r="AT207" s="216" t="s">
        <v>122</v>
      </c>
      <c r="AU207" s="216" t="s">
        <v>84</v>
      </c>
      <c r="AY207" s="16" t="s">
        <v>120</v>
      </c>
      <c r="BE207" s="217">
        <f>IF(N207="základní",J207,0)</f>
        <v>0</v>
      </c>
      <c r="BF207" s="217">
        <f>IF(N207="snížená",J207,0)</f>
        <v>0</v>
      </c>
      <c r="BG207" s="217">
        <f>IF(N207="zákl. přenesená",J207,0)</f>
        <v>0</v>
      </c>
      <c r="BH207" s="217">
        <f>IF(N207="sníž. přenesená",J207,0)</f>
        <v>0</v>
      </c>
      <c r="BI207" s="217">
        <f>IF(N207="nulová",J207,0)</f>
        <v>0</v>
      </c>
      <c r="BJ207" s="16" t="s">
        <v>81</v>
      </c>
      <c r="BK207" s="217">
        <f>ROUND(I207*H207,2)</f>
        <v>0</v>
      </c>
      <c r="BL207" s="16" t="s">
        <v>126</v>
      </c>
      <c r="BM207" s="216" t="s">
        <v>356</v>
      </c>
    </row>
    <row r="208" s="2" customFormat="1">
      <c r="A208" s="37"/>
      <c r="B208" s="38"/>
      <c r="C208" s="39"/>
      <c r="D208" s="218" t="s">
        <v>128</v>
      </c>
      <c r="E208" s="39"/>
      <c r="F208" s="219" t="s">
        <v>357</v>
      </c>
      <c r="G208" s="39"/>
      <c r="H208" s="39"/>
      <c r="I208" s="220"/>
      <c r="J208" s="39"/>
      <c r="K208" s="39"/>
      <c r="L208" s="43"/>
      <c r="M208" s="221"/>
      <c r="N208" s="222"/>
      <c r="O208" s="83"/>
      <c r="P208" s="83"/>
      <c r="Q208" s="83"/>
      <c r="R208" s="83"/>
      <c r="S208" s="83"/>
      <c r="T208" s="84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T208" s="16" t="s">
        <v>128</v>
      </c>
      <c r="AU208" s="16" t="s">
        <v>84</v>
      </c>
    </row>
    <row r="209" s="2" customFormat="1" ht="16.5" customHeight="1">
      <c r="A209" s="37"/>
      <c r="B209" s="38"/>
      <c r="C209" s="236" t="s">
        <v>358</v>
      </c>
      <c r="D209" s="236" t="s">
        <v>232</v>
      </c>
      <c r="E209" s="237" t="s">
        <v>359</v>
      </c>
      <c r="F209" s="238" t="s">
        <v>360</v>
      </c>
      <c r="G209" s="239" t="s">
        <v>355</v>
      </c>
      <c r="H209" s="240">
        <v>4</v>
      </c>
      <c r="I209" s="241"/>
      <c r="J209" s="242">
        <f>ROUND(I209*H209,2)</f>
        <v>0</v>
      </c>
      <c r="K209" s="243"/>
      <c r="L209" s="244"/>
      <c r="M209" s="245" t="s">
        <v>19</v>
      </c>
      <c r="N209" s="246" t="s">
        <v>44</v>
      </c>
      <c r="O209" s="83"/>
      <c r="P209" s="214">
        <f>O209*H209</f>
        <v>0</v>
      </c>
      <c r="Q209" s="214">
        <v>0.00054000000000000001</v>
      </c>
      <c r="R209" s="214">
        <f>Q209*H209</f>
        <v>0.00216</v>
      </c>
      <c r="S209" s="214">
        <v>0</v>
      </c>
      <c r="T209" s="215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16" t="s">
        <v>170</v>
      </c>
      <c r="AT209" s="216" t="s">
        <v>232</v>
      </c>
      <c r="AU209" s="216" t="s">
        <v>84</v>
      </c>
      <c r="AY209" s="16" t="s">
        <v>120</v>
      </c>
      <c r="BE209" s="217">
        <f>IF(N209="základní",J209,0)</f>
        <v>0</v>
      </c>
      <c r="BF209" s="217">
        <f>IF(N209="snížená",J209,0)</f>
        <v>0</v>
      </c>
      <c r="BG209" s="217">
        <f>IF(N209="zákl. přenesená",J209,0)</f>
        <v>0</v>
      </c>
      <c r="BH209" s="217">
        <f>IF(N209="sníž. přenesená",J209,0)</f>
        <v>0</v>
      </c>
      <c r="BI209" s="217">
        <f>IF(N209="nulová",J209,0)</f>
        <v>0</v>
      </c>
      <c r="BJ209" s="16" t="s">
        <v>81</v>
      </c>
      <c r="BK209" s="217">
        <f>ROUND(I209*H209,2)</f>
        <v>0</v>
      </c>
      <c r="BL209" s="16" t="s">
        <v>126</v>
      </c>
      <c r="BM209" s="216" t="s">
        <v>361</v>
      </c>
    </row>
    <row r="210" s="13" customFormat="1">
      <c r="A210" s="13"/>
      <c r="B210" s="223"/>
      <c r="C210" s="224"/>
      <c r="D210" s="225" t="s">
        <v>130</v>
      </c>
      <c r="E210" s="226" t="s">
        <v>19</v>
      </c>
      <c r="F210" s="227" t="s">
        <v>126</v>
      </c>
      <c r="G210" s="224"/>
      <c r="H210" s="228">
        <v>4</v>
      </c>
      <c r="I210" s="229"/>
      <c r="J210" s="224"/>
      <c r="K210" s="224"/>
      <c r="L210" s="230"/>
      <c r="M210" s="231"/>
      <c r="N210" s="232"/>
      <c r="O210" s="232"/>
      <c r="P210" s="232"/>
      <c r="Q210" s="232"/>
      <c r="R210" s="232"/>
      <c r="S210" s="232"/>
      <c r="T210" s="23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4" t="s">
        <v>130</v>
      </c>
      <c r="AU210" s="234" t="s">
        <v>84</v>
      </c>
      <c r="AV210" s="13" t="s">
        <v>84</v>
      </c>
      <c r="AW210" s="13" t="s">
        <v>33</v>
      </c>
      <c r="AX210" s="13" t="s">
        <v>81</v>
      </c>
      <c r="AY210" s="234" t="s">
        <v>120</v>
      </c>
    </row>
    <row r="211" s="2" customFormat="1" ht="24.15" customHeight="1">
      <c r="A211" s="37"/>
      <c r="B211" s="38"/>
      <c r="C211" s="204" t="s">
        <v>362</v>
      </c>
      <c r="D211" s="204" t="s">
        <v>122</v>
      </c>
      <c r="E211" s="205" t="s">
        <v>363</v>
      </c>
      <c r="F211" s="206" t="s">
        <v>364</v>
      </c>
      <c r="G211" s="207" t="s">
        <v>355</v>
      </c>
      <c r="H211" s="208">
        <v>5</v>
      </c>
      <c r="I211" s="209"/>
      <c r="J211" s="210">
        <f>ROUND(I211*H211,2)</f>
        <v>0</v>
      </c>
      <c r="K211" s="211"/>
      <c r="L211" s="43"/>
      <c r="M211" s="212" t="s">
        <v>19</v>
      </c>
      <c r="N211" s="213" t="s">
        <v>44</v>
      </c>
      <c r="O211" s="83"/>
      <c r="P211" s="214">
        <f>O211*H211</f>
        <v>0</v>
      </c>
      <c r="Q211" s="214">
        <v>0.31108000000000002</v>
      </c>
      <c r="R211" s="214">
        <f>Q211*H211</f>
        <v>1.5554000000000001</v>
      </c>
      <c r="S211" s="214">
        <v>0</v>
      </c>
      <c r="T211" s="215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16" t="s">
        <v>126</v>
      </c>
      <c r="AT211" s="216" t="s">
        <v>122</v>
      </c>
      <c r="AU211" s="216" t="s">
        <v>84</v>
      </c>
      <c r="AY211" s="16" t="s">
        <v>120</v>
      </c>
      <c r="BE211" s="217">
        <f>IF(N211="základní",J211,0)</f>
        <v>0</v>
      </c>
      <c r="BF211" s="217">
        <f>IF(N211="snížená",J211,0)</f>
        <v>0</v>
      </c>
      <c r="BG211" s="217">
        <f>IF(N211="zákl. přenesená",J211,0)</f>
        <v>0</v>
      </c>
      <c r="BH211" s="217">
        <f>IF(N211="sníž. přenesená",J211,0)</f>
        <v>0</v>
      </c>
      <c r="BI211" s="217">
        <f>IF(N211="nulová",J211,0)</f>
        <v>0</v>
      </c>
      <c r="BJ211" s="16" t="s">
        <v>81</v>
      </c>
      <c r="BK211" s="217">
        <f>ROUND(I211*H211,2)</f>
        <v>0</v>
      </c>
      <c r="BL211" s="16" t="s">
        <v>126</v>
      </c>
      <c r="BM211" s="216" t="s">
        <v>365</v>
      </c>
    </row>
    <row r="212" s="13" customFormat="1">
      <c r="A212" s="13"/>
      <c r="B212" s="223"/>
      <c r="C212" s="224"/>
      <c r="D212" s="225" t="s">
        <v>130</v>
      </c>
      <c r="E212" s="226" t="s">
        <v>19</v>
      </c>
      <c r="F212" s="227" t="s">
        <v>150</v>
      </c>
      <c r="G212" s="224"/>
      <c r="H212" s="228">
        <v>5</v>
      </c>
      <c r="I212" s="229"/>
      <c r="J212" s="224"/>
      <c r="K212" s="224"/>
      <c r="L212" s="230"/>
      <c r="M212" s="231"/>
      <c r="N212" s="232"/>
      <c r="O212" s="232"/>
      <c r="P212" s="232"/>
      <c r="Q212" s="232"/>
      <c r="R212" s="232"/>
      <c r="S212" s="232"/>
      <c r="T212" s="23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4" t="s">
        <v>130</v>
      </c>
      <c r="AU212" s="234" t="s">
        <v>84</v>
      </c>
      <c r="AV212" s="13" t="s">
        <v>84</v>
      </c>
      <c r="AW212" s="13" t="s">
        <v>33</v>
      </c>
      <c r="AX212" s="13" t="s">
        <v>81</v>
      </c>
      <c r="AY212" s="234" t="s">
        <v>120</v>
      </c>
    </row>
    <row r="213" s="2" customFormat="1" ht="16.5" customHeight="1">
      <c r="A213" s="37"/>
      <c r="B213" s="38"/>
      <c r="C213" s="204" t="s">
        <v>366</v>
      </c>
      <c r="D213" s="204" t="s">
        <v>122</v>
      </c>
      <c r="E213" s="205" t="s">
        <v>367</v>
      </c>
      <c r="F213" s="206" t="s">
        <v>368</v>
      </c>
      <c r="G213" s="207" t="s">
        <v>134</v>
      </c>
      <c r="H213" s="208">
        <v>224</v>
      </c>
      <c r="I213" s="209"/>
      <c r="J213" s="210">
        <f>ROUND(I213*H213,2)</f>
        <v>0</v>
      </c>
      <c r="K213" s="211"/>
      <c r="L213" s="43"/>
      <c r="M213" s="212" t="s">
        <v>19</v>
      </c>
      <c r="N213" s="213" t="s">
        <v>44</v>
      </c>
      <c r="O213" s="83"/>
      <c r="P213" s="214">
        <f>O213*H213</f>
        <v>0</v>
      </c>
      <c r="Q213" s="214">
        <v>0.00046999999999999999</v>
      </c>
      <c r="R213" s="214">
        <f>Q213*H213</f>
        <v>0.10528</v>
      </c>
      <c r="S213" s="214">
        <v>0</v>
      </c>
      <c r="T213" s="215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16" t="s">
        <v>126</v>
      </c>
      <c r="AT213" s="216" t="s">
        <v>122</v>
      </c>
      <c r="AU213" s="216" t="s">
        <v>84</v>
      </c>
      <c r="AY213" s="16" t="s">
        <v>120</v>
      </c>
      <c r="BE213" s="217">
        <f>IF(N213="základní",J213,0)</f>
        <v>0</v>
      </c>
      <c r="BF213" s="217">
        <f>IF(N213="snížená",J213,0)</f>
        <v>0</v>
      </c>
      <c r="BG213" s="217">
        <f>IF(N213="zákl. přenesená",J213,0)</f>
        <v>0</v>
      </c>
      <c r="BH213" s="217">
        <f>IF(N213="sníž. přenesená",J213,0)</f>
        <v>0</v>
      </c>
      <c r="BI213" s="217">
        <f>IF(N213="nulová",J213,0)</f>
        <v>0</v>
      </c>
      <c r="BJ213" s="16" t="s">
        <v>81</v>
      </c>
      <c r="BK213" s="217">
        <f>ROUND(I213*H213,2)</f>
        <v>0</v>
      </c>
      <c r="BL213" s="16" t="s">
        <v>126</v>
      </c>
      <c r="BM213" s="216" t="s">
        <v>369</v>
      </c>
    </row>
    <row r="214" s="2" customFormat="1">
      <c r="A214" s="37"/>
      <c r="B214" s="38"/>
      <c r="C214" s="39"/>
      <c r="D214" s="225" t="s">
        <v>147</v>
      </c>
      <c r="E214" s="39"/>
      <c r="F214" s="235" t="s">
        <v>370</v>
      </c>
      <c r="G214" s="39"/>
      <c r="H214" s="39"/>
      <c r="I214" s="220"/>
      <c r="J214" s="39"/>
      <c r="K214" s="39"/>
      <c r="L214" s="43"/>
      <c r="M214" s="221"/>
      <c r="N214" s="222"/>
      <c r="O214" s="83"/>
      <c r="P214" s="83"/>
      <c r="Q214" s="83"/>
      <c r="R214" s="83"/>
      <c r="S214" s="83"/>
      <c r="T214" s="84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T214" s="16" t="s">
        <v>147</v>
      </c>
      <c r="AU214" s="16" t="s">
        <v>84</v>
      </c>
    </row>
    <row r="215" s="13" customFormat="1">
      <c r="A215" s="13"/>
      <c r="B215" s="223"/>
      <c r="C215" s="224"/>
      <c r="D215" s="225" t="s">
        <v>130</v>
      </c>
      <c r="E215" s="226" t="s">
        <v>19</v>
      </c>
      <c r="F215" s="227" t="s">
        <v>371</v>
      </c>
      <c r="G215" s="224"/>
      <c r="H215" s="228">
        <v>224</v>
      </c>
      <c r="I215" s="229"/>
      <c r="J215" s="224"/>
      <c r="K215" s="224"/>
      <c r="L215" s="230"/>
      <c r="M215" s="231"/>
      <c r="N215" s="232"/>
      <c r="O215" s="232"/>
      <c r="P215" s="232"/>
      <c r="Q215" s="232"/>
      <c r="R215" s="232"/>
      <c r="S215" s="232"/>
      <c r="T215" s="23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4" t="s">
        <v>130</v>
      </c>
      <c r="AU215" s="234" t="s">
        <v>84</v>
      </c>
      <c r="AV215" s="13" t="s">
        <v>84</v>
      </c>
      <c r="AW215" s="13" t="s">
        <v>33</v>
      </c>
      <c r="AX215" s="13" t="s">
        <v>81</v>
      </c>
      <c r="AY215" s="234" t="s">
        <v>120</v>
      </c>
    </row>
    <row r="216" s="2" customFormat="1" ht="16.5" customHeight="1">
      <c r="A216" s="37"/>
      <c r="B216" s="38"/>
      <c r="C216" s="236" t="s">
        <v>372</v>
      </c>
      <c r="D216" s="236" t="s">
        <v>232</v>
      </c>
      <c r="E216" s="237" t="s">
        <v>373</v>
      </c>
      <c r="F216" s="238" t="s">
        <v>374</v>
      </c>
      <c r="G216" s="239" t="s">
        <v>134</v>
      </c>
      <c r="H216" s="240">
        <v>224</v>
      </c>
      <c r="I216" s="241"/>
      <c r="J216" s="242">
        <f>ROUND(I216*H216,2)</f>
        <v>0</v>
      </c>
      <c r="K216" s="243"/>
      <c r="L216" s="244"/>
      <c r="M216" s="245" t="s">
        <v>19</v>
      </c>
      <c r="N216" s="246" t="s">
        <v>44</v>
      </c>
      <c r="O216" s="83"/>
      <c r="P216" s="214">
        <f>O216*H216</f>
        <v>0</v>
      </c>
      <c r="Q216" s="214">
        <v>0.0067499999999999999</v>
      </c>
      <c r="R216" s="214">
        <f>Q216*H216</f>
        <v>1.512</v>
      </c>
      <c r="S216" s="214">
        <v>0</v>
      </c>
      <c r="T216" s="215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16" t="s">
        <v>170</v>
      </c>
      <c r="AT216" s="216" t="s">
        <v>232</v>
      </c>
      <c r="AU216" s="216" t="s">
        <v>84</v>
      </c>
      <c r="AY216" s="16" t="s">
        <v>120</v>
      </c>
      <c r="BE216" s="217">
        <f>IF(N216="základní",J216,0)</f>
        <v>0</v>
      </c>
      <c r="BF216" s="217">
        <f>IF(N216="snížená",J216,0)</f>
        <v>0</v>
      </c>
      <c r="BG216" s="217">
        <f>IF(N216="zákl. přenesená",J216,0)</f>
        <v>0</v>
      </c>
      <c r="BH216" s="217">
        <f>IF(N216="sníž. přenesená",J216,0)</f>
        <v>0</v>
      </c>
      <c r="BI216" s="217">
        <f>IF(N216="nulová",J216,0)</f>
        <v>0</v>
      </c>
      <c r="BJ216" s="16" t="s">
        <v>81</v>
      </c>
      <c r="BK216" s="217">
        <f>ROUND(I216*H216,2)</f>
        <v>0</v>
      </c>
      <c r="BL216" s="16" t="s">
        <v>126</v>
      </c>
      <c r="BM216" s="216" t="s">
        <v>375</v>
      </c>
    </row>
    <row r="217" s="13" customFormat="1">
      <c r="A217" s="13"/>
      <c r="B217" s="223"/>
      <c r="C217" s="224"/>
      <c r="D217" s="225" t="s">
        <v>130</v>
      </c>
      <c r="E217" s="226" t="s">
        <v>19</v>
      </c>
      <c r="F217" s="227" t="s">
        <v>376</v>
      </c>
      <c r="G217" s="224"/>
      <c r="H217" s="228">
        <v>224</v>
      </c>
      <c r="I217" s="229"/>
      <c r="J217" s="224"/>
      <c r="K217" s="224"/>
      <c r="L217" s="230"/>
      <c r="M217" s="231"/>
      <c r="N217" s="232"/>
      <c r="O217" s="232"/>
      <c r="P217" s="232"/>
      <c r="Q217" s="232"/>
      <c r="R217" s="232"/>
      <c r="S217" s="232"/>
      <c r="T217" s="23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4" t="s">
        <v>130</v>
      </c>
      <c r="AU217" s="234" t="s">
        <v>84</v>
      </c>
      <c r="AV217" s="13" t="s">
        <v>84</v>
      </c>
      <c r="AW217" s="13" t="s">
        <v>33</v>
      </c>
      <c r="AX217" s="13" t="s">
        <v>81</v>
      </c>
      <c r="AY217" s="234" t="s">
        <v>120</v>
      </c>
    </row>
    <row r="218" s="2" customFormat="1" ht="16.5" customHeight="1">
      <c r="A218" s="37"/>
      <c r="B218" s="38"/>
      <c r="C218" s="204" t="s">
        <v>377</v>
      </c>
      <c r="D218" s="204" t="s">
        <v>122</v>
      </c>
      <c r="E218" s="205" t="s">
        <v>378</v>
      </c>
      <c r="F218" s="206" t="s">
        <v>379</v>
      </c>
      <c r="G218" s="207" t="s">
        <v>134</v>
      </c>
      <c r="H218" s="208">
        <v>224</v>
      </c>
      <c r="I218" s="209"/>
      <c r="J218" s="210">
        <f>ROUND(I218*H218,2)</f>
        <v>0</v>
      </c>
      <c r="K218" s="211"/>
      <c r="L218" s="43"/>
      <c r="M218" s="212" t="s">
        <v>19</v>
      </c>
      <c r="N218" s="213" t="s">
        <v>44</v>
      </c>
      <c r="O218" s="83"/>
      <c r="P218" s="214">
        <f>O218*H218</f>
        <v>0</v>
      </c>
      <c r="Q218" s="214">
        <v>0.22656999999999999</v>
      </c>
      <c r="R218" s="214">
        <f>Q218*H218</f>
        <v>50.75168</v>
      </c>
      <c r="S218" s="214">
        <v>0</v>
      </c>
      <c r="T218" s="215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16" t="s">
        <v>126</v>
      </c>
      <c r="AT218" s="216" t="s">
        <v>122</v>
      </c>
      <c r="AU218" s="216" t="s">
        <v>84</v>
      </c>
      <c r="AY218" s="16" t="s">
        <v>120</v>
      </c>
      <c r="BE218" s="217">
        <f>IF(N218="základní",J218,0)</f>
        <v>0</v>
      </c>
      <c r="BF218" s="217">
        <f>IF(N218="snížená",J218,0)</f>
        <v>0</v>
      </c>
      <c r="BG218" s="217">
        <f>IF(N218="zákl. přenesená",J218,0)</f>
        <v>0</v>
      </c>
      <c r="BH218" s="217">
        <f>IF(N218="sníž. přenesená",J218,0)</f>
        <v>0</v>
      </c>
      <c r="BI218" s="217">
        <f>IF(N218="nulová",J218,0)</f>
        <v>0</v>
      </c>
      <c r="BJ218" s="16" t="s">
        <v>81</v>
      </c>
      <c r="BK218" s="217">
        <f>ROUND(I218*H218,2)</f>
        <v>0</v>
      </c>
      <c r="BL218" s="16" t="s">
        <v>126</v>
      </c>
      <c r="BM218" s="216" t="s">
        <v>380</v>
      </c>
    </row>
    <row r="219" s="2" customFormat="1">
      <c r="A219" s="37"/>
      <c r="B219" s="38"/>
      <c r="C219" s="39"/>
      <c r="D219" s="225" t="s">
        <v>147</v>
      </c>
      <c r="E219" s="39"/>
      <c r="F219" s="235" t="s">
        <v>381</v>
      </c>
      <c r="G219" s="39"/>
      <c r="H219" s="39"/>
      <c r="I219" s="220"/>
      <c r="J219" s="39"/>
      <c r="K219" s="39"/>
      <c r="L219" s="43"/>
      <c r="M219" s="221"/>
      <c r="N219" s="222"/>
      <c r="O219" s="83"/>
      <c r="P219" s="83"/>
      <c r="Q219" s="83"/>
      <c r="R219" s="83"/>
      <c r="S219" s="83"/>
      <c r="T219" s="84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T219" s="16" t="s">
        <v>147</v>
      </c>
      <c r="AU219" s="16" t="s">
        <v>84</v>
      </c>
    </row>
    <row r="220" s="13" customFormat="1">
      <c r="A220" s="13"/>
      <c r="B220" s="223"/>
      <c r="C220" s="224"/>
      <c r="D220" s="225" t="s">
        <v>130</v>
      </c>
      <c r="E220" s="226" t="s">
        <v>19</v>
      </c>
      <c r="F220" s="227" t="s">
        <v>382</v>
      </c>
      <c r="G220" s="224"/>
      <c r="H220" s="228">
        <v>224</v>
      </c>
      <c r="I220" s="229"/>
      <c r="J220" s="224"/>
      <c r="K220" s="224"/>
      <c r="L220" s="230"/>
      <c r="M220" s="231"/>
      <c r="N220" s="232"/>
      <c r="O220" s="232"/>
      <c r="P220" s="232"/>
      <c r="Q220" s="232"/>
      <c r="R220" s="232"/>
      <c r="S220" s="232"/>
      <c r="T220" s="23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34" t="s">
        <v>130</v>
      </c>
      <c r="AU220" s="234" t="s">
        <v>84</v>
      </c>
      <c r="AV220" s="13" t="s">
        <v>84</v>
      </c>
      <c r="AW220" s="13" t="s">
        <v>33</v>
      </c>
      <c r="AX220" s="13" t="s">
        <v>81</v>
      </c>
      <c r="AY220" s="234" t="s">
        <v>120</v>
      </c>
    </row>
    <row r="221" s="2" customFormat="1" ht="24.15" customHeight="1">
      <c r="A221" s="37"/>
      <c r="B221" s="38"/>
      <c r="C221" s="204" t="s">
        <v>383</v>
      </c>
      <c r="D221" s="204" t="s">
        <v>122</v>
      </c>
      <c r="E221" s="205" t="s">
        <v>384</v>
      </c>
      <c r="F221" s="206" t="s">
        <v>385</v>
      </c>
      <c r="G221" s="207" t="s">
        <v>134</v>
      </c>
      <c r="H221" s="208">
        <v>6.5</v>
      </c>
      <c r="I221" s="209"/>
      <c r="J221" s="210">
        <f>ROUND(I221*H221,2)</f>
        <v>0</v>
      </c>
      <c r="K221" s="211"/>
      <c r="L221" s="43"/>
      <c r="M221" s="212" t="s">
        <v>19</v>
      </c>
      <c r="N221" s="213" t="s">
        <v>44</v>
      </c>
      <c r="O221" s="83"/>
      <c r="P221" s="214">
        <f>O221*H221</f>
        <v>0</v>
      </c>
      <c r="Q221" s="214">
        <v>0.29221000000000003</v>
      </c>
      <c r="R221" s="214">
        <f>Q221*H221</f>
        <v>1.8993650000000002</v>
      </c>
      <c r="S221" s="214">
        <v>0</v>
      </c>
      <c r="T221" s="215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16" t="s">
        <v>126</v>
      </c>
      <c r="AT221" s="216" t="s">
        <v>122</v>
      </c>
      <c r="AU221" s="216" t="s">
        <v>84</v>
      </c>
      <c r="AY221" s="16" t="s">
        <v>120</v>
      </c>
      <c r="BE221" s="217">
        <f>IF(N221="základní",J221,0)</f>
        <v>0</v>
      </c>
      <c r="BF221" s="217">
        <f>IF(N221="snížená",J221,0)</f>
        <v>0</v>
      </c>
      <c r="BG221" s="217">
        <f>IF(N221="zákl. přenesená",J221,0)</f>
        <v>0</v>
      </c>
      <c r="BH221" s="217">
        <f>IF(N221="sníž. přenesená",J221,0)</f>
        <v>0</v>
      </c>
      <c r="BI221" s="217">
        <f>IF(N221="nulová",J221,0)</f>
        <v>0</v>
      </c>
      <c r="BJ221" s="16" t="s">
        <v>81</v>
      </c>
      <c r="BK221" s="217">
        <f>ROUND(I221*H221,2)</f>
        <v>0</v>
      </c>
      <c r="BL221" s="16" t="s">
        <v>126</v>
      </c>
      <c r="BM221" s="216" t="s">
        <v>386</v>
      </c>
    </row>
    <row r="222" s="13" customFormat="1">
      <c r="A222" s="13"/>
      <c r="B222" s="223"/>
      <c r="C222" s="224"/>
      <c r="D222" s="225" t="s">
        <v>130</v>
      </c>
      <c r="E222" s="226" t="s">
        <v>19</v>
      </c>
      <c r="F222" s="227" t="s">
        <v>387</v>
      </c>
      <c r="G222" s="224"/>
      <c r="H222" s="228">
        <v>6.5</v>
      </c>
      <c r="I222" s="229"/>
      <c r="J222" s="224"/>
      <c r="K222" s="224"/>
      <c r="L222" s="230"/>
      <c r="M222" s="231"/>
      <c r="N222" s="232"/>
      <c r="O222" s="232"/>
      <c r="P222" s="232"/>
      <c r="Q222" s="232"/>
      <c r="R222" s="232"/>
      <c r="S222" s="232"/>
      <c r="T222" s="23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4" t="s">
        <v>130</v>
      </c>
      <c r="AU222" s="234" t="s">
        <v>84</v>
      </c>
      <c r="AV222" s="13" t="s">
        <v>84</v>
      </c>
      <c r="AW222" s="13" t="s">
        <v>33</v>
      </c>
      <c r="AX222" s="13" t="s">
        <v>81</v>
      </c>
      <c r="AY222" s="234" t="s">
        <v>120</v>
      </c>
    </row>
    <row r="223" s="2" customFormat="1" ht="16.5" customHeight="1">
      <c r="A223" s="37"/>
      <c r="B223" s="38"/>
      <c r="C223" s="204" t="s">
        <v>388</v>
      </c>
      <c r="D223" s="204" t="s">
        <v>122</v>
      </c>
      <c r="E223" s="205" t="s">
        <v>389</v>
      </c>
      <c r="F223" s="206" t="s">
        <v>390</v>
      </c>
      <c r="G223" s="207" t="s">
        <v>355</v>
      </c>
      <c r="H223" s="208">
        <v>1</v>
      </c>
      <c r="I223" s="209"/>
      <c r="J223" s="210">
        <f>ROUND(I223*H223,2)</f>
        <v>0</v>
      </c>
      <c r="K223" s="211"/>
      <c r="L223" s="43"/>
      <c r="M223" s="212" t="s">
        <v>19</v>
      </c>
      <c r="N223" s="213" t="s">
        <v>44</v>
      </c>
      <c r="O223" s="83"/>
      <c r="P223" s="214">
        <f>O223*H223</f>
        <v>0</v>
      </c>
      <c r="Q223" s="214">
        <v>1.12181</v>
      </c>
      <c r="R223" s="214">
        <f>Q223*H223</f>
        <v>1.12181</v>
      </c>
      <c r="S223" s="214">
        <v>0</v>
      </c>
      <c r="T223" s="215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16" t="s">
        <v>126</v>
      </c>
      <c r="AT223" s="216" t="s">
        <v>122</v>
      </c>
      <c r="AU223" s="216" t="s">
        <v>84</v>
      </c>
      <c r="AY223" s="16" t="s">
        <v>120</v>
      </c>
      <c r="BE223" s="217">
        <f>IF(N223="základní",J223,0)</f>
        <v>0</v>
      </c>
      <c r="BF223" s="217">
        <f>IF(N223="snížená",J223,0)</f>
        <v>0</v>
      </c>
      <c r="BG223" s="217">
        <f>IF(N223="zákl. přenesená",J223,0)</f>
        <v>0</v>
      </c>
      <c r="BH223" s="217">
        <f>IF(N223="sníž. přenesená",J223,0)</f>
        <v>0</v>
      </c>
      <c r="BI223" s="217">
        <f>IF(N223="nulová",J223,0)</f>
        <v>0</v>
      </c>
      <c r="BJ223" s="16" t="s">
        <v>81</v>
      </c>
      <c r="BK223" s="217">
        <f>ROUND(I223*H223,2)</f>
        <v>0</v>
      </c>
      <c r="BL223" s="16" t="s">
        <v>126</v>
      </c>
      <c r="BM223" s="216" t="s">
        <v>391</v>
      </c>
    </row>
    <row r="224" s="13" customFormat="1">
      <c r="A224" s="13"/>
      <c r="B224" s="223"/>
      <c r="C224" s="224"/>
      <c r="D224" s="225" t="s">
        <v>130</v>
      </c>
      <c r="E224" s="226" t="s">
        <v>19</v>
      </c>
      <c r="F224" s="227" t="s">
        <v>81</v>
      </c>
      <c r="G224" s="224"/>
      <c r="H224" s="228">
        <v>1</v>
      </c>
      <c r="I224" s="229"/>
      <c r="J224" s="224"/>
      <c r="K224" s="224"/>
      <c r="L224" s="230"/>
      <c r="M224" s="231"/>
      <c r="N224" s="232"/>
      <c r="O224" s="232"/>
      <c r="P224" s="232"/>
      <c r="Q224" s="232"/>
      <c r="R224" s="232"/>
      <c r="S224" s="232"/>
      <c r="T224" s="23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4" t="s">
        <v>130</v>
      </c>
      <c r="AU224" s="234" t="s">
        <v>84</v>
      </c>
      <c r="AV224" s="13" t="s">
        <v>84</v>
      </c>
      <c r="AW224" s="13" t="s">
        <v>33</v>
      </c>
      <c r="AX224" s="13" t="s">
        <v>81</v>
      </c>
      <c r="AY224" s="234" t="s">
        <v>120</v>
      </c>
    </row>
    <row r="225" s="2" customFormat="1" ht="24.15" customHeight="1">
      <c r="A225" s="37"/>
      <c r="B225" s="38"/>
      <c r="C225" s="204" t="s">
        <v>392</v>
      </c>
      <c r="D225" s="204" t="s">
        <v>122</v>
      </c>
      <c r="E225" s="205" t="s">
        <v>393</v>
      </c>
      <c r="F225" s="206" t="s">
        <v>394</v>
      </c>
      <c r="G225" s="207" t="s">
        <v>134</v>
      </c>
      <c r="H225" s="208">
        <v>200</v>
      </c>
      <c r="I225" s="209"/>
      <c r="J225" s="210">
        <f>ROUND(I225*H225,2)</f>
        <v>0</v>
      </c>
      <c r="K225" s="211"/>
      <c r="L225" s="43"/>
      <c r="M225" s="212" t="s">
        <v>19</v>
      </c>
      <c r="N225" s="213" t="s">
        <v>44</v>
      </c>
      <c r="O225" s="83"/>
      <c r="P225" s="214">
        <f>O225*H225</f>
        <v>0</v>
      </c>
      <c r="Q225" s="214">
        <v>0.22656999999999999</v>
      </c>
      <c r="R225" s="214">
        <f>Q225*H225</f>
        <v>45.314</v>
      </c>
      <c r="S225" s="214">
        <v>0</v>
      </c>
      <c r="T225" s="215">
        <f>S225*H225</f>
        <v>0</v>
      </c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R225" s="216" t="s">
        <v>126</v>
      </c>
      <c r="AT225" s="216" t="s">
        <v>122</v>
      </c>
      <c r="AU225" s="216" t="s">
        <v>84</v>
      </c>
      <c r="AY225" s="16" t="s">
        <v>120</v>
      </c>
      <c r="BE225" s="217">
        <f>IF(N225="základní",J225,0)</f>
        <v>0</v>
      </c>
      <c r="BF225" s="217">
        <f>IF(N225="snížená",J225,0)</f>
        <v>0</v>
      </c>
      <c r="BG225" s="217">
        <f>IF(N225="zákl. přenesená",J225,0)</f>
        <v>0</v>
      </c>
      <c r="BH225" s="217">
        <f>IF(N225="sníž. přenesená",J225,0)</f>
        <v>0</v>
      </c>
      <c r="BI225" s="217">
        <f>IF(N225="nulová",J225,0)</f>
        <v>0</v>
      </c>
      <c r="BJ225" s="16" t="s">
        <v>81</v>
      </c>
      <c r="BK225" s="217">
        <f>ROUND(I225*H225,2)</f>
        <v>0</v>
      </c>
      <c r="BL225" s="16" t="s">
        <v>126</v>
      </c>
      <c r="BM225" s="216" t="s">
        <v>395</v>
      </c>
    </row>
    <row r="226" s="13" customFormat="1">
      <c r="A226" s="13"/>
      <c r="B226" s="223"/>
      <c r="C226" s="224"/>
      <c r="D226" s="225" t="s">
        <v>130</v>
      </c>
      <c r="E226" s="226" t="s">
        <v>19</v>
      </c>
      <c r="F226" s="227" t="s">
        <v>396</v>
      </c>
      <c r="G226" s="224"/>
      <c r="H226" s="228">
        <v>200</v>
      </c>
      <c r="I226" s="229"/>
      <c r="J226" s="224"/>
      <c r="K226" s="224"/>
      <c r="L226" s="230"/>
      <c r="M226" s="231"/>
      <c r="N226" s="232"/>
      <c r="O226" s="232"/>
      <c r="P226" s="232"/>
      <c r="Q226" s="232"/>
      <c r="R226" s="232"/>
      <c r="S226" s="232"/>
      <c r="T226" s="23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34" t="s">
        <v>130</v>
      </c>
      <c r="AU226" s="234" t="s">
        <v>84</v>
      </c>
      <c r="AV226" s="13" t="s">
        <v>84</v>
      </c>
      <c r="AW226" s="13" t="s">
        <v>33</v>
      </c>
      <c r="AX226" s="13" t="s">
        <v>81</v>
      </c>
      <c r="AY226" s="234" t="s">
        <v>120</v>
      </c>
    </row>
    <row r="227" s="2" customFormat="1" ht="24.15" customHeight="1">
      <c r="A227" s="37"/>
      <c r="B227" s="38"/>
      <c r="C227" s="204" t="s">
        <v>397</v>
      </c>
      <c r="D227" s="204" t="s">
        <v>122</v>
      </c>
      <c r="E227" s="205" t="s">
        <v>398</v>
      </c>
      <c r="F227" s="206" t="s">
        <v>399</v>
      </c>
      <c r="G227" s="207" t="s">
        <v>125</v>
      </c>
      <c r="H227" s="208">
        <v>200</v>
      </c>
      <c r="I227" s="209"/>
      <c r="J227" s="210">
        <f>ROUND(I227*H227,2)</f>
        <v>0</v>
      </c>
      <c r="K227" s="211"/>
      <c r="L227" s="43"/>
      <c r="M227" s="212" t="s">
        <v>19</v>
      </c>
      <c r="N227" s="213" t="s">
        <v>44</v>
      </c>
      <c r="O227" s="83"/>
      <c r="P227" s="214">
        <f>O227*H227</f>
        <v>0</v>
      </c>
      <c r="Q227" s="214">
        <v>0.00010000000000000001</v>
      </c>
      <c r="R227" s="214">
        <f>Q227*H227</f>
        <v>0.02</v>
      </c>
      <c r="S227" s="214">
        <v>0</v>
      </c>
      <c r="T227" s="215">
        <f>S227*H227</f>
        <v>0</v>
      </c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R227" s="216" t="s">
        <v>126</v>
      </c>
      <c r="AT227" s="216" t="s">
        <v>122</v>
      </c>
      <c r="AU227" s="216" t="s">
        <v>84</v>
      </c>
      <c r="AY227" s="16" t="s">
        <v>120</v>
      </c>
      <c r="BE227" s="217">
        <f>IF(N227="základní",J227,0)</f>
        <v>0</v>
      </c>
      <c r="BF227" s="217">
        <f>IF(N227="snížená",J227,0)</f>
        <v>0</v>
      </c>
      <c r="BG227" s="217">
        <f>IF(N227="zákl. přenesená",J227,0)</f>
        <v>0</v>
      </c>
      <c r="BH227" s="217">
        <f>IF(N227="sníž. přenesená",J227,0)</f>
        <v>0</v>
      </c>
      <c r="BI227" s="217">
        <f>IF(N227="nulová",J227,0)</f>
        <v>0</v>
      </c>
      <c r="BJ227" s="16" t="s">
        <v>81</v>
      </c>
      <c r="BK227" s="217">
        <f>ROUND(I227*H227,2)</f>
        <v>0</v>
      </c>
      <c r="BL227" s="16" t="s">
        <v>126</v>
      </c>
      <c r="BM227" s="216" t="s">
        <v>400</v>
      </c>
    </row>
    <row r="228" s="2" customFormat="1">
      <c r="A228" s="37"/>
      <c r="B228" s="38"/>
      <c r="C228" s="39"/>
      <c r="D228" s="218" t="s">
        <v>128</v>
      </c>
      <c r="E228" s="39"/>
      <c r="F228" s="219" t="s">
        <v>401</v>
      </c>
      <c r="G228" s="39"/>
      <c r="H228" s="39"/>
      <c r="I228" s="220"/>
      <c r="J228" s="39"/>
      <c r="K228" s="39"/>
      <c r="L228" s="43"/>
      <c r="M228" s="221"/>
      <c r="N228" s="222"/>
      <c r="O228" s="83"/>
      <c r="P228" s="83"/>
      <c r="Q228" s="83"/>
      <c r="R228" s="83"/>
      <c r="S228" s="83"/>
      <c r="T228" s="84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T228" s="16" t="s">
        <v>128</v>
      </c>
      <c r="AU228" s="16" t="s">
        <v>84</v>
      </c>
    </row>
    <row r="229" s="2" customFormat="1">
      <c r="A229" s="37"/>
      <c r="B229" s="38"/>
      <c r="C229" s="39"/>
      <c r="D229" s="225" t="s">
        <v>147</v>
      </c>
      <c r="E229" s="39"/>
      <c r="F229" s="235" t="s">
        <v>402</v>
      </c>
      <c r="G229" s="39"/>
      <c r="H229" s="39"/>
      <c r="I229" s="220"/>
      <c r="J229" s="39"/>
      <c r="K229" s="39"/>
      <c r="L229" s="43"/>
      <c r="M229" s="221"/>
      <c r="N229" s="222"/>
      <c r="O229" s="83"/>
      <c r="P229" s="83"/>
      <c r="Q229" s="83"/>
      <c r="R229" s="83"/>
      <c r="S229" s="83"/>
      <c r="T229" s="84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16" t="s">
        <v>147</v>
      </c>
      <c r="AU229" s="16" t="s">
        <v>84</v>
      </c>
    </row>
    <row r="230" s="13" customFormat="1">
      <c r="A230" s="13"/>
      <c r="B230" s="223"/>
      <c r="C230" s="224"/>
      <c r="D230" s="225" t="s">
        <v>130</v>
      </c>
      <c r="E230" s="226" t="s">
        <v>19</v>
      </c>
      <c r="F230" s="227" t="s">
        <v>396</v>
      </c>
      <c r="G230" s="224"/>
      <c r="H230" s="228">
        <v>200</v>
      </c>
      <c r="I230" s="229"/>
      <c r="J230" s="224"/>
      <c r="K230" s="224"/>
      <c r="L230" s="230"/>
      <c r="M230" s="231"/>
      <c r="N230" s="232"/>
      <c r="O230" s="232"/>
      <c r="P230" s="232"/>
      <c r="Q230" s="232"/>
      <c r="R230" s="232"/>
      <c r="S230" s="232"/>
      <c r="T230" s="23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34" t="s">
        <v>130</v>
      </c>
      <c r="AU230" s="234" t="s">
        <v>84</v>
      </c>
      <c r="AV230" s="13" t="s">
        <v>84</v>
      </c>
      <c r="AW230" s="13" t="s">
        <v>33</v>
      </c>
      <c r="AX230" s="13" t="s">
        <v>81</v>
      </c>
      <c r="AY230" s="234" t="s">
        <v>120</v>
      </c>
    </row>
    <row r="231" s="12" customFormat="1" ht="22.8" customHeight="1">
      <c r="A231" s="12"/>
      <c r="B231" s="188"/>
      <c r="C231" s="189"/>
      <c r="D231" s="190" t="s">
        <v>72</v>
      </c>
      <c r="E231" s="202" t="s">
        <v>174</v>
      </c>
      <c r="F231" s="202" t="s">
        <v>403</v>
      </c>
      <c r="G231" s="189"/>
      <c r="H231" s="189"/>
      <c r="I231" s="192"/>
      <c r="J231" s="203">
        <f>BK231</f>
        <v>0</v>
      </c>
      <c r="K231" s="189"/>
      <c r="L231" s="194"/>
      <c r="M231" s="195"/>
      <c r="N231" s="196"/>
      <c r="O231" s="196"/>
      <c r="P231" s="197">
        <f>SUM(P232:P271)</f>
        <v>0</v>
      </c>
      <c r="Q231" s="196"/>
      <c r="R231" s="197">
        <f>SUM(R232:R271)</f>
        <v>0.25234999999999996</v>
      </c>
      <c r="S231" s="196"/>
      <c r="T231" s="198">
        <f>SUM(T232:T271)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199" t="s">
        <v>81</v>
      </c>
      <c r="AT231" s="200" t="s">
        <v>72</v>
      </c>
      <c r="AU231" s="200" t="s">
        <v>81</v>
      </c>
      <c r="AY231" s="199" t="s">
        <v>120</v>
      </c>
      <c r="BK231" s="201">
        <f>SUM(BK232:BK271)</f>
        <v>0</v>
      </c>
    </row>
    <row r="232" s="2" customFormat="1" ht="16.5" customHeight="1">
      <c r="A232" s="37"/>
      <c r="B232" s="38"/>
      <c r="C232" s="204" t="s">
        <v>404</v>
      </c>
      <c r="D232" s="204" t="s">
        <v>122</v>
      </c>
      <c r="E232" s="205" t="s">
        <v>405</v>
      </c>
      <c r="F232" s="206" t="s">
        <v>406</v>
      </c>
      <c r="G232" s="207" t="s">
        <v>355</v>
      </c>
      <c r="H232" s="208">
        <v>1</v>
      </c>
      <c r="I232" s="209"/>
      <c r="J232" s="210">
        <f>ROUND(I232*H232,2)</f>
        <v>0</v>
      </c>
      <c r="K232" s="211"/>
      <c r="L232" s="43"/>
      <c r="M232" s="212" t="s">
        <v>19</v>
      </c>
      <c r="N232" s="213" t="s">
        <v>44</v>
      </c>
      <c r="O232" s="83"/>
      <c r="P232" s="214">
        <f>O232*H232</f>
        <v>0</v>
      </c>
      <c r="Q232" s="214">
        <v>0</v>
      </c>
      <c r="R232" s="214">
        <f>Q232*H232</f>
        <v>0</v>
      </c>
      <c r="S232" s="214">
        <v>0</v>
      </c>
      <c r="T232" s="215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16" t="s">
        <v>126</v>
      </c>
      <c r="AT232" s="216" t="s">
        <v>122</v>
      </c>
      <c r="AU232" s="216" t="s">
        <v>84</v>
      </c>
      <c r="AY232" s="16" t="s">
        <v>120</v>
      </c>
      <c r="BE232" s="217">
        <f>IF(N232="základní",J232,0)</f>
        <v>0</v>
      </c>
      <c r="BF232" s="217">
        <f>IF(N232="snížená",J232,0)</f>
        <v>0</v>
      </c>
      <c r="BG232" s="217">
        <f>IF(N232="zákl. přenesená",J232,0)</f>
        <v>0</v>
      </c>
      <c r="BH232" s="217">
        <f>IF(N232="sníž. přenesená",J232,0)</f>
        <v>0</v>
      </c>
      <c r="BI232" s="217">
        <f>IF(N232="nulová",J232,0)</f>
        <v>0</v>
      </c>
      <c r="BJ232" s="16" t="s">
        <v>81</v>
      </c>
      <c r="BK232" s="217">
        <f>ROUND(I232*H232,2)</f>
        <v>0</v>
      </c>
      <c r="BL232" s="16" t="s">
        <v>126</v>
      </c>
      <c r="BM232" s="216" t="s">
        <v>407</v>
      </c>
    </row>
    <row r="233" s="2" customFormat="1">
      <c r="A233" s="37"/>
      <c r="B233" s="38"/>
      <c r="C233" s="39"/>
      <c r="D233" s="218" t="s">
        <v>128</v>
      </c>
      <c r="E233" s="39"/>
      <c r="F233" s="219" t="s">
        <v>408</v>
      </c>
      <c r="G233" s="39"/>
      <c r="H233" s="39"/>
      <c r="I233" s="220"/>
      <c r="J233" s="39"/>
      <c r="K233" s="39"/>
      <c r="L233" s="43"/>
      <c r="M233" s="221"/>
      <c r="N233" s="222"/>
      <c r="O233" s="83"/>
      <c r="P233" s="83"/>
      <c r="Q233" s="83"/>
      <c r="R233" s="83"/>
      <c r="S233" s="83"/>
      <c r="T233" s="84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T233" s="16" t="s">
        <v>128</v>
      </c>
      <c r="AU233" s="16" t="s">
        <v>84</v>
      </c>
    </row>
    <row r="234" s="13" customFormat="1">
      <c r="A234" s="13"/>
      <c r="B234" s="223"/>
      <c r="C234" s="224"/>
      <c r="D234" s="225" t="s">
        <v>130</v>
      </c>
      <c r="E234" s="226" t="s">
        <v>19</v>
      </c>
      <c r="F234" s="227" t="s">
        <v>81</v>
      </c>
      <c r="G234" s="224"/>
      <c r="H234" s="228">
        <v>1</v>
      </c>
      <c r="I234" s="229"/>
      <c r="J234" s="224"/>
      <c r="K234" s="224"/>
      <c r="L234" s="230"/>
      <c r="M234" s="231"/>
      <c r="N234" s="232"/>
      <c r="O234" s="232"/>
      <c r="P234" s="232"/>
      <c r="Q234" s="232"/>
      <c r="R234" s="232"/>
      <c r="S234" s="232"/>
      <c r="T234" s="23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4" t="s">
        <v>130</v>
      </c>
      <c r="AU234" s="234" t="s">
        <v>84</v>
      </c>
      <c r="AV234" s="13" t="s">
        <v>84</v>
      </c>
      <c r="AW234" s="13" t="s">
        <v>33</v>
      </c>
      <c r="AX234" s="13" t="s">
        <v>81</v>
      </c>
      <c r="AY234" s="234" t="s">
        <v>120</v>
      </c>
    </row>
    <row r="235" s="2" customFormat="1" ht="16.5" customHeight="1">
      <c r="A235" s="37"/>
      <c r="B235" s="38"/>
      <c r="C235" s="204" t="s">
        <v>409</v>
      </c>
      <c r="D235" s="204" t="s">
        <v>122</v>
      </c>
      <c r="E235" s="205" t="s">
        <v>410</v>
      </c>
      <c r="F235" s="206" t="s">
        <v>411</v>
      </c>
      <c r="G235" s="207" t="s">
        <v>355</v>
      </c>
      <c r="H235" s="208">
        <v>3</v>
      </c>
      <c r="I235" s="209"/>
      <c r="J235" s="210">
        <f>ROUND(I235*H235,2)</f>
        <v>0</v>
      </c>
      <c r="K235" s="211"/>
      <c r="L235" s="43"/>
      <c r="M235" s="212" t="s">
        <v>19</v>
      </c>
      <c r="N235" s="213" t="s">
        <v>44</v>
      </c>
      <c r="O235" s="83"/>
      <c r="P235" s="214">
        <f>O235*H235</f>
        <v>0</v>
      </c>
      <c r="Q235" s="214">
        <v>0.00069999999999999999</v>
      </c>
      <c r="R235" s="214">
        <f>Q235*H235</f>
        <v>0.0020999999999999999</v>
      </c>
      <c r="S235" s="214">
        <v>0</v>
      </c>
      <c r="T235" s="215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16" t="s">
        <v>126</v>
      </c>
      <c r="AT235" s="216" t="s">
        <v>122</v>
      </c>
      <c r="AU235" s="216" t="s">
        <v>84</v>
      </c>
      <c r="AY235" s="16" t="s">
        <v>120</v>
      </c>
      <c r="BE235" s="217">
        <f>IF(N235="základní",J235,0)</f>
        <v>0</v>
      </c>
      <c r="BF235" s="217">
        <f>IF(N235="snížená",J235,0)</f>
        <v>0</v>
      </c>
      <c r="BG235" s="217">
        <f>IF(N235="zákl. přenesená",J235,0)</f>
        <v>0</v>
      </c>
      <c r="BH235" s="217">
        <f>IF(N235="sníž. přenesená",J235,0)</f>
        <v>0</v>
      </c>
      <c r="BI235" s="217">
        <f>IF(N235="nulová",J235,0)</f>
        <v>0</v>
      </c>
      <c r="BJ235" s="16" t="s">
        <v>81</v>
      </c>
      <c r="BK235" s="217">
        <f>ROUND(I235*H235,2)</f>
        <v>0</v>
      </c>
      <c r="BL235" s="16" t="s">
        <v>126</v>
      </c>
      <c r="BM235" s="216" t="s">
        <v>412</v>
      </c>
    </row>
    <row r="236" s="2" customFormat="1">
      <c r="A236" s="37"/>
      <c r="B236" s="38"/>
      <c r="C236" s="39"/>
      <c r="D236" s="218" t="s">
        <v>128</v>
      </c>
      <c r="E236" s="39"/>
      <c r="F236" s="219" t="s">
        <v>413</v>
      </c>
      <c r="G236" s="39"/>
      <c r="H236" s="39"/>
      <c r="I236" s="220"/>
      <c r="J236" s="39"/>
      <c r="K236" s="39"/>
      <c r="L236" s="43"/>
      <c r="M236" s="221"/>
      <c r="N236" s="222"/>
      <c r="O236" s="83"/>
      <c r="P236" s="83"/>
      <c r="Q236" s="83"/>
      <c r="R236" s="83"/>
      <c r="S236" s="83"/>
      <c r="T236" s="84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16" t="s">
        <v>128</v>
      </c>
      <c r="AU236" s="16" t="s">
        <v>84</v>
      </c>
    </row>
    <row r="237" s="13" customFormat="1">
      <c r="A237" s="13"/>
      <c r="B237" s="223"/>
      <c r="C237" s="224"/>
      <c r="D237" s="225" t="s">
        <v>130</v>
      </c>
      <c r="E237" s="226" t="s">
        <v>19</v>
      </c>
      <c r="F237" s="227" t="s">
        <v>137</v>
      </c>
      <c r="G237" s="224"/>
      <c r="H237" s="228">
        <v>3</v>
      </c>
      <c r="I237" s="229"/>
      <c r="J237" s="224"/>
      <c r="K237" s="224"/>
      <c r="L237" s="230"/>
      <c r="M237" s="231"/>
      <c r="N237" s="232"/>
      <c r="O237" s="232"/>
      <c r="P237" s="232"/>
      <c r="Q237" s="232"/>
      <c r="R237" s="232"/>
      <c r="S237" s="232"/>
      <c r="T237" s="23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34" t="s">
        <v>130</v>
      </c>
      <c r="AU237" s="234" t="s">
        <v>84</v>
      </c>
      <c r="AV237" s="13" t="s">
        <v>84</v>
      </c>
      <c r="AW237" s="13" t="s">
        <v>33</v>
      </c>
      <c r="AX237" s="13" t="s">
        <v>81</v>
      </c>
      <c r="AY237" s="234" t="s">
        <v>120</v>
      </c>
    </row>
    <row r="238" s="2" customFormat="1" ht="16.5" customHeight="1">
      <c r="A238" s="37"/>
      <c r="B238" s="38"/>
      <c r="C238" s="236" t="s">
        <v>142</v>
      </c>
      <c r="D238" s="236" t="s">
        <v>232</v>
      </c>
      <c r="E238" s="237" t="s">
        <v>414</v>
      </c>
      <c r="F238" s="238" t="s">
        <v>415</v>
      </c>
      <c r="G238" s="239" t="s">
        <v>355</v>
      </c>
      <c r="H238" s="240">
        <v>1</v>
      </c>
      <c r="I238" s="241"/>
      <c r="J238" s="242">
        <f>ROUND(I238*H238,2)</f>
        <v>0</v>
      </c>
      <c r="K238" s="243"/>
      <c r="L238" s="244"/>
      <c r="M238" s="245" t="s">
        <v>19</v>
      </c>
      <c r="N238" s="246" t="s">
        <v>44</v>
      </c>
      <c r="O238" s="83"/>
      <c r="P238" s="214">
        <f>O238*H238</f>
        <v>0</v>
      </c>
      <c r="Q238" s="214">
        <v>0.0089999999999999993</v>
      </c>
      <c r="R238" s="214">
        <f>Q238*H238</f>
        <v>0.0089999999999999993</v>
      </c>
      <c r="S238" s="214">
        <v>0</v>
      </c>
      <c r="T238" s="215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216" t="s">
        <v>170</v>
      </c>
      <c r="AT238" s="216" t="s">
        <v>232</v>
      </c>
      <c r="AU238" s="216" t="s">
        <v>84</v>
      </c>
      <c r="AY238" s="16" t="s">
        <v>120</v>
      </c>
      <c r="BE238" s="217">
        <f>IF(N238="základní",J238,0)</f>
        <v>0</v>
      </c>
      <c r="BF238" s="217">
        <f>IF(N238="snížená",J238,0)</f>
        <v>0</v>
      </c>
      <c r="BG238" s="217">
        <f>IF(N238="zákl. přenesená",J238,0)</f>
        <v>0</v>
      </c>
      <c r="BH238" s="217">
        <f>IF(N238="sníž. přenesená",J238,0)</f>
        <v>0</v>
      </c>
      <c r="BI238" s="217">
        <f>IF(N238="nulová",J238,0)</f>
        <v>0</v>
      </c>
      <c r="BJ238" s="16" t="s">
        <v>81</v>
      </c>
      <c r="BK238" s="217">
        <f>ROUND(I238*H238,2)</f>
        <v>0</v>
      </c>
      <c r="BL238" s="16" t="s">
        <v>126</v>
      </c>
      <c r="BM238" s="216" t="s">
        <v>416</v>
      </c>
    </row>
    <row r="239" s="13" customFormat="1">
      <c r="A239" s="13"/>
      <c r="B239" s="223"/>
      <c r="C239" s="224"/>
      <c r="D239" s="225" t="s">
        <v>130</v>
      </c>
      <c r="E239" s="226" t="s">
        <v>19</v>
      </c>
      <c r="F239" s="227" t="s">
        <v>81</v>
      </c>
      <c r="G239" s="224"/>
      <c r="H239" s="228">
        <v>1</v>
      </c>
      <c r="I239" s="229"/>
      <c r="J239" s="224"/>
      <c r="K239" s="224"/>
      <c r="L239" s="230"/>
      <c r="M239" s="231"/>
      <c r="N239" s="232"/>
      <c r="O239" s="232"/>
      <c r="P239" s="232"/>
      <c r="Q239" s="232"/>
      <c r="R239" s="232"/>
      <c r="S239" s="232"/>
      <c r="T239" s="23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4" t="s">
        <v>130</v>
      </c>
      <c r="AU239" s="234" t="s">
        <v>84</v>
      </c>
      <c r="AV239" s="13" t="s">
        <v>84</v>
      </c>
      <c r="AW239" s="13" t="s">
        <v>33</v>
      </c>
      <c r="AX239" s="13" t="s">
        <v>81</v>
      </c>
      <c r="AY239" s="234" t="s">
        <v>120</v>
      </c>
    </row>
    <row r="240" s="2" customFormat="1" ht="16.5" customHeight="1">
      <c r="A240" s="37"/>
      <c r="B240" s="38"/>
      <c r="C240" s="236" t="s">
        <v>417</v>
      </c>
      <c r="D240" s="236" t="s">
        <v>232</v>
      </c>
      <c r="E240" s="237" t="s">
        <v>418</v>
      </c>
      <c r="F240" s="238" t="s">
        <v>419</v>
      </c>
      <c r="G240" s="239" t="s">
        <v>355</v>
      </c>
      <c r="H240" s="240">
        <v>1</v>
      </c>
      <c r="I240" s="241"/>
      <c r="J240" s="242">
        <f>ROUND(I240*H240,2)</f>
        <v>0</v>
      </c>
      <c r="K240" s="243"/>
      <c r="L240" s="244"/>
      <c r="M240" s="245" t="s">
        <v>19</v>
      </c>
      <c r="N240" s="246" t="s">
        <v>44</v>
      </c>
      <c r="O240" s="83"/>
      <c r="P240" s="214">
        <f>O240*H240</f>
        <v>0</v>
      </c>
      <c r="Q240" s="214">
        <v>0.0012999999999999999</v>
      </c>
      <c r="R240" s="214">
        <f>Q240*H240</f>
        <v>0.0012999999999999999</v>
      </c>
      <c r="S240" s="214">
        <v>0</v>
      </c>
      <c r="T240" s="215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216" t="s">
        <v>170</v>
      </c>
      <c r="AT240" s="216" t="s">
        <v>232</v>
      </c>
      <c r="AU240" s="216" t="s">
        <v>84</v>
      </c>
      <c r="AY240" s="16" t="s">
        <v>120</v>
      </c>
      <c r="BE240" s="217">
        <f>IF(N240="základní",J240,0)</f>
        <v>0</v>
      </c>
      <c r="BF240" s="217">
        <f>IF(N240="snížená",J240,0)</f>
        <v>0</v>
      </c>
      <c r="BG240" s="217">
        <f>IF(N240="zákl. přenesená",J240,0)</f>
        <v>0</v>
      </c>
      <c r="BH240" s="217">
        <f>IF(N240="sníž. přenesená",J240,0)</f>
        <v>0</v>
      </c>
      <c r="BI240" s="217">
        <f>IF(N240="nulová",J240,0)</f>
        <v>0</v>
      </c>
      <c r="BJ240" s="16" t="s">
        <v>81</v>
      </c>
      <c r="BK240" s="217">
        <f>ROUND(I240*H240,2)</f>
        <v>0</v>
      </c>
      <c r="BL240" s="16" t="s">
        <v>126</v>
      </c>
      <c r="BM240" s="216" t="s">
        <v>420</v>
      </c>
    </row>
    <row r="241" s="13" customFormat="1">
      <c r="A241" s="13"/>
      <c r="B241" s="223"/>
      <c r="C241" s="224"/>
      <c r="D241" s="225" t="s">
        <v>130</v>
      </c>
      <c r="E241" s="226" t="s">
        <v>19</v>
      </c>
      <c r="F241" s="227" t="s">
        <v>81</v>
      </c>
      <c r="G241" s="224"/>
      <c r="H241" s="228">
        <v>1</v>
      </c>
      <c r="I241" s="229"/>
      <c r="J241" s="224"/>
      <c r="K241" s="224"/>
      <c r="L241" s="230"/>
      <c r="M241" s="231"/>
      <c r="N241" s="232"/>
      <c r="O241" s="232"/>
      <c r="P241" s="232"/>
      <c r="Q241" s="232"/>
      <c r="R241" s="232"/>
      <c r="S241" s="232"/>
      <c r="T241" s="23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4" t="s">
        <v>130</v>
      </c>
      <c r="AU241" s="234" t="s">
        <v>84</v>
      </c>
      <c r="AV241" s="13" t="s">
        <v>84</v>
      </c>
      <c r="AW241" s="13" t="s">
        <v>33</v>
      </c>
      <c r="AX241" s="13" t="s">
        <v>81</v>
      </c>
      <c r="AY241" s="234" t="s">
        <v>120</v>
      </c>
    </row>
    <row r="242" s="2" customFormat="1" ht="16.5" customHeight="1">
      <c r="A242" s="37"/>
      <c r="B242" s="38"/>
      <c r="C242" s="236" t="s">
        <v>421</v>
      </c>
      <c r="D242" s="236" t="s">
        <v>232</v>
      </c>
      <c r="E242" s="237" t="s">
        <v>422</v>
      </c>
      <c r="F242" s="238" t="s">
        <v>423</v>
      </c>
      <c r="G242" s="239" t="s">
        <v>355</v>
      </c>
      <c r="H242" s="240">
        <v>1</v>
      </c>
      <c r="I242" s="241"/>
      <c r="J242" s="242">
        <f>ROUND(I242*H242,2)</f>
        <v>0</v>
      </c>
      <c r="K242" s="243"/>
      <c r="L242" s="244"/>
      <c r="M242" s="245" t="s">
        <v>19</v>
      </c>
      <c r="N242" s="246" t="s">
        <v>44</v>
      </c>
      <c r="O242" s="83"/>
      <c r="P242" s="214">
        <f>O242*H242</f>
        <v>0</v>
      </c>
      <c r="Q242" s="214">
        <v>0.0025999999999999999</v>
      </c>
      <c r="R242" s="214">
        <f>Q242*H242</f>
        <v>0.0025999999999999999</v>
      </c>
      <c r="S242" s="214">
        <v>0</v>
      </c>
      <c r="T242" s="215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16" t="s">
        <v>170</v>
      </c>
      <c r="AT242" s="216" t="s">
        <v>232</v>
      </c>
      <c r="AU242" s="216" t="s">
        <v>84</v>
      </c>
      <c r="AY242" s="16" t="s">
        <v>120</v>
      </c>
      <c r="BE242" s="217">
        <f>IF(N242="základní",J242,0)</f>
        <v>0</v>
      </c>
      <c r="BF242" s="217">
        <f>IF(N242="snížená",J242,0)</f>
        <v>0</v>
      </c>
      <c r="BG242" s="217">
        <f>IF(N242="zákl. přenesená",J242,0)</f>
        <v>0</v>
      </c>
      <c r="BH242" s="217">
        <f>IF(N242="sníž. přenesená",J242,0)</f>
        <v>0</v>
      </c>
      <c r="BI242" s="217">
        <f>IF(N242="nulová",J242,0)</f>
        <v>0</v>
      </c>
      <c r="BJ242" s="16" t="s">
        <v>81</v>
      </c>
      <c r="BK242" s="217">
        <f>ROUND(I242*H242,2)</f>
        <v>0</v>
      </c>
      <c r="BL242" s="16" t="s">
        <v>126</v>
      </c>
      <c r="BM242" s="216" t="s">
        <v>424</v>
      </c>
    </row>
    <row r="243" s="13" customFormat="1">
      <c r="A243" s="13"/>
      <c r="B243" s="223"/>
      <c r="C243" s="224"/>
      <c r="D243" s="225" t="s">
        <v>130</v>
      </c>
      <c r="E243" s="226" t="s">
        <v>19</v>
      </c>
      <c r="F243" s="227" t="s">
        <v>81</v>
      </c>
      <c r="G243" s="224"/>
      <c r="H243" s="228">
        <v>1</v>
      </c>
      <c r="I243" s="229"/>
      <c r="J243" s="224"/>
      <c r="K243" s="224"/>
      <c r="L243" s="230"/>
      <c r="M243" s="231"/>
      <c r="N243" s="232"/>
      <c r="O243" s="232"/>
      <c r="P243" s="232"/>
      <c r="Q243" s="232"/>
      <c r="R243" s="232"/>
      <c r="S243" s="232"/>
      <c r="T243" s="23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4" t="s">
        <v>130</v>
      </c>
      <c r="AU243" s="234" t="s">
        <v>84</v>
      </c>
      <c r="AV243" s="13" t="s">
        <v>84</v>
      </c>
      <c r="AW243" s="13" t="s">
        <v>33</v>
      </c>
      <c r="AX243" s="13" t="s">
        <v>81</v>
      </c>
      <c r="AY243" s="234" t="s">
        <v>120</v>
      </c>
    </row>
    <row r="244" s="2" customFormat="1" ht="16.5" customHeight="1">
      <c r="A244" s="37"/>
      <c r="B244" s="38"/>
      <c r="C244" s="236" t="s">
        <v>425</v>
      </c>
      <c r="D244" s="236" t="s">
        <v>232</v>
      </c>
      <c r="E244" s="237" t="s">
        <v>426</v>
      </c>
      <c r="F244" s="238" t="s">
        <v>427</v>
      </c>
      <c r="G244" s="239" t="s">
        <v>355</v>
      </c>
      <c r="H244" s="240">
        <v>1</v>
      </c>
      <c r="I244" s="241"/>
      <c r="J244" s="242">
        <f>ROUND(I244*H244,2)</f>
        <v>0</v>
      </c>
      <c r="K244" s="243"/>
      <c r="L244" s="244"/>
      <c r="M244" s="245" t="s">
        <v>19</v>
      </c>
      <c r="N244" s="246" t="s">
        <v>44</v>
      </c>
      <c r="O244" s="83"/>
      <c r="P244" s="214">
        <f>O244*H244</f>
        <v>0</v>
      </c>
      <c r="Q244" s="214">
        <v>0.0040000000000000001</v>
      </c>
      <c r="R244" s="214">
        <f>Q244*H244</f>
        <v>0.0040000000000000001</v>
      </c>
      <c r="S244" s="214">
        <v>0</v>
      </c>
      <c r="T244" s="215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216" t="s">
        <v>170</v>
      </c>
      <c r="AT244" s="216" t="s">
        <v>232</v>
      </c>
      <c r="AU244" s="216" t="s">
        <v>84</v>
      </c>
      <c r="AY244" s="16" t="s">
        <v>120</v>
      </c>
      <c r="BE244" s="217">
        <f>IF(N244="základní",J244,0)</f>
        <v>0</v>
      </c>
      <c r="BF244" s="217">
        <f>IF(N244="snížená",J244,0)</f>
        <v>0</v>
      </c>
      <c r="BG244" s="217">
        <f>IF(N244="zákl. přenesená",J244,0)</f>
        <v>0</v>
      </c>
      <c r="BH244" s="217">
        <f>IF(N244="sníž. přenesená",J244,0)</f>
        <v>0</v>
      </c>
      <c r="BI244" s="217">
        <f>IF(N244="nulová",J244,0)</f>
        <v>0</v>
      </c>
      <c r="BJ244" s="16" t="s">
        <v>81</v>
      </c>
      <c r="BK244" s="217">
        <f>ROUND(I244*H244,2)</f>
        <v>0</v>
      </c>
      <c r="BL244" s="16" t="s">
        <v>126</v>
      </c>
      <c r="BM244" s="216" t="s">
        <v>428</v>
      </c>
    </row>
    <row r="245" s="13" customFormat="1">
      <c r="A245" s="13"/>
      <c r="B245" s="223"/>
      <c r="C245" s="224"/>
      <c r="D245" s="225" t="s">
        <v>130</v>
      </c>
      <c r="E245" s="226" t="s">
        <v>19</v>
      </c>
      <c r="F245" s="227" t="s">
        <v>81</v>
      </c>
      <c r="G245" s="224"/>
      <c r="H245" s="228">
        <v>1</v>
      </c>
      <c r="I245" s="229"/>
      <c r="J245" s="224"/>
      <c r="K245" s="224"/>
      <c r="L245" s="230"/>
      <c r="M245" s="231"/>
      <c r="N245" s="232"/>
      <c r="O245" s="232"/>
      <c r="P245" s="232"/>
      <c r="Q245" s="232"/>
      <c r="R245" s="232"/>
      <c r="S245" s="232"/>
      <c r="T245" s="23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4" t="s">
        <v>130</v>
      </c>
      <c r="AU245" s="234" t="s">
        <v>84</v>
      </c>
      <c r="AV245" s="13" t="s">
        <v>84</v>
      </c>
      <c r="AW245" s="13" t="s">
        <v>33</v>
      </c>
      <c r="AX245" s="13" t="s">
        <v>81</v>
      </c>
      <c r="AY245" s="234" t="s">
        <v>120</v>
      </c>
    </row>
    <row r="246" s="2" customFormat="1" ht="16.5" customHeight="1">
      <c r="A246" s="37"/>
      <c r="B246" s="38"/>
      <c r="C246" s="204" t="s">
        <v>429</v>
      </c>
      <c r="D246" s="204" t="s">
        <v>122</v>
      </c>
      <c r="E246" s="205" t="s">
        <v>430</v>
      </c>
      <c r="F246" s="206" t="s">
        <v>431</v>
      </c>
      <c r="G246" s="207" t="s">
        <v>355</v>
      </c>
      <c r="H246" s="208">
        <v>2</v>
      </c>
      <c r="I246" s="209"/>
      <c r="J246" s="210">
        <f>ROUND(I246*H246,2)</f>
        <v>0</v>
      </c>
      <c r="K246" s="211"/>
      <c r="L246" s="43"/>
      <c r="M246" s="212" t="s">
        <v>19</v>
      </c>
      <c r="N246" s="213" t="s">
        <v>44</v>
      </c>
      <c r="O246" s="83"/>
      <c r="P246" s="214">
        <f>O246*H246</f>
        <v>0</v>
      </c>
      <c r="Q246" s="214">
        <v>0.10940999999999999</v>
      </c>
      <c r="R246" s="214">
        <f>Q246*H246</f>
        <v>0.21881999999999999</v>
      </c>
      <c r="S246" s="214">
        <v>0</v>
      </c>
      <c r="T246" s="215">
        <f>S246*H246</f>
        <v>0</v>
      </c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R246" s="216" t="s">
        <v>126</v>
      </c>
      <c r="AT246" s="216" t="s">
        <v>122</v>
      </c>
      <c r="AU246" s="216" t="s">
        <v>84</v>
      </c>
      <c r="AY246" s="16" t="s">
        <v>120</v>
      </c>
      <c r="BE246" s="217">
        <f>IF(N246="základní",J246,0)</f>
        <v>0</v>
      </c>
      <c r="BF246" s="217">
        <f>IF(N246="snížená",J246,0)</f>
        <v>0</v>
      </c>
      <c r="BG246" s="217">
        <f>IF(N246="zákl. přenesená",J246,0)</f>
        <v>0</v>
      </c>
      <c r="BH246" s="217">
        <f>IF(N246="sníž. přenesená",J246,0)</f>
        <v>0</v>
      </c>
      <c r="BI246" s="217">
        <f>IF(N246="nulová",J246,0)</f>
        <v>0</v>
      </c>
      <c r="BJ246" s="16" t="s">
        <v>81</v>
      </c>
      <c r="BK246" s="217">
        <f>ROUND(I246*H246,2)</f>
        <v>0</v>
      </c>
      <c r="BL246" s="16" t="s">
        <v>126</v>
      </c>
      <c r="BM246" s="216" t="s">
        <v>432</v>
      </c>
    </row>
    <row r="247" s="2" customFormat="1">
      <c r="A247" s="37"/>
      <c r="B247" s="38"/>
      <c r="C247" s="39"/>
      <c r="D247" s="218" t="s">
        <v>128</v>
      </c>
      <c r="E247" s="39"/>
      <c r="F247" s="219" t="s">
        <v>433</v>
      </c>
      <c r="G247" s="39"/>
      <c r="H247" s="39"/>
      <c r="I247" s="220"/>
      <c r="J247" s="39"/>
      <c r="K247" s="39"/>
      <c r="L247" s="43"/>
      <c r="M247" s="221"/>
      <c r="N247" s="222"/>
      <c r="O247" s="83"/>
      <c r="P247" s="83"/>
      <c r="Q247" s="83"/>
      <c r="R247" s="83"/>
      <c r="S247" s="83"/>
      <c r="T247" s="84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T247" s="16" t="s">
        <v>128</v>
      </c>
      <c r="AU247" s="16" t="s">
        <v>84</v>
      </c>
    </row>
    <row r="248" s="13" customFormat="1">
      <c r="A248" s="13"/>
      <c r="B248" s="223"/>
      <c r="C248" s="224"/>
      <c r="D248" s="225" t="s">
        <v>130</v>
      </c>
      <c r="E248" s="226" t="s">
        <v>19</v>
      </c>
      <c r="F248" s="227" t="s">
        <v>84</v>
      </c>
      <c r="G248" s="224"/>
      <c r="H248" s="228">
        <v>2</v>
      </c>
      <c r="I248" s="229"/>
      <c r="J248" s="224"/>
      <c r="K248" s="224"/>
      <c r="L248" s="230"/>
      <c r="M248" s="231"/>
      <c r="N248" s="232"/>
      <c r="O248" s="232"/>
      <c r="P248" s="232"/>
      <c r="Q248" s="232"/>
      <c r="R248" s="232"/>
      <c r="S248" s="232"/>
      <c r="T248" s="23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4" t="s">
        <v>130</v>
      </c>
      <c r="AU248" s="234" t="s">
        <v>84</v>
      </c>
      <c r="AV248" s="13" t="s">
        <v>84</v>
      </c>
      <c r="AW248" s="13" t="s">
        <v>33</v>
      </c>
      <c r="AX248" s="13" t="s">
        <v>81</v>
      </c>
      <c r="AY248" s="234" t="s">
        <v>120</v>
      </c>
    </row>
    <row r="249" s="2" customFormat="1" ht="16.5" customHeight="1">
      <c r="A249" s="37"/>
      <c r="B249" s="38"/>
      <c r="C249" s="236" t="s">
        <v>434</v>
      </c>
      <c r="D249" s="236" t="s">
        <v>232</v>
      </c>
      <c r="E249" s="237" t="s">
        <v>435</v>
      </c>
      <c r="F249" s="238" t="s">
        <v>436</v>
      </c>
      <c r="G249" s="239" t="s">
        <v>355</v>
      </c>
      <c r="H249" s="240">
        <v>2</v>
      </c>
      <c r="I249" s="241"/>
      <c r="J249" s="242">
        <f>ROUND(I249*H249,2)</f>
        <v>0</v>
      </c>
      <c r="K249" s="243"/>
      <c r="L249" s="244"/>
      <c r="M249" s="245" t="s">
        <v>19</v>
      </c>
      <c r="N249" s="246" t="s">
        <v>44</v>
      </c>
      <c r="O249" s="83"/>
      <c r="P249" s="214">
        <f>O249*H249</f>
        <v>0</v>
      </c>
      <c r="Q249" s="214">
        <v>0.0061000000000000004</v>
      </c>
      <c r="R249" s="214">
        <f>Q249*H249</f>
        <v>0.012200000000000001</v>
      </c>
      <c r="S249" s="214">
        <v>0</v>
      </c>
      <c r="T249" s="215">
        <f>S249*H249</f>
        <v>0</v>
      </c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R249" s="216" t="s">
        <v>170</v>
      </c>
      <c r="AT249" s="216" t="s">
        <v>232</v>
      </c>
      <c r="AU249" s="216" t="s">
        <v>84</v>
      </c>
      <c r="AY249" s="16" t="s">
        <v>120</v>
      </c>
      <c r="BE249" s="217">
        <f>IF(N249="základní",J249,0)</f>
        <v>0</v>
      </c>
      <c r="BF249" s="217">
        <f>IF(N249="snížená",J249,0)</f>
        <v>0</v>
      </c>
      <c r="BG249" s="217">
        <f>IF(N249="zákl. přenesená",J249,0)</f>
        <v>0</v>
      </c>
      <c r="BH249" s="217">
        <f>IF(N249="sníž. přenesená",J249,0)</f>
        <v>0</v>
      </c>
      <c r="BI249" s="217">
        <f>IF(N249="nulová",J249,0)</f>
        <v>0</v>
      </c>
      <c r="BJ249" s="16" t="s">
        <v>81</v>
      </c>
      <c r="BK249" s="217">
        <f>ROUND(I249*H249,2)</f>
        <v>0</v>
      </c>
      <c r="BL249" s="16" t="s">
        <v>126</v>
      </c>
      <c r="BM249" s="216" t="s">
        <v>437</v>
      </c>
    </row>
    <row r="250" s="13" customFormat="1">
      <c r="A250" s="13"/>
      <c r="B250" s="223"/>
      <c r="C250" s="224"/>
      <c r="D250" s="225" t="s">
        <v>130</v>
      </c>
      <c r="E250" s="226" t="s">
        <v>19</v>
      </c>
      <c r="F250" s="227" t="s">
        <v>84</v>
      </c>
      <c r="G250" s="224"/>
      <c r="H250" s="228">
        <v>2</v>
      </c>
      <c r="I250" s="229"/>
      <c r="J250" s="224"/>
      <c r="K250" s="224"/>
      <c r="L250" s="230"/>
      <c r="M250" s="231"/>
      <c r="N250" s="232"/>
      <c r="O250" s="232"/>
      <c r="P250" s="232"/>
      <c r="Q250" s="232"/>
      <c r="R250" s="232"/>
      <c r="S250" s="232"/>
      <c r="T250" s="23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34" t="s">
        <v>130</v>
      </c>
      <c r="AU250" s="234" t="s">
        <v>84</v>
      </c>
      <c r="AV250" s="13" t="s">
        <v>84</v>
      </c>
      <c r="AW250" s="13" t="s">
        <v>33</v>
      </c>
      <c r="AX250" s="13" t="s">
        <v>81</v>
      </c>
      <c r="AY250" s="234" t="s">
        <v>120</v>
      </c>
    </row>
    <row r="251" s="2" customFormat="1" ht="21.75" customHeight="1">
      <c r="A251" s="37"/>
      <c r="B251" s="38"/>
      <c r="C251" s="204" t="s">
        <v>438</v>
      </c>
      <c r="D251" s="204" t="s">
        <v>122</v>
      </c>
      <c r="E251" s="205" t="s">
        <v>439</v>
      </c>
      <c r="F251" s="206" t="s">
        <v>440</v>
      </c>
      <c r="G251" s="207" t="s">
        <v>134</v>
      </c>
      <c r="H251" s="208">
        <v>13</v>
      </c>
      <c r="I251" s="209"/>
      <c r="J251" s="210">
        <f>ROUND(I251*H251,2)</f>
        <v>0</v>
      </c>
      <c r="K251" s="211"/>
      <c r="L251" s="43"/>
      <c r="M251" s="212" t="s">
        <v>19</v>
      </c>
      <c r="N251" s="213" t="s">
        <v>44</v>
      </c>
      <c r="O251" s="83"/>
      <c r="P251" s="214">
        <f>O251*H251</f>
        <v>0</v>
      </c>
      <c r="Q251" s="214">
        <v>4.0000000000000003E-05</v>
      </c>
      <c r="R251" s="214">
        <f>Q251*H251</f>
        <v>0.00052000000000000006</v>
      </c>
      <c r="S251" s="214">
        <v>0</v>
      </c>
      <c r="T251" s="215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216" t="s">
        <v>126</v>
      </c>
      <c r="AT251" s="216" t="s">
        <v>122</v>
      </c>
      <c r="AU251" s="216" t="s">
        <v>84</v>
      </c>
      <c r="AY251" s="16" t="s">
        <v>120</v>
      </c>
      <c r="BE251" s="217">
        <f>IF(N251="základní",J251,0)</f>
        <v>0</v>
      </c>
      <c r="BF251" s="217">
        <f>IF(N251="snížená",J251,0)</f>
        <v>0</v>
      </c>
      <c r="BG251" s="217">
        <f>IF(N251="zákl. přenesená",J251,0)</f>
        <v>0</v>
      </c>
      <c r="BH251" s="217">
        <f>IF(N251="sníž. přenesená",J251,0)</f>
        <v>0</v>
      </c>
      <c r="BI251" s="217">
        <f>IF(N251="nulová",J251,0)</f>
        <v>0</v>
      </c>
      <c r="BJ251" s="16" t="s">
        <v>81</v>
      </c>
      <c r="BK251" s="217">
        <f>ROUND(I251*H251,2)</f>
        <v>0</v>
      </c>
      <c r="BL251" s="16" t="s">
        <v>126</v>
      </c>
      <c r="BM251" s="216" t="s">
        <v>441</v>
      </c>
    </row>
    <row r="252" s="2" customFormat="1">
      <c r="A252" s="37"/>
      <c r="B252" s="38"/>
      <c r="C252" s="39"/>
      <c r="D252" s="218" t="s">
        <v>128</v>
      </c>
      <c r="E252" s="39"/>
      <c r="F252" s="219" t="s">
        <v>442</v>
      </c>
      <c r="G252" s="39"/>
      <c r="H252" s="39"/>
      <c r="I252" s="220"/>
      <c r="J252" s="39"/>
      <c r="K252" s="39"/>
      <c r="L252" s="43"/>
      <c r="M252" s="221"/>
      <c r="N252" s="222"/>
      <c r="O252" s="83"/>
      <c r="P252" s="83"/>
      <c r="Q252" s="83"/>
      <c r="R252" s="83"/>
      <c r="S252" s="83"/>
      <c r="T252" s="84"/>
      <c r="U252" s="37"/>
      <c r="V252" s="37"/>
      <c r="W252" s="37"/>
      <c r="X252" s="37"/>
      <c r="Y252" s="37"/>
      <c r="Z252" s="37"/>
      <c r="AA252" s="37"/>
      <c r="AB252" s="37"/>
      <c r="AC252" s="37"/>
      <c r="AD252" s="37"/>
      <c r="AE252" s="37"/>
      <c r="AT252" s="16" t="s">
        <v>128</v>
      </c>
      <c r="AU252" s="16" t="s">
        <v>84</v>
      </c>
    </row>
    <row r="253" s="13" customFormat="1">
      <c r="A253" s="13"/>
      <c r="B253" s="223"/>
      <c r="C253" s="224"/>
      <c r="D253" s="225" t="s">
        <v>130</v>
      </c>
      <c r="E253" s="226" t="s">
        <v>19</v>
      </c>
      <c r="F253" s="227" t="s">
        <v>197</v>
      </c>
      <c r="G253" s="224"/>
      <c r="H253" s="228">
        <v>13</v>
      </c>
      <c r="I253" s="229"/>
      <c r="J253" s="224"/>
      <c r="K253" s="224"/>
      <c r="L253" s="230"/>
      <c r="M253" s="231"/>
      <c r="N253" s="232"/>
      <c r="O253" s="232"/>
      <c r="P253" s="232"/>
      <c r="Q253" s="232"/>
      <c r="R253" s="232"/>
      <c r="S253" s="232"/>
      <c r="T253" s="23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4" t="s">
        <v>130</v>
      </c>
      <c r="AU253" s="234" t="s">
        <v>84</v>
      </c>
      <c r="AV253" s="13" t="s">
        <v>84</v>
      </c>
      <c r="AW253" s="13" t="s">
        <v>33</v>
      </c>
      <c r="AX253" s="13" t="s">
        <v>81</v>
      </c>
      <c r="AY253" s="234" t="s">
        <v>120</v>
      </c>
    </row>
    <row r="254" s="2" customFormat="1" ht="24.15" customHeight="1">
      <c r="A254" s="37"/>
      <c r="B254" s="38"/>
      <c r="C254" s="204" t="s">
        <v>443</v>
      </c>
      <c r="D254" s="204" t="s">
        <v>122</v>
      </c>
      <c r="E254" s="205" t="s">
        <v>444</v>
      </c>
      <c r="F254" s="206" t="s">
        <v>445</v>
      </c>
      <c r="G254" s="207" t="s">
        <v>134</v>
      </c>
      <c r="H254" s="208">
        <v>13</v>
      </c>
      <c r="I254" s="209"/>
      <c r="J254" s="210">
        <f>ROUND(I254*H254,2)</f>
        <v>0</v>
      </c>
      <c r="K254" s="211"/>
      <c r="L254" s="43"/>
      <c r="M254" s="212" t="s">
        <v>19</v>
      </c>
      <c r="N254" s="213" t="s">
        <v>44</v>
      </c>
      <c r="O254" s="83"/>
      <c r="P254" s="214">
        <f>O254*H254</f>
        <v>0</v>
      </c>
      <c r="Q254" s="214">
        <v>0</v>
      </c>
      <c r="R254" s="214">
        <f>Q254*H254</f>
        <v>0</v>
      </c>
      <c r="S254" s="214">
        <v>0</v>
      </c>
      <c r="T254" s="215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216" t="s">
        <v>126</v>
      </c>
      <c r="AT254" s="216" t="s">
        <v>122</v>
      </c>
      <c r="AU254" s="216" t="s">
        <v>84</v>
      </c>
      <c r="AY254" s="16" t="s">
        <v>120</v>
      </c>
      <c r="BE254" s="217">
        <f>IF(N254="základní",J254,0)</f>
        <v>0</v>
      </c>
      <c r="BF254" s="217">
        <f>IF(N254="snížená",J254,0)</f>
        <v>0</v>
      </c>
      <c r="BG254" s="217">
        <f>IF(N254="zákl. přenesená",J254,0)</f>
        <v>0</v>
      </c>
      <c r="BH254" s="217">
        <f>IF(N254="sníž. přenesená",J254,0)</f>
        <v>0</v>
      </c>
      <c r="BI254" s="217">
        <f>IF(N254="nulová",J254,0)</f>
        <v>0</v>
      </c>
      <c r="BJ254" s="16" t="s">
        <v>81</v>
      </c>
      <c r="BK254" s="217">
        <f>ROUND(I254*H254,2)</f>
        <v>0</v>
      </c>
      <c r="BL254" s="16" t="s">
        <v>126</v>
      </c>
      <c r="BM254" s="216" t="s">
        <v>446</v>
      </c>
    </row>
    <row r="255" s="2" customFormat="1">
      <c r="A255" s="37"/>
      <c r="B255" s="38"/>
      <c r="C255" s="39"/>
      <c r="D255" s="218" t="s">
        <v>128</v>
      </c>
      <c r="E255" s="39"/>
      <c r="F255" s="219" t="s">
        <v>447</v>
      </c>
      <c r="G255" s="39"/>
      <c r="H255" s="39"/>
      <c r="I255" s="220"/>
      <c r="J255" s="39"/>
      <c r="K255" s="39"/>
      <c r="L255" s="43"/>
      <c r="M255" s="221"/>
      <c r="N255" s="222"/>
      <c r="O255" s="83"/>
      <c r="P255" s="83"/>
      <c r="Q255" s="83"/>
      <c r="R255" s="83"/>
      <c r="S255" s="83"/>
      <c r="T255" s="84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T255" s="16" t="s">
        <v>128</v>
      </c>
      <c r="AU255" s="16" t="s">
        <v>84</v>
      </c>
    </row>
    <row r="256" s="13" customFormat="1">
      <c r="A256" s="13"/>
      <c r="B256" s="223"/>
      <c r="C256" s="224"/>
      <c r="D256" s="225" t="s">
        <v>130</v>
      </c>
      <c r="E256" s="226" t="s">
        <v>19</v>
      </c>
      <c r="F256" s="227" t="s">
        <v>197</v>
      </c>
      <c r="G256" s="224"/>
      <c r="H256" s="228">
        <v>13</v>
      </c>
      <c r="I256" s="229"/>
      <c r="J256" s="224"/>
      <c r="K256" s="224"/>
      <c r="L256" s="230"/>
      <c r="M256" s="231"/>
      <c r="N256" s="232"/>
      <c r="O256" s="232"/>
      <c r="P256" s="232"/>
      <c r="Q256" s="232"/>
      <c r="R256" s="232"/>
      <c r="S256" s="232"/>
      <c r="T256" s="23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4" t="s">
        <v>130</v>
      </c>
      <c r="AU256" s="234" t="s">
        <v>84</v>
      </c>
      <c r="AV256" s="13" t="s">
        <v>84</v>
      </c>
      <c r="AW256" s="13" t="s">
        <v>33</v>
      </c>
      <c r="AX256" s="13" t="s">
        <v>81</v>
      </c>
      <c r="AY256" s="234" t="s">
        <v>120</v>
      </c>
    </row>
    <row r="257" s="2" customFormat="1" ht="16.5" customHeight="1">
      <c r="A257" s="37"/>
      <c r="B257" s="38"/>
      <c r="C257" s="204" t="s">
        <v>448</v>
      </c>
      <c r="D257" s="204" t="s">
        <v>122</v>
      </c>
      <c r="E257" s="205" t="s">
        <v>449</v>
      </c>
      <c r="F257" s="206" t="s">
        <v>450</v>
      </c>
      <c r="G257" s="207" t="s">
        <v>134</v>
      </c>
      <c r="H257" s="208">
        <v>6.5</v>
      </c>
      <c r="I257" s="209"/>
      <c r="J257" s="210">
        <f>ROUND(I257*H257,2)</f>
        <v>0</v>
      </c>
      <c r="K257" s="211"/>
      <c r="L257" s="43"/>
      <c r="M257" s="212" t="s">
        <v>19</v>
      </c>
      <c r="N257" s="213" t="s">
        <v>44</v>
      </c>
      <c r="O257" s="83"/>
      <c r="P257" s="214">
        <f>O257*H257</f>
        <v>0</v>
      </c>
      <c r="Q257" s="214">
        <v>0.00013999999999999999</v>
      </c>
      <c r="R257" s="214">
        <f>Q257*H257</f>
        <v>0.00090999999999999989</v>
      </c>
      <c r="S257" s="214">
        <v>0</v>
      </c>
      <c r="T257" s="215">
        <f>S257*H257</f>
        <v>0</v>
      </c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R257" s="216" t="s">
        <v>126</v>
      </c>
      <c r="AT257" s="216" t="s">
        <v>122</v>
      </c>
      <c r="AU257" s="216" t="s">
        <v>84</v>
      </c>
      <c r="AY257" s="16" t="s">
        <v>120</v>
      </c>
      <c r="BE257" s="217">
        <f>IF(N257="základní",J257,0)</f>
        <v>0</v>
      </c>
      <c r="BF257" s="217">
        <f>IF(N257="snížená",J257,0)</f>
        <v>0</v>
      </c>
      <c r="BG257" s="217">
        <f>IF(N257="zákl. přenesená",J257,0)</f>
        <v>0</v>
      </c>
      <c r="BH257" s="217">
        <f>IF(N257="sníž. přenesená",J257,0)</f>
        <v>0</v>
      </c>
      <c r="BI257" s="217">
        <f>IF(N257="nulová",J257,0)</f>
        <v>0</v>
      </c>
      <c r="BJ257" s="16" t="s">
        <v>81</v>
      </c>
      <c r="BK257" s="217">
        <f>ROUND(I257*H257,2)</f>
        <v>0</v>
      </c>
      <c r="BL257" s="16" t="s">
        <v>126</v>
      </c>
      <c r="BM257" s="216" t="s">
        <v>451</v>
      </c>
    </row>
    <row r="258" s="2" customFormat="1">
      <c r="A258" s="37"/>
      <c r="B258" s="38"/>
      <c r="C258" s="39"/>
      <c r="D258" s="218" t="s">
        <v>128</v>
      </c>
      <c r="E258" s="39"/>
      <c r="F258" s="219" t="s">
        <v>452</v>
      </c>
      <c r="G258" s="39"/>
      <c r="H258" s="39"/>
      <c r="I258" s="220"/>
      <c r="J258" s="39"/>
      <c r="K258" s="39"/>
      <c r="L258" s="43"/>
      <c r="M258" s="221"/>
      <c r="N258" s="222"/>
      <c r="O258" s="83"/>
      <c r="P258" s="83"/>
      <c r="Q258" s="83"/>
      <c r="R258" s="83"/>
      <c r="S258" s="83"/>
      <c r="T258" s="84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T258" s="16" t="s">
        <v>128</v>
      </c>
      <c r="AU258" s="16" t="s">
        <v>84</v>
      </c>
    </row>
    <row r="259" s="13" customFormat="1">
      <c r="A259" s="13"/>
      <c r="B259" s="223"/>
      <c r="C259" s="224"/>
      <c r="D259" s="225" t="s">
        <v>130</v>
      </c>
      <c r="E259" s="226" t="s">
        <v>19</v>
      </c>
      <c r="F259" s="227" t="s">
        <v>387</v>
      </c>
      <c r="G259" s="224"/>
      <c r="H259" s="228">
        <v>6.5</v>
      </c>
      <c r="I259" s="229"/>
      <c r="J259" s="224"/>
      <c r="K259" s="224"/>
      <c r="L259" s="230"/>
      <c r="M259" s="231"/>
      <c r="N259" s="232"/>
      <c r="O259" s="232"/>
      <c r="P259" s="232"/>
      <c r="Q259" s="232"/>
      <c r="R259" s="232"/>
      <c r="S259" s="232"/>
      <c r="T259" s="23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4" t="s">
        <v>130</v>
      </c>
      <c r="AU259" s="234" t="s">
        <v>84</v>
      </c>
      <c r="AV259" s="13" t="s">
        <v>84</v>
      </c>
      <c r="AW259" s="13" t="s">
        <v>33</v>
      </c>
      <c r="AX259" s="13" t="s">
        <v>81</v>
      </c>
      <c r="AY259" s="234" t="s">
        <v>120</v>
      </c>
    </row>
    <row r="260" s="2" customFormat="1" ht="24.15" customHeight="1">
      <c r="A260" s="37"/>
      <c r="B260" s="38"/>
      <c r="C260" s="204" t="s">
        <v>453</v>
      </c>
      <c r="D260" s="204" t="s">
        <v>122</v>
      </c>
      <c r="E260" s="205" t="s">
        <v>454</v>
      </c>
      <c r="F260" s="206" t="s">
        <v>455</v>
      </c>
      <c r="G260" s="207" t="s">
        <v>134</v>
      </c>
      <c r="H260" s="208">
        <v>10</v>
      </c>
      <c r="I260" s="209"/>
      <c r="J260" s="210">
        <f>ROUND(I260*H260,2)</f>
        <v>0</v>
      </c>
      <c r="K260" s="211"/>
      <c r="L260" s="43"/>
      <c r="M260" s="212" t="s">
        <v>19</v>
      </c>
      <c r="N260" s="213" t="s">
        <v>44</v>
      </c>
      <c r="O260" s="83"/>
      <c r="P260" s="214">
        <f>O260*H260</f>
        <v>0</v>
      </c>
      <c r="Q260" s="214">
        <v>9.0000000000000006E-05</v>
      </c>
      <c r="R260" s="214">
        <f>Q260*H260</f>
        <v>0.00090000000000000008</v>
      </c>
      <c r="S260" s="214">
        <v>0</v>
      </c>
      <c r="T260" s="215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16" t="s">
        <v>126</v>
      </c>
      <c r="AT260" s="216" t="s">
        <v>122</v>
      </c>
      <c r="AU260" s="216" t="s">
        <v>84</v>
      </c>
      <c r="AY260" s="16" t="s">
        <v>120</v>
      </c>
      <c r="BE260" s="217">
        <f>IF(N260="základní",J260,0)</f>
        <v>0</v>
      </c>
      <c r="BF260" s="217">
        <f>IF(N260="snížená",J260,0)</f>
        <v>0</v>
      </c>
      <c r="BG260" s="217">
        <f>IF(N260="zákl. přenesená",J260,0)</f>
        <v>0</v>
      </c>
      <c r="BH260" s="217">
        <f>IF(N260="sníž. přenesená",J260,0)</f>
        <v>0</v>
      </c>
      <c r="BI260" s="217">
        <f>IF(N260="nulová",J260,0)</f>
        <v>0</v>
      </c>
      <c r="BJ260" s="16" t="s">
        <v>81</v>
      </c>
      <c r="BK260" s="217">
        <f>ROUND(I260*H260,2)</f>
        <v>0</v>
      </c>
      <c r="BL260" s="16" t="s">
        <v>126</v>
      </c>
      <c r="BM260" s="216" t="s">
        <v>456</v>
      </c>
    </row>
    <row r="261" s="2" customFormat="1">
      <c r="A261" s="37"/>
      <c r="B261" s="38"/>
      <c r="C261" s="39"/>
      <c r="D261" s="218" t="s">
        <v>128</v>
      </c>
      <c r="E261" s="39"/>
      <c r="F261" s="219" t="s">
        <v>457</v>
      </c>
      <c r="G261" s="39"/>
      <c r="H261" s="39"/>
      <c r="I261" s="220"/>
      <c r="J261" s="39"/>
      <c r="K261" s="39"/>
      <c r="L261" s="43"/>
      <c r="M261" s="221"/>
      <c r="N261" s="222"/>
      <c r="O261" s="83"/>
      <c r="P261" s="83"/>
      <c r="Q261" s="83"/>
      <c r="R261" s="83"/>
      <c r="S261" s="83"/>
      <c r="T261" s="84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T261" s="16" t="s">
        <v>128</v>
      </c>
      <c r="AU261" s="16" t="s">
        <v>84</v>
      </c>
    </row>
    <row r="262" s="13" customFormat="1">
      <c r="A262" s="13"/>
      <c r="B262" s="223"/>
      <c r="C262" s="224"/>
      <c r="D262" s="225" t="s">
        <v>130</v>
      </c>
      <c r="E262" s="226" t="s">
        <v>19</v>
      </c>
      <c r="F262" s="227" t="s">
        <v>180</v>
      </c>
      <c r="G262" s="224"/>
      <c r="H262" s="228">
        <v>10</v>
      </c>
      <c r="I262" s="229"/>
      <c r="J262" s="224"/>
      <c r="K262" s="224"/>
      <c r="L262" s="230"/>
      <c r="M262" s="231"/>
      <c r="N262" s="232"/>
      <c r="O262" s="232"/>
      <c r="P262" s="232"/>
      <c r="Q262" s="232"/>
      <c r="R262" s="232"/>
      <c r="S262" s="232"/>
      <c r="T262" s="23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4" t="s">
        <v>130</v>
      </c>
      <c r="AU262" s="234" t="s">
        <v>84</v>
      </c>
      <c r="AV262" s="13" t="s">
        <v>84</v>
      </c>
      <c r="AW262" s="13" t="s">
        <v>33</v>
      </c>
      <c r="AX262" s="13" t="s">
        <v>81</v>
      </c>
      <c r="AY262" s="234" t="s">
        <v>120</v>
      </c>
    </row>
    <row r="263" s="2" customFormat="1" ht="21.75" customHeight="1">
      <c r="A263" s="37"/>
      <c r="B263" s="38"/>
      <c r="C263" s="204" t="s">
        <v>458</v>
      </c>
      <c r="D263" s="204" t="s">
        <v>122</v>
      </c>
      <c r="E263" s="205" t="s">
        <v>459</v>
      </c>
      <c r="F263" s="206" t="s">
        <v>460</v>
      </c>
      <c r="G263" s="207" t="s">
        <v>134</v>
      </c>
      <c r="H263" s="208">
        <v>10</v>
      </c>
      <c r="I263" s="209"/>
      <c r="J263" s="210">
        <f>ROUND(I263*H263,2)</f>
        <v>0</v>
      </c>
      <c r="K263" s="211"/>
      <c r="L263" s="43"/>
      <c r="M263" s="212" t="s">
        <v>19</v>
      </c>
      <c r="N263" s="213" t="s">
        <v>44</v>
      </c>
      <c r="O263" s="83"/>
      <c r="P263" s="214">
        <f>O263*H263</f>
        <v>0</v>
      </c>
      <c r="Q263" s="214">
        <v>0</v>
      </c>
      <c r="R263" s="214">
        <f>Q263*H263</f>
        <v>0</v>
      </c>
      <c r="S263" s="214">
        <v>0</v>
      </c>
      <c r="T263" s="215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16" t="s">
        <v>126</v>
      </c>
      <c r="AT263" s="216" t="s">
        <v>122</v>
      </c>
      <c r="AU263" s="216" t="s">
        <v>84</v>
      </c>
      <c r="AY263" s="16" t="s">
        <v>120</v>
      </c>
      <c r="BE263" s="217">
        <f>IF(N263="základní",J263,0)</f>
        <v>0</v>
      </c>
      <c r="BF263" s="217">
        <f>IF(N263="snížená",J263,0)</f>
        <v>0</v>
      </c>
      <c r="BG263" s="217">
        <f>IF(N263="zákl. přenesená",J263,0)</f>
        <v>0</v>
      </c>
      <c r="BH263" s="217">
        <f>IF(N263="sníž. přenesená",J263,0)</f>
        <v>0</v>
      </c>
      <c r="BI263" s="217">
        <f>IF(N263="nulová",J263,0)</f>
        <v>0</v>
      </c>
      <c r="BJ263" s="16" t="s">
        <v>81</v>
      </c>
      <c r="BK263" s="217">
        <f>ROUND(I263*H263,2)</f>
        <v>0</v>
      </c>
      <c r="BL263" s="16" t="s">
        <v>126</v>
      </c>
      <c r="BM263" s="216" t="s">
        <v>461</v>
      </c>
    </row>
    <row r="264" s="2" customFormat="1">
      <c r="A264" s="37"/>
      <c r="B264" s="38"/>
      <c r="C264" s="39"/>
      <c r="D264" s="218" t="s">
        <v>128</v>
      </c>
      <c r="E264" s="39"/>
      <c r="F264" s="219" t="s">
        <v>462</v>
      </c>
      <c r="G264" s="39"/>
      <c r="H264" s="39"/>
      <c r="I264" s="220"/>
      <c r="J264" s="39"/>
      <c r="K264" s="39"/>
      <c r="L264" s="43"/>
      <c r="M264" s="221"/>
      <c r="N264" s="222"/>
      <c r="O264" s="83"/>
      <c r="P264" s="83"/>
      <c r="Q264" s="83"/>
      <c r="R264" s="83"/>
      <c r="S264" s="83"/>
      <c r="T264" s="84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T264" s="16" t="s">
        <v>128</v>
      </c>
      <c r="AU264" s="16" t="s">
        <v>84</v>
      </c>
    </row>
    <row r="265" s="13" customFormat="1">
      <c r="A265" s="13"/>
      <c r="B265" s="223"/>
      <c r="C265" s="224"/>
      <c r="D265" s="225" t="s">
        <v>130</v>
      </c>
      <c r="E265" s="226" t="s">
        <v>19</v>
      </c>
      <c r="F265" s="227" t="s">
        <v>180</v>
      </c>
      <c r="G265" s="224"/>
      <c r="H265" s="228">
        <v>10</v>
      </c>
      <c r="I265" s="229"/>
      <c r="J265" s="224"/>
      <c r="K265" s="224"/>
      <c r="L265" s="230"/>
      <c r="M265" s="231"/>
      <c r="N265" s="232"/>
      <c r="O265" s="232"/>
      <c r="P265" s="232"/>
      <c r="Q265" s="232"/>
      <c r="R265" s="232"/>
      <c r="S265" s="232"/>
      <c r="T265" s="23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4" t="s">
        <v>130</v>
      </c>
      <c r="AU265" s="234" t="s">
        <v>84</v>
      </c>
      <c r="AV265" s="13" t="s">
        <v>84</v>
      </c>
      <c r="AW265" s="13" t="s">
        <v>33</v>
      </c>
      <c r="AX265" s="13" t="s">
        <v>81</v>
      </c>
      <c r="AY265" s="234" t="s">
        <v>120</v>
      </c>
    </row>
    <row r="266" s="2" customFormat="1" ht="24.15" customHeight="1">
      <c r="A266" s="37"/>
      <c r="B266" s="38"/>
      <c r="C266" s="204" t="s">
        <v>463</v>
      </c>
      <c r="D266" s="204" t="s">
        <v>122</v>
      </c>
      <c r="E266" s="205" t="s">
        <v>464</v>
      </c>
      <c r="F266" s="206" t="s">
        <v>465</v>
      </c>
      <c r="G266" s="207" t="s">
        <v>134</v>
      </c>
      <c r="H266" s="208">
        <v>10</v>
      </c>
      <c r="I266" s="209"/>
      <c r="J266" s="210">
        <f>ROUND(I266*H266,2)</f>
        <v>0</v>
      </c>
      <c r="K266" s="211"/>
      <c r="L266" s="43"/>
      <c r="M266" s="212" t="s">
        <v>19</v>
      </c>
      <c r="N266" s="213" t="s">
        <v>44</v>
      </c>
      <c r="O266" s="83"/>
      <c r="P266" s="214">
        <f>O266*H266</f>
        <v>0</v>
      </c>
      <c r="Q266" s="214">
        <v>0</v>
      </c>
      <c r="R266" s="214">
        <f>Q266*H266</f>
        <v>0</v>
      </c>
      <c r="S266" s="214">
        <v>0</v>
      </c>
      <c r="T266" s="215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216" t="s">
        <v>126</v>
      </c>
      <c r="AT266" s="216" t="s">
        <v>122</v>
      </c>
      <c r="AU266" s="216" t="s">
        <v>84</v>
      </c>
      <c r="AY266" s="16" t="s">
        <v>120</v>
      </c>
      <c r="BE266" s="217">
        <f>IF(N266="základní",J266,0)</f>
        <v>0</v>
      </c>
      <c r="BF266" s="217">
        <f>IF(N266="snížená",J266,0)</f>
        <v>0</v>
      </c>
      <c r="BG266" s="217">
        <f>IF(N266="zákl. přenesená",J266,0)</f>
        <v>0</v>
      </c>
      <c r="BH266" s="217">
        <f>IF(N266="sníž. přenesená",J266,0)</f>
        <v>0</v>
      </c>
      <c r="BI266" s="217">
        <f>IF(N266="nulová",J266,0)</f>
        <v>0</v>
      </c>
      <c r="BJ266" s="16" t="s">
        <v>81</v>
      </c>
      <c r="BK266" s="217">
        <f>ROUND(I266*H266,2)</f>
        <v>0</v>
      </c>
      <c r="BL266" s="16" t="s">
        <v>126</v>
      </c>
      <c r="BM266" s="216" t="s">
        <v>466</v>
      </c>
    </row>
    <row r="267" s="2" customFormat="1">
      <c r="A267" s="37"/>
      <c r="B267" s="38"/>
      <c r="C267" s="39"/>
      <c r="D267" s="218" t="s">
        <v>128</v>
      </c>
      <c r="E267" s="39"/>
      <c r="F267" s="219" t="s">
        <v>467</v>
      </c>
      <c r="G267" s="39"/>
      <c r="H267" s="39"/>
      <c r="I267" s="220"/>
      <c r="J267" s="39"/>
      <c r="K267" s="39"/>
      <c r="L267" s="43"/>
      <c r="M267" s="221"/>
      <c r="N267" s="222"/>
      <c r="O267" s="83"/>
      <c r="P267" s="83"/>
      <c r="Q267" s="83"/>
      <c r="R267" s="83"/>
      <c r="S267" s="83"/>
      <c r="T267" s="84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T267" s="16" t="s">
        <v>128</v>
      </c>
      <c r="AU267" s="16" t="s">
        <v>84</v>
      </c>
    </row>
    <row r="268" s="13" customFormat="1">
      <c r="A268" s="13"/>
      <c r="B268" s="223"/>
      <c r="C268" s="224"/>
      <c r="D268" s="225" t="s">
        <v>130</v>
      </c>
      <c r="E268" s="226" t="s">
        <v>19</v>
      </c>
      <c r="F268" s="227" t="s">
        <v>180</v>
      </c>
      <c r="G268" s="224"/>
      <c r="H268" s="228">
        <v>10</v>
      </c>
      <c r="I268" s="229"/>
      <c r="J268" s="224"/>
      <c r="K268" s="224"/>
      <c r="L268" s="230"/>
      <c r="M268" s="231"/>
      <c r="N268" s="232"/>
      <c r="O268" s="232"/>
      <c r="P268" s="232"/>
      <c r="Q268" s="232"/>
      <c r="R268" s="232"/>
      <c r="S268" s="232"/>
      <c r="T268" s="23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4" t="s">
        <v>130</v>
      </c>
      <c r="AU268" s="234" t="s">
        <v>84</v>
      </c>
      <c r="AV268" s="13" t="s">
        <v>84</v>
      </c>
      <c r="AW268" s="13" t="s">
        <v>33</v>
      </c>
      <c r="AX268" s="13" t="s">
        <v>81</v>
      </c>
      <c r="AY268" s="234" t="s">
        <v>120</v>
      </c>
    </row>
    <row r="269" s="2" customFormat="1" ht="16.5" customHeight="1">
      <c r="A269" s="37"/>
      <c r="B269" s="38"/>
      <c r="C269" s="204" t="s">
        <v>468</v>
      </c>
      <c r="D269" s="204" t="s">
        <v>122</v>
      </c>
      <c r="E269" s="205" t="s">
        <v>469</v>
      </c>
      <c r="F269" s="206" t="s">
        <v>470</v>
      </c>
      <c r="G269" s="207" t="s">
        <v>134</v>
      </c>
      <c r="H269" s="208">
        <v>10</v>
      </c>
      <c r="I269" s="209"/>
      <c r="J269" s="210">
        <f>ROUND(I269*H269,2)</f>
        <v>0</v>
      </c>
      <c r="K269" s="211"/>
      <c r="L269" s="43"/>
      <c r="M269" s="212" t="s">
        <v>19</v>
      </c>
      <c r="N269" s="213" t="s">
        <v>44</v>
      </c>
      <c r="O269" s="83"/>
      <c r="P269" s="214">
        <f>O269*H269</f>
        <v>0</v>
      </c>
      <c r="Q269" s="214">
        <v>0</v>
      </c>
      <c r="R269" s="214">
        <f>Q269*H269</f>
        <v>0</v>
      </c>
      <c r="S269" s="214">
        <v>0</v>
      </c>
      <c r="T269" s="215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216" t="s">
        <v>126</v>
      </c>
      <c r="AT269" s="216" t="s">
        <v>122</v>
      </c>
      <c r="AU269" s="216" t="s">
        <v>84</v>
      </c>
      <c r="AY269" s="16" t="s">
        <v>120</v>
      </c>
      <c r="BE269" s="217">
        <f>IF(N269="základní",J269,0)</f>
        <v>0</v>
      </c>
      <c r="BF269" s="217">
        <f>IF(N269="snížená",J269,0)</f>
        <v>0</v>
      </c>
      <c r="BG269" s="217">
        <f>IF(N269="zákl. přenesená",J269,0)</f>
        <v>0</v>
      </c>
      <c r="BH269" s="217">
        <f>IF(N269="sníž. přenesená",J269,0)</f>
        <v>0</v>
      </c>
      <c r="BI269" s="217">
        <f>IF(N269="nulová",J269,0)</f>
        <v>0</v>
      </c>
      <c r="BJ269" s="16" t="s">
        <v>81</v>
      </c>
      <c r="BK269" s="217">
        <f>ROUND(I269*H269,2)</f>
        <v>0</v>
      </c>
      <c r="BL269" s="16" t="s">
        <v>126</v>
      </c>
      <c r="BM269" s="216" t="s">
        <v>471</v>
      </c>
    </row>
    <row r="270" s="2" customFormat="1">
      <c r="A270" s="37"/>
      <c r="B270" s="38"/>
      <c r="C270" s="39"/>
      <c r="D270" s="218" t="s">
        <v>128</v>
      </c>
      <c r="E270" s="39"/>
      <c r="F270" s="219" t="s">
        <v>472</v>
      </c>
      <c r="G270" s="39"/>
      <c r="H270" s="39"/>
      <c r="I270" s="220"/>
      <c r="J270" s="39"/>
      <c r="K270" s="39"/>
      <c r="L270" s="43"/>
      <c r="M270" s="221"/>
      <c r="N270" s="222"/>
      <c r="O270" s="83"/>
      <c r="P270" s="83"/>
      <c r="Q270" s="83"/>
      <c r="R270" s="83"/>
      <c r="S270" s="83"/>
      <c r="T270" s="84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T270" s="16" t="s">
        <v>128</v>
      </c>
      <c r="AU270" s="16" t="s">
        <v>84</v>
      </c>
    </row>
    <row r="271" s="13" customFormat="1">
      <c r="A271" s="13"/>
      <c r="B271" s="223"/>
      <c r="C271" s="224"/>
      <c r="D271" s="225" t="s">
        <v>130</v>
      </c>
      <c r="E271" s="226" t="s">
        <v>19</v>
      </c>
      <c r="F271" s="227" t="s">
        <v>180</v>
      </c>
      <c r="G271" s="224"/>
      <c r="H271" s="228">
        <v>10</v>
      </c>
      <c r="I271" s="229"/>
      <c r="J271" s="224"/>
      <c r="K271" s="224"/>
      <c r="L271" s="230"/>
      <c r="M271" s="231"/>
      <c r="N271" s="232"/>
      <c r="O271" s="232"/>
      <c r="P271" s="232"/>
      <c r="Q271" s="232"/>
      <c r="R271" s="232"/>
      <c r="S271" s="232"/>
      <c r="T271" s="23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34" t="s">
        <v>130</v>
      </c>
      <c r="AU271" s="234" t="s">
        <v>84</v>
      </c>
      <c r="AV271" s="13" t="s">
        <v>84</v>
      </c>
      <c r="AW271" s="13" t="s">
        <v>33</v>
      </c>
      <c r="AX271" s="13" t="s">
        <v>73</v>
      </c>
      <c r="AY271" s="234" t="s">
        <v>120</v>
      </c>
    </row>
    <row r="272" s="12" customFormat="1" ht="22.8" customHeight="1">
      <c r="A272" s="12"/>
      <c r="B272" s="188"/>
      <c r="C272" s="189"/>
      <c r="D272" s="190" t="s">
        <v>72</v>
      </c>
      <c r="E272" s="202" t="s">
        <v>473</v>
      </c>
      <c r="F272" s="202" t="s">
        <v>474</v>
      </c>
      <c r="G272" s="189"/>
      <c r="H272" s="189"/>
      <c r="I272" s="192"/>
      <c r="J272" s="203">
        <f>BK272</f>
        <v>0</v>
      </c>
      <c r="K272" s="189"/>
      <c r="L272" s="194"/>
      <c r="M272" s="195"/>
      <c r="N272" s="196"/>
      <c r="O272" s="196"/>
      <c r="P272" s="197">
        <f>SUM(P273:P281)</f>
        <v>0</v>
      </c>
      <c r="Q272" s="196"/>
      <c r="R272" s="197">
        <f>SUM(R273:R281)</f>
        <v>0</v>
      </c>
      <c r="S272" s="196"/>
      <c r="T272" s="198">
        <f>SUM(T273:T281)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199" t="s">
        <v>81</v>
      </c>
      <c r="AT272" s="200" t="s">
        <v>72</v>
      </c>
      <c r="AU272" s="200" t="s">
        <v>81</v>
      </c>
      <c r="AY272" s="199" t="s">
        <v>120</v>
      </c>
      <c r="BK272" s="201">
        <f>SUM(BK273:BK281)</f>
        <v>0</v>
      </c>
    </row>
    <row r="273" s="2" customFormat="1" ht="24.15" customHeight="1">
      <c r="A273" s="37"/>
      <c r="B273" s="38"/>
      <c r="C273" s="204" t="s">
        <v>475</v>
      </c>
      <c r="D273" s="204" t="s">
        <v>122</v>
      </c>
      <c r="E273" s="205" t="s">
        <v>476</v>
      </c>
      <c r="F273" s="206" t="s">
        <v>477</v>
      </c>
      <c r="G273" s="207" t="s">
        <v>211</v>
      </c>
      <c r="H273" s="208">
        <v>3.0750000000000002</v>
      </c>
      <c r="I273" s="209"/>
      <c r="J273" s="210">
        <f>ROUND(I273*H273,2)</f>
        <v>0</v>
      </c>
      <c r="K273" s="211"/>
      <c r="L273" s="43"/>
      <c r="M273" s="212" t="s">
        <v>19</v>
      </c>
      <c r="N273" s="213" t="s">
        <v>44</v>
      </c>
      <c r="O273" s="83"/>
      <c r="P273" s="214">
        <f>O273*H273</f>
        <v>0</v>
      </c>
      <c r="Q273" s="214">
        <v>0</v>
      </c>
      <c r="R273" s="214">
        <f>Q273*H273</f>
        <v>0</v>
      </c>
      <c r="S273" s="214">
        <v>0</v>
      </c>
      <c r="T273" s="215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16" t="s">
        <v>126</v>
      </c>
      <c r="AT273" s="216" t="s">
        <v>122</v>
      </c>
      <c r="AU273" s="216" t="s">
        <v>84</v>
      </c>
      <c r="AY273" s="16" t="s">
        <v>120</v>
      </c>
      <c r="BE273" s="217">
        <f>IF(N273="základní",J273,0)</f>
        <v>0</v>
      </c>
      <c r="BF273" s="217">
        <f>IF(N273="snížená",J273,0)</f>
        <v>0</v>
      </c>
      <c r="BG273" s="217">
        <f>IF(N273="zákl. přenesená",J273,0)</f>
        <v>0</v>
      </c>
      <c r="BH273" s="217">
        <f>IF(N273="sníž. přenesená",J273,0)</f>
        <v>0</v>
      </c>
      <c r="BI273" s="217">
        <f>IF(N273="nulová",J273,0)</f>
        <v>0</v>
      </c>
      <c r="BJ273" s="16" t="s">
        <v>81</v>
      </c>
      <c r="BK273" s="217">
        <f>ROUND(I273*H273,2)</f>
        <v>0</v>
      </c>
      <c r="BL273" s="16" t="s">
        <v>126</v>
      </c>
      <c r="BM273" s="216" t="s">
        <v>478</v>
      </c>
    </row>
    <row r="274" s="2" customFormat="1">
      <c r="A274" s="37"/>
      <c r="B274" s="38"/>
      <c r="C274" s="39"/>
      <c r="D274" s="218" t="s">
        <v>128</v>
      </c>
      <c r="E274" s="39"/>
      <c r="F274" s="219" t="s">
        <v>479</v>
      </c>
      <c r="G274" s="39"/>
      <c r="H274" s="39"/>
      <c r="I274" s="220"/>
      <c r="J274" s="39"/>
      <c r="K274" s="39"/>
      <c r="L274" s="43"/>
      <c r="M274" s="221"/>
      <c r="N274" s="222"/>
      <c r="O274" s="83"/>
      <c r="P274" s="83"/>
      <c r="Q274" s="83"/>
      <c r="R274" s="83"/>
      <c r="S274" s="83"/>
      <c r="T274" s="84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T274" s="16" t="s">
        <v>128</v>
      </c>
      <c r="AU274" s="16" t="s">
        <v>84</v>
      </c>
    </row>
    <row r="275" s="13" customFormat="1">
      <c r="A275" s="13"/>
      <c r="B275" s="223"/>
      <c r="C275" s="224"/>
      <c r="D275" s="225" t="s">
        <v>130</v>
      </c>
      <c r="E275" s="226" t="s">
        <v>19</v>
      </c>
      <c r="F275" s="227" t="s">
        <v>480</v>
      </c>
      <c r="G275" s="224"/>
      <c r="H275" s="228">
        <v>3.0750000000000002</v>
      </c>
      <c r="I275" s="229"/>
      <c r="J275" s="224"/>
      <c r="K275" s="224"/>
      <c r="L275" s="230"/>
      <c r="M275" s="231"/>
      <c r="N275" s="232"/>
      <c r="O275" s="232"/>
      <c r="P275" s="232"/>
      <c r="Q275" s="232"/>
      <c r="R275" s="232"/>
      <c r="S275" s="232"/>
      <c r="T275" s="23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4" t="s">
        <v>130</v>
      </c>
      <c r="AU275" s="234" t="s">
        <v>84</v>
      </c>
      <c r="AV275" s="13" t="s">
        <v>84</v>
      </c>
      <c r="AW275" s="13" t="s">
        <v>33</v>
      </c>
      <c r="AX275" s="13" t="s">
        <v>81</v>
      </c>
      <c r="AY275" s="234" t="s">
        <v>120</v>
      </c>
    </row>
    <row r="276" s="2" customFormat="1" ht="24.15" customHeight="1">
      <c r="A276" s="37"/>
      <c r="B276" s="38"/>
      <c r="C276" s="204" t="s">
        <v>481</v>
      </c>
      <c r="D276" s="204" t="s">
        <v>122</v>
      </c>
      <c r="E276" s="205" t="s">
        <v>482</v>
      </c>
      <c r="F276" s="206" t="s">
        <v>483</v>
      </c>
      <c r="G276" s="207" t="s">
        <v>211</v>
      </c>
      <c r="H276" s="208">
        <v>52.274999999999999</v>
      </c>
      <c r="I276" s="209"/>
      <c r="J276" s="210">
        <f>ROUND(I276*H276,2)</f>
        <v>0</v>
      </c>
      <c r="K276" s="211"/>
      <c r="L276" s="43"/>
      <c r="M276" s="212" t="s">
        <v>19</v>
      </c>
      <c r="N276" s="213" t="s">
        <v>44</v>
      </c>
      <c r="O276" s="83"/>
      <c r="P276" s="214">
        <f>O276*H276</f>
        <v>0</v>
      </c>
      <c r="Q276" s="214">
        <v>0</v>
      </c>
      <c r="R276" s="214">
        <f>Q276*H276</f>
        <v>0</v>
      </c>
      <c r="S276" s="214">
        <v>0</v>
      </c>
      <c r="T276" s="215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216" t="s">
        <v>126</v>
      </c>
      <c r="AT276" s="216" t="s">
        <v>122</v>
      </c>
      <c r="AU276" s="216" t="s">
        <v>84</v>
      </c>
      <c r="AY276" s="16" t="s">
        <v>120</v>
      </c>
      <c r="BE276" s="217">
        <f>IF(N276="základní",J276,0)</f>
        <v>0</v>
      </c>
      <c r="BF276" s="217">
        <f>IF(N276="snížená",J276,0)</f>
        <v>0</v>
      </c>
      <c r="BG276" s="217">
        <f>IF(N276="zákl. přenesená",J276,0)</f>
        <v>0</v>
      </c>
      <c r="BH276" s="217">
        <f>IF(N276="sníž. přenesená",J276,0)</f>
        <v>0</v>
      </c>
      <c r="BI276" s="217">
        <f>IF(N276="nulová",J276,0)</f>
        <v>0</v>
      </c>
      <c r="BJ276" s="16" t="s">
        <v>81</v>
      </c>
      <c r="BK276" s="217">
        <f>ROUND(I276*H276,2)</f>
        <v>0</v>
      </c>
      <c r="BL276" s="16" t="s">
        <v>126</v>
      </c>
      <c r="BM276" s="216" t="s">
        <v>484</v>
      </c>
    </row>
    <row r="277" s="2" customFormat="1">
      <c r="A277" s="37"/>
      <c r="B277" s="38"/>
      <c r="C277" s="39"/>
      <c r="D277" s="218" t="s">
        <v>128</v>
      </c>
      <c r="E277" s="39"/>
      <c r="F277" s="219" t="s">
        <v>485</v>
      </c>
      <c r="G277" s="39"/>
      <c r="H277" s="39"/>
      <c r="I277" s="220"/>
      <c r="J277" s="39"/>
      <c r="K277" s="39"/>
      <c r="L277" s="43"/>
      <c r="M277" s="221"/>
      <c r="N277" s="222"/>
      <c r="O277" s="83"/>
      <c r="P277" s="83"/>
      <c r="Q277" s="83"/>
      <c r="R277" s="83"/>
      <c r="S277" s="83"/>
      <c r="T277" s="84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T277" s="16" t="s">
        <v>128</v>
      </c>
      <c r="AU277" s="16" t="s">
        <v>84</v>
      </c>
    </row>
    <row r="278" s="13" customFormat="1">
      <c r="A278" s="13"/>
      <c r="B278" s="223"/>
      <c r="C278" s="224"/>
      <c r="D278" s="225" t="s">
        <v>130</v>
      </c>
      <c r="E278" s="226" t="s">
        <v>19</v>
      </c>
      <c r="F278" s="227" t="s">
        <v>486</v>
      </c>
      <c r="G278" s="224"/>
      <c r="H278" s="228">
        <v>52.274999999999999</v>
      </c>
      <c r="I278" s="229"/>
      <c r="J278" s="224"/>
      <c r="K278" s="224"/>
      <c r="L278" s="230"/>
      <c r="M278" s="231"/>
      <c r="N278" s="232"/>
      <c r="O278" s="232"/>
      <c r="P278" s="232"/>
      <c r="Q278" s="232"/>
      <c r="R278" s="232"/>
      <c r="S278" s="232"/>
      <c r="T278" s="23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4" t="s">
        <v>130</v>
      </c>
      <c r="AU278" s="234" t="s">
        <v>84</v>
      </c>
      <c r="AV278" s="13" t="s">
        <v>84</v>
      </c>
      <c r="AW278" s="13" t="s">
        <v>33</v>
      </c>
      <c r="AX278" s="13" t="s">
        <v>81</v>
      </c>
      <c r="AY278" s="234" t="s">
        <v>120</v>
      </c>
    </row>
    <row r="279" s="2" customFormat="1" ht="24.15" customHeight="1">
      <c r="A279" s="37"/>
      <c r="B279" s="38"/>
      <c r="C279" s="204" t="s">
        <v>487</v>
      </c>
      <c r="D279" s="204" t="s">
        <v>122</v>
      </c>
      <c r="E279" s="205" t="s">
        <v>488</v>
      </c>
      <c r="F279" s="206" t="s">
        <v>489</v>
      </c>
      <c r="G279" s="207" t="s">
        <v>211</v>
      </c>
      <c r="H279" s="208">
        <v>3.0750000000000002</v>
      </c>
      <c r="I279" s="209"/>
      <c r="J279" s="210">
        <f>ROUND(I279*H279,2)</f>
        <v>0</v>
      </c>
      <c r="K279" s="211"/>
      <c r="L279" s="43"/>
      <c r="M279" s="212" t="s">
        <v>19</v>
      </c>
      <c r="N279" s="213" t="s">
        <v>44</v>
      </c>
      <c r="O279" s="83"/>
      <c r="P279" s="214">
        <f>O279*H279</f>
        <v>0</v>
      </c>
      <c r="Q279" s="214">
        <v>0</v>
      </c>
      <c r="R279" s="214">
        <f>Q279*H279</f>
        <v>0</v>
      </c>
      <c r="S279" s="214">
        <v>0</v>
      </c>
      <c r="T279" s="215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16" t="s">
        <v>126</v>
      </c>
      <c r="AT279" s="216" t="s">
        <v>122</v>
      </c>
      <c r="AU279" s="216" t="s">
        <v>84</v>
      </c>
      <c r="AY279" s="16" t="s">
        <v>120</v>
      </c>
      <c r="BE279" s="217">
        <f>IF(N279="základní",J279,0)</f>
        <v>0</v>
      </c>
      <c r="BF279" s="217">
        <f>IF(N279="snížená",J279,0)</f>
        <v>0</v>
      </c>
      <c r="BG279" s="217">
        <f>IF(N279="zákl. přenesená",J279,0)</f>
        <v>0</v>
      </c>
      <c r="BH279" s="217">
        <f>IF(N279="sníž. přenesená",J279,0)</f>
        <v>0</v>
      </c>
      <c r="BI279" s="217">
        <f>IF(N279="nulová",J279,0)</f>
        <v>0</v>
      </c>
      <c r="BJ279" s="16" t="s">
        <v>81</v>
      </c>
      <c r="BK279" s="217">
        <f>ROUND(I279*H279,2)</f>
        <v>0</v>
      </c>
      <c r="BL279" s="16" t="s">
        <v>126</v>
      </c>
      <c r="BM279" s="216" t="s">
        <v>490</v>
      </c>
    </row>
    <row r="280" s="2" customFormat="1">
      <c r="A280" s="37"/>
      <c r="B280" s="38"/>
      <c r="C280" s="39"/>
      <c r="D280" s="218" t="s">
        <v>128</v>
      </c>
      <c r="E280" s="39"/>
      <c r="F280" s="219" t="s">
        <v>491</v>
      </c>
      <c r="G280" s="39"/>
      <c r="H280" s="39"/>
      <c r="I280" s="220"/>
      <c r="J280" s="39"/>
      <c r="K280" s="39"/>
      <c r="L280" s="43"/>
      <c r="M280" s="221"/>
      <c r="N280" s="222"/>
      <c r="O280" s="83"/>
      <c r="P280" s="83"/>
      <c r="Q280" s="83"/>
      <c r="R280" s="83"/>
      <c r="S280" s="83"/>
      <c r="T280" s="84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T280" s="16" t="s">
        <v>128</v>
      </c>
      <c r="AU280" s="16" t="s">
        <v>84</v>
      </c>
    </row>
    <row r="281" s="13" customFormat="1">
      <c r="A281" s="13"/>
      <c r="B281" s="223"/>
      <c r="C281" s="224"/>
      <c r="D281" s="225" t="s">
        <v>130</v>
      </c>
      <c r="E281" s="226" t="s">
        <v>19</v>
      </c>
      <c r="F281" s="227" t="s">
        <v>492</v>
      </c>
      <c r="G281" s="224"/>
      <c r="H281" s="228">
        <v>3.0750000000000002</v>
      </c>
      <c r="I281" s="229"/>
      <c r="J281" s="224"/>
      <c r="K281" s="224"/>
      <c r="L281" s="230"/>
      <c r="M281" s="231"/>
      <c r="N281" s="232"/>
      <c r="O281" s="232"/>
      <c r="P281" s="232"/>
      <c r="Q281" s="232"/>
      <c r="R281" s="232"/>
      <c r="S281" s="232"/>
      <c r="T281" s="23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34" t="s">
        <v>130</v>
      </c>
      <c r="AU281" s="234" t="s">
        <v>84</v>
      </c>
      <c r="AV281" s="13" t="s">
        <v>84</v>
      </c>
      <c r="AW281" s="13" t="s">
        <v>33</v>
      </c>
      <c r="AX281" s="13" t="s">
        <v>81</v>
      </c>
      <c r="AY281" s="234" t="s">
        <v>120</v>
      </c>
    </row>
    <row r="282" s="12" customFormat="1" ht="22.8" customHeight="1">
      <c r="A282" s="12"/>
      <c r="B282" s="188"/>
      <c r="C282" s="189"/>
      <c r="D282" s="190" t="s">
        <v>72</v>
      </c>
      <c r="E282" s="202" t="s">
        <v>493</v>
      </c>
      <c r="F282" s="202" t="s">
        <v>494</v>
      </c>
      <c r="G282" s="189"/>
      <c r="H282" s="189"/>
      <c r="I282" s="192"/>
      <c r="J282" s="203">
        <f>BK282</f>
        <v>0</v>
      </c>
      <c r="K282" s="189"/>
      <c r="L282" s="194"/>
      <c r="M282" s="195"/>
      <c r="N282" s="196"/>
      <c r="O282" s="196"/>
      <c r="P282" s="197">
        <f>SUM(P283:P285)</f>
        <v>0</v>
      </c>
      <c r="Q282" s="196"/>
      <c r="R282" s="197">
        <f>SUM(R283:R285)</f>
        <v>0</v>
      </c>
      <c r="S282" s="196"/>
      <c r="T282" s="198">
        <f>SUM(T283:T285)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199" t="s">
        <v>81</v>
      </c>
      <c r="AT282" s="200" t="s">
        <v>72</v>
      </c>
      <c r="AU282" s="200" t="s">
        <v>81</v>
      </c>
      <c r="AY282" s="199" t="s">
        <v>120</v>
      </c>
      <c r="BK282" s="201">
        <f>SUM(BK283:BK285)</f>
        <v>0</v>
      </c>
    </row>
    <row r="283" s="2" customFormat="1" ht="24.15" customHeight="1">
      <c r="A283" s="37"/>
      <c r="B283" s="38"/>
      <c r="C283" s="204" t="s">
        <v>495</v>
      </c>
      <c r="D283" s="204" t="s">
        <v>122</v>
      </c>
      <c r="E283" s="205" t="s">
        <v>496</v>
      </c>
      <c r="F283" s="206" t="s">
        <v>497</v>
      </c>
      <c r="G283" s="207" t="s">
        <v>211</v>
      </c>
      <c r="H283" s="208">
        <v>181.18100000000001</v>
      </c>
      <c r="I283" s="209"/>
      <c r="J283" s="210">
        <f>ROUND(I283*H283,2)</f>
        <v>0</v>
      </c>
      <c r="K283" s="211"/>
      <c r="L283" s="43"/>
      <c r="M283" s="212" t="s">
        <v>19</v>
      </c>
      <c r="N283" s="213" t="s">
        <v>44</v>
      </c>
      <c r="O283" s="83"/>
      <c r="P283" s="214">
        <f>O283*H283</f>
        <v>0</v>
      </c>
      <c r="Q283" s="214">
        <v>0</v>
      </c>
      <c r="R283" s="214">
        <f>Q283*H283</f>
        <v>0</v>
      </c>
      <c r="S283" s="214">
        <v>0</v>
      </c>
      <c r="T283" s="215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16" t="s">
        <v>126</v>
      </c>
      <c r="AT283" s="216" t="s">
        <v>122</v>
      </c>
      <c r="AU283" s="216" t="s">
        <v>84</v>
      </c>
      <c r="AY283" s="16" t="s">
        <v>120</v>
      </c>
      <c r="BE283" s="217">
        <f>IF(N283="základní",J283,0)</f>
        <v>0</v>
      </c>
      <c r="BF283" s="217">
        <f>IF(N283="snížená",J283,0)</f>
        <v>0</v>
      </c>
      <c r="BG283" s="217">
        <f>IF(N283="zákl. přenesená",J283,0)</f>
        <v>0</v>
      </c>
      <c r="BH283" s="217">
        <f>IF(N283="sníž. přenesená",J283,0)</f>
        <v>0</v>
      </c>
      <c r="BI283" s="217">
        <f>IF(N283="nulová",J283,0)</f>
        <v>0</v>
      </c>
      <c r="BJ283" s="16" t="s">
        <v>81</v>
      </c>
      <c r="BK283" s="217">
        <f>ROUND(I283*H283,2)</f>
        <v>0</v>
      </c>
      <c r="BL283" s="16" t="s">
        <v>126</v>
      </c>
      <c r="BM283" s="216" t="s">
        <v>498</v>
      </c>
    </row>
    <row r="284" s="2" customFormat="1">
      <c r="A284" s="37"/>
      <c r="B284" s="38"/>
      <c r="C284" s="39"/>
      <c r="D284" s="218" t="s">
        <v>128</v>
      </c>
      <c r="E284" s="39"/>
      <c r="F284" s="219" t="s">
        <v>499</v>
      </c>
      <c r="G284" s="39"/>
      <c r="H284" s="39"/>
      <c r="I284" s="220"/>
      <c r="J284" s="39"/>
      <c r="K284" s="39"/>
      <c r="L284" s="43"/>
      <c r="M284" s="221"/>
      <c r="N284" s="222"/>
      <c r="O284" s="83"/>
      <c r="P284" s="83"/>
      <c r="Q284" s="83"/>
      <c r="R284" s="83"/>
      <c r="S284" s="83"/>
      <c r="T284" s="84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T284" s="16" t="s">
        <v>128</v>
      </c>
      <c r="AU284" s="16" t="s">
        <v>84</v>
      </c>
    </row>
    <row r="285" s="13" customFormat="1">
      <c r="A285" s="13"/>
      <c r="B285" s="223"/>
      <c r="C285" s="224"/>
      <c r="D285" s="225" t="s">
        <v>130</v>
      </c>
      <c r="E285" s="226" t="s">
        <v>19</v>
      </c>
      <c r="F285" s="227" t="s">
        <v>500</v>
      </c>
      <c r="G285" s="224"/>
      <c r="H285" s="228">
        <v>181.18100000000001</v>
      </c>
      <c r="I285" s="229"/>
      <c r="J285" s="224"/>
      <c r="K285" s="224"/>
      <c r="L285" s="230"/>
      <c r="M285" s="247"/>
      <c r="N285" s="248"/>
      <c r="O285" s="248"/>
      <c r="P285" s="248"/>
      <c r="Q285" s="248"/>
      <c r="R285" s="248"/>
      <c r="S285" s="248"/>
      <c r="T285" s="249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34" t="s">
        <v>130</v>
      </c>
      <c r="AU285" s="234" t="s">
        <v>84</v>
      </c>
      <c r="AV285" s="13" t="s">
        <v>84</v>
      </c>
      <c r="AW285" s="13" t="s">
        <v>33</v>
      </c>
      <c r="AX285" s="13" t="s">
        <v>73</v>
      </c>
      <c r="AY285" s="234" t="s">
        <v>120</v>
      </c>
    </row>
    <row r="286" s="2" customFormat="1" ht="6.96" customHeight="1">
      <c r="A286" s="37"/>
      <c r="B286" s="58"/>
      <c r="C286" s="59"/>
      <c r="D286" s="59"/>
      <c r="E286" s="59"/>
      <c r="F286" s="59"/>
      <c r="G286" s="59"/>
      <c r="H286" s="59"/>
      <c r="I286" s="59"/>
      <c r="J286" s="59"/>
      <c r="K286" s="59"/>
      <c r="L286" s="43"/>
      <c r="M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</row>
  </sheetData>
  <sheetProtection sheet="1" autoFilter="0" formatColumns="0" formatRows="0" objects="1" scenarios="1" spinCount="100000" saltValue="XETd49xMNFqqQH50TG/DyZ72TcEVF8ivQSUPyUJOIMM/gNslh91krBf2Cfe7gdGNxHyO02XLXC4obHEPIhTz2A==" hashValue="1suhM23ZXhfBdHU5oU60GiAlDVeb7NOGeUHUUE/wdDqw7sJkrCq0RjzWu9X78YRxPWdoQk2NjjtwLKzR3versg==" algorithmName="SHA-512" password="CC35"/>
  <autoFilter ref="C85:K285"/>
  <mergeCells count="9">
    <mergeCell ref="E7:H7"/>
    <mergeCell ref="E9:H9"/>
    <mergeCell ref="E18:H18"/>
    <mergeCell ref="E27:H27"/>
    <mergeCell ref="E48:H48"/>
    <mergeCell ref="E50:H50"/>
    <mergeCell ref="E76:H76"/>
    <mergeCell ref="E78:H78"/>
    <mergeCell ref="L2:V2"/>
  </mergeCells>
  <hyperlinks>
    <hyperlink ref="F90" r:id="rId1" display="https://podminky.urs.cz/item/CS_URS_2022_01/113106023"/>
    <hyperlink ref="F93" r:id="rId2" display="https://podminky.urs.cz/item/CS_URS_2022_01/113202111"/>
    <hyperlink ref="F96" r:id="rId3" display="https://podminky.urs.cz/item/CS_URS_2022_01/979051121"/>
    <hyperlink ref="F99" r:id="rId4" display="https://podminky.urs.cz/item/CS_URS_2022_01/113107222"/>
    <hyperlink ref="F103" r:id="rId5" display="https://podminky.urs.cz/item/CS_URS_2022_01/167151101"/>
    <hyperlink ref="F107" r:id="rId6" display="https://podminky.urs.cz/item/CS_URS_2022_01/162351103"/>
    <hyperlink ref="F110" r:id="rId7" display="https://podminky.urs.cz/item/CS_URS_2022_01/132312131"/>
    <hyperlink ref="F115" r:id="rId8" display="https://podminky.urs.cz/item/CS_URS_2022_01/119001421"/>
    <hyperlink ref="F118" r:id="rId9" display="https://podminky.urs.cz/item/CS_URS_2022_01/122351105"/>
    <hyperlink ref="F123" r:id="rId10" display="https://podminky.urs.cz/item/CS_URS_2022_01/120001101ROO"/>
    <hyperlink ref="F126" r:id="rId11" display="https://podminky.urs.cz/item/CS_URS_2022_01/162751117"/>
    <hyperlink ref="F129" r:id="rId12" display="https://podminky.urs.cz/item/CS_URS_2022_01/162751119"/>
    <hyperlink ref="F132" r:id="rId13" display="https://podminky.urs.cz/item/CS_URS_2022_01/171201231"/>
    <hyperlink ref="F137" r:id="rId14" display="https://podminky.urs.cz/item/CS_URS_2022_01/121112004"/>
    <hyperlink ref="F140" r:id="rId15" display="https://podminky.urs.cz/item/CS_URS_2022_01/181351003"/>
    <hyperlink ref="F146" r:id="rId16" display="https://podminky.urs.cz/item/CS_URS_2022_01/181411131"/>
    <hyperlink ref="F149" r:id="rId17" display="https://podminky.urs.cz/item/CS_URS_2022_01/181951112"/>
    <hyperlink ref="F154" r:id="rId18" display="https://podminky.urs.cz/item/CS_URS_2022_01/564531111"/>
    <hyperlink ref="F161" r:id="rId19" display="https://podminky.urs.cz/item/CS_URS_2022_01/564871111"/>
    <hyperlink ref="F164" r:id="rId20" display="https://podminky.urs.cz/item/CS_URS_2022_01/564961315"/>
    <hyperlink ref="F167" r:id="rId21" display="https://podminky.urs.cz/item/CS_URS_2022_01/573211111"/>
    <hyperlink ref="F170" r:id="rId22" display="https://podminky.urs.cz/item/CS_URS_2022_01/577144111"/>
    <hyperlink ref="F173" r:id="rId23" display="https://podminky.urs.cz/item/CS_URS_2022_01/565155111"/>
    <hyperlink ref="F176" r:id="rId24" display="https://podminky.urs.cz/item/CS_URS_2022_01/573191111"/>
    <hyperlink ref="F179" r:id="rId25" display="https://podminky.urs.cz/item/CS_URS_2022_01/596211110"/>
    <hyperlink ref="F189" r:id="rId26" display="https://podminky.urs.cz/item/CS_URS_2022_01/916131213"/>
    <hyperlink ref="F195" r:id="rId27" display="https://podminky.urs.cz/item/CS_URS_2022_01/175112101"/>
    <hyperlink ref="F200" r:id="rId28" display="https://podminky.urs.cz/item/CS_URS_2022_01/174102101"/>
    <hyperlink ref="F203" r:id="rId29" display="https://podminky.urs.cz/item/CS_URS_2022_01/871313121"/>
    <hyperlink ref="F208" r:id="rId30" display="https://podminky.urs.cz/item/CS_URS_2022_01/877315211"/>
    <hyperlink ref="F228" r:id="rId31" display="https://podminky.urs.cz/item/CS_URS_2022_01/213141111"/>
    <hyperlink ref="F233" r:id="rId32" display="https://podminky.urs.cz/item/CS_URS_2022_01/914431112"/>
    <hyperlink ref="F236" r:id="rId33" display="https://podminky.urs.cz/item/CS_URS_2022_01/914111111"/>
    <hyperlink ref="F247" r:id="rId34" display="https://podminky.urs.cz/item/CS_URS_2022_01/914511111"/>
    <hyperlink ref="F252" r:id="rId35" display="https://podminky.urs.cz/item/CS_URS_2022_01/915111122"/>
    <hyperlink ref="F255" r:id="rId36" display="https://podminky.urs.cz/item/CS_URS_2022_01/915611111"/>
    <hyperlink ref="F258" r:id="rId37" display="https://podminky.urs.cz/item/CS_URS_2022_01/915321115"/>
    <hyperlink ref="F261" r:id="rId38" display="https://podminky.urs.cz/item/CS_URS_2022_01/919121121"/>
    <hyperlink ref="F264" r:id="rId39" display="https://podminky.urs.cz/item/CS_URS_2022_01/919112222"/>
    <hyperlink ref="F267" r:id="rId40" display="https://podminky.urs.cz/item/CS_URS_2022_01/919731121"/>
    <hyperlink ref="F270" r:id="rId41" display="https://podminky.urs.cz/item/CS_URS_2022_01/919735112"/>
    <hyperlink ref="F274" r:id="rId42" display="https://podminky.urs.cz/item/CS_URS_2022_01/997221571"/>
    <hyperlink ref="F277" r:id="rId43" display="https://podminky.urs.cz/item/CS_URS_2022_01/997221579"/>
    <hyperlink ref="F280" r:id="rId44" display="https://podminky.urs.cz/item/CS_URS_2022_01/997221615"/>
    <hyperlink ref="F284" r:id="rId45" display="https://podminky.urs.cz/item/CS_URS_2022_01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6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88</v>
      </c>
    </row>
    <row r="3" s="1" customFormat="1" ht="6.96" customHeight="1">
      <c r="B3" s="127"/>
      <c r="C3" s="128"/>
      <c r="D3" s="128"/>
      <c r="E3" s="128"/>
      <c r="F3" s="128"/>
      <c r="G3" s="128"/>
      <c r="H3" s="128"/>
      <c r="I3" s="128"/>
      <c r="J3" s="128"/>
      <c r="K3" s="128"/>
      <c r="L3" s="19"/>
      <c r="AT3" s="16" t="s">
        <v>84</v>
      </c>
    </row>
    <row r="4" s="1" customFormat="1" ht="24.96" customHeight="1">
      <c r="B4" s="19"/>
      <c r="D4" s="129" t="s">
        <v>90</v>
      </c>
      <c r="L4" s="19"/>
      <c r="M4" s="130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1" t="s">
        <v>16</v>
      </c>
      <c r="L6" s="19"/>
    </row>
    <row r="7" s="1" customFormat="1" ht="16.5" customHeight="1">
      <c r="B7" s="19"/>
      <c r="E7" s="132" t="str">
        <f>'Rekapitulace stavby'!K6</f>
        <v xml:space="preserve">Rekonstrukce komunikace v  Zahořanech u Lučního potoku</v>
      </c>
      <c r="F7" s="131"/>
      <c r="G7" s="131"/>
      <c r="H7" s="131"/>
      <c r="L7" s="19"/>
    </row>
    <row r="8" s="2" customFormat="1" ht="12" customHeight="1">
      <c r="A8" s="37"/>
      <c r="B8" s="43"/>
      <c r="C8" s="37"/>
      <c r="D8" s="131" t="s">
        <v>91</v>
      </c>
      <c r="E8" s="37"/>
      <c r="F8" s="37"/>
      <c r="G8" s="37"/>
      <c r="H8" s="37"/>
      <c r="I8" s="37"/>
      <c r="J8" s="37"/>
      <c r="K8" s="37"/>
      <c r="L8" s="13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4" t="s">
        <v>501</v>
      </c>
      <c r="F9" s="37"/>
      <c r="G9" s="37"/>
      <c r="H9" s="37"/>
      <c r="I9" s="37"/>
      <c r="J9" s="37"/>
      <c r="K9" s="37"/>
      <c r="L9" s="13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13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1" t="s">
        <v>18</v>
      </c>
      <c r="E11" s="37"/>
      <c r="F11" s="135" t="s">
        <v>89</v>
      </c>
      <c r="G11" s="37"/>
      <c r="H11" s="37"/>
      <c r="I11" s="131" t="s">
        <v>20</v>
      </c>
      <c r="J11" s="135" t="s">
        <v>19</v>
      </c>
      <c r="K11" s="37"/>
      <c r="L11" s="13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1" t="s">
        <v>21</v>
      </c>
      <c r="E12" s="37"/>
      <c r="F12" s="135" t="s">
        <v>22</v>
      </c>
      <c r="G12" s="37"/>
      <c r="H12" s="37"/>
      <c r="I12" s="131" t="s">
        <v>23</v>
      </c>
      <c r="J12" s="136" t="str">
        <f>'Rekapitulace stavby'!AN8</f>
        <v>2. 9. 2024</v>
      </c>
      <c r="K12" s="37"/>
      <c r="L12" s="13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13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1" t="s">
        <v>25</v>
      </c>
      <c r="E14" s="37"/>
      <c r="F14" s="37"/>
      <c r="G14" s="37"/>
      <c r="H14" s="37"/>
      <c r="I14" s="131" t="s">
        <v>26</v>
      </c>
      <c r="J14" s="135" t="s">
        <v>19</v>
      </c>
      <c r="K14" s="37"/>
      <c r="L14" s="13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5" t="s">
        <v>27</v>
      </c>
      <c r="F15" s="37"/>
      <c r="G15" s="37"/>
      <c r="H15" s="37"/>
      <c r="I15" s="131" t="s">
        <v>28</v>
      </c>
      <c r="J15" s="135" t="s">
        <v>19</v>
      </c>
      <c r="K15" s="37"/>
      <c r="L15" s="13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13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1" t="s">
        <v>29</v>
      </c>
      <c r="E17" s="37"/>
      <c r="F17" s="37"/>
      <c r="G17" s="37"/>
      <c r="H17" s="37"/>
      <c r="I17" s="131" t="s">
        <v>26</v>
      </c>
      <c r="J17" s="32" t="str">
        <f>'Rekapitulace stavby'!AN13</f>
        <v>Vyplň údaj</v>
      </c>
      <c r="K17" s="37"/>
      <c r="L17" s="13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5"/>
      <c r="G18" s="135"/>
      <c r="H18" s="135"/>
      <c r="I18" s="131" t="s">
        <v>28</v>
      </c>
      <c r="J18" s="32" t="str">
        <f>'Rekapitulace stavby'!AN14</f>
        <v>Vyplň údaj</v>
      </c>
      <c r="K18" s="37"/>
      <c r="L18" s="13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13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1" t="s">
        <v>31</v>
      </c>
      <c r="E20" s="37"/>
      <c r="F20" s="37"/>
      <c r="G20" s="37"/>
      <c r="H20" s="37"/>
      <c r="I20" s="131" t="s">
        <v>26</v>
      </c>
      <c r="J20" s="135" t="s">
        <v>19</v>
      </c>
      <c r="K20" s="37"/>
      <c r="L20" s="13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5" t="s">
        <v>32</v>
      </c>
      <c r="F21" s="37"/>
      <c r="G21" s="37"/>
      <c r="H21" s="37"/>
      <c r="I21" s="131" t="s">
        <v>28</v>
      </c>
      <c r="J21" s="135" t="s">
        <v>19</v>
      </c>
      <c r="K21" s="37"/>
      <c r="L21" s="13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13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1" t="s">
        <v>34</v>
      </c>
      <c r="E23" s="37"/>
      <c r="F23" s="37"/>
      <c r="G23" s="37"/>
      <c r="H23" s="37"/>
      <c r="I23" s="131" t="s">
        <v>26</v>
      </c>
      <c r="J23" s="135" t="s">
        <v>35</v>
      </c>
      <c r="K23" s="37"/>
      <c r="L23" s="13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5" t="s">
        <v>36</v>
      </c>
      <c r="F24" s="37"/>
      <c r="G24" s="37"/>
      <c r="H24" s="37"/>
      <c r="I24" s="131" t="s">
        <v>28</v>
      </c>
      <c r="J24" s="135" t="s">
        <v>19</v>
      </c>
      <c r="K24" s="37"/>
      <c r="L24" s="13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133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1" t="s">
        <v>37</v>
      </c>
      <c r="E26" s="37"/>
      <c r="F26" s="37"/>
      <c r="G26" s="37"/>
      <c r="H26" s="37"/>
      <c r="I26" s="37"/>
      <c r="J26" s="37"/>
      <c r="K26" s="37"/>
      <c r="L26" s="13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37"/>
      <c r="B27" s="138"/>
      <c r="C27" s="137"/>
      <c r="D27" s="137"/>
      <c r="E27" s="139" t="s">
        <v>19</v>
      </c>
      <c r="F27" s="139"/>
      <c r="G27" s="139"/>
      <c r="H27" s="139"/>
      <c r="I27" s="137"/>
      <c r="J27" s="137"/>
      <c r="K27" s="137"/>
      <c r="L27" s="140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13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1"/>
      <c r="E29" s="141"/>
      <c r="F29" s="141"/>
      <c r="G29" s="141"/>
      <c r="H29" s="141"/>
      <c r="I29" s="141"/>
      <c r="J29" s="141"/>
      <c r="K29" s="141"/>
      <c r="L29" s="133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2" t="s">
        <v>39</v>
      </c>
      <c r="E30" s="37"/>
      <c r="F30" s="37"/>
      <c r="G30" s="37"/>
      <c r="H30" s="37"/>
      <c r="I30" s="37"/>
      <c r="J30" s="143">
        <f>ROUND(J81, 2)</f>
        <v>0</v>
      </c>
      <c r="K30" s="37"/>
      <c r="L30" s="133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1"/>
      <c r="E31" s="141"/>
      <c r="F31" s="141"/>
      <c r="G31" s="141"/>
      <c r="H31" s="141"/>
      <c r="I31" s="141"/>
      <c r="J31" s="141"/>
      <c r="K31" s="141"/>
      <c r="L31" s="13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4" t="s">
        <v>41</v>
      </c>
      <c r="G32" s="37"/>
      <c r="H32" s="37"/>
      <c r="I32" s="144" t="s">
        <v>40</v>
      </c>
      <c r="J32" s="144" t="s">
        <v>42</v>
      </c>
      <c r="K32" s="37"/>
      <c r="L32" s="13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5" t="s">
        <v>43</v>
      </c>
      <c r="E33" s="131" t="s">
        <v>44</v>
      </c>
      <c r="F33" s="146">
        <f>ROUND((SUM(BE81:BE96)),  2)</f>
        <v>0</v>
      </c>
      <c r="G33" s="37"/>
      <c r="H33" s="37"/>
      <c r="I33" s="147">
        <v>0.20999999999999999</v>
      </c>
      <c r="J33" s="146">
        <f>ROUND(((SUM(BE81:BE96))*I33),  2)</f>
        <v>0</v>
      </c>
      <c r="K33" s="37"/>
      <c r="L33" s="133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1" t="s">
        <v>45</v>
      </c>
      <c r="F34" s="146">
        <f>ROUND((SUM(BF81:BF96)),  2)</f>
        <v>0</v>
      </c>
      <c r="G34" s="37"/>
      <c r="H34" s="37"/>
      <c r="I34" s="147">
        <v>0.14999999999999999</v>
      </c>
      <c r="J34" s="146">
        <f>ROUND(((SUM(BF81:BF96))*I34),  2)</f>
        <v>0</v>
      </c>
      <c r="K34" s="37"/>
      <c r="L34" s="13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1" t="s">
        <v>46</v>
      </c>
      <c r="F35" s="146">
        <f>ROUND((SUM(BG81:BG96)),  2)</f>
        <v>0</v>
      </c>
      <c r="G35" s="37"/>
      <c r="H35" s="37"/>
      <c r="I35" s="147">
        <v>0.20999999999999999</v>
      </c>
      <c r="J35" s="146">
        <f>0</f>
        <v>0</v>
      </c>
      <c r="K35" s="37"/>
      <c r="L35" s="13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1" t="s">
        <v>47</v>
      </c>
      <c r="F36" s="146">
        <f>ROUND((SUM(BH81:BH96)),  2)</f>
        <v>0</v>
      </c>
      <c r="G36" s="37"/>
      <c r="H36" s="37"/>
      <c r="I36" s="147">
        <v>0.14999999999999999</v>
      </c>
      <c r="J36" s="146">
        <f>0</f>
        <v>0</v>
      </c>
      <c r="K36" s="37"/>
      <c r="L36" s="13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1" t="s">
        <v>48</v>
      </c>
      <c r="F37" s="146">
        <f>ROUND((SUM(BI81:BI96)),  2)</f>
        <v>0</v>
      </c>
      <c r="G37" s="37"/>
      <c r="H37" s="37"/>
      <c r="I37" s="147">
        <v>0</v>
      </c>
      <c r="J37" s="146">
        <f>0</f>
        <v>0</v>
      </c>
      <c r="K37" s="37"/>
      <c r="L37" s="13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13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48"/>
      <c r="D39" s="149" t="s">
        <v>49</v>
      </c>
      <c r="E39" s="150"/>
      <c r="F39" s="150"/>
      <c r="G39" s="151" t="s">
        <v>50</v>
      </c>
      <c r="H39" s="152" t="s">
        <v>51</v>
      </c>
      <c r="I39" s="150"/>
      <c r="J39" s="153">
        <f>SUM(J30:J37)</f>
        <v>0</v>
      </c>
      <c r="K39" s="154"/>
      <c r="L39" s="133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155"/>
      <c r="C40" s="156"/>
      <c r="D40" s="156"/>
      <c r="E40" s="156"/>
      <c r="F40" s="156"/>
      <c r="G40" s="156"/>
      <c r="H40" s="156"/>
      <c r="I40" s="156"/>
      <c r="J40" s="156"/>
      <c r="K40" s="156"/>
      <c r="L40" s="133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4" s="2" customFormat="1" ht="6.96" customHeight="1">
      <c r="A44" s="37"/>
      <c r="B44" s="157"/>
      <c r="C44" s="158"/>
      <c r="D44" s="158"/>
      <c r="E44" s="158"/>
      <c r="F44" s="158"/>
      <c r="G44" s="158"/>
      <c r="H44" s="158"/>
      <c r="I44" s="158"/>
      <c r="J44" s="158"/>
      <c r="K44" s="158"/>
      <c r="L44" s="133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="2" customFormat="1" ht="24.96" customHeight="1">
      <c r="A45" s="37"/>
      <c r="B45" s="38"/>
      <c r="C45" s="22" t="s">
        <v>94</v>
      </c>
      <c r="D45" s="39"/>
      <c r="E45" s="39"/>
      <c r="F45" s="39"/>
      <c r="G45" s="39"/>
      <c r="H45" s="39"/>
      <c r="I45" s="39"/>
      <c r="J45" s="39"/>
      <c r="K45" s="39"/>
      <c r="L45" s="133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="2" customFormat="1" ht="6.96" customHeight="1">
      <c r="A46" s="37"/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133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</row>
    <row r="47" s="2" customFormat="1" ht="12" customHeight="1">
      <c r="A47" s="37"/>
      <c r="B47" s="38"/>
      <c r="C47" s="31" t="s">
        <v>16</v>
      </c>
      <c r="D47" s="39"/>
      <c r="E47" s="39"/>
      <c r="F47" s="39"/>
      <c r="G47" s="39"/>
      <c r="H47" s="39"/>
      <c r="I47" s="39"/>
      <c r="J47" s="39"/>
      <c r="K47" s="39"/>
      <c r="L47" s="133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</row>
    <row r="48" s="2" customFormat="1" ht="16.5" customHeight="1">
      <c r="A48" s="37"/>
      <c r="B48" s="38"/>
      <c r="C48" s="39"/>
      <c r="D48" s="39"/>
      <c r="E48" s="159" t="str">
        <f>E7</f>
        <v xml:space="preserve">Rekonstrukce komunikace v  Zahořanech u Lučního potoku</v>
      </c>
      <c r="F48" s="31"/>
      <c r="G48" s="31"/>
      <c r="H48" s="31"/>
      <c r="I48" s="39"/>
      <c r="J48" s="39"/>
      <c r="K48" s="39"/>
      <c r="L48" s="133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</row>
    <row r="49" s="2" customFormat="1" ht="12" customHeight="1">
      <c r="A49" s="37"/>
      <c r="B49" s="38"/>
      <c r="C49" s="31" t="s">
        <v>91</v>
      </c>
      <c r="D49" s="39"/>
      <c r="E49" s="39"/>
      <c r="F49" s="39"/>
      <c r="G49" s="39"/>
      <c r="H49" s="39"/>
      <c r="I49" s="39"/>
      <c r="J49" s="39"/>
      <c r="K49" s="39"/>
      <c r="L49" s="133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="2" customFormat="1" ht="16.5" customHeight="1">
      <c r="A50" s="37"/>
      <c r="B50" s="38"/>
      <c r="C50" s="39"/>
      <c r="D50" s="39"/>
      <c r="E50" s="68" t="str">
        <f>E9</f>
        <v>91.2 - VRN</v>
      </c>
      <c r="F50" s="39"/>
      <c r="G50" s="39"/>
      <c r="H50" s="39"/>
      <c r="I50" s="39"/>
      <c r="J50" s="39"/>
      <c r="K50" s="39"/>
      <c r="L50" s="133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="2" customFormat="1" ht="6.96" customHeight="1">
      <c r="A51" s="37"/>
      <c r="B51" s="38"/>
      <c r="C51" s="39"/>
      <c r="D51" s="39"/>
      <c r="E51" s="39"/>
      <c r="F51" s="39"/>
      <c r="G51" s="39"/>
      <c r="H51" s="39"/>
      <c r="I51" s="39"/>
      <c r="J51" s="39"/>
      <c r="K51" s="39"/>
      <c r="L51" s="133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="2" customFormat="1" ht="12" customHeight="1">
      <c r="A52" s="37"/>
      <c r="B52" s="38"/>
      <c r="C52" s="31" t="s">
        <v>21</v>
      </c>
      <c r="D52" s="39"/>
      <c r="E52" s="39"/>
      <c r="F52" s="26" t="str">
        <f>F12</f>
        <v>Zahořany</v>
      </c>
      <c r="G52" s="39"/>
      <c r="H52" s="39"/>
      <c r="I52" s="31" t="s">
        <v>23</v>
      </c>
      <c r="J52" s="71" t="str">
        <f>IF(J12="","",J12)</f>
        <v>2. 9. 2024</v>
      </c>
      <c r="K52" s="39"/>
      <c r="L52" s="133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</row>
    <row r="53" s="2" customFormat="1" ht="6.96" customHeight="1">
      <c r="A53" s="37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133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</row>
    <row r="54" s="2" customFormat="1" ht="15.15" customHeight="1">
      <c r="A54" s="37"/>
      <c r="B54" s="38"/>
      <c r="C54" s="31" t="s">
        <v>25</v>
      </c>
      <c r="D54" s="39"/>
      <c r="E54" s="39"/>
      <c r="F54" s="26" t="str">
        <f>E15</f>
        <v>Obec Křešice</v>
      </c>
      <c r="G54" s="39"/>
      <c r="H54" s="39"/>
      <c r="I54" s="31" t="s">
        <v>31</v>
      </c>
      <c r="J54" s="35" t="str">
        <f>E21</f>
        <v>Ing. Lucie Dvořáková</v>
      </c>
      <c r="K54" s="39"/>
      <c r="L54" s="133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</row>
    <row r="55" s="2" customFormat="1" ht="15.15" customHeight="1">
      <c r="A55" s="37"/>
      <c r="B55" s="38"/>
      <c r="C55" s="31" t="s">
        <v>29</v>
      </c>
      <c r="D55" s="39"/>
      <c r="E55" s="39"/>
      <c r="F55" s="26" t="str">
        <f>IF(E18="","",E18)</f>
        <v>Vyplň údaj</v>
      </c>
      <c r="G55" s="39"/>
      <c r="H55" s="39"/>
      <c r="I55" s="31" t="s">
        <v>34</v>
      </c>
      <c r="J55" s="35" t="str">
        <f>E24</f>
        <v>S4A,s.r.o.</v>
      </c>
      <c r="K55" s="39"/>
      <c r="L55" s="133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</row>
    <row r="56" s="2" customFormat="1" ht="10.32" customHeight="1">
      <c r="A56" s="37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133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</row>
    <row r="57" s="2" customFormat="1" ht="29.28" customHeight="1">
      <c r="A57" s="37"/>
      <c r="B57" s="38"/>
      <c r="C57" s="160" t="s">
        <v>95</v>
      </c>
      <c r="D57" s="161"/>
      <c r="E57" s="161"/>
      <c r="F57" s="161"/>
      <c r="G57" s="161"/>
      <c r="H57" s="161"/>
      <c r="I57" s="161"/>
      <c r="J57" s="162" t="s">
        <v>96</v>
      </c>
      <c r="K57" s="161"/>
      <c r="L57" s="133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</row>
    <row r="58" s="2" customFormat="1" ht="10.32" customHeight="1">
      <c r="A58" s="37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133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</row>
    <row r="59" s="2" customFormat="1" ht="22.8" customHeight="1">
      <c r="A59" s="37"/>
      <c r="B59" s="38"/>
      <c r="C59" s="163" t="s">
        <v>71</v>
      </c>
      <c r="D59" s="39"/>
      <c r="E59" s="39"/>
      <c r="F59" s="39"/>
      <c r="G59" s="39"/>
      <c r="H59" s="39"/>
      <c r="I59" s="39"/>
      <c r="J59" s="101">
        <f>J81</f>
        <v>0</v>
      </c>
      <c r="K59" s="39"/>
      <c r="L59" s="133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U59" s="16" t="s">
        <v>97</v>
      </c>
    </row>
    <row r="60" s="9" customFormat="1" ht="24.96" customHeight="1">
      <c r="A60" s="9"/>
      <c r="B60" s="164"/>
      <c r="C60" s="165"/>
      <c r="D60" s="166" t="s">
        <v>502</v>
      </c>
      <c r="E60" s="167"/>
      <c r="F60" s="167"/>
      <c r="G60" s="167"/>
      <c r="H60" s="167"/>
      <c r="I60" s="167"/>
      <c r="J60" s="168">
        <f>J82</f>
        <v>0</v>
      </c>
      <c r="K60" s="165"/>
      <c r="L60" s="16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0"/>
      <c r="C61" s="171"/>
      <c r="D61" s="172" t="s">
        <v>503</v>
      </c>
      <c r="E61" s="173"/>
      <c r="F61" s="173"/>
      <c r="G61" s="173"/>
      <c r="H61" s="173"/>
      <c r="I61" s="173"/>
      <c r="J61" s="174">
        <f>J83</f>
        <v>0</v>
      </c>
      <c r="K61" s="171"/>
      <c r="L61" s="175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37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133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</row>
    <row r="63" s="2" customFormat="1" ht="6.96" customHeight="1">
      <c r="A63" s="37"/>
      <c r="B63" s="58"/>
      <c r="C63" s="59"/>
      <c r="D63" s="59"/>
      <c r="E63" s="59"/>
      <c r="F63" s="59"/>
      <c r="G63" s="59"/>
      <c r="H63" s="59"/>
      <c r="I63" s="59"/>
      <c r="J63" s="59"/>
      <c r="K63" s="59"/>
      <c r="L63" s="133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</row>
    <row r="67" s="2" customFormat="1" ht="6.96" customHeight="1">
      <c r="A67" s="37"/>
      <c r="B67" s="60"/>
      <c r="C67" s="61"/>
      <c r="D67" s="61"/>
      <c r="E67" s="61"/>
      <c r="F67" s="61"/>
      <c r="G67" s="61"/>
      <c r="H67" s="61"/>
      <c r="I67" s="61"/>
      <c r="J67" s="61"/>
      <c r="K67" s="61"/>
      <c r="L67" s="133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</row>
    <row r="68" s="2" customFormat="1" ht="24.96" customHeight="1">
      <c r="A68" s="37"/>
      <c r="B68" s="38"/>
      <c r="C68" s="22" t="s">
        <v>105</v>
      </c>
      <c r="D68" s="39"/>
      <c r="E68" s="39"/>
      <c r="F68" s="39"/>
      <c r="G68" s="39"/>
      <c r="H68" s="39"/>
      <c r="I68" s="39"/>
      <c r="J68" s="39"/>
      <c r="K68" s="39"/>
      <c r="L68" s="133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</row>
    <row r="69" s="2" customFormat="1" ht="6.96" customHeight="1">
      <c r="A69" s="37"/>
      <c r="B69" s="38"/>
      <c r="C69" s="39"/>
      <c r="D69" s="39"/>
      <c r="E69" s="39"/>
      <c r="F69" s="39"/>
      <c r="G69" s="39"/>
      <c r="H69" s="39"/>
      <c r="I69" s="39"/>
      <c r="J69" s="39"/>
      <c r="K69" s="39"/>
      <c r="L69" s="133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="2" customFormat="1" ht="12" customHeight="1">
      <c r="A70" s="37"/>
      <c r="B70" s="38"/>
      <c r="C70" s="31" t="s">
        <v>16</v>
      </c>
      <c r="D70" s="39"/>
      <c r="E70" s="39"/>
      <c r="F70" s="39"/>
      <c r="G70" s="39"/>
      <c r="H70" s="39"/>
      <c r="I70" s="39"/>
      <c r="J70" s="39"/>
      <c r="K70" s="39"/>
      <c r="L70" s="133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</row>
    <row r="71" s="2" customFormat="1" ht="16.5" customHeight="1">
      <c r="A71" s="37"/>
      <c r="B71" s="38"/>
      <c r="C71" s="39"/>
      <c r="D71" s="39"/>
      <c r="E71" s="159" t="str">
        <f>E7</f>
        <v xml:space="preserve">Rekonstrukce komunikace v  Zahořanech u Lučního potoku</v>
      </c>
      <c r="F71" s="31"/>
      <c r="G71" s="31"/>
      <c r="H71" s="31"/>
      <c r="I71" s="39"/>
      <c r="J71" s="39"/>
      <c r="K71" s="39"/>
      <c r="L71" s="133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</row>
    <row r="72" s="2" customFormat="1" ht="12" customHeight="1">
      <c r="A72" s="37"/>
      <c r="B72" s="38"/>
      <c r="C72" s="31" t="s">
        <v>91</v>
      </c>
      <c r="D72" s="39"/>
      <c r="E72" s="39"/>
      <c r="F72" s="39"/>
      <c r="G72" s="39"/>
      <c r="H72" s="39"/>
      <c r="I72" s="39"/>
      <c r="J72" s="39"/>
      <c r="K72" s="39"/>
      <c r="L72" s="133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</row>
    <row r="73" s="2" customFormat="1" ht="16.5" customHeight="1">
      <c r="A73" s="37"/>
      <c r="B73" s="38"/>
      <c r="C73" s="39"/>
      <c r="D73" s="39"/>
      <c r="E73" s="68" t="str">
        <f>E9</f>
        <v>91.2 - VRN</v>
      </c>
      <c r="F73" s="39"/>
      <c r="G73" s="39"/>
      <c r="H73" s="39"/>
      <c r="I73" s="39"/>
      <c r="J73" s="39"/>
      <c r="K73" s="39"/>
      <c r="L73" s="133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</row>
    <row r="74" s="2" customFormat="1" ht="6.96" customHeight="1">
      <c r="A74" s="37"/>
      <c r="B74" s="38"/>
      <c r="C74" s="39"/>
      <c r="D74" s="39"/>
      <c r="E74" s="39"/>
      <c r="F74" s="39"/>
      <c r="G74" s="39"/>
      <c r="H74" s="39"/>
      <c r="I74" s="39"/>
      <c r="J74" s="39"/>
      <c r="K74" s="39"/>
      <c r="L74" s="133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</row>
    <row r="75" s="2" customFormat="1" ht="12" customHeight="1">
      <c r="A75" s="37"/>
      <c r="B75" s="38"/>
      <c r="C75" s="31" t="s">
        <v>21</v>
      </c>
      <c r="D75" s="39"/>
      <c r="E75" s="39"/>
      <c r="F75" s="26" t="str">
        <f>F12</f>
        <v>Zahořany</v>
      </c>
      <c r="G75" s="39"/>
      <c r="H75" s="39"/>
      <c r="I75" s="31" t="s">
        <v>23</v>
      </c>
      <c r="J75" s="71" t="str">
        <f>IF(J12="","",J12)</f>
        <v>2. 9. 2024</v>
      </c>
      <c r="K75" s="39"/>
      <c r="L75" s="133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</row>
    <row r="76" s="2" customFormat="1" ht="6.96" customHeigh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13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5.15" customHeight="1">
      <c r="A77" s="37"/>
      <c r="B77" s="38"/>
      <c r="C77" s="31" t="s">
        <v>25</v>
      </c>
      <c r="D77" s="39"/>
      <c r="E77" s="39"/>
      <c r="F77" s="26" t="str">
        <f>E15</f>
        <v>Obec Křešice</v>
      </c>
      <c r="G77" s="39"/>
      <c r="H77" s="39"/>
      <c r="I77" s="31" t="s">
        <v>31</v>
      </c>
      <c r="J77" s="35" t="str">
        <f>E21</f>
        <v>Ing. Lucie Dvořáková</v>
      </c>
      <c r="K77" s="39"/>
      <c r="L77" s="13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s="2" customFormat="1" ht="15.15" customHeight="1">
      <c r="A78" s="37"/>
      <c r="B78" s="38"/>
      <c r="C78" s="31" t="s">
        <v>29</v>
      </c>
      <c r="D78" s="39"/>
      <c r="E78" s="39"/>
      <c r="F78" s="26" t="str">
        <f>IF(E18="","",E18)</f>
        <v>Vyplň údaj</v>
      </c>
      <c r="G78" s="39"/>
      <c r="H78" s="39"/>
      <c r="I78" s="31" t="s">
        <v>34</v>
      </c>
      <c r="J78" s="35" t="str">
        <f>E24</f>
        <v>S4A,s.r.o.</v>
      </c>
      <c r="K78" s="39"/>
      <c r="L78" s="133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</row>
    <row r="79" s="2" customFormat="1" ht="10.32" customHeight="1">
      <c r="A79" s="37"/>
      <c r="B79" s="38"/>
      <c r="C79" s="39"/>
      <c r="D79" s="39"/>
      <c r="E79" s="39"/>
      <c r="F79" s="39"/>
      <c r="G79" s="39"/>
      <c r="H79" s="39"/>
      <c r="I79" s="39"/>
      <c r="J79" s="39"/>
      <c r="K79" s="39"/>
      <c r="L79" s="133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</row>
    <row r="80" s="11" customFormat="1" ht="29.28" customHeight="1">
      <c r="A80" s="176"/>
      <c r="B80" s="177"/>
      <c r="C80" s="178" t="s">
        <v>106</v>
      </c>
      <c r="D80" s="179" t="s">
        <v>58</v>
      </c>
      <c r="E80" s="179" t="s">
        <v>54</v>
      </c>
      <c r="F80" s="179" t="s">
        <v>55</v>
      </c>
      <c r="G80" s="179" t="s">
        <v>107</v>
      </c>
      <c r="H80" s="179" t="s">
        <v>108</v>
      </c>
      <c r="I80" s="179" t="s">
        <v>109</v>
      </c>
      <c r="J80" s="180" t="s">
        <v>96</v>
      </c>
      <c r="K80" s="181" t="s">
        <v>110</v>
      </c>
      <c r="L80" s="182"/>
      <c r="M80" s="91" t="s">
        <v>19</v>
      </c>
      <c r="N80" s="92" t="s">
        <v>43</v>
      </c>
      <c r="O80" s="92" t="s">
        <v>111</v>
      </c>
      <c r="P80" s="92" t="s">
        <v>112</v>
      </c>
      <c r="Q80" s="92" t="s">
        <v>113</v>
      </c>
      <c r="R80" s="92" t="s">
        <v>114</v>
      </c>
      <c r="S80" s="92" t="s">
        <v>115</v>
      </c>
      <c r="T80" s="93" t="s">
        <v>116</v>
      </c>
      <c r="U80" s="176"/>
      <c r="V80" s="176"/>
      <c r="W80" s="176"/>
      <c r="X80" s="176"/>
      <c r="Y80" s="176"/>
      <c r="Z80" s="176"/>
      <c r="AA80" s="176"/>
      <c r="AB80" s="176"/>
      <c r="AC80" s="176"/>
      <c r="AD80" s="176"/>
      <c r="AE80" s="176"/>
    </row>
    <row r="81" s="2" customFormat="1" ht="22.8" customHeight="1">
      <c r="A81" s="37"/>
      <c r="B81" s="38"/>
      <c r="C81" s="98" t="s">
        <v>117</v>
      </c>
      <c r="D81" s="39"/>
      <c r="E81" s="39"/>
      <c r="F81" s="39"/>
      <c r="G81" s="39"/>
      <c r="H81" s="39"/>
      <c r="I81" s="39"/>
      <c r="J81" s="183">
        <f>BK81</f>
        <v>0</v>
      </c>
      <c r="K81" s="39"/>
      <c r="L81" s="43"/>
      <c r="M81" s="94"/>
      <c r="N81" s="184"/>
      <c r="O81" s="95"/>
      <c r="P81" s="185">
        <f>P82</f>
        <v>0</v>
      </c>
      <c r="Q81" s="95"/>
      <c r="R81" s="185">
        <f>R82</f>
        <v>0</v>
      </c>
      <c r="S81" s="95"/>
      <c r="T81" s="186">
        <f>T82</f>
        <v>0</v>
      </c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T81" s="16" t="s">
        <v>72</v>
      </c>
      <c r="AU81" s="16" t="s">
        <v>97</v>
      </c>
      <c r="BK81" s="187">
        <f>BK82</f>
        <v>0</v>
      </c>
    </row>
    <row r="82" s="12" customFormat="1" ht="25.92" customHeight="1">
      <c r="A82" s="12"/>
      <c r="B82" s="188"/>
      <c r="C82" s="189"/>
      <c r="D82" s="190" t="s">
        <v>72</v>
      </c>
      <c r="E82" s="191" t="s">
        <v>86</v>
      </c>
      <c r="F82" s="191" t="s">
        <v>504</v>
      </c>
      <c r="G82" s="189"/>
      <c r="H82" s="189"/>
      <c r="I82" s="192"/>
      <c r="J82" s="193">
        <f>BK82</f>
        <v>0</v>
      </c>
      <c r="K82" s="189"/>
      <c r="L82" s="194"/>
      <c r="M82" s="195"/>
      <c r="N82" s="196"/>
      <c r="O82" s="196"/>
      <c r="P82" s="197">
        <f>P83</f>
        <v>0</v>
      </c>
      <c r="Q82" s="196"/>
      <c r="R82" s="197">
        <f>R83</f>
        <v>0</v>
      </c>
      <c r="S82" s="196"/>
      <c r="T82" s="198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199" t="s">
        <v>150</v>
      </c>
      <c r="AT82" s="200" t="s">
        <v>72</v>
      </c>
      <c r="AU82" s="200" t="s">
        <v>73</v>
      </c>
      <c r="AY82" s="199" t="s">
        <v>120</v>
      </c>
      <c r="BK82" s="201">
        <f>BK83</f>
        <v>0</v>
      </c>
    </row>
    <row r="83" s="12" customFormat="1" ht="22.8" customHeight="1">
      <c r="A83" s="12"/>
      <c r="B83" s="188"/>
      <c r="C83" s="189"/>
      <c r="D83" s="190" t="s">
        <v>72</v>
      </c>
      <c r="E83" s="202" t="s">
        <v>73</v>
      </c>
      <c r="F83" s="202" t="s">
        <v>504</v>
      </c>
      <c r="G83" s="189"/>
      <c r="H83" s="189"/>
      <c r="I83" s="192"/>
      <c r="J83" s="203">
        <f>BK83</f>
        <v>0</v>
      </c>
      <c r="K83" s="189"/>
      <c r="L83" s="194"/>
      <c r="M83" s="195"/>
      <c r="N83" s="196"/>
      <c r="O83" s="196"/>
      <c r="P83" s="197">
        <f>SUM(P84:P96)</f>
        <v>0</v>
      </c>
      <c r="Q83" s="196"/>
      <c r="R83" s="197">
        <f>SUM(R84:R96)</f>
        <v>0</v>
      </c>
      <c r="S83" s="196"/>
      <c r="T83" s="198">
        <f>SUM(T84:T96)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199" t="s">
        <v>150</v>
      </c>
      <c r="AT83" s="200" t="s">
        <v>72</v>
      </c>
      <c r="AU83" s="200" t="s">
        <v>81</v>
      </c>
      <c r="AY83" s="199" t="s">
        <v>120</v>
      </c>
      <c r="BK83" s="201">
        <f>SUM(BK84:BK96)</f>
        <v>0</v>
      </c>
    </row>
    <row r="84" s="2" customFormat="1" ht="16.5" customHeight="1">
      <c r="A84" s="37"/>
      <c r="B84" s="38"/>
      <c r="C84" s="204" t="s">
        <v>81</v>
      </c>
      <c r="D84" s="204" t="s">
        <v>122</v>
      </c>
      <c r="E84" s="205" t="s">
        <v>505</v>
      </c>
      <c r="F84" s="206" t="s">
        <v>506</v>
      </c>
      <c r="G84" s="207" t="s">
        <v>507</v>
      </c>
      <c r="H84" s="208">
        <v>1</v>
      </c>
      <c r="I84" s="209"/>
      <c r="J84" s="210">
        <f>ROUND(I84*H84,2)</f>
        <v>0</v>
      </c>
      <c r="K84" s="211"/>
      <c r="L84" s="43"/>
      <c r="M84" s="212" t="s">
        <v>19</v>
      </c>
      <c r="N84" s="213" t="s">
        <v>44</v>
      </c>
      <c r="O84" s="83"/>
      <c r="P84" s="214">
        <f>O84*H84</f>
        <v>0</v>
      </c>
      <c r="Q84" s="214">
        <v>0</v>
      </c>
      <c r="R84" s="214">
        <f>Q84*H84</f>
        <v>0</v>
      </c>
      <c r="S84" s="214">
        <v>0</v>
      </c>
      <c r="T84" s="215">
        <f>S84*H84</f>
        <v>0</v>
      </c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R84" s="216" t="s">
        <v>508</v>
      </c>
      <c r="AT84" s="216" t="s">
        <v>122</v>
      </c>
      <c r="AU84" s="216" t="s">
        <v>84</v>
      </c>
      <c r="AY84" s="16" t="s">
        <v>120</v>
      </c>
      <c r="BE84" s="217">
        <f>IF(N84="základní",J84,0)</f>
        <v>0</v>
      </c>
      <c r="BF84" s="217">
        <f>IF(N84="snížená",J84,0)</f>
        <v>0</v>
      </c>
      <c r="BG84" s="217">
        <f>IF(N84="zákl. přenesená",J84,0)</f>
        <v>0</v>
      </c>
      <c r="BH84" s="217">
        <f>IF(N84="sníž. přenesená",J84,0)</f>
        <v>0</v>
      </c>
      <c r="BI84" s="217">
        <f>IF(N84="nulová",J84,0)</f>
        <v>0</v>
      </c>
      <c r="BJ84" s="16" t="s">
        <v>81</v>
      </c>
      <c r="BK84" s="217">
        <f>ROUND(I84*H84,2)</f>
        <v>0</v>
      </c>
      <c r="BL84" s="16" t="s">
        <v>508</v>
      </c>
      <c r="BM84" s="216" t="s">
        <v>509</v>
      </c>
    </row>
    <row r="85" s="2" customFormat="1">
      <c r="A85" s="37"/>
      <c r="B85" s="38"/>
      <c r="C85" s="39"/>
      <c r="D85" s="225" t="s">
        <v>147</v>
      </c>
      <c r="E85" s="39"/>
      <c r="F85" s="235" t="s">
        <v>510</v>
      </c>
      <c r="G85" s="39"/>
      <c r="H85" s="39"/>
      <c r="I85" s="220"/>
      <c r="J85" s="39"/>
      <c r="K85" s="39"/>
      <c r="L85" s="43"/>
      <c r="M85" s="221"/>
      <c r="N85" s="222"/>
      <c r="O85" s="83"/>
      <c r="P85" s="83"/>
      <c r="Q85" s="83"/>
      <c r="R85" s="83"/>
      <c r="S85" s="83"/>
      <c r="T85" s="84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T85" s="16" t="s">
        <v>147</v>
      </c>
      <c r="AU85" s="16" t="s">
        <v>84</v>
      </c>
    </row>
    <row r="86" s="2" customFormat="1" ht="16.5" customHeight="1">
      <c r="A86" s="37"/>
      <c r="B86" s="38"/>
      <c r="C86" s="204" t="s">
        <v>84</v>
      </c>
      <c r="D86" s="204" t="s">
        <v>122</v>
      </c>
      <c r="E86" s="205" t="s">
        <v>511</v>
      </c>
      <c r="F86" s="206" t="s">
        <v>512</v>
      </c>
      <c r="G86" s="207" t="s">
        <v>507</v>
      </c>
      <c r="H86" s="208">
        <v>1</v>
      </c>
      <c r="I86" s="209"/>
      <c r="J86" s="210">
        <f>ROUND(I86*H86,2)</f>
        <v>0</v>
      </c>
      <c r="K86" s="211"/>
      <c r="L86" s="43"/>
      <c r="M86" s="212" t="s">
        <v>19</v>
      </c>
      <c r="N86" s="213" t="s">
        <v>44</v>
      </c>
      <c r="O86" s="83"/>
      <c r="P86" s="214">
        <f>O86*H86</f>
        <v>0</v>
      </c>
      <c r="Q86" s="214">
        <v>0</v>
      </c>
      <c r="R86" s="214">
        <f>Q86*H86</f>
        <v>0</v>
      </c>
      <c r="S86" s="214">
        <v>0</v>
      </c>
      <c r="T86" s="215">
        <f>S86*H86</f>
        <v>0</v>
      </c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R86" s="216" t="s">
        <v>508</v>
      </c>
      <c r="AT86" s="216" t="s">
        <v>122</v>
      </c>
      <c r="AU86" s="216" t="s">
        <v>84</v>
      </c>
      <c r="AY86" s="16" t="s">
        <v>120</v>
      </c>
      <c r="BE86" s="217">
        <f>IF(N86="základní",J86,0)</f>
        <v>0</v>
      </c>
      <c r="BF86" s="217">
        <f>IF(N86="snížená",J86,0)</f>
        <v>0</v>
      </c>
      <c r="BG86" s="217">
        <f>IF(N86="zákl. přenesená",J86,0)</f>
        <v>0</v>
      </c>
      <c r="BH86" s="217">
        <f>IF(N86="sníž. přenesená",J86,0)</f>
        <v>0</v>
      </c>
      <c r="BI86" s="217">
        <f>IF(N86="nulová",J86,0)</f>
        <v>0</v>
      </c>
      <c r="BJ86" s="16" t="s">
        <v>81</v>
      </c>
      <c r="BK86" s="217">
        <f>ROUND(I86*H86,2)</f>
        <v>0</v>
      </c>
      <c r="BL86" s="16" t="s">
        <v>508</v>
      </c>
      <c r="BM86" s="216" t="s">
        <v>513</v>
      </c>
    </row>
    <row r="87" s="2" customFormat="1" ht="16.5" customHeight="1">
      <c r="A87" s="37"/>
      <c r="B87" s="38"/>
      <c r="C87" s="204" t="s">
        <v>137</v>
      </c>
      <c r="D87" s="204" t="s">
        <v>122</v>
      </c>
      <c r="E87" s="205" t="s">
        <v>514</v>
      </c>
      <c r="F87" s="206" t="s">
        <v>515</v>
      </c>
      <c r="G87" s="207" t="s">
        <v>507</v>
      </c>
      <c r="H87" s="208">
        <v>1</v>
      </c>
      <c r="I87" s="209"/>
      <c r="J87" s="210">
        <f>ROUND(I87*H87,2)</f>
        <v>0</v>
      </c>
      <c r="K87" s="211"/>
      <c r="L87" s="43"/>
      <c r="M87" s="212" t="s">
        <v>19</v>
      </c>
      <c r="N87" s="213" t="s">
        <v>44</v>
      </c>
      <c r="O87" s="83"/>
      <c r="P87" s="214">
        <f>O87*H87</f>
        <v>0</v>
      </c>
      <c r="Q87" s="214">
        <v>0</v>
      </c>
      <c r="R87" s="214">
        <f>Q87*H87</f>
        <v>0</v>
      </c>
      <c r="S87" s="214">
        <v>0</v>
      </c>
      <c r="T87" s="215">
        <f>S87*H87</f>
        <v>0</v>
      </c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R87" s="216" t="s">
        <v>508</v>
      </c>
      <c r="AT87" s="216" t="s">
        <v>122</v>
      </c>
      <c r="AU87" s="216" t="s">
        <v>84</v>
      </c>
      <c r="AY87" s="16" t="s">
        <v>120</v>
      </c>
      <c r="BE87" s="217">
        <f>IF(N87="základní",J87,0)</f>
        <v>0</v>
      </c>
      <c r="BF87" s="217">
        <f>IF(N87="snížená",J87,0)</f>
        <v>0</v>
      </c>
      <c r="BG87" s="217">
        <f>IF(N87="zákl. přenesená",J87,0)</f>
        <v>0</v>
      </c>
      <c r="BH87" s="217">
        <f>IF(N87="sníž. přenesená",J87,0)</f>
        <v>0</v>
      </c>
      <c r="BI87" s="217">
        <f>IF(N87="nulová",J87,0)</f>
        <v>0</v>
      </c>
      <c r="BJ87" s="16" t="s">
        <v>81</v>
      </c>
      <c r="BK87" s="217">
        <f>ROUND(I87*H87,2)</f>
        <v>0</v>
      </c>
      <c r="BL87" s="16" t="s">
        <v>508</v>
      </c>
      <c r="BM87" s="216" t="s">
        <v>516</v>
      </c>
    </row>
    <row r="88" s="2" customFormat="1">
      <c r="A88" s="37"/>
      <c r="B88" s="38"/>
      <c r="C88" s="39"/>
      <c r="D88" s="225" t="s">
        <v>147</v>
      </c>
      <c r="E88" s="39"/>
      <c r="F88" s="235" t="s">
        <v>517</v>
      </c>
      <c r="G88" s="39"/>
      <c r="H88" s="39"/>
      <c r="I88" s="220"/>
      <c r="J88" s="39"/>
      <c r="K88" s="39"/>
      <c r="L88" s="43"/>
      <c r="M88" s="221"/>
      <c r="N88" s="222"/>
      <c r="O88" s="83"/>
      <c r="P88" s="83"/>
      <c r="Q88" s="83"/>
      <c r="R88" s="83"/>
      <c r="S88" s="83"/>
      <c r="T88" s="84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T88" s="16" t="s">
        <v>147</v>
      </c>
      <c r="AU88" s="16" t="s">
        <v>84</v>
      </c>
    </row>
    <row r="89" s="2" customFormat="1" ht="16.5" customHeight="1">
      <c r="A89" s="37"/>
      <c r="B89" s="38"/>
      <c r="C89" s="204" t="s">
        <v>126</v>
      </c>
      <c r="D89" s="204" t="s">
        <v>122</v>
      </c>
      <c r="E89" s="205" t="s">
        <v>518</v>
      </c>
      <c r="F89" s="206" t="s">
        <v>519</v>
      </c>
      <c r="G89" s="207" t="s">
        <v>507</v>
      </c>
      <c r="H89" s="208">
        <v>1</v>
      </c>
      <c r="I89" s="209"/>
      <c r="J89" s="210">
        <f>ROUND(I89*H89,2)</f>
        <v>0</v>
      </c>
      <c r="K89" s="211"/>
      <c r="L89" s="43"/>
      <c r="M89" s="212" t="s">
        <v>19</v>
      </c>
      <c r="N89" s="213" t="s">
        <v>44</v>
      </c>
      <c r="O89" s="83"/>
      <c r="P89" s="214">
        <f>O89*H89</f>
        <v>0</v>
      </c>
      <c r="Q89" s="214">
        <v>0</v>
      </c>
      <c r="R89" s="214">
        <f>Q89*H89</f>
        <v>0</v>
      </c>
      <c r="S89" s="214">
        <v>0</v>
      </c>
      <c r="T89" s="215">
        <f>S89*H89</f>
        <v>0</v>
      </c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R89" s="216" t="s">
        <v>508</v>
      </c>
      <c r="AT89" s="216" t="s">
        <v>122</v>
      </c>
      <c r="AU89" s="216" t="s">
        <v>84</v>
      </c>
      <c r="AY89" s="16" t="s">
        <v>120</v>
      </c>
      <c r="BE89" s="217">
        <f>IF(N89="základní",J89,0)</f>
        <v>0</v>
      </c>
      <c r="BF89" s="217">
        <f>IF(N89="snížená",J89,0)</f>
        <v>0</v>
      </c>
      <c r="BG89" s="217">
        <f>IF(N89="zákl. přenesená",J89,0)</f>
        <v>0</v>
      </c>
      <c r="BH89" s="217">
        <f>IF(N89="sníž. přenesená",J89,0)</f>
        <v>0</v>
      </c>
      <c r="BI89" s="217">
        <f>IF(N89="nulová",J89,0)</f>
        <v>0</v>
      </c>
      <c r="BJ89" s="16" t="s">
        <v>81</v>
      </c>
      <c r="BK89" s="217">
        <f>ROUND(I89*H89,2)</f>
        <v>0</v>
      </c>
      <c r="BL89" s="16" t="s">
        <v>508</v>
      </c>
      <c r="BM89" s="216" t="s">
        <v>520</v>
      </c>
    </row>
    <row r="90" s="2" customFormat="1" ht="16.5" customHeight="1">
      <c r="A90" s="37"/>
      <c r="B90" s="38"/>
      <c r="C90" s="204" t="s">
        <v>150</v>
      </c>
      <c r="D90" s="204" t="s">
        <v>122</v>
      </c>
      <c r="E90" s="205" t="s">
        <v>521</v>
      </c>
      <c r="F90" s="206" t="s">
        <v>522</v>
      </c>
      <c r="G90" s="207" t="s">
        <v>507</v>
      </c>
      <c r="H90" s="208">
        <v>1</v>
      </c>
      <c r="I90" s="209"/>
      <c r="J90" s="210">
        <f>ROUND(I90*H90,2)</f>
        <v>0</v>
      </c>
      <c r="K90" s="211"/>
      <c r="L90" s="43"/>
      <c r="M90" s="212" t="s">
        <v>19</v>
      </c>
      <c r="N90" s="213" t="s">
        <v>44</v>
      </c>
      <c r="O90" s="83"/>
      <c r="P90" s="214">
        <f>O90*H90</f>
        <v>0</v>
      </c>
      <c r="Q90" s="214">
        <v>0</v>
      </c>
      <c r="R90" s="214">
        <f>Q90*H90</f>
        <v>0</v>
      </c>
      <c r="S90" s="214">
        <v>0</v>
      </c>
      <c r="T90" s="215">
        <f>S90*H90</f>
        <v>0</v>
      </c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R90" s="216" t="s">
        <v>508</v>
      </c>
      <c r="AT90" s="216" t="s">
        <v>122</v>
      </c>
      <c r="AU90" s="216" t="s">
        <v>84</v>
      </c>
      <c r="AY90" s="16" t="s">
        <v>120</v>
      </c>
      <c r="BE90" s="217">
        <f>IF(N90="základní",J90,0)</f>
        <v>0</v>
      </c>
      <c r="BF90" s="217">
        <f>IF(N90="snížená",J90,0)</f>
        <v>0</v>
      </c>
      <c r="BG90" s="217">
        <f>IF(N90="zákl. přenesená",J90,0)</f>
        <v>0</v>
      </c>
      <c r="BH90" s="217">
        <f>IF(N90="sníž. přenesená",J90,0)</f>
        <v>0</v>
      </c>
      <c r="BI90" s="217">
        <f>IF(N90="nulová",J90,0)</f>
        <v>0</v>
      </c>
      <c r="BJ90" s="16" t="s">
        <v>81</v>
      </c>
      <c r="BK90" s="217">
        <f>ROUND(I90*H90,2)</f>
        <v>0</v>
      </c>
      <c r="BL90" s="16" t="s">
        <v>508</v>
      </c>
      <c r="BM90" s="216" t="s">
        <v>523</v>
      </c>
    </row>
    <row r="91" s="2" customFormat="1">
      <c r="A91" s="37"/>
      <c r="B91" s="38"/>
      <c r="C91" s="39"/>
      <c r="D91" s="225" t="s">
        <v>147</v>
      </c>
      <c r="E91" s="39"/>
      <c r="F91" s="235" t="s">
        <v>524</v>
      </c>
      <c r="G91" s="39"/>
      <c r="H91" s="39"/>
      <c r="I91" s="220"/>
      <c r="J91" s="39"/>
      <c r="K91" s="39"/>
      <c r="L91" s="43"/>
      <c r="M91" s="221"/>
      <c r="N91" s="222"/>
      <c r="O91" s="83"/>
      <c r="P91" s="83"/>
      <c r="Q91" s="83"/>
      <c r="R91" s="83"/>
      <c r="S91" s="83"/>
      <c r="T91" s="84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T91" s="16" t="s">
        <v>147</v>
      </c>
      <c r="AU91" s="16" t="s">
        <v>84</v>
      </c>
    </row>
    <row r="92" s="2" customFormat="1" ht="16.5" customHeight="1">
      <c r="A92" s="37"/>
      <c r="B92" s="38"/>
      <c r="C92" s="204" t="s">
        <v>158</v>
      </c>
      <c r="D92" s="204" t="s">
        <v>122</v>
      </c>
      <c r="E92" s="205" t="s">
        <v>525</v>
      </c>
      <c r="F92" s="206" t="s">
        <v>526</v>
      </c>
      <c r="G92" s="207" t="s">
        <v>507</v>
      </c>
      <c r="H92" s="208">
        <v>1</v>
      </c>
      <c r="I92" s="209"/>
      <c r="J92" s="210">
        <f>ROUND(I92*H92,2)</f>
        <v>0</v>
      </c>
      <c r="K92" s="211"/>
      <c r="L92" s="43"/>
      <c r="M92" s="212" t="s">
        <v>19</v>
      </c>
      <c r="N92" s="213" t="s">
        <v>44</v>
      </c>
      <c r="O92" s="83"/>
      <c r="P92" s="214">
        <f>O92*H92</f>
        <v>0</v>
      </c>
      <c r="Q92" s="214">
        <v>0</v>
      </c>
      <c r="R92" s="214">
        <f>Q92*H92</f>
        <v>0</v>
      </c>
      <c r="S92" s="214">
        <v>0</v>
      </c>
      <c r="T92" s="215">
        <f>S92*H92</f>
        <v>0</v>
      </c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R92" s="216" t="s">
        <v>508</v>
      </c>
      <c r="AT92" s="216" t="s">
        <v>122</v>
      </c>
      <c r="AU92" s="216" t="s">
        <v>84</v>
      </c>
      <c r="AY92" s="16" t="s">
        <v>120</v>
      </c>
      <c r="BE92" s="217">
        <f>IF(N92="základní",J92,0)</f>
        <v>0</v>
      </c>
      <c r="BF92" s="217">
        <f>IF(N92="snížená",J92,0)</f>
        <v>0</v>
      </c>
      <c r="BG92" s="217">
        <f>IF(N92="zákl. přenesená",J92,0)</f>
        <v>0</v>
      </c>
      <c r="BH92" s="217">
        <f>IF(N92="sníž. přenesená",J92,0)</f>
        <v>0</v>
      </c>
      <c r="BI92" s="217">
        <f>IF(N92="nulová",J92,0)</f>
        <v>0</v>
      </c>
      <c r="BJ92" s="16" t="s">
        <v>81</v>
      </c>
      <c r="BK92" s="217">
        <f>ROUND(I92*H92,2)</f>
        <v>0</v>
      </c>
      <c r="BL92" s="16" t="s">
        <v>508</v>
      </c>
      <c r="BM92" s="216" t="s">
        <v>527</v>
      </c>
    </row>
    <row r="93" s="2" customFormat="1">
      <c r="A93" s="37"/>
      <c r="B93" s="38"/>
      <c r="C93" s="39"/>
      <c r="D93" s="225" t="s">
        <v>147</v>
      </c>
      <c r="E93" s="39"/>
      <c r="F93" s="235" t="s">
        <v>528</v>
      </c>
      <c r="G93" s="39"/>
      <c r="H93" s="39"/>
      <c r="I93" s="220"/>
      <c r="J93" s="39"/>
      <c r="K93" s="39"/>
      <c r="L93" s="43"/>
      <c r="M93" s="221"/>
      <c r="N93" s="222"/>
      <c r="O93" s="83"/>
      <c r="P93" s="83"/>
      <c r="Q93" s="83"/>
      <c r="R93" s="83"/>
      <c r="S93" s="83"/>
      <c r="T93" s="84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T93" s="16" t="s">
        <v>147</v>
      </c>
      <c r="AU93" s="16" t="s">
        <v>84</v>
      </c>
    </row>
    <row r="94" s="2" customFormat="1" ht="16.5" customHeight="1">
      <c r="A94" s="37"/>
      <c r="B94" s="38"/>
      <c r="C94" s="204" t="s">
        <v>164</v>
      </c>
      <c r="D94" s="204" t="s">
        <v>122</v>
      </c>
      <c r="E94" s="205" t="s">
        <v>529</v>
      </c>
      <c r="F94" s="206" t="s">
        <v>530</v>
      </c>
      <c r="G94" s="207" t="s">
        <v>507</v>
      </c>
      <c r="H94" s="208">
        <v>1</v>
      </c>
      <c r="I94" s="209"/>
      <c r="J94" s="210">
        <f>ROUND(I94*H94,2)</f>
        <v>0</v>
      </c>
      <c r="K94" s="211"/>
      <c r="L94" s="43"/>
      <c r="M94" s="212" t="s">
        <v>19</v>
      </c>
      <c r="N94" s="213" t="s">
        <v>44</v>
      </c>
      <c r="O94" s="83"/>
      <c r="P94" s="214">
        <f>O94*H94</f>
        <v>0</v>
      </c>
      <c r="Q94" s="214">
        <v>0</v>
      </c>
      <c r="R94" s="214">
        <f>Q94*H94</f>
        <v>0</v>
      </c>
      <c r="S94" s="214">
        <v>0</v>
      </c>
      <c r="T94" s="215">
        <f>S94*H94</f>
        <v>0</v>
      </c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R94" s="216" t="s">
        <v>508</v>
      </c>
      <c r="AT94" s="216" t="s">
        <v>122</v>
      </c>
      <c r="AU94" s="216" t="s">
        <v>84</v>
      </c>
      <c r="AY94" s="16" t="s">
        <v>120</v>
      </c>
      <c r="BE94" s="217">
        <f>IF(N94="základní",J94,0)</f>
        <v>0</v>
      </c>
      <c r="BF94" s="217">
        <f>IF(N94="snížená",J94,0)</f>
        <v>0</v>
      </c>
      <c r="BG94" s="217">
        <f>IF(N94="zákl. přenesená",J94,0)</f>
        <v>0</v>
      </c>
      <c r="BH94" s="217">
        <f>IF(N94="sníž. přenesená",J94,0)</f>
        <v>0</v>
      </c>
      <c r="BI94" s="217">
        <f>IF(N94="nulová",J94,0)</f>
        <v>0</v>
      </c>
      <c r="BJ94" s="16" t="s">
        <v>81</v>
      </c>
      <c r="BK94" s="217">
        <f>ROUND(I94*H94,2)</f>
        <v>0</v>
      </c>
      <c r="BL94" s="16" t="s">
        <v>508</v>
      </c>
      <c r="BM94" s="216" t="s">
        <v>531</v>
      </c>
    </row>
    <row r="95" s="2" customFormat="1" ht="16.5" customHeight="1">
      <c r="A95" s="37"/>
      <c r="B95" s="38"/>
      <c r="C95" s="204" t="s">
        <v>170</v>
      </c>
      <c r="D95" s="204" t="s">
        <v>122</v>
      </c>
      <c r="E95" s="205" t="s">
        <v>532</v>
      </c>
      <c r="F95" s="206" t="s">
        <v>533</v>
      </c>
      <c r="G95" s="207" t="s">
        <v>507</v>
      </c>
      <c r="H95" s="208">
        <v>1</v>
      </c>
      <c r="I95" s="209"/>
      <c r="J95" s="210">
        <f>ROUND(I95*H95,2)</f>
        <v>0</v>
      </c>
      <c r="K95" s="211"/>
      <c r="L95" s="43"/>
      <c r="M95" s="212" t="s">
        <v>19</v>
      </c>
      <c r="N95" s="213" t="s">
        <v>44</v>
      </c>
      <c r="O95" s="83"/>
      <c r="P95" s="214">
        <f>O95*H95</f>
        <v>0</v>
      </c>
      <c r="Q95" s="214">
        <v>0</v>
      </c>
      <c r="R95" s="214">
        <f>Q95*H95</f>
        <v>0</v>
      </c>
      <c r="S95" s="214">
        <v>0</v>
      </c>
      <c r="T95" s="215">
        <f>S95*H95</f>
        <v>0</v>
      </c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R95" s="216" t="s">
        <v>534</v>
      </c>
      <c r="AT95" s="216" t="s">
        <v>122</v>
      </c>
      <c r="AU95" s="216" t="s">
        <v>84</v>
      </c>
      <c r="AY95" s="16" t="s">
        <v>120</v>
      </c>
      <c r="BE95" s="217">
        <f>IF(N95="základní",J95,0)</f>
        <v>0</v>
      </c>
      <c r="BF95" s="217">
        <f>IF(N95="snížená",J95,0)</f>
        <v>0</v>
      </c>
      <c r="BG95" s="217">
        <f>IF(N95="zákl. přenesená",J95,0)</f>
        <v>0</v>
      </c>
      <c r="BH95" s="217">
        <f>IF(N95="sníž. přenesená",J95,0)</f>
        <v>0</v>
      </c>
      <c r="BI95" s="217">
        <f>IF(N95="nulová",J95,0)</f>
        <v>0</v>
      </c>
      <c r="BJ95" s="16" t="s">
        <v>81</v>
      </c>
      <c r="BK95" s="217">
        <f>ROUND(I95*H95,2)</f>
        <v>0</v>
      </c>
      <c r="BL95" s="16" t="s">
        <v>534</v>
      </c>
      <c r="BM95" s="216" t="s">
        <v>535</v>
      </c>
    </row>
    <row r="96" s="2" customFormat="1">
      <c r="A96" s="37"/>
      <c r="B96" s="38"/>
      <c r="C96" s="39"/>
      <c r="D96" s="225" t="s">
        <v>147</v>
      </c>
      <c r="E96" s="39"/>
      <c r="F96" s="235" t="s">
        <v>536</v>
      </c>
      <c r="G96" s="39"/>
      <c r="H96" s="39"/>
      <c r="I96" s="220"/>
      <c r="J96" s="39"/>
      <c r="K96" s="39"/>
      <c r="L96" s="43"/>
      <c r="M96" s="250"/>
      <c r="N96" s="251"/>
      <c r="O96" s="252"/>
      <c r="P96" s="252"/>
      <c r="Q96" s="252"/>
      <c r="R96" s="252"/>
      <c r="S96" s="252"/>
      <c r="T96" s="253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T96" s="16" t="s">
        <v>147</v>
      </c>
      <c r="AU96" s="16" t="s">
        <v>84</v>
      </c>
    </row>
    <row r="97" s="2" customFormat="1" ht="6.96" customHeight="1">
      <c r="A97" s="37"/>
      <c r="B97" s="58"/>
      <c r="C97" s="59"/>
      <c r="D97" s="59"/>
      <c r="E97" s="59"/>
      <c r="F97" s="59"/>
      <c r="G97" s="59"/>
      <c r="H97" s="59"/>
      <c r="I97" s="59"/>
      <c r="J97" s="59"/>
      <c r="K97" s="59"/>
      <c r="L97" s="43"/>
      <c r="M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</row>
  </sheetData>
  <sheetProtection sheet="1" autoFilter="0" formatColumns="0" formatRows="0" objects="1" scenarios="1" spinCount="100000" saltValue="6uDRRqGWdlLbxapoGJuwvrSvIK+XNINGDlAkhSI3sgoNG3bDI9fb73LOfpPtGFDrn0j9iQkzxpdvEtFf7TJ/+w==" hashValue="BxEXGzeuXM0Kx2/866mROx/zAf3aLlRfxPN9JffHFkBsy0FQzeBzRjrped9B2h5Kxfhf9zDHhRJzxog6UGoZRA==" algorithmName="SHA-512" password="CC35"/>
  <autoFilter ref="C80:K96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54" customWidth="1"/>
    <col min="2" max="2" width="1.667969" style="254" customWidth="1"/>
    <col min="3" max="4" width="5" style="254" customWidth="1"/>
    <col min="5" max="5" width="11.66016" style="254" customWidth="1"/>
    <col min="6" max="6" width="9.160156" style="254" customWidth="1"/>
    <col min="7" max="7" width="5" style="254" customWidth="1"/>
    <col min="8" max="8" width="77.83203" style="254" customWidth="1"/>
    <col min="9" max="10" width="20" style="254" customWidth="1"/>
    <col min="11" max="11" width="1.667969" style="254" customWidth="1"/>
  </cols>
  <sheetData>
    <row r="1" s="1" customFormat="1" ht="37.5" customHeight="1"/>
    <row r="2" s="1" customFormat="1" ht="7.5" customHeight="1">
      <c r="B2" s="255"/>
      <c r="C2" s="256"/>
      <c r="D2" s="256"/>
      <c r="E2" s="256"/>
      <c r="F2" s="256"/>
      <c r="G2" s="256"/>
      <c r="H2" s="256"/>
      <c r="I2" s="256"/>
      <c r="J2" s="256"/>
      <c r="K2" s="257"/>
    </row>
    <row r="3" s="14" customFormat="1" ht="45" customHeight="1">
      <c r="B3" s="258"/>
      <c r="C3" s="259" t="s">
        <v>537</v>
      </c>
      <c r="D3" s="259"/>
      <c r="E3" s="259"/>
      <c r="F3" s="259"/>
      <c r="G3" s="259"/>
      <c r="H3" s="259"/>
      <c r="I3" s="259"/>
      <c r="J3" s="259"/>
      <c r="K3" s="260"/>
    </row>
    <row r="4" s="1" customFormat="1" ht="25.5" customHeight="1">
      <c r="B4" s="261"/>
      <c r="C4" s="262" t="s">
        <v>538</v>
      </c>
      <c r="D4" s="262"/>
      <c r="E4" s="262"/>
      <c r="F4" s="262"/>
      <c r="G4" s="262"/>
      <c r="H4" s="262"/>
      <c r="I4" s="262"/>
      <c r="J4" s="262"/>
      <c r="K4" s="263"/>
    </row>
    <row r="5" s="1" customFormat="1" ht="5.25" customHeight="1">
      <c r="B5" s="261"/>
      <c r="C5" s="264"/>
      <c r="D5" s="264"/>
      <c r="E5" s="264"/>
      <c r="F5" s="264"/>
      <c r="G5" s="264"/>
      <c r="H5" s="264"/>
      <c r="I5" s="264"/>
      <c r="J5" s="264"/>
      <c r="K5" s="263"/>
    </row>
    <row r="6" s="1" customFormat="1" ht="15" customHeight="1">
      <c r="B6" s="261"/>
      <c r="C6" s="265" t="s">
        <v>539</v>
      </c>
      <c r="D6" s="265"/>
      <c r="E6" s="265"/>
      <c r="F6" s="265"/>
      <c r="G6" s="265"/>
      <c r="H6" s="265"/>
      <c r="I6" s="265"/>
      <c r="J6" s="265"/>
      <c r="K6" s="263"/>
    </row>
    <row r="7" s="1" customFormat="1" ht="15" customHeight="1">
      <c r="B7" s="266"/>
      <c r="C7" s="265" t="s">
        <v>540</v>
      </c>
      <c r="D7" s="265"/>
      <c r="E7" s="265"/>
      <c r="F7" s="265"/>
      <c r="G7" s="265"/>
      <c r="H7" s="265"/>
      <c r="I7" s="265"/>
      <c r="J7" s="265"/>
      <c r="K7" s="263"/>
    </row>
    <row r="8" s="1" customFormat="1" ht="12.75" customHeight="1">
      <c r="B8" s="266"/>
      <c r="C8" s="265"/>
      <c r="D8" s="265"/>
      <c r="E8" s="265"/>
      <c r="F8" s="265"/>
      <c r="G8" s="265"/>
      <c r="H8" s="265"/>
      <c r="I8" s="265"/>
      <c r="J8" s="265"/>
      <c r="K8" s="263"/>
    </row>
    <row r="9" s="1" customFormat="1" ht="15" customHeight="1">
      <c r="B9" s="266"/>
      <c r="C9" s="265" t="s">
        <v>541</v>
      </c>
      <c r="D9" s="265"/>
      <c r="E9" s="265"/>
      <c r="F9" s="265"/>
      <c r="G9" s="265"/>
      <c r="H9" s="265"/>
      <c r="I9" s="265"/>
      <c r="J9" s="265"/>
      <c r="K9" s="263"/>
    </row>
    <row r="10" s="1" customFormat="1" ht="15" customHeight="1">
      <c r="B10" s="266"/>
      <c r="C10" s="265"/>
      <c r="D10" s="265" t="s">
        <v>542</v>
      </c>
      <c r="E10" s="265"/>
      <c r="F10" s="265"/>
      <c r="G10" s="265"/>
      <c r="H10" s="265"/>
      <c r="I10" s="265"/>
      <c r="J10" s="265"/>
      <c r="K10" s="263"/>
    </row>
    <row r="11" s="1" customFormat="1" ht="15" customHeight="1">
      <c r="B11" s="266"/>
      <c r="C11" s="267"/>
      <c r="D11" s="265" t="s">
        <v>543</v>
      </c>
      <c r="E11" s="265"/>
      <c r="F11" s="265"/>
      <c r="G11" s="265"/>
      <c r="H11" s="265"/>
      <c r="I11" s="265"/>
      <c r="J11" s="265"/>
      <c r="K11" s="263"/>
    </row>
    <row r="12" s="1" customFormat="1" ht="15" customHeight="1">
      <c r="B12" s="266"/>
      <c r="C12" s="267"/>
      <c r="D12" s="265"/>
      <c r="E12" s="265"/>
      <c r="F12" s="265"/>
      <c r="G12" s="265"/>
      <c r="H12" s="265"/>
      <c r="I12" s="265"/>
      <c r="J12" s="265"/>
      <c r="K12" s="263"/>
    </row>
    <row r="13" s="1" customFormat="1" ht="15" customHeight="1">
      <c r="B13" s="266"/>
      <c r="C13" s="267"/>
      <c r="D13" s="268" t="s">
        <v>544</v>
      </c>
      <c r="E13" s="265"/>
      <c r="F13" s="265"/>
      <c r="G13" s="265"/>
      <c r="H13" s="265"/>
      <c r="I13" s="265"/>
      <c r="J13" s="265"/>
      <c r="K13" s="263"/>
    </row>
    <row r="14" s="1" customFormat="1" ht="12.75" customHeight="1">
      <c r="B14" s="266"/>
      <c r="C14" s="267"/>
      <c r="D14" s="267"/>
      <c r="E14" s="267"/>
      <c r="F14" s="267"/>
      <c r="G14" s="267"/>
      <c r="H14" s="267"/>
      <c r="I14" s="267"/>
      <c r="J14" s="267"/>
      <c r="K14" s="263"/>
    </row>
    <row r="15" s="1" customFormat="1" ht="15" customHeight="1">
      <c r="B15" s="266"/>
      <c r="C15" s="267"/>
      <c r="D15" s="265" t="s">
        <v>545</v>
      </c>
      <c r="E15" s="265"/>
      <c r="F15" s="265"/>
      <c r="G15" s="265"/>
      <c r="H15" s="265"/>
      <c r="I15" s="265"/>
      <c r="J15" s="265"/>
      <c r="K15" s="263"/>
    </row>
    <row r="16" s="1" customFormat="1" ht="15" customHeight="1">
      <c r="B16" s="266"/>
      <c r="C16" s="267"/>
      <c r="D16" s="265" t="s">
        <v>546</v>
      </c>
      <c r="E16" s="265"/>
      <c r="F16" s="265"/>
      <c r="G16" s="265"/>
      <c r="H16" s="265"/>
      <c r="I16" s="265"/>
      <c r="J16" s="265"/>
      <c r="K16" s="263"/>
    </row>
    <row r="17" s="1" customFormat="1" ht="15" customHeight="1">
      <c r="B17" s="266"/>
      <c r="C17" s="267"/>
      <c r="D17" s="265" t="s">
        <v>547</v>
      </c>
      <c r="E17" s="265"/>
      <c r="F17" s="265"/>
      <c r="G17" s="265"/>
      <c r="H17" s="265"/>
      <c r="I17" s="265"/>
      <c r="J17" s="265"/>
      <c r="K17" s="263"/>
    </row>
    <row r="18" s="1" customFormat="1" ht="15" customHeight="1">
      <c r="B18" s="266"/>
      <c r="C18" s="267"/>
      <c r="D18" s="267"/>
      <c r="E18" s="269" t="s">
        <v>80</v>
      </c>
      <c r="F18" s="265" t="s">
        <v>548</v>
      </c>
      <c r="G18" s="265"/>
      <c r="H18" s="265"/>
      <c r="I18" s="265"/>
      <c r="J18" s="265"/>
      <c r="K18" s="263"/>
    </row>
    <row r="19" s="1" customFormat="1" ht="15" customHeight="1">
      <c r="B19" s="266"/>
      <c r="C19" s="267"/>
      <c r="D19" s="267"/>
      <c r="E19" s="269" t="s">
        <v>549</v>
      </c>
      <c r="F19" s="265" t="s">
        <v>550</v>
      </c>
      <c r="G19" s="265"/>
      <c r="H19" s="265"/>
      <c r="I19" s="265"/>
      <c r="J19" s="265"/>
      <c r="K19" s="263"/>
    </row>
    <row r="20" s="1" customFormat="1" ht="15" customHeight="1">
      <c r="B20" s="266"/>
      <c r="C20" s="267"/>
      <c r="D20" s="267"/>
      <c r="E20" s="269" t="s">
        <v>551</v>
      </c>
      <c r="F20" s="265" t="s">
        <v>552</v>
      </c>
      <c r="G20" s="265"/>
      <c r="H20" s="265"/>
      <c r="I20" s="265"/>
      <c r="J20" s="265"/>
      <c r="K20" s="263"/>
    </row>
    <row r="21" s="1" customFormat="1" ht="15" customHeight="1">
      <c r="B21" s="266"/>
      <c r="C21" s="267"/>
      <c r="D21" s="267"/>
      <c r="E21" s="269" t="s">
        <v>553</v>
      </c>
      <c r="F21" s="265" t="s">
        <v>554</v>
      </c>
      <c r="G21" s="265"/>
      <c r="H21" s="265"/>
      <c r="I21" s="265"/>
      <c r="J21" s="265"/>
      <c r="K21" s="263"/>
    </row>
    <row r="22" s="1" customFormat="1" ht="15" customHeight="1">
      <c r="B22" s="266"/>
      <c r="C22" s="267"/>
      <c r="D22" s="267"/>
      <c r="E22" s="269" t="s">
        <v>87</v>
      </c>
      <c r="F22" s="265" t="s">
        <v>555</v>
      </c>
      <c r="G22" s="265"/>
      <c r="H22" s="265"/>
      <c r="I22" s="265"/>
      <c r="J22" s="265"/>
      <c r="K22" s="263"/>
    </row>
    <row r="23" s="1" customFormat="1" ht="15" customHeight="1">
      <c r="B23" s="266"/>
      <c r="C23" s="267"/>
      <c r="D23" s="267"/>
      <c r="E23" s="269" t="s">
        <v>556</v>
      </c>
      <c r="F23" s="265" t="s">
        <v>557</v>
      </c>
      <c r="G23" s="265"/>
      <c r="H23" s="265"/>
      <c r="I23" s="265"/>
      <c r="J23" s="265"/>
      <c r="K23" s="263"/>
    </row>
    <row r="24" s="1" customFormat="1" ht="12.75" customHeight="1">
      <c r="B24" s="266"/>
      <c r="C24" s="267"/>
      <c r="D24" s="267"/>
      <c r="E24" s="267"/>
      <c r="F24" s="267"/>
      <c r="G24" s="267"/>
      <c r="H24" s="267"/>
      <c r="I24" s="267"/>
      <c r="J24" s="267"/>
      <c r="K24" s="263"/>
    </row>
    <row r="25" s="1" customFormat="1" ht="15" customHeight="1">
      <c r="B25" s="266"/>
      <c r="C25" s="265" t="s">
        <v>558</v>
      </c>
      <c r="D25" s="265"/>
      <c r="E25" s="265"/>
      <c r="F25" s="265"/>
      <c r="G25" s="265"/>
      <c r="H25" s="265"/>
      <c r="I25" s="265"/>
      <c r="J25" s="265"/>
      <c r="K25" s="263"/>
    </row>
    <row r="26" s="1" customFormat="1" ht="15" customHeight="1">
      <c r="B26" s="266"/>
      <c r="C26" s="265" t="s">
        <v>559</v>
      </c>
      <c r="D26" s="265"/>
      <c r="E26" s="265"/>
      <c r="F26" s="265"/>
      <c r="G26" s="265"/>
      <c r="H26" s="265"/>
      <c r="I26" s="265"/>
      <c r="J26" s="265"/>
      <c r="K26" s="263"/>
    </row>
    <row r="27" s="1" customFormat="1" ht="15" customHeight="1">
      <c r="B27" s="266"/>
      <c r="C27" s="265"/>
      <c r="D27" s="265" t="s">
        <v>560</v>
      </c>
      <c r="E27" s="265"/>
      <c r="F27" s="265"/>
      <c r="G27" s="265"/>
      <c r="H27" s="265"/>
      <c r="I27" s="265"/>
      <c r="J27" s="265"/>
      <c r="K27" s="263"/>
    </row>
    <row r="28" s="1" customFormat="1" ht="15" customHeight="1">
      <c r="B28" s="266"/>
      <c r="C28" s="267"/>
      <c r="D28" s="265" t="s">
        <v>561</v>
      </c>
      <c r="E28" s="265"/>
      <c r="F28" s="265"/>
      <c r="G28" s="265"/>
      <c r="H28" s="265"/>
      <c r="I28" s="265"/>
      <c r="J28" s="265"/>
      <c r="K28" s="263"/>
    </row>
    <row r="29" s="1" customFormat="1" ht="12.75" customHeight="1">
      <c r="B29" s="266"/>
      <c r="C29" s="267"/>
      <c r="D29" s="267"/>
      <c r="E29" s="267"/>
      <c r="F29" s="267"/>
      <c r="G29" s="267"/>
      <c r="H29" s="267"/>
      <c r="I29" s="267"/>
      <c r="J29" s="267"/>
      <c r="K29" s="263"/>
    </row>
    <row r="30" s="1" customFormat="1" ht="15" customHeight="1">
      <c r="B30" s="266"/>
      <c r="C30" s="267"/>
      <c r="D30" s="265" t="s">
        <v>562</v>
      </c>
      <c r="E30" s="265"/>
      <c r="F30" s="265"/>
      <c r="G30" s="265"/>
      <c r="H30" s="265"/>
      <c r="I30" s="265"/>
      <c r="J30" s="265"/>
      <c r="K30" s="263"/>
    </row>
    <row r="31" s="1" customFormat="1" ht="15" customHeight="1">
      <c r="B31" s="266"/>
      <c r="C31" s="267"/>
      <c r="D31" s="265" t="s">
        <v>563</v>
      </c>
      <c r="E31" s="265"/>
      <c r="F31" s="265"/>
      <c r="G31" s="265"/>
      <c r="H31" s="265"/>
      <c r="I31" s="265"/>
      <c r="J31" s="265"/>
      <c r="K31" s="263"/>
    </row>
    <row r="32" s="1" customFormat="1" ht="12.75" customHeight="1">
      <c r="B32" s="266"/>
      <c r="C32" s="267"/>
      <c r="D32" s="267"/>
      <c r="E32" s="267"/>
      <c r="F32" s="267"/>
      <c r="G32" s="267"/>
      <c r="H32" s="267"/>
      <c r="I32" s="267"/>
      <c r="J32" s="267"/>
      <c r="K32" s="263"/>
    </row>
    <row r="33" s="1" customFormat="1" ht="15" customHeight="1">
      <c r="B33" s="266"/>
      <c r="C33" s="267"/>
      <c r="D33" s="265" t="s">
        <v>564</v>
      </c>
      <c r="E33" s="265"/>
      <c r="F33" s="265"/>
      <c r="G33" s="265"/>
      <c r="H33" s="265"/>
      <c r="I33" s="265"/>
      <c r="J33" s="265"/>
      <c r="K33" s="263"/>
    </row>
    <row r="34" s="1" customFormat="1" ht="15" customHeight="1">
      <c r="B34" s="266"/>
      <c r="C34" s="267"/>
      <c r="D34" s="265" t="s">
        <v>565</v>
      </c>
      <c r="E34" s="265"/>
      <c r="F34" s="265"/>
      <c r="G34" s="265"/>
      <c r="H34" s="265"/>
      <c r="I34" s="265"/>
      <c r="J34" s="265"/>
      <c r="K34" s="263"/>
    </row>
    <row r="35" s="1" customFormat="1" ht="15" customHeight="1">
      <c r="B35" s="266"/>
      <c r="C35" s="267"/>
      <c r="D35" s="265" t="s">
        <v>566</v>
      </c>
      <c r="E35" s="265"/>
      <c r="F35" s="265"/>
      <c r="G35" s="265"/>
      <c r="H35" s="265"/>
      <c r="I35" s="265"/>
      <c r="J35" s="265"/>
      <c r="K35" s="263"/>
    </row>
    <row r="36" s="1" customFormat="1" ht="15" customHeight="1">
      <c r="B36" s="266"/>
      <c r="C36" s="267"/>
      <c r="D36" s="265"/>
      <c r="E36" s="268" t="s">
        <v>106</v>
      </c>
      <c r="F36" s="265"/>
      <c r="G36" s="265" t="s">
        <v>567</v>
      </c>
      <c r="H36" s="265"/>
      <c r="I36" s="265"/>
      <c r="J36" s="265"/>
      <c r="K36" s="263"/>
    </row>
    <row r="37" s="1" customFormat="1" ht="30.75" customHeight="1">
      <c r="B37" s="266"/>
      <c r="C37" s="267"/>
      <c r="D37" s="265"/>
      <c r="E37" s="268" t="s">
        <v>568</v>
      </c>
      <c r="F37" s="265"/>
      <c r="G37" s="265" t="s">
        <v>569</v>
      </c>
      <c r="H37" s="265"/>
      <c r="I37" s="265"/>
      <c r="J37" s="265"/>
      <c r="K37" s="263"/>
    </row>
    <row r="38" s="1" customFormat="1" ht="15" customHeight="1">
      <c r="B38" s="266"/>
      <c r="C38" s="267"/>
      <c r="D38" s="265"/>
      <c r="E38" s="268" t="s">
        <v>54</v>
      </c>
      <c r="F38" s="265"/>
      <c r="G38" s="265" t="s">
        <v>570</v>
      </c>
      <c r="H38" s="265"/>
      <c r="I38" s="265"/>
      <c r="J38" s="265"/>
      <c r="K38" s="263"/>
    </row>
    <row r="39" s="1" customFormat="1" ht="15" customHeight="1">
      <c r="B39" s="266"/>
      <c r="C39" s="267"/>
      <c r="D39" s="265"/>
      <c r="E39" s="268" t="s">
        <v>55</v>
      </c>
      <c r="F39" s="265"/>
      <c r="G39" s="265" t="s">
        <v>571</v>
      </c>
      <c r="H39" s="265"/>
      <c r="I39" s="265"/>
      <c r="J39" s="265"/>
      <c r="K39" s="263"/>
    </row>
    <row r="40" s="1" customFormat="1" ht="15" customHeight="1">
      <c r="B40" s="266"/>
      <c r="C40" s="267"/>
      <c r="D40" s="265"/>
      <c r="E40" s="268" t="s">
        <v>107</v>
      </c>
      <c r="F40" s="265"/>
      <c r="G40" s="265" t="s">
        <v>572</v>
      </c>
      <c r="H40" s="265"/>
      <c r="I40" s="265"/>
      <c r="J40" s="265"/>
      <c r="K40" s="263"/>
    </row>
    <row r="41" s="1" customFormat="1" ht="15" customHeight="1">
      <c r="B41" s="266"/>
      <c r="C41" s="267"/>
      <c r="D41" s="265"/>
      <c r="E41" s="268" t="s">
        <v>108</v>
      </c>
      <c r="F41" s="265"/>
      <c r="G41" s="265" t="s">
        <v>573</v>
      </c>
      <c r="H41" s="265"/>
      <c r="I41" s="265"/>
      <c r="J41" s="265"/>
      <c r="K41" s="263"/>
    </row>
    <row r="42" s="1" customFormat="1" ht="15" customHeight="1">
      <c r="B42" s="266"/>
      <c r="C42" s="267"/>
      <c r="D42" s="265"/>
      <c r="E42" s="268" t="s">
        <v>574</v>
      </c>
      <c r="F42" s="265"/>
      <c r="G42" s="265" t="s">
        <v>575</v>
      </c>
      <c r="H42" s="265"/>
      <c r="I42" s="265"/>
      <c r="J42" s="265"/>
      <c r="K42" s="263"/>
    </row>
    <row r="43" s="1" customFormat="1" ht="15" customHeight="1">
      <c r="B43" s="266"/>
      <c r="C43" s="267"/>
      <c r="D43" s="265"/>
      <c r="E43" s="268"/>
      <c r="F43" s="265"/>
      <c r="G43" s="265" t="s">
        <v>576</v>
      </c>
      <c r="H43" s="265"/>
      <c r="I43" s="265"/>
      <c r="J43" s="265"/>
      <c r="K43" s="263"/>
    </row>
    <row r="44" s="1" customFormat="1" ht="15" customHeight="1">
      <c r="B44" s="266"/>
      <c r="C44" s="267"/>
      <c r="D44" s="265"/>
      <c r="E44" s="268" t="s">
        <v>577</v>
      </c>
      <c r="F44" s="265"/>
      <c r="G44" s="265" t="s">
        <v>578</v>
      </c>
      <c r="H44" s="265"/>
      <c r="I44" s="265"/>
      <c r="J44" s="265"/>
      <c r="K44" s="263"/>
    </row>
    <row r="45" s="1" customFormat="1" ht="15" customHeight="1">
      <c r="B45" s="266"/>
      <c r="C45" s="267"/>
      <c r="D45" s="265"/>
      <c r="E45" s="268" t="s">
        <v>110</v>
      </c>
      <c r="F45" s="265"/>
      <c r="G45" s="265" t="s">
        <v>579</v>
      </c>
      <c r="H45" s="265"/>
      <c r="I45" s="265"/>
      <c r="J45" s="265"/>
      <c r="K45" s="263"/>
    </row>
    <row r="46" s="1" customFormat="1" ht="12.75" customHeight="1">
      <c r="B46" s="266"/>
      <c r="C46" s="267"/>
      <c r="D46" s="265"/>
      <c r="E46" s="265"/>
      <c r="F46" s="265"/>
      <c r="G46" s="265"/>
      <c r="H46" s="265"/>
      <c r="I46" s="265"/>
      <c r="J46" s="265"/>
      <c r="K46" s="263"/>
    </row>
    <row r="47" s="1" customFormat="1" ht="15" customHeight="1">
      <c r="B47" s="266"/>
      <c r="C47" s="267"/>
      <c r="D47" s="265" t="s">
        <v>580</v>
      </c>
      <c r="E47" s="265"/>
      <c r="F47" s="265"/>
      <c r="G47" s="265"/>
      <c r="H47" s="265"/>
      <c r="I47" s="265"/>
      <c r="J47" s="265"/>
      <c r="K47" s="263"/>
    </row>
    <row r="48" s="1" customFormat="1" ht="15" customHeight="1">
      <c r="B48" s="266"/>
      <c r="C48" s="267"/>
      <c r="D48" s="267"/>
      <c r="E48" s="265" t="s">
        <v>581</v>
      </c>
      <c r="F48" s="265"/>
      <c r="G48" s="265"/>
      <c r="H48" s="265"/>
      <c r="I48" s="265"/>
      <c r="J48" s="265"/>
      <c r="K48" s="263"/>
    </row>
    <row r="49" s="1" customFormat="1" ht="15" customHeight="1">
      <c r="B49" s="266"/>
      <c r="C49" s="267"/>
      <c r="D49" s="267"/>
      <c r="E49" s="265" t="s">
        <v>582</v>
      </c>
      <c r="F49" s="265"/>
      <c r="G49" s="265"/>
      <c r="H49" s="265"/>
      <c r="I49" s="265"/>
      <c r="J49" s="265"/>
      <c r="K49" s="263"/>
    </row>
    <row r="50" s="1" customFormat="1" ht="15" customHeight="1">
      <c r="B50" s="266"/>
      <c r="C50" s="267"/>
      <c r="D50" s="267"/>
      <c r="E50" s="265" t="s">
        <v>583</v>
      </c>
      <c r="F50" s="265"/>
      <c r="G50" s="265"/>
      <c r="H50" s="265"/>
      <c r="I50" s="265"/>
      <c r="J50" s="265"/>
      <c r="K50" s="263"/>
    </row>
    <row r="51" s="1" customFormat="1" ht="15" customHeight="1">
      <c r="B51" s="266"/>
      <c r="C51" s="267"/>
      <c r="D51" s="265" t="s">
        <v>584</v>
      </c>
      <c r="E51" s="265"/>
      <c r="F51" s="265"/>
      <c r="G51" s="265"/>
      <c r="H51" s="265"/>
      <c r="I51" s="265"/>
      <c r="J51" s="265"/>
      <c r="K51" s="263"/>
    </row>
    <row r="52" s="1" customFormat="1" ht="25.5" customHeight="1">
      <c r="B52" s="261"/>
      <c r="C52" s="262" t="s">
        <v>585</v>
      </c>
      <c r="D52" s="262"/>
      <c r="E52" s="262"/>
      <c r="F52" s="262"/>
      <c r="G52" s="262"/>
      <c r="H52" s="262"/>
      <c r="I52" s="262"/>
      <c r="J52" s="262"/>
      <c r="K52" s="263"/>
    </row>
    <row r="53" s="1" customFormat="1" ht="5.25" customHeight="1">
      <c r="B53" s="261"/>
      <c r="C53" s="264"/>
      <c r="D53" s="264"/>
      <c r="E53" s="264"/>
      <c r="F53" s="264"/>
      <c r="G53" s="264"/>
      <c r="H53" s="264"/>
      <c r="I53" s="264"/>
      <c r="J53" s="264"/>
      <c r="K53" s="263"/>
    </row>
    <row r="54" s="1" customFormat="1" ht="15" customHeight="1">
      <c r="B54" s="261"/>
      <c r="C54" s="265" t="s">
        <v>586</v>
      </c>
      <c r="D54" s="265"/>
      <c r="E54" s="265"/>
      <c r="F54" s="265"/>
      <c r="G54" s="265"/>
      <c r="H54" s="265"/>
      <c r="I54" s="265"/>
      <c r="J54" s="265"/>
      <c r="K54" s="263"/>
    </row>
    <row r="55" s="1" customFormat="1" ht="15" customHeight="1">
      <c r="B55" s="261"/>
      <c r="C55" s="265" t="s">
        <v>587</v>
      </c>
      <c r="D55" s="265"/>
      <c r="E55" s="265"/>
      <c r="F55" s="265"/>
      <c r="G55" s="265"/>
      <c r="H55" s="265"/>
      <c r="I55" s="265"/>
      <c r="J55" s="265"/>
      <c r="K55" s="263"/>
    </row>
    <row r="56" s="1" customFormat="1" ht="12.75" customHeight="1">
      <c r="B56" s="261"/>
      <c r="C56" s="265"/>
      <c r="D56" s="265"/>
      <c r="E56" s="265"/>
      <c r="F56" s="265"/>
      <c r="G56" s="265"/>
      <c r="H56" s="265"/>
      <c r="I56" s="265"/>
      <c r="J56" s="265"/>
      <c r="K56" s="263"/>
    </row>
    <row r="57" s="1" customFormat="1" ht="15" customHeight="1">
      <c r="B57" s="261"/>
      <c r="C57" s="265" t="s">
        <v>588</v>
      </c>
      <c r="D57" s="265"/>
      <c r="E57" s="265"/>
      <c r="F57" s="265"/>
      <c r="G57" s="265"/>
      <c r="H57" s="265"/>
      <c r="I57" s="265"/>
      <c r="J57" s="265"/>
      <c r="K57" s="263"/>
    </row>
    <row r="58" s="1" customFormat="1" ht="15" customHeight="1">
      <c r="B58" s="261"/>
      <c r="C58" s="267"/>
      <c r="D58" s="265" t="s">
        <v>589</v>
      </c>
      <c r="E58" s="265"/>
      <c r="F58" s="265"/>
      <c r="G58" s="265"/>
      <c r="H58" s="265"/>
      <c r="I58" s="265"/>
      <c r="J58" s="265"/>
      <c r="K58" s="263"/>
    </row>
    <row r="59" s="1" customFormat="1" ht="15" customHeight="1">
      <c r="B59" s="261"/>
      <c r="C59" s="267"/>
      <c r="D59" s="265" t="s">
        <v>590</v>
      </c>
      <c r="E59" s="265"/>
      <c r="F59" s="265"/>
      <c r="G59" s="265"/>
      <c r="H59" s="265"/>
      <c r="I59" s="265"/>
      <c r="J59" s="265"/>
      <c r="K59" s="263"/>
    </row>
    <row r="60" s="1" customFormat="1" ht="15" customHeight="1">
      <c r="B60" s="261"/>
      <c r="C60" s="267"/>
      <c r="D60" s="265" t="s">
        <v>591</v>
      </c>
      <c r="E60" s="265"/>
      <c r="F60" s="265"/>
      <c r="G60" s="265"/>
      <c r="H60" s="265"/>
      <c r="I60" s="265"/>
      <c r="J60" s="265"/>
      <c r="K60" s="263"/>
    </row>
    <row r="61" s="1" customFormat="1" ht="15" customHeight="1">
      <c r="B61" s="261"/>
      <c r="C61" s="267"/>
      <c r="D61" s="265" t="s">
        <v>592</v>
      </c>
      <c r="E61" s="265"/>
      <c r="F61" s="265"/>
      <c r="G61" s="265"/>
      <c r="H61" s="265"/>
      <c r="I61" s="265"/>
      <c r="J61" s="265"/>
      <c r="K61" s="263"/>
    </row>
    <row r="62" s="1" customFormat="1" ht="15" customHeight="1">
      <c r="B62" s="261"/>
      <c r="C62" s="267"/>
      <c r="D62" s="270" t="s">
        <v>593</v>
      </c>
      <c r="E62" s="270"/>
      <c r="F62" s="270"/>
      <c r="G62" s="270"/>
      <c r="H62" s="270"/>
      <c r="I62" s="270"/>
      <c r="J62" s="270"/>
      <c r="K62" s="263"/>
    </row>
    <row r="63" s="1" customFormat="1" ht="15" customHeight="1">
      <c r="B63" s="261"/>
      <c r="C63" s="267"/>
      <c r="D63" s="265" t="s">
        <v>594</v>
      </c>
      <c r="E63" s="265"/>
      <c r="F63" s="265"/>
      <c r="G63" s="265"/>
      <c r="H63" s="265"/>
      <c r="I63" s="265"/>
      <c r="J63" s="265"/>
      <c r="K63" s="263"/>
    </row>
    <row r="64" s="1" customFormat="1" ht="12.75" customHeight="1">
      <c r="B64" s="261"/>
      <c r="C64" s="267"/>
      <c r="D64" s="267"/>
      <c r="E64" s="271"/>
      <c r="F64" s="267"/>
      <c r="G64" s="267"/>
      <c r="H64" s="267"/>
      <c r="I64" s="267"/>
      <c r="J64" s="267"/>
      <c r="K64" s="263"/>
    </row>
    <row r="65" s="1" customFormat="1" ht="15" customHeight="1">
      <c r="B65" s="261"/>
      <c r="C65" s="267"/>
      <c r="D65" s="265" t="s">
        <v>595</v>
      </c>
      <c r="E65" s="265"/>
      <c r="F65" s="265"/>
      <c r="G65" s="265"/>
      <c r="H65" s="265"/>
      <c r="I65" s="265"/>
      <c r="J65" s="265"/>
      <c r="K65" s="263"/>
    </row>
    <row r="66" s="1" customFormat="1" ht="15" customHeight="1">
      <c r="B66" s="261"/>
      <c r="C66" s="267"/>
      <c r="D66" s="270" t="s">
        <v>596</v>
      </c>
      <c r="E66" s="270"/>
      <c r="F66" s="270"/>
      <c r="G66" s="270"/>
      <c r="H66" s="270"/>
      <c r="I66" s="270"/>
      <c r="J66" s="270"/>
      <c r="K66" s="263"/>
    </row>
    <row r="67" s="1" customFormat="1" ht="15" customHeight="1">
      <c r="B67" s="261"/>
      <c r="C67" s="267"/>
      <c r="D67" s="265" t="s">
        <v>597</v>
      </c>
      <c r="E67" s="265"/>
      <c r="F67" s="265"/>
      <c r="G67" s="265"/>
      <c r="H67" s="265"/>
      <c r="I67" s="265"/>
      <c r="J67" s="265"/>
      <c r="K67" s="263"/>
    </row>
    <row r="68" s="1" customFormat="1" ht="15" customHeight="1">
      <c r="B68" s="261"/>
      <c r="C68" s="267"/>
      <c r="D68" s="265" t="s">
        <v>598</v>
      </c>
      <c r="E68" s="265"/>
      <c r="F68" s="265"/>
      <c r="G68" s="265"/>
      <c r="H68" s="265"/>
      <c r="I68" s="265"/>
      <c r="J68" s="265"/>
      <c r="K68" s="263"/>
    </row>
    <row r="69" s="1" customFormat="1" ht="15" customHeight="1">
      <c r="B69" s="261"/>
      <c r="C69" s="267"/>
      <c r="D69" s="265" t="s">
        <v>599</v>
      </c>
      <c r="E69" s="265"/>
      <c r="F69" s="265"/>
      <c r="G69" s="265"/>
      <c r="H69" s="265"/>
      <c r="I69" s="265"/>
      <c r="J69" s="265"/>
      <c r="K69" s="263"/>
    </row>
    <row r="70" s="1" customFormat="1" ht="15" customHeight="1">
      <c r="B70" s="261"/>
      <c r="C70" s="267"/>
      <c r="D70" s="265" t="s">
        <v>600</v>
      </c>
      <c r="E70" s="265"/>
      <c r="F70" s="265"/>
      <c r="G70" s="265"/>
      <c r="H70" s="265"/>
      <c r="I70" s="265"/>
      <c r="J70" s="265"/>
      <c r="K70" s="263"/>
    </row>
    <row r="71" s="1" customFormat="1" ht="12.75" customHeight="1">
      <c r="B71" s="272"/>
      <c r="C71" s="273"/>
      <c r="D71" s="273"/>
      <c r="E71" s="273"/>
      <c r="F71" s="273"/>
      <c r="G71" s="273"/>
      <c r="H71" s="273"/>
      <c r="I71" s="273"/>
      <c r="J71" s="273"/>
      <c r="K71" s="274"/>
    </row>
    <row r="72" s="1" customFormat="1" ht="18.75" customHeight="1">
      <c r="B72" s="275"/>
      <c r="C72" s="275"/>
      <c r="D72" s="275"/>
      <c r="E72" s="275"/>
      <c r="F72" s="275"/>
      <c r="G72" s="275"/>
      <c r="H72" s="275"/>
      <c r="I72" s="275"/>
      <c r="J72" s="275"/>
      <c r="K72" s="276"/>
    </row>
    <row r="73" s="1" customFormat="1" ht="18.75" customHeight="1">
      <c r="B73" s="276"/>
      <c r="C73" s="276"/>
      <c r="D73" s="276"/>
      <c r="E73" s="276"/>
      <c r="F73" s="276"/>
      <c r="G73" s="276"/>
      <c r="H73" s="276"/>
      <c r="I73" s="276"/>
      <c r="J73" s="276"/>
      <c r="K73" s="276"/>
    </row>
    <row r="74" s="1" customFormat="1" ht="7.5" customHeight="1">
      <c r="B74" s="277"/>
      <c r="C74" s="278"/>
      <c r="D74" s="278"/>
      <c r="E74" s="278"/>
      <c r="F74" s="278"/>
      <c r="G74" s="278"/>
      <c r="H74" s="278"/>
      <c r="I74" s="278"/>
      <c r="J74" s="278"/>
      <c r="K74" s="279"/>
    </row>
    <row r="75" s="1" customFormat="1" ht="45" customHeight="1">
      <c r="B75" s="280"/>
      <c r="C75" s="281" t="s">
        <v>601</v>
      </c>
      <c r="D75" s="281"/>
      <c r="E75" s="281"/>
      <c r="F75" s="281"/>
      <c r="G75" s="281"/>
      <c r="H75" s="281"/>
      <c r="I75" s="281"/>
      <c r="J75" s="281"/>
      <c r="K75" s="282"/>
    </row>
    <row r="76" s="1" customFormat="1" ht="17.25" customHeight="1">
      <c r="B76" s="280"/>
      <c r="C76" s="283" t="s">
        <v>602</v>
      </c>
      <c r="D76" s="283"/>
      <c r="E76" s="283"/>
      <c r="F76" s="283" t="s">
        <v>603</v>
      </c>
      <c r="G76" s="284"/>
      <c r="H76" s="283" t="s">
        <v>55</v>
      </c>
      <c r="I76" s="283" t="s">
        <v>58</v>
      </c>
      <c r="J76" s="283" t="s">
        <v>604</v>
      </c>
      <c r="K76" s="282"/>
    </row>
    <row r="77" s="1" customFormat="1" ht="17.25" customHeight="1">
      <c r="B77" s="280"/>
      <c r="C77" s="285" t="s">
        <v>605</v>
      </c>
      <c r="D77" s="285"/>
      <c r="E77" s="285"/>
      <c r="F77" s="286" t="s">
        <v>606</v>
      </c>
      <c r="G77" s="287"/>
      <c r="H77" s="285"/>
      <c r="I77" s="285"/>
      <c r="J77" s="285" t="s">
        <v>607</v>
      </c>
      <c r="K77" s="282"/>
    </row>
    <row r="78" s="1" customFormat="1" ht="5.25" customHeight="1">
      <c r="B78" s="280"/>
      <c r="C78" s="288"/>
      <c r="D78" s="288"/>
      <c r="E78" s="288"/>
      <c r="F78" s="288"/>
      <c r="G78" s="289"/>
      <c r="H78" s="288"/>
      <c r="I78" s="288"/>
      <c r="J78" s="288"/>
      <c r="K78" s="282"/>
    </row>
    <row r="79" s="1" customFormat="1" ht="15" customHeight="1">
      <c r="B79" s="280"/>
      <c r="C79" s="268" t="s">
        <v>54</v>
      </c>
      <c r="D79" s="290"/>
      <c r="E79" s="290"/>
      <c r="F79" s="291" t="s">
        <v>608</v>
      </c>
      <c r="G79" s="292"/>
      <c r="H79" s="268" t="s">
        <v>609</v>
      </c>
      <c r="I79" s="268" t="s">
        <v>610</v>
      </c>
      <c r="J79" s="268">
        <v>20</v>
      </c>
      <c r="K79" s="282"/>
    </row>
    <row r="80" s="1" customFormat="1" ht="15" customHeight="1">
      <c r="B80" s="280"/>
      <c r="C80" s="268" t="s">
        <v>611</v>
      </c>
      <c r="D80" s="268"/>
      <c r="E80" s="268"/>
      <c r="F80" s="291" t="s">
        <v>608</v>
      </c>
      <c r="G80" s="292"/>
      <c r="H80" s="268" t="s">
        <v>612</v>
      </c>
      <c r="I80" s="268" t="s">
        <v>610</v>
      </c>
      <c r="J80" s="268">
        <v>120</v>
      </c>
      <c r="K80" s="282"/>
    </row>
    <row r="81" s="1" customFormat="1" ht="15" customHeight="1">
      <c r="B81" s="293"/>
      <c r="C81" s="268" t="s">
        <v>613</v>
      </c>
      <c r="D81" s="268"/>
      <c r="E81" s="268"/>
      <c r="F81" s="291" t="s">
        <v>614</v>
      </c>
      <c r="G81" s="292"/>
      <c r="H81" s="268" t="s">
        <v>615</v>
      </c>
      <c r="I81" s="268" t="s">
        <v>610</v>
      </c>
      <c r="J81" s="268">
        <v>50</v>
      </c>
      <c r="K81" s="282"/>
    </row>
    <row r="82" s="1" customFormat="1" ht="15" customHeight="1">
      <c r="B82" s="293"/>
      <c r="C82" s="268" t="s">
        <v>616</v>
      </c>
      <c r="D82" s="268"/>
      <c r="E82" s="268"/>
      <c r="F82" s="291" t="s">
        <v>608</v>
      </c>
      <c r="G82" s="292"/>
      <c r="H82" s="268" t="s">
        <v>617</v>
      </c>
      <c r="I82" s="268" t="s">
        <v>618</v>
      </c>
      <c r="J82" s="268"/>
      <c r="K82" s="282"/>
    </row>
    <row r="83" s="1" customFormat="1" ht="15" customHeight="1">
      <c r="B83" s="293"/>
      <c r="C83" s="294" t="s">
        <v>619</v>
      </c>
      <c r="D83" s="294"/>
      <c r="E83" s="294"/>
      <c r="F83" s="295" t="s">
        <v>614</v>
      </c>
      <c r="G83" s="294"/>
      <c r="H83" s="294" t="s">
        <v>620</v>
      </c>
      <c r="I83" s="294" t="s">
        <v>610</v>
      </c>
      <c r="J83" s="294">
        <v>15</v>
      </c>
      <c r="K83" s="282"/>
    </row>
    <row r="84" s="1" customFormat="1" ht="15" customHeight="1">
      <c r="B84" s="293"/>
      <c r="C84" s="294" t="s">
        <v>621</v>
      </c>
      <c r="D84" s="294"/>
      <c r="E84" s="294"/>
      <c r="F84" s="295" t="s">
        <v>614</v>
      </c>
      <c r="G84" s="294"/>
      <c r="H84" s="294" t="s">
        <v>622</v>
      </c>
      <c r="I84" s="294" t="s">
        <v>610</v>
      </c>
      <c r="J84" s="294">
        <v>15</v>
      </c>
      <c r="K84" s="282"/>
    </row>
    <row r="85" s="1" customFormat="1" ht="15" customHeight="1">
      <c r="B85" s="293"/>
      <c r="C85" s="294" t="s">
        <v>623</v>
      </c>
      <c r="D85" s="294"/>
      <c r="E85" s="294"/>
      <c r="F85" s="295" t="s">
        <v>614</v>
      </c>
      <c r="G85" s="294"/>
      <c r="H85" s="294" t="s">
        <v>624</v>
      </c>
      <c r="I85" s="294" t="s">
        <v>610</v>
      </c>
      <c r="J85" s="294">
        <v>20</v>
      </c>
      <c r="K85" s="282"/>
    </row>
    <row r="86" s="1" customFormat="1" ht="15" customHeight="1">
      <c r="B86" s="293"/>
      <c r="C86" s="294" t="s">
        <v>625</v>
      </c>
      <c r="D86" s="294"/>
      <c r="E86" s="294"/>
      <c r="F86" s="295" t="s">
        <v>614</v>
      </c>
      <c r="G86" s="294"/>
      <c r="H86" s="294" t="s">
        <v>626</v>
      </c>
      <c r="I86" s="294" t="s">
        <v>610</v>
      </c>
      <c r="J86" s="294">
        <v>20</v>
      </c>
      <c r="K86" s="282"/>
    </row>
    <row r="87" s="1" customFormat="1" ht="15" customHeight="1">
      <c r="B87" s="293"/>
      <c r="C87" s="268" t="s">
        <v>627</v>
      </c>
      <c r="D87" s="268"/>
      <c r="E87" s="268"/>
      <c r="F87" s="291" t="s">
        <v>614</v>
      </c>
      <c r="G87" s="292"/>
      <c r="H87" s="268" t="s">
        <v>628</v>
      </c>
      <c r="I87" s="268" t="s">
        <v>610</v>
      </c>
      <c r="J87" s="268">
        <v>50</v>
      </c>
      <c r="K87" s="282"/>
    </row>
    <row r="88" s="1" customFormat="1" ht="15" customHeight="1">
      <c r="B88" s="293"/>
      <c r="C88" s="268" t="s">
        <v>629</v>
      </c>
      <c r="D88" s="268"/>
      <c r="E88" s="268"/>
      <c r="F88" s="291" t="s">
        <v>614</v>
      </c>
      <c r="G88" s="292"/>
      <c r="H88" s="268" t="s">
        <v>630</v>
      </c>
      <c r="I88" s="268" t="s">
        <v>610</v>
      </c>
      <c r="J88" s="268">
        <v>20</v>
      </c>
      <c r="K88" s="282"/>
    </row>
    <row r="89" s="1" customFormat="1" ht="15" customHeight="1">
      <c r="B89" s="293"/>
      <c r="C89" s="268" t="s">
        <v>631</v>
      </c>
      <c r="D89" s="268"/>
      <c r="E89" s="268"/>
      <c r="F89" s="291" t="s">
        <v>614</v>
      </c>
      <c r="G89" s="292"/>
      <c r="H89" s="268" t="s">
        <v>632</v>
      </c>
      <c r="I89" s="268" t="s">
        <v>610</v>
      </c>
      <c r="J89" s="268">
        <v>20</v>
      </c>
      <c r="K89" s="282"/>
    </row>
    <row r="90" s="1" customFormat="1" ht="15" customHeight="1">
      <c r="B90" s="293"/>
      <c r="C90" s="268" t="s">
        <v>633</v>
      </c>
      <c r="D90" s="268"/>
      <c r="E90" s="268"/>
      <c r="F90" s="291" t="s">
        <v>614</v>
      </c>
      <c r="G90" s="292"/>
      <c r="H90" s="268" t="s">
        <v>634</v>
      </c>
      <c r="I90" s="268" t="s">
        <v>610</v>
      </c>
      <c r="J90" s="268">
        <v>50</v>
      </c>
      <c r="K90" s="282"/>
    </row>
    <row r="91" s="1" customFormat="1" ht="15" customHeight="1">
      <c r="B91" s="293"/>
      <c r="C91" s="268" t="s">
        <v>635</v>
      </c>
      <c r="D91" s="268"/>
      <c r="E91" s="268"/>
      <c r="F91" s="291" t="s">
        <v>614</v>
      </c>
      <c r="G91" s="292"/>
      <c r="H91" s="268" t="s">
        <v>635</v>
      </c>
      <c r="I91" s="268" t="s">
        <v>610</v>
      </c>
      <c r="J91" s="268">
        <v>50</v>
      </c>
      <c r="K91" s="282"/>
    </row>
    <row r="92" s="1" customFormat="1" ht="15" customHeight="1">
      <c r="B92" s="293"/>
      <c r="C92" s="268" t="s">
        <v>636</v>
      </c>
      <c r="D92" s="268"/>
      <c r="E92" s="268"/>
      <c r="F92" s="291" t="s">
        <v>614</v>
      </c>
      <c r="G92" s="292"/>
      <c r="H92" s="268" t="s">
        <v>637</v>
      </c>
      <c r="I92" s="268" t="s">
        <v>610</v>
      </c>
      <c r="J92" s="268">
        <v>255</v>
      </c>
      <c r="K92" s="282"/>
    </row>
    <row r="93" s="1" customFormat="1" ht="15" customHeight="1">
      <c r="B93" s="293"/>
      <c r="C93" s="268" t="s">
        <v>638</v>
      </c>
      <c r="D93" s="268"/>
      <c r="E93" s="268"/>
      <c r="F93" s="291" t="s">
        <v>608</v>
      </c>
      <c r="G93" s="292"/>
      <c r="H93" s="268" t="s">
        <v>639</v>
      </c>
      <c r="I93" s="268" t="s">
        <v>640</v>
      </c>
      <c r="J93" s="268"/>
      <c r="K93" s="282"/>
    </row>
    <row r="94" s="1" customFormat="1" ht="15" customHeight="1">
      <c r="B94" s="293"/>
      <c r="C94" s="268" t="s">
        <v>641</v>
      </c>
      <c r="D94" s="268"/>
      <c r="E94" s="268"/>
      <c r="F94" s="291" t="s">
        <v>608</v>
      </c>
      <c r="G94" s="292"/>
      <c r="H94" s="268" t="s">
        <v>642</v>
      </c>
      <c r="I94" s="268" t="s">
        <v>643</v>
      </c>
      <c r="J94" s="268"/>
      <c r="K94" s="282"/>
    </row>
    <row r="95" s="1" customFormat="1" ht="15" customHeight="1">
      <c r="B95" s="293"/>
      <c r="C95" s="268" t="s">
        <v>644</v>
      </c>
      <c r="D95" s="268"/>
      <c r="E95" s="268"/>
      <c r="F95" s="291" t="s">
        <v>608</v>
      </c>
      <c r="G95" s="292"/>
      <c r="H95" s="268" t="s">
        <v>644</v>
      </c>
      <c r="I95" s="268" t="s">
        <v>643</v>
      </c>
      <c r="J95" s="268"/>
      <c r="K95" s="282"/>
    </row>
    <row r="96" s="1" customFormat="1" ht="15" customHeight="1">
      <c r="B96" s="293"/>
      <c r="C96" s="268" t="s">
        <v>39</v>
      </c>
      <c r="D96" s="268"/>
      <c r="E96" s="268"/>
      <c r="F96" s="291" t="s">
        <v>608</v>
      </c>
      <c r="G96" s="292"/>
      <c r="H96" s="268" t="s">
        <v>645</v>
      </c>
      <c r="I96" s="268" t="s">
        <v>643</v>
      </c>
      <c r="J96" s="268"/>
      <c r="K96" s="282"/>
    </row>
    <row r="97" s="1" customFormat="1" ht="15" customHeight="1">
      <c r="B97" s="293"/>
      <c r="C97" s="268" t="s">
        <v>49</v>
      </c>
      <c r="D97" s="268"/>
      <c r="E97" s="268"/>
      <c r="F97" s="291" t="s">
        <v>608</v>
      </c>
      <c r="G97" s="292"/>
      <c r="H97" s="268" t="s">
        <v>646</v>
      </c>
      <c r="I97" s="268" t="s">
        <v>643</v>
      </c>
      <c r="J97" s="268"/>
      <c r="K97" s="282"/>
    </row>
    <row r="98" s="1" customFormat="1" ht="15" customHeight="1">
      <c r="B98" s="296"/>
      <c r="C98" s="297"/>
      <c r="D98" s="297"/>
      <c r="E98" s="297"/>
      <c r="F98" s="297"/>
      <c r="G98" s="297"/>
      <c r="H98" s="297"/>
      <c r="I98" s="297"/>
      <c r="J98" s="297"/>
      <c r="K98" s="298"/>
    </row>
    <row r="99" s="1" customFormat="1" ht="18.75" customHeight="1">
      <c r="B99" s="299"/>
      <c r="C99" s="300"/>
      <c r="D99" s="300"/>
      <c r="E99" s="300"/>
      <c r="F99" s="300"/>
      <c r="G99" s="300"/>
      <c r="H99" s="300"/>
      <c r="I99" s="300"/>
      <c r="J99" s="300"/>
      <c r="K99" s="299"/>
    </row>
    <row r="100" s="1" customFormat="1" ht="18.75" customHeight="1">
      <c r="B100" s="276"/>
      <c r="C100" s="276"/>
      <c r="D100" s="276"/>
      <c r="E100" s="276"/>
      <c r="F100" s="276"/>
      <c r="G100" s="276"/>
      <c r="H100" s="276"/>
      <c r="I100" s="276"/>
      <c r="J100" s="276"/>
      <c r="K100" s="276"/>
    </row>
    <row r="101" s="1" customFormat="1" ht="7.5" customHeight="1">
      <c r="B101" s="277"/>
      <c r="C101" s="278"/>
      <c r="D101" s="278"/>
      <c r="E101" s="278"/>
      <c r="F101" s="278"/>
      <c r="G101" s="278"/>
      <c r="H101" s="278"/>
      <c r="I101" s="278"/>
      <c r="J101" s="278"/>
      <c r="K101" s="279"/>
    </row>
    <row r="102" s="1" customFormat="1" ht="45" customHeight="1">
      <c r="B102" s="280"/>
      <c r="C102" s="281" t="s">
        <v>647</v>
      </c>
      <c r="D102" s="281"/>
      <c r="E102" s="281"/>
      <c r="F102" s="281"/>
      <c r="G102" s="281"/>
      <c r="H102" s="281"/>
      <c r="I102" s="281"/>
      <c r="J102" s="281"/>
      <c r="K102" s="282"/>
    </row>
    <row r="103" s="1" customFormat="1" ht="17.25" customHeight="1">
      <c r="B103" s="280"/>
      <c r="C103" s="283" t="s">
        <v>602</v>
      </c>
      <c r="D103" s="283"/>
      <c r="E103" s="283"/>
      <c r="F103" s="283" t="s">
        <v>603</v>
      </c>
      <c r="G103" s="284"/>
      <c r="H103" s="283" t="s">
        <v>55</v>
      </c>
      <c r="I103" s="283" t="s">
        <v>58</v>
      </c>
      <c r="J103" s="283" t="s">
        <v>604</v>
      </c>
      <c r="K103" s="282"/>
    </row>
    <row r="104" s="1" customFormat="1" ht="17.25" customHeight="1">
      <c r="B104" s="280"/>
      <c r="C104" s="285" t="s">
        <v>605</v>
      </c>
      <c r="D104" s="285"/>
      <c r="E104" s="285"/>
      <c r="F104" s="286" t="s">
        <v>606</v>
      </c>
      <c r="G104" s="287"/>
      <c r="H104" s="285"/>
      <c r="I104" s="285"/>
      <c r="J104" s="285" t="s">
        <v>607</v>
      </c>
      <c r="K104" s="282"/>
    </row>
    <row r="105" s="1" customFormat="1" ht="5.25" customHeight="1">
      <c r="B105" s="280"/>
      <c r="C105" s="283"/>
      <c r="D105" s="283"/>
      <c r="E105" s="283"/>
      <c r="F105" s="283"/>
      <c r="G105" s="301"/>
      <c r="H105" s="283"/>
      <c r="I105" s="283"/>
      <c r="J105" s="283"/>
      <c r="K105" s="282"/>
    </row>
    <row r="106" s="1" customFormat="1" ht="15" customHeight="1">
      <c r="B106" s="280"/>
      <c r="C106" s="268" t="s">
        <v>54</v>
      </c>
      <c r="D106" s="290"/>
      <c r="E106" s="290"/>
      <c r="F106" s="291" t="s">
        <v>608</v>
      </c>
      <c r="G106" s="268"/>
      <c r="H106" s="268" t="s">
        <v>648</v>
      </c>
      <c r="I106" s="268" t="s">
        <v>610</v>
      </c>
      <c r="J106" s="268">
        <v>20</v>
      </c>
      <c r="K106" s="282"/>
    </row>
    <row r="107" s="1" customFormat="1" ht="15" customHeight="1">
      <c r="B107" s="280"/>
      <c r="C107" s="268" t="s">
        <v>611</v>
      </c>
      <c r="D107" s="268"/>
      <c r="E107" s="268"/>
      <c r="F107" s="291" t="s">
        <v>608</v>
      </c>
      <c r="G107" s="268"/>
      <c r="H107" s="268" t="s">
        <v>648</v>
      </c>
      <c r="I107" s="268" t="s">
        <v>610</v>
      </c>
      <c r="J107" s="268">
        <v>120</v>
      </c>
      <c r="K107" s="282"/>
    </row>
    <row r="108" s="1" customFormat="1" ht="15" customHeight="1">
      <c r="B108" s="293"/>
      <c r="C108" s="268" t="s">
        <v>613</v>
      </c>
      <c r="D108" s="268"/>
      <c r="E108" s="268"/>
      <c r="F108" s="291" t="s">
        <v>614</v>
      </c>
      <c r="G108" s="268"/>
      <c r="H108" s="268" t="s">
        <v>648</v>
      </c>
      <c r="I108" s="268" t="s">
        <v>610</v>
      </c>
      <c r="J108" s="268">
        <v>50</v>
      </c>
      <c r="K108" s="282"/>
    </row>
    <row r="109" s="1" customFormat="1" ht="15" customHeight="1">
      <c r="B109" s="293"/>
      <c r="C109" s="268" t="s">
        <v>616</v>
      </c>
      <c r="D109" s="268"/>
      <c r="E109" s="268"/>
      <c r="F109" s="291" t="s">
        <v>608</v>
      </c>
      <c r="G109" s="268"/>
      <c r="H109" s="268" t="s">
        <v>648</v>
      </c>
      <c r="I109" s="268" t="s">
        <v>618</v>
      </c>
      <c r="J109" s="268"/>
      <c r="K109" s="282"/>
    </row>
    <row r="110" s="1" customFormat="1" ht="15" customHeight="1">
      <c r="B110" s="293"/>
      <c r="C110" s="268" t="s">
        <v>627</v>
      </c>
      <c r="D110" s="268"/>
      <c r="E110" s="268"/>
      <c r="F110" s="291" t="s">
        <v>614</v>
      </c>
      <c r="G110" s="268"/>
      <c r="H110" s="268" t="s">
        <v>648</v>
      </c>
      <c r="I110" s="268" t="s">
        <v>610</v>
      </c>
      <c r="J110" s="268">
        <v>50</v>
      </c>
      <c r="K110" s="282"/>
    </row>
    <row r="111" s="1" customFormat="1" ht="15" customHeight="1">
      <c r="B111" s="293"/>
      <c r="C111" s="268" t="s">
        <v>635</v>
      </c>
      <c r="D111" s="268"/>
      <c r="E111" s="268"/>
      <c r="F111" s="291" t="s">
        <v>614</v>
      </c>
      <c r="G111" s="268"/>
      <c r="H111" s="268" t="s">
        <v>648</v>
      </c>
      <c r="I111" s="268" t="s">
        <v>610</v>
      </c>
      <c r="J111" s="268">
        <v>50</v>
      </c>
      <c r="K111" s="282"/>
    </row>
    <row r="112" s="1" customFormat="1" ht="15" customHeight="1">
      <c r="B112" s="293"/>
      <c r="C112" s="268" t="s">
        <v>633</v>
      </c>
      <c r="D112" s="268"/>
      <c r="E112" s="268"/>
      <c r="F112" s="291" t="s">
        <v>614</v>
      </c>
      <c r="G112" s="268"/>
      <c r="H112" s="268" t="s">
        <v>648</v>
      </c>
      <c r="I112" s="268" t="s">
        <v>610</v>
      </c>
      <c r="J112" s="268">
        <v>50</v>
      </c>
      <c r="K112" s="282"/>
    </row>
    <row r="113" s="1" customFormat="1" ht="15" customHeight="1">
      <c r="B113" s="293"/>
      <c r="C113" s="268" t="s">
        <v>54</v>
      </c>
      <c r="D113" s="268"/>
      <c r="E113" s="268"/>
      <c r="F113" s="291" t="s">
        <v>608</v>
      </c>
      <c r="G113" s="268"/>
      <c r="H113" s="268" t="s">
        <v>649</v>
      </c>
      <c r="I113" s="268" t="s">
        <v>610</v>
      </c>
      <c r="J113" s="268">
        <v>20</v>
      </c>
      <c r="K113" s="282"/>
    </row>
    <row r="114" s="1" customFormat="1" ht="15" customHeight="1">
      <c r="B114" s="293"/>
      <c r="C114" s="268" t="s">
        <v>650</v>
      </c>
      <c r="D114" s="268"/>
      <c r="E114" s="268"/>
      <c r="F114" s="291" t="s">
        <v>608</v>
      </c>
      <c r="G114" s="268"/>
      <c r="H114" s="268" t="s">
        <v>651</v>
      </c>
      <c r="I114" s="268" t="s">
        <v>610</v>
      </c>
      <c r="J114" s="268">
        <v>120</v>
      </c>
      <c r="K114" s="282"/>
    </row>
    <row r="115" s="1" customFormat="1" ht="15" customHeight="1">
      <c r="B115" s="293"/>
      <c r="C115" s="268" t="s">
        <v>39</v>
      </c>
      <c r="D115" s="268"/>
      <c r="E115" s="268"/>
      <c r="F115" s="291" t="s">
        <v>608</v>
      </c>
      <c r="G115" s="268"/>
      <c r="H115" s="268" t="s">
        <v>652</v>
      </c>
      <c r="I115" s="268" t="s">
        <v>643</v>
      </c>
      <c r="J115" s="268"/>
      <c r="K115" s="282"/>
    </row>
    <row r="116" s="1" customFormat="1" ht="15" customHeight="1">
      <c r="B116" s="293"/>
      <c r="C116" s="268" t="s">
        <v>49</v>
      </c>
      <c r="D116" s="268"/>
      <c r="E116" s="268"/>
      <c r="F116" s="291" t="s">
        <v>608</v>
      </c>
      <c r="G116" s="268"/>
      <c r="H116" s="268" t="s">
        <v>653</v>
      </c>
      <c r="I116" s="268" t="s">
        <v>643</v>
      </c>
      <c r="J116" s="268"/>
      <c r="K116" s="282"/>
    </row>
    <row r="117" s="1" customFormat="1" ht="15" customHeight="1">
      <c r="B117" s="293"/>
      <c r="C117" s="268" t="s">
        <v>58</v>
      </c>
      <c r="D117" s="268"/>
      <c r="E117" s="268"/>
      <c r="F117" s="291" t="s">
        <v>608</v>
      </c>
      <c r="G117" s="268"/>
      <c r="H117" s="268" t="s">
        <v>654</v>
      </c>
      <c r="I117" s="268" t="s">
        <v>655</v>
      </c>
      <c r="J117" s="268"/>
      <c r="K117" s="282"/>
    </row>
    <row r="118" s="1" customFormat="1" ht="15" customHeight="1">
      <c r="B118" s="296"/>
      <c r="C118" s="302"/>
      <c r="D118" s="302"/>
      <c r="E118" s="302"/>
      <c r="F118" s="302"/>
      <c r="G118" s="302"/>
      <c r="H118" s="302"/>
      <c r="I118" s="302"/>
      <c r="J118" s="302"/>
      <c r="K118" s="298"/>
    </row>
    <row r="119" s="1" customFormat="1" ht="18.75" customHeight="1">
      <c r="B119" s="303"/>
      <c r="C119" s="304"/>
      <c r="D119" s="304"/>
      <c r="E119" s="304"/>
      <c r="F119" s="305"/>
      <c r="G119" s="304"/>
      <c r="H119" s="304"/>
      <c r="I119" s="304"/>
      <c r="J119" s="304"/>
      <c r="K119" s="303"/>
    </row>
    <row r="120" s="1" customFormat="1" ht="18.75" customHeight="1">
      <c r="B120" s="276"/>
      <c r="C120" s="276"/>
      <c r="D120" s="276"/>
      <c r="E120" s="276"/>
      <c r="F120" s="276"/>
      <c r="G120" s="276"/>
      <c r="H120" s="276"/>
      <c r="I120" s="276"/>
      <c r="J120" s="276"/>
      <c r="K120" s="276"/>
    </row>
    <row r="121" s="1" customFormat="1" ht="7.5" customHeight="1">
      <c r="B121" s="306"/>
      <c r="C121" s="307"/>
      <c r="D121" s="307"/>
      <c r="E121" s="307"/>
      <c r="F121" s="307"/>
      <c r="G121" s="307"/>
      <c r="H121" s="307"/>
      <c r="I121" s="307"/>
      <c r="J121" s="307"/>
      <c r="K121" s="308"/>
    </row>
    <row r="122" s="1" customFormat="1" ht="45" customHeight="1">
      <c r="B122" s="309"/>
      <c r="C122" s="259" t="s">
        <v>656</v>
      </c>
      <c r="D122" s="259"/>
      <c r="E122" s="259"/>
      <c r="F122" s="259"/>
      <c r="G122" s="259"/>
      <c r="H122" s="259"/>
      <c r="I122" s="259"/>
      <c r="J122" s="259"/>
      <c r="K122" s="310"/>
    </row>
    <row r="123" s="1" customFormat="1" ht="17.25" customHeight="1">
      <c r="B123" s="311"/>
      <c r="C123" s="283" t="s">
        <v>602</v>
      </c>
      <c r="D123" s="283"/>
      <c r="E123" s="283"/>
      <c r="F123" s="283" t="s">
        <v>603</v>
      </c>
      <c r="G123" s="284"/>
      <c r="H123" s="283" t="s">
        <v>55</v>
      </c>
      <c r="I123" s="283" t="s">
        <v>58</v>
      </c>
      <c r="J123" s="283" t="s">
        <v>604</v>
      </c>
      <c r="K123" s="312"/>
    </row>
    <row r="124" s="1" customFormat="1" ht="17.25" customHeight="1">
      <c r="B124" s="311"/>
      <c r="C124" s="285" t="s">
        <v>605</v>
      </c>
      <c r="D124" s="285"/>
      <c r="E124" s="285"/>
      <c r="F124" s="286" t="s">
        <v>606</v>
      </c>
      <c r="G124" s="287"/>
      <c r="H124" s="285"/>
      <c r="I124" s="285"/>
      <c r="J124" s="285" t="s">
        <v>607</v>
      </c>
      <c r="K124" s="312"/>
    </row>
    <row r="125" s="1" customFormat="1" ht="5.25" customHeight="1">
      <c r="B125" s="313"/>
      <c r="C125" s="288"/>
      <c r="D125" s="288"/>
      <c r="E125" s="288"/>
      <c r="F125" s="288"/>
      <c r="G125" s="314"/>
      <c r="H125" s="288"/>
      <c r="I125" s="288"/>
      <c r="J125" s="288"/>
      <c r="K125" s="315"/>
    </row>
    <row r="126" s="1" customFormat="1" ht="15" customHeight="1">
      <c r="B126" s="313"/>
      <c r="C126" s="268" t="s">
        <v>611</v>
      </c>
      <c r="D126" s="290"/>
      <c r="E126" s="290"/>
      <c r="F126" s="291" t="s">
        <v>608</v>
      </c>
      <c r="G126" s="268"/>
      <c r="H126" s="268" t="s">
        <v>648</v>
      </c>
      <c r="I126" s="268" t="s">
        <v>610</v>
      </c>
      <c r="J126" s="268">
        <v>120</v>
      </c>
      <c r="K126" s="316"/>
    </row>
    <row r="127" s="1" customFormat="1" ht="15" customHeight="1">
      <c r="B127" s="313"/>
      <c r="C127" s="268" t="s">
        <v>657</v>
      </c>
      <c r="D127" s="268"/>
      <c r="E127" s="268"/>
      <c r="F127" s="291" t="s">
        <v>608</v>
      </c>
      <c r="G127" s="268"/>
      <c r="H127" s="268" t="s">
        <v>658</v>
      </c>
      <c r="I127" s="268" t="s">
        <v>610</v>
      </c>
      <c r="J127" s="268" t="s">
        <v>659</v>
      </c>
      <c r="K127" s="316"/>
    </row>
    <row r="128" s="1" customFormat="1" ht="15" customHeight="1">
      <c r="B128" s="313"/>
      <c r="C128" s="268" t="s">
        <v>556</v>
      </c>
      <c r="D128" s="268"/>
      <c r="E128" s="268"/>
      <c r="F128" s="291" t="s">
        <v>608</v>
      </c>
      <c r="G128" s="268"/>
      <c r="H128" s="268" t="s">
        <v>660</v>
      </c>
      <c r="I128" s="268" t="s">
        <v>610</v>
      </c>
      <c r="J128" s="268" t="s">
        <v>659</v>
      </c>
      <c r="K128" s="316"/>
    </row>
    <row r="129" s="1" customFormat="1" ht="15" customHeight="1">
      <c r="B129" s="313"/>
      <c r="C129" s="268" t="s">
        <v>619</v>
      </c>
      <c r="D129" s="268"/>
      <c r="E129" s="268"/>
      <c r="F129" s="291" t="s">
        <v>614</v>
      </c>
      <c r="G129" s="268"/>
      <c r="H129" s="268" t="s">
        <v>620</v>
      </c>
      <c r="I129" s="268" t="s">
        <v>610</v>
      </c>
      <c r="J129" s="268">
        <v>15</v>
      </c>
      <c r="K129" s="316"/>
    </row>
    <row r="130" s="1" customFormat="1" ht="15" customHeight="1">
      <c r="B130" s="313"/>
      <c r="C130" s="294" t="s">
        <v>621</v>
      </c>
      <c r="D130" s="294"/>
      <c r="E130" s="294"/>
      <c r="F130" s="295" t="s">
        <v>614</v>
      </c>
      <c r="G130" s="294"/>
      <c r="H130" s="294" t="s">
        <v>622</v>
      </c>
      <c r="I130" s="294" t="s">
        <v>610</v>
      </c>
      <c r="J130" s="294">
        <v>15</v>
      </c>
      <c r="K130" s="316"/>
    </row>
    <row r="131" s="1" customFormat="1" ht="15" customHeight="1">
      <c r="B131" s="313"/>
      <c r="C131" s="294" t="s">
        <v>623</v>
      </c>
      <c r="D131" s="294"/>
      <c r="E131" s="294"/>
      <c r="F131" s="295" t="s">
        <v>614</v>
      </c>
      <c r="G131" s="294"/>
      <c r="H131" s="294" t="s">
        <v>624</v>
      </c>
      <c r="I131" s="294" t="s">
        <v>610</v>
      </c>
      <c r="J131" s="294">
        <v>20</v>
      </c>
      <c r="K131" s="316"/>
    </row>
    <row r="132" s="1" customFormat="1" ht="15" customHeight="1">
      <c r="B132" s="313"/>
      <c r="C132" s="294" t="s">
        <v>625</v>
      </c>
      <c r="D132" s="294"/>
      <c r="E132" s="294"/>
      <c r="F132" s="295" t="s">
        <v>614</v>
      </c>
      <c r="G132" s="294"/>
      <c r="H132" s="294" t="s">
        <v>626</v>
      </c>
      <c r="I132" s="294" t="s">
        <v>610</v>
      </c>
      <c r="J132" s="294">
        <v>20</v>
      </c>
      <c r="K132" s="316"/>
    </row>
    <row r="133" s="1" customFormat="1" ht="15" customHeight="1">
      <c r="B133" s="313"/>
      <c r="C133" s="268" t="s">
        <v>613</v>
      </c>
      <c r="D133" s="268"/>
      <c r="E133" s="268"/>
      <c r="F133" s="291" t="s">
        <v>614</v>
      </c>
      <c r="G133" s="268"/>
      <c r="H133" s="268" t="s">
        <v>648</v>
      </c>
      <c r="I133" s="268" t="s">
        <v>610</v>
      </c>
      <c r="J133" s="268">
        <v>50</v>
      </c>
      <c r="K133" s="316"/>
    </row>
    <row r="134" s="1" customFormat="1" ht="15" customHeight="1">
      <c r="B134" s="313"/>
      <c r="C134" s="268" t="s">
        <v>627</v>
      </c>
      <c r="D134" s="268"/>
      <c r="E134" s="268"/>
      <c r="F134" s="291" t="s">
        <v>614</v>
      </c>
      <c r="G134" s="268"/>
      <c r="H134" s="268" t="s">
        <v>648</v>
      </c>
      <c r="I134" s="268" t="s">
        <v>610</v>
      </c>
      <c r="J134" s="268">
        <v>50</v>
      </c>
      <c r="K134" s="316"/>
    </row>
    <row r="135" s="1" customFormat="1" ht="15" customHeight="1">
      <c r="B135" s="313"/>
      <c r="C135" s="268" t="s">
        <v>633</v>
      </c>
      <c r="D135" s="268"/>
      <c r="E135" s="268"/>
      <c r="F135" s="291" t="s">
        <v>614</v>
      </c>
      <c r="G135" s="268"/>
      <c r="H135" s="268" t="s">
        <v>648</v>
      </c>
      <c r="I135" s="268" t="s">
        <v>610</v>
      </c>
      <c r="J135" s="268">
        <v>50</v>
      </c>
      <c r="K135" s="316"/>
    </row>
    <row r="136" s="1" customFormat="1" ht="15" customHeight="1">
      <c r="B136" s="313"/>
      <c r="C136" s="268" t="s">
        <v>635</v>
      </c>
      <c r="D136" s="268"/>
      <c r="E136" s="268"/>
      <c r="F136" s="291" t="s">
        <v>614</v>
      </c>
      <c r="G136" s="268"/>
      <c r="H136" s="268" t="s">
        <v>648</v>
      </c>
      <c r="I136" s="268" t="s">
        <v>610</v>
      </c>
      <c r="J136" s="268">
        <v>50</v>
      </c>
      <c r="K136" s="316"/>
    </row>
    <row r="137" s="1" customFormat="1" ht="15" customHeight="1">
      <c r="B137" s="313"/>
      <c r="C137" s="268" t="s">
        <v>636</v>
      </c>
      <c r="D137" s="268"/>
      <c r="E137" s="268"/>
      <c r="F137" s="291" t="s">
        <v>614</v>
      </c>
      <c r="G137" s="268"/>
      <c r="H137" s="268" t="s">
        <v>661</v>
      </c>
      <c r="I137" s="268" t="s">
        <v>610</v>
      </c>
      <c r="J137" s="268">
        <v>255</v>
      </c>
      <c r="K137" s="316"/>
    </row>
    <row r="138" s="1" customFormat="1" ht="15" customHeight="1">
      <c r="B138" s="313"/>
      <c r="C138" s="268" t="s">
        <v>638</v>
      </c>
      <c r="D138" s="268"/>
      <c r="E138" s="268"/>
      <c r="F138" s="291" t="s">
        <v>608</v>
      </c>
      <c r="G138" s="268"/>
      <c r="H138" s="268" t="s">
        <v>662</v>
      </c>
      <c r="I138" s="268" t="s">
        <v>640</v>
      </c>
      <c r="J138" s="268"/>
      <c r="K138" s="316"/>
    </row>
    <row r="139" s="1" customFormat="1" ht="15" customHeight="1">
      <c r="B139" s="313"/>
      <c r="C139" s="268" t="s">
        <v>641</v>
      </c>
      <c r="D139" s="268"/>
      <c r="E139" s="268"/>
      <c r="F139" s="291" t="s">
        <v>608</v>
      </c>
      <c r="G139" s="268"/>
      <c r="H139" s="268" t="s">
        <v>663</v>
      </c>
      <c r="I139" s="268" t="s">
        <v>643</v>
      </c>
      <c r="J139" s="268"/>
      <c r="K139" s="316"/>
    </row>
    <row r="140" s="1" customFormat="1" ht="15" customHeight="1">
      <c r="B140" s="313"/>
      <c r="C140" s="268" t="s">
        <v>644</v>
      </c>
      <c r="D140" s="268"/>
      <c r="E140" s="268"/>
      <c r="F140" s="291" t="s">
        <v>608</v>
      </c>
      <c r="G140" s="268"/>
      <c r="H140" s="268" t="s">
        <v>644</v>
      </c>
      <c r="I140" s="268" t="s">
        <v>643</v>
      </c>
      <c r="J140" s="268"/>
      <c r="K140" s="316"/>
    </row>
    <row r="141" s="1" customFormat="1" ht="15" customHeight="1">
      <c r="B141" s="313"/>
      <c r="C141" s="268" t="s">
        <v>39</v>
      </c>
      <c r="D141" s="268"/>
      <c r="E141" s="268"/>
      <c r="F141" s="291" t="s">
        <v>608</v>
      </c>
      <c r="G141" s="268"/>
      <c r="H141" s="268" t="s">
        <v>664</v>
      </c>
      <c r="I141" s="268" t="s">
        <v>643</v>
      </c>
      <c r="J141" s="268"/>
      <c r="K141" s="316"/>
    </row>
    <row r="142" s="1" customFormat="1" ht="15" customHeight="1">
      <c r="B142" s="313"/>
      <c r="C142" s="268" t="s">
        <v>665</v>
      </c>
      <c r="D142" s="268"/>
      <c r="E142" s="268"/>
      <c r="F142" s="291" t="s">
        <v>608</v>
      </c>
      <c r="G142" s="268"/>
      <c r="H142" s="268" t="s">
        <v>666</v>
      </c>
      <c r="I142" s="268" t="s">
        <v>643</v>
      </c>
      <c r="J142" s="268"/>
      <c r="K142" s="316"/>
    </row>
    <row r="143" s="1" customFormat="1" ht="15" customHeight="1">
      <c r="B143" s="317"/>
      <c r="C143" s="318"/>
      <c r="D143" s="318"/>
      <c r="E143" s="318"/>
      <c r="F143" s="318"/>
      <c r="G143" s="318"/>
      <c r="H143" s="318"/>
      <c r="I143" s="318"/>
      <c r="J143" s="318"/>
      <c r="K143" s="319"/>
    </row>
    <row r="144" s="1" customFormat="1" ht="18.75" customHeight="1">
      <c r="B144" s="304"/>
      <c r="C144" s="304"/>
      <c r="D144" s="304"/>
      <c r="E144" s="304"/>
      <c r="F144" s="305"/>
      <c r="G144" s="304"/>
      <c r="H144" s="304"/>
      <c r="I144" s="304"/>
      <c r="J144" s="304"/>
      <c r="K144" s="304"/>
    </row>
    <row r="145" s="1" customFormat="1" ht="18.75" customHeight="1">
      <c r="B145" s="276"/>
      <c r="C145" s="276"/>
      <c r="D145" s="276"/>
      <c r="E145" s="276"/>
      <c r="F145" s="276"/>
      <c r="G145" s="276"/>
      <c r="H145" s="276"/>
      <c r="I145" s="276"/>
      <c r="J145" s="276"/>
      <c r="K145" s="276"/>
    </row>
    <row r="146" s="1" customFormat="1" ht="7.5" customHeight="1">
      <c r="B146" s="277"/>
      <c r="C146" s="278"/>
      <c r="D146" s="278"/>
      <c r="E146" s="278"/>
      <c r="F146" s="278"/>
      <c r="G146" s="278"/>
      <c r="H146" s="278"/>
      <c r="I146" s="278"/>
      <c r="J146" s="278"/>
      <c r="K146" s="279"/>
    </row>
    <row r="147" s="1" customFormat="1" ht="45" customHeight="1">
      <c r="B147" s="280"/>
      <c r="C147" s="281" t="s">
        <v>667</v>
      </c>
      <c r="D147" s="281"/>
      <c r="E147" s="281"/>
      <c r="F147" s="281"/>
      <c r="G147" s="281"/>
      <c r="H147" s="281"/>
      <c r="I147" s="281"/>
      <c r="J147" s="281"/>
      <c r="K147" s="282"/>
    </row>
    <row r="148" s="1" customFormat="1" ht="17.25" customHeight="1">
      <c r="B148" s="280"/>
      <c r="C148" s="283" t="s">
        <v>602</v>
      </c>
      <c r="D148" s="283"/>
      <c r="E148" s="283"/>
      <c r="F148" s="283" t="s">
        <v>603</v>
      </c>
      <c r="G148" s="284"/>
      <c r="H148" s="283" t="s">
        <v>55</v>
      </c>
      <c r="I148" s="283" t="s">
        <v>58</v>
      </c>
      <c r="J148" s="283" t="s">
        <v>604</v>
      </c>
      <c r="K148" s="282"/>
    </row>
    <row r="149" s="1" customFormat="1" ht="17.25" customHeight="1">
      <c r="B149" s="280"/>
      <c r="C149" s="285" t="s">
        <v>605</v>
      </c>
      <c r="D149" s="285"/>
      <c r="E149" s="285"/>
      <c r="F149" s="286" t="s">
        <v>606</v>
      </c>
      <c r="G149" s="287"/>
      <c r="H149" s="285"/>
      <c r="I149" s="285"/>
      <c r="J149" s="285" t="s">
        <v>607</v>
      </c>
      <c r="K149" s="282"/>
    </row>
    <row r="150" s="1" customFormat="1" ht="5.25" customHeight="1">
      <c r="B150" s="293"/>
      <c r="C150" s="288"/>
      <c r="D150" s="288"/>
      <c r="E150" s="288"/>
      <c r="F150" s="288"/>
      <c r="G150" s="289"/>
      <c r="H150" s="288"/>
      <c r="I150" s="288"/>
      <c r="J150" s="288"/>
      <c r="K150" s="316"/>
    </row>
    <row r="151" s="1" customFormat="1" ht="15" customHeight="1">
      <c r="B151" s="293"/>
      <c r="C151" s="320" t="s">
        <v>611</v>
      </c>
      <c r="D151" s="268"/>
      <c r="E151" s="268"/>
      <c r="F151" s="321" t="s">
        <v>608</v>
      </c>
      <c r="G151" s="268"/>
      <c r="H151" s="320" t="s">
        <v>648</v>
      </c>
      <c r="I151" s="320" t="s">
        <v>610</v>
      </c>
      <c r="J151" s="320">
        <v>120</v>
      </c>
      <c r="K151" s="316"/>
    </row>
    <row r="152" s="1" customFormat="1" ht="15" customHeight="1">
      <c r="B152" s="293"/>
      <c r="C152" s="320" t="s">
        <v>657</v>
      </c>
      <c r="D152" s="268"/>
      <c r="E152" s="268"/>
      <c r="F152" s="321" t="s">
        <v>608</v>
      </c>
      <c r="G152" s="268"/>
      <c r="H152" s="320" t="s">
        <v>668</v>
      </c>
      <c r="I152" s="320" t="s">
        <v>610</v>
      </c>
      <c r="J152" s="320" t="s">
        <v>659</v>
      </c>
      <c r="K152" s="316"/>
    </row>
    <row r="153" s="1" customFormat="1" ht="15" customHeight="1">
      <c r="B153" s="293"/>
      <c r="C153" s="320" t="s">
        <v>556</v>
      </c>
      <c r="D153" s="268"/>
      <c r="E153" s="268"/>
      <c r="F153" s="321" t="s">
        <v>608</v>
      </c>
      <c r="G153" s="268"/>
      <c r="H153" s="320" t="s">
        <v>669</v>
      </c>
      <c r="I153" s="320" t="s">
        <v>610</v>
      </c>
      <c r="J153" s="320" t="s">
        <v>659</v>
      </c>
      <c r="K153" s="316"/>
    </row>
    <row r="154" s="1" customFormat="1" ht="15" customHeight="1">
      <c r="B154" s="293"/>
      <c r="C154" s="320" t="s">
        <v>613</v>
      </c>
      <c r="D154" s="268"/>
      <c r="E154" s="268"/>
      <c r="F154" s="321" t="s">
        <v>614</v>
      </c>
      <c r="G154" s="268"/>
      <c r="H154" s="320" t="s">
        <v>648</v>
      </c>
      <c r="I154" s="320" t="s">
        <v>610</v>
      </c>
      <c r="J154" s="320">
        <v>50</v>
      </c>
      <c r="K154" s="316"/>
    </row>
    <row r="155" s="1" customFormat="1" ht="15" customHeight="1">
      <c r="B155" s="293"/>
      <c r="C155" s="320" t="s">
        <v>616</v>
      </c>
      <c r="D155" s="268"/>
      <c r="E155" s="268"/>
      <c r="F155" s="321" t="s">
        <v>608</v>
      </c>
      <c r="G155" s="268"/>
      <c r="H155" s="320" t="s">
        <v>648</v>
      </c>
      <c r="I155" s="320" t="s">
        <v>618</v>
      </c>
      <c r="J155" s="320"/>
      <c r="K155" s="316"/>
    </row>
    <row r="156" s="1" customFormat="1" ht="15" customHeight="1">
      <c r="B156" s="293"/>
      <c r="C156" s="320" t="s">
        <v>627</v>
      </c>
      <c r="D156" s="268"/>
      <c r="E156" s="268"/>
      <c r="F156" s="321" t="s">
        <v>614</v>
      </c>
      <c r="G156" s="268"/>
      <c r="H156" s="320" t="s">
        <v>648</v>
      </c>
      <c r="I156" s="320" t="s">
        <v>610</v>
      </c>
      <c r="J156" s="320">
        <v>50</v>
      </c>
      <c r="K156" s="316"/>
    </row>
    <row r="157" s="1" customFormat="1" ht="15" customHeight="1">
      <c r="B157" s="293"/>
      <c r="C157" s="320" t="s">
        <v>635</v>
      </c>
      <c r="D157" s="268"/>
      <c r="E157" s="268"/>
      <c r="F157" s="321" t="s">
        <v>614</v>
      </c>
      <c r="G157" s="268"/>
      <c r="H157" s="320" t="s">
        <v>648</v>
      </c>
      <c r="I157" s="320" t="s">
        <v>610</v>
      </c>
      <c r="J157" s="320">
        <v>50</v>
      </c>
      <c r="K157" s="316"/>
    </row>
    <row r="158" s="1" customFormat="1" ht="15" customHeight="1">
      <c r="B158" s="293"/>
      <c r="C158" s="320" t="s">
        <v>633</v>
      </c>
      <c r="D158" s="268"/>
      <c r="E158" s="268"/>
      <c r="F158" s="321" t="s">
        <v>614</v>
      </c>
      <c r="G158" s="268"/>
      <c r="H158" s="320" t="s">
        <v>648</v>
      </c>
      <c r="I158" s="320" t="s">
        <v>610</v>
      </c>
      <c r="J158" s="320">
        <v>50</v>
      </c>
      <c r="K158" s="316"/>
    </row>
    <row r="159" s="1" customFormat="1" ht="15" customHeight="1">
      <c r="B159" s="293"/>
      <c r="C159" s="320" t="s">
        <v>95</v>
      </c>
      <c r="D159" s="268"/>
      <c r="E159" s="268"/>
      <c r="F159" s="321" t="s">
        <v>608</v>
      </c>
      <c r="G159" s="268"/>
      <c r="H159" s="320" t="s">
        <v>670</v>
      </c>
      <c r="I159" s="320" t="s">
        <v>610</v>
      </c>
      <c r="J159" s="320" t="s">
        <v>671</v>
      </c>
      <c r="K159" s="316"/>
    </row>
    <row r="160" s="1" customFormat="1" ht="15" customHeight="1">
      <c r="B160" s="293"/>
      <c r="C160" s="320" t="s">
        <v>672</v>
      </c>
      <c r="D160" s="268"/>
      <c r="E160" s="268"/>
      <c r="F160" s="321" t="s">
        <v>608</v>
      </c>
      <c r="G160" s="268"/>
      <c r="H160" s="320" t="s">
        <v>673</v>
      </c>
      <c r="I160" s="320" t="s">
        <v>643</v>
      </c>
      <c r="J160" s="320"/>
      <c r="K160" s="316"/>
    </row>
    <row r="161" s="1" customFormat="1" ht="15" customHeight="1">
      <c r="B161" s="322"/>
      <c r="C161" s="302"/>
      <c r="D161" s="302"/>
      <c r="E161" s="302"/>
      <c r="F161" s="302"/>
      <c r="G161" s="302"/>
      <c r="H161" s="302"/>
      <c r="I161" s="302"/>
      <c r="J161" s="302"/>
      <c r="K161" s="323"/>
    </row>
    <row r="162" s="1" customFormat="1" ht="18.75" customHeight="1">
      <c r="B162" s="304"/>
      <c r="C162" s="314"/>
      <c r="D162" s="314"/>
      <c r="E162" s="314"/>
      <c r="F162" s="324"/>
      <c r="G162" s="314"/>
      <c r="H162" s="314"/>
      <c r="I162" s="314"/>
      <c r="J162" s="314"/>
      <c r="K162" s="304"/>
    </row>
    <row r="163" s="1" customFormat="1" ht="18.75" customHeight="1">
      <c r="B163" s="276"/>
      <c r="C163" s="276"/>
      <c r="D163" s="276"/>
      <c r="E163" s="276"/>
      <c r="F163" s="276"/>
      <c r="G163" s="276"/>
      <c r="H163" s="276"/>
      <c r="I163" s="276"/>
      <c r="J163" s="276"/>
      <c r="K163" s="276"/>
    </row>
    <row r="164" s="1" customFormat="1" ht="7.5" customHeight="1">
      <c r="B164" s="255"/>
      <c r="C164" s="256"/>
      <c r="D164" s="256"/>
      <c r="E164" s="256"/>
      <c r="F164" s="256"/>
      <c r="G164" s="256"/>
      <c r="H164" s="256"/>
      <c r="I164" s="256"/>
      <c r="J164" s="256"/>
      <c r="K164" s="257"/>
    </row>
    <row r="165" s="1" customFormat="1" ht="45" customHeight="1">
      <c r="B165" s="258"/>
      <c r="C165" s="259" t="s">
        <v>674</v>
      </c>
      <c r="D165" s="259"/>
      <c r="E165" s="259"/>
      <c r="F165" s="259"/>
      <c r="G165" s="259"/>
      <c r="H165" s="259"/>
      <c r="I165" s="259"/>
      <c r="J165" s="259"/>
      <c r="K165" s="260"/>
    </row>
    <row r="166" s="1" customFormat="1" ht="17.25" customHeight="1">
      <c r="B166" s="258"/>
      <c r="C166" s="283" t="s">
        <v>602</v>
      </c>
      <c r="D166" s="283"/>
      <c r="E166" s="283"/>
      <c r="F166" s="283" t="s">
        <v>603</v>
      </c>
      <c r="G166" s="325"/>
      <c r="H166" s="326" t="s">
        <v>55</v>
      </c>
      <c r="I166" s="326" t="s">
        <v>58</v>
      </c>
      <c r="J166" s="283" t="s">
        <v>604</v>
      </c>
      <c r="K166" s="260"/>
    </row>
    <row r="167" s="1" customFormat="1" ht="17.25" customHeight="1">
      <c r="B167" s="261"/>
      <c r="C167" s="285" t="s">
        <v>605</v>
      </c>
      <c r="D167" s="285"/>
      <c r="E167" s="285"/>
      <c r="F167" s="286" t="s">
        <v>606</v>
      </c>
      <c r="G167" s="327"/>
      <c r="H167" s="328"/>
      <c r="I167" s="328"/>
      <c r="J167" s="285" t="s">
        <v>607</v>
      </c>
      <c r="K167" s="263"/>
    </row>
    <row r="168" s="1" customFormat="1" ht="5.25" customHeight="1">
      <c r="B168" s="293"/>
      <c r="C168" s="288"/>
      <c r="D168" s="288"/>
      <c r="E168" s="288"/>
      <c r="F168" s="288"/>
      <c r="G168" s="289"/>
      <c r="H168" s="288"/>
      <c r="I168" s="288"/>
      <c r="J168" s="288"/>
      <c r="K168" s="316"/>
    </row>
    <row r="169" s="1" customFormat="1" ht="15" customHeight="1">
      <c r="B169" s="293"/>
      <c r="C169" s="268" t="s">
        <v>611</v>
      </c>
      <c r="D169" s="268"/>
      <c r="E169" s="268"/>
      <c r="F169" s="291" t="s">
        <v>608</v>
      </c>
      <c r="G169" s="268"/>
      <c r="H169" s="268" t="s">
        <v>648</v>
      </c>
      <c r="I169" s="268" t="s">
        <v>610</v>
      </c>
      <c r="J169" s="268">
        <v>120</v>
      </c>
      <c r="K169" s="316"/>
    </row>
    <row r="170" s="1" customFormat="1" ht="15" customHeight="1">
      <c r="B170" s="293"/>
      <c r="C170" s="268" t="s">
        <v>657</v>
      </c>
      <c r="D170" s="268"/>
      <c r="E170" s="268"/>
      <c r="F170" s="291" t="s">
        <v>608</v>
      </c>
      <c r="G170" s="268"/>
      <c r="H170" s="268" t="s">
        <v>658</v>
      </c>
      <c r="I170" s="268" t="s">
        <v>610</v>
      </c>
      <c r="J170" s="268" t="s">
        <v>659</v>
      </c>
      <c r="K170" s="316"/>
    </row>
    <row r="171" s="1" customFormat="1" ht="15" customHeight="1">
      <c r="B171" s="293"/>
      <c r="C171" s="268" t="s">
        <v>556</v>
      </c>
      <c r="D171" s="268"/>
      <c r="E171" s="268"/>
      <c r="F171" s="291" t="s">
        <v>608</v>
      </c>
      <c r="G171" s="268"/>
      <c r="H171" s="268" t="s">
        <v>675</v>
      </c>
      <c r="I171" s="268" t="s">
        <v>610</v>
      </c>
      <c r="J171" s="268" t="s">
        <v>659</v>
      </c>
      <c r="K171" s="316"/>
    </row>
    <row r="172" s="1" customFormat="1" ht="15" customHeight="1">
      <c r="B172" s="293"/>
      <c r="C172" s="268" t="s">
        <v>613</v>
      </c>
      <c r="D172" s="268"/>
      <c r="E172" s="268"/>
      <c r="F172" s="291" t="s">
        <v>614</v>
      </c>
      <c r="G172" s="268"/>
      <c r="H172" s="268" t="s">
        <v>675</v>
      </c>
      <c r="I172" s="268" t="s">
        <v>610</v>
      </c>
      <c r="J172" s="268">
        <v>50</v>
      </c>
      <c r="K172" s="316"/>
    </row>
    <row r="173" s="1" customFormat="1" ht="15" customHeight="1">
      <c r="B173" s="293"/>
      <c r="C173" s="268" t="s">
        <v>616</v>
      </c>
      <c r="D173" s="268"/>
      <c r="E173" s="268"/>
      <c r="F173" s="291" t="s">
        <v>608</v>
      </c>
      <c r="G173" s="268"/>
      <c r="H173" s="268" t="s">
        <v>675</v>
      </c>
      <c r="I173" s="268" t="s">
        <v>618</v>
      </c>
      <c r="J173" s="268"/>
      <c r="K173" s="316"/>
    </row>
    <row r="174" s="1" customFormat="1" ht="15" customHeight="1">
      <c r="B174" s="293"/>
      <c r="C174" s="268" t="s">
        <v>627</v>
      </c>
      <c r="D174" s="268"/>
      <c r="E174" s="268"/>
      <c r="F174" s="291" t="s">
        <v>614</v>
      </c>
      <c r="G174" s="268"/>
      <c r="H174" s="268" t="s">
        <v>675</v>
      </c>
      <c r="I174" s="268" t="s">
        <v>610</v>
      </c>
      <c r="J174" s="268">
        <v>50</v>
      </c>
      <c r="K174" s="316"/>
    </row>
    <row r="175" s="1" customFormat="1" ht="15" customHeight="1">
      <c r="B175" s="293"/>
      <c r="C175" s="268" t="s">
        <v>635</v>
      </c>
      <c r="D175" s="268"/>
      <c r="E175" s="268"/>
      <c r="F175" s="291" t="s">
        <v>614</v>
      </c>
      <c r="G175" s="268"/>
      <c r="H175" s="268" t="s">
        <v>675</v>
      </c>
      <c r="I175" s="268" t="s">
        <v>610</v>
      </c>
      <c r="J175" s="268">
        <v>50</v>
      </c>
      <c r="K175" s="316"/>
    </row>
    <row r="176" s="1" customFormat="1" ht="15" customHeight="1">
      <c r="B176" s="293"/>
      <c r="C176" s="268" t="s">
        <v>633</v>
      </c>
      <c r="D176" s="268"/>
      <c r="E176" s="268"/>
      <c r="F176" s="291" t="s">
        <v>614</v>
      </c>
      <c r="G176" s="268"/>
      <c r="H176" s="268" t="s">
        <v>675</v>
      </c>
      <c r="I176" s="268" t="s">
        <v>610</v>
      </c>
      <c r="J176" s="268">
        <v>50</v>
      </c>
      <c r="K176" s="316"/>
    </row>
    <row r="177" s="1" customFormat="1" ht="15" customHeight="1">
      <c r="B177" s="293"/>
      <c r="C177" s="268" t="s">
        <v>106</v>
      </c>
      <c r="D177" s="268"/>
      <c r="E177" s="268"/>
      <c r="F177" s="291" t="s">
        <v>608</v>
      </c>
      <c r="G177" s="268"/>
      <c r="H177" s="268" t="s">
        <v>676</v>
      </c>
      <c r="I177" s="268" t="s">
        <v>677</v>
      </c>
      <c r="J177" s="268"/>
      <c r="K177" s="316"/>
    </row>
    <row r="178" s="1" customFormat="1" ht="15" customHeight="1">
      <c r="B178" s="293"/>
      <c r="C178" s="268" t="s">
        <v>58</v>
      </c>
      <c r="D178" s="268"/>
      <c r="E178" s="268"/>
      <c r="F178" s="291" t="s">
        <v>608</v>
      </c>
      <c r="G178" s="268"/>
      <c r="H178" s="268" t="s">
        <v>678</v>
      </c>
      <c r="I178" s="268" t="s">
        <v>679</v>
      </c>
      <c r="J178" s="268">
        <v>1</v>
      </c>
      <c r="K178" s="316"/>
    </row>
    <row r="179" s="1" customFormat="1" ht="15" customHeight="1">
      <c r="B179" s="293"/>
      <c r="C179" s="268" t="s">
        <v>54</v>
      </c>
      <c r="D179" s="268"/>
      <c r="E179" s="268"/>
      <c r="F179" s="291" t="s">
        <v>608</v>
      </c>
      <c r="G179" s="268"/>
      <c r="H179" s="268" t="s">
        <v>680</v>
      </c>
      <c r="I179" s="268" t="s">
        <v>610</v>
      </c>
      <c r="J179" s="268">
        <v>20</v>
      </c>
      <c r="K179" s="316"/>
    </row>
    <row r="180" s="1" customFormat="1" ht="15" customHeight="1">
      <c r="B180" s="293"/>
      <c r="C180" s="268" t="s">
        <v>55</v>
      </c>
      <c r="D180" s="268"/>
      <c r="E180" s="268"/>
      <c r="F180" s="291" t="s">
        <v>608</v>
      </c>
      <c r="G180" s="268"/>
      <c r="H180" s="268" t="s">
        <v>681</v>
      </c>
      <c r="I180" s="268" t="s">
        <v>610</v>
      </c>
      <c r="J180" s="268">
        <v>255</v>
      </c>
      <c r="K180" s="316"/>
    </row>
    <row r="181" s="1" customFormat="1" ht="15" customHeight="1">
      <c r="B181" s="293"/>
      <c r="C181" s="268" t="s">
        <v>107</v>
      </c>
      <c r="D181" s="268"/>
      <c r="E181" s="268"/>
      <c r="F181" s="291" t="s">
        <v>608</v>
      </c>
      <c r="G181" s="268"/>
      <c r="H181" s="268" t="s">
        <v>572</v>
      </c>
      <c r="I181" s="268" t="s">
        <v>610</v>
      </c>
      <c r="J181" s="268">
        <v>10</v>
      </c>
      <c r="K181" s="316"/>
    </row>
    <row r="182" s="1" customFormat="1" ht="15" customHeight="1">
      <c r="B182" s="293"/>
      <c r="C182" s="268" t="s">
        <v>108</v>
      </c>
      <c r="D182" s="268"/>
      <c r="E182" s="268"/>
      <c r="F182" s="291" t="s">
        <v>608</v>
      </c>
      <c r="G182" s="268"/>
      <c r="H182" s="268" t="s">
        <v>682</v>
      </c>
      <c r="I182" s="268" t="s">
        <v>643</v>
      </c>
      <c r="J182" s="268"/>
      <c r="K182" s="316"/>
    </row>
    <row r="183" s="1" customFormat="1" ht="15" customHeight="1">
      <c r="B183" s="293"/>
      <c r="C183" s="268" t="s">
        <v>683</v>
      </c>
      <c r="D183" s="268"/>
      <c r="E183" s="268"/>
      <c r="F183" s="291" t="s">
        <v>608</v>
      </c>
      <c r="G183" s="268"/>
      <c r="H183" s="268" t="s">
        <v>684</v>
      </c>
      <c r="I183" s="268" t="s">
        <v>643</v>
      </c>
      <c r="J183" s="268"/>
      <c r="K183" s="316"/>
    </row>
    <row r="184" s="1" customFormat="1" ht="15" customHeight="1">
      <c r="B184" s="293"/>
      <c r="C184" s="268" t="s">
        <v>672</v>
      </c>
      <c r="D184" s="268"/>
      <c r="E184" s="268"/>
      <c r="F184" s="291" t="s">
        <v>608</v>
      </c>
      <c r="G184" s="268"/>
      <c r="H184" s="268" t="s">
        <v>685</v>
      </c>
      <c r="I184" s="268" t="s">
        <v>643</v>
      </c>
      <c r="J184" s="268"/>
      <c r="K184" s="316"/>
    </row>
    <row r="185" s="1" customFormat="1" ht="15" customHeight="1">
      <c r="B185" s="293"/>
      <c r="C185" s="268" t="s">
        <v>110</v>
      </c>
      <c r="D185" s="268"/>
      <c r="E185" s="268"/>
      <c r="F185" s="291" t="s">
        <v>614</v>
      </c>
      <c r="G185" s="268"/>
      <c r="H185" s="268" t="s">
        <v>686</v>
      </c>
      <c r="I185" s="268" t="s">
        <v>610</v>
      </c>
      <c r="J185" s="268">
        <v>50</v>
      </c>
      <c r="K185" s="316"/>
    </row>
    <row r="186" s="1" customFormat="1" ht="15" customHeight="1">
      <c r="B186" s="293"/>
      <c r="C186" s="268" t="s">
        <v>687</v>
      </c>
      <c r="D186" s="268"/>
      <c r="E186" s="268"/>
      <c r="F186" s="291" t="s">
        <v>614</v>
      </c>
      <c r="G186" s="268"/>
      <c r="H186" s="268" t="s">
        <v>688</v>
      </c>
      <c r="I186" s="268" t="s">
        <v>689</v>
      </c>
      <c r="J186" s="268"/>
      <c r="K186" s="316"/>
    </row>
    <row r="187" s="1" customFormat="1" ht="15" customHeight="1">
      <c r="B187" s="293"/>
      <c r="C187" s="268" t="s">
        <v>690</v>
      </c>
      <c r="D187" s="268"/>
      <c r="E187" s="268"/>
      <c r="F187" s="291" t="s">
        <v>614</v>
      </c>
      <c r="G187" s="268"/>
      <c r="H187" s="268" t="s">
        <v>691</v>
      </c>
      <c r="I187" s="268" t="s">
        <v>689</v>
      </c>
      <c r="J187" s="268"/>
      <c r="K187" s="316"/>
    </row>
    <row r="188" s="1" customFormat="1" ht="15" customHeight="1">
      <c r="B188" s="293"/>
      <c r="C188" s="268" t="s">
        <v>692</v>
      </c>
      <c r="D188" s="268"/>
      <c r="E188" s="268"/>
      <c r="F188" s="291" t="s">
        <v>614</v>
      </c>
      <c r="G188" s="268"/>
      <c r="H188" s="268" t="s">
        <v>693</v>
      </c>
      <c r="I188" s="268" t="s">
        <v>689</v>
      </c>
      <c r="J188" s="268"/>
      <c r="K188" s="316"/>
    </row>
    <row r="189" s="1" customFormat="1" ht="15" customHeight="1">
      <c r="B189" s="293"/>
      <c r="C189" s="329" t="s">
        <v>694</v>
      </c>
      <c r="D189" s="268"/>
      <c r="E189" s="268"/>
      <c r="F189" s="291" t="s">
        <v>614</v>
      </c>
      <c r="G189" s="268"/>
      <c r="H189" s="268" t="s">
        <v>695</v>
      </c>
      <c r="I189" s="268" t="s">
        <v>696</v>
      </c>
      <c r="J189" s="330" t="s">
        <v>697</v>
      </c>
      <c r="K189" s="316"/>
    </row>
    <row r="190" s="1" customFormat="1" ht="15" customHeight="1">
      <c r="B190" s="293"/>
      <c r="C190" s="329" t="s">
        <v>43</v>
      </c>
      <c r="D190" s="268"/>
      <c r="E190" s="268"/>
      <c r="F190" s="291" t="s">
        <v>608</v>
      </c>
      <c r="G190" s="268"/>
      <c r="H190" s="265" t="s">
        <v>698</v>
      </c>
      <c r="I190" s="268" t="s">
        <v>699</v>
      </c>
      <c r="J190" s="268"/>
      <c r="K190" s="316"/>
    </row>
    <row r="191" s="1" customFormat="1" ht="15" customHeight="1">
      <c r="B191" s="293"/>
      <c r="C191" s="329" t="s">
        <v>700</v>
      </c>
      <c r="D191" s="268"/>
      <c r="E191" s="268"/>
      <c r="F191" s="291" t="s">
        <v>608</v>
      </c>
      <c r="G191" s="268"/>
      <c r="H191" s="268" t="s">
        <v>701</v>
      </c>
      <c r="I191" s="268" t="s">
        <v>643</v>
      </c>
      <c r="J191" s="268"/>
      <c r="K191" s="316"/>
    </row>
    <row r="192" s="1" customFormat="1" ht="15" customHeight="1">
      <c r="B192" s="293"/>
      <c r="C192" s="329" t="s">
        <v>702</v>
      </c>
      <c r="D192" s="268"/>
      <c r="E192" s="268"/>
      <c r="F192" s="291" t="s">
        <v>608</v>
      </c>
      <c r="G192" s="268"/>
      <c r="H192" s="268" t="s">
        <v>703</v>
      </c>
      <c r="I192" s="268" t="s">
        <v>643</v>
      </c>
      <c r="J192" s="268"/>
      <c r="K192" s="316"/>
    </row>
    <row r="193" s="1" customFormat="1" ht="15" customHeight="1">
      <c r="B193" s="293"/>
      <c r="C193" s="329" t="s">
        <v>704</v>
      </c>
      <c r="D193" s="268"/>
      <c r="E193" s="268"/>
      <c r="F193" s="291" t="s">
        <v>614</v>
      </c>
      <c r="G193" s="268"/>
      <c r="H193" s="268" t="s">
        <v>705</v>
      </c>
      <c r="I193" s="268" t="s">
        <v>643</v>
      </c>
      <c r="J193" s="268"/>
      <c r="K193" s="316"/>
    </row>
    <row r="194" s="1" customFormat="1" ht="15" customHeight="1">
      <c r="B194" s="322"/>
      <c r="C194" s="331"/>
      <c r="D194" s="302"/>
      <c r="E194" s="302"/>
      <c r="F194" s="302"/>
      <c r="G194" s="302"/>
      <c r="H194" s="302"/>
      <c r="I194" s="302"/>
      <c r="J194" s="302"/>
      <c r="K194" s="323"/>
    </row>
    <row r="195" s="1" customFormat="1" ht="18.75" customHeight="1">
      <c r="B195" s="304"/>
      <c r="C195" s="314"/>
      <c r="D195" s="314"/>
      <c r="E195" s="314"/>
      <c r="F195" s="324"/>
      <c r="G195" s="314"/>
      <c r="H195" s="314"/>
      <c r="I195" s="314"/>
      <c r="J195" s="314"/>
      <c r="K195" s="304"/>
    </row>
    <row r="196" s="1" customFormat="1" ht="18.75" customHeight="1">
      <c r="B196" s="304"/>
      <c r="C196" s="314"/>
      <c r="D196" s="314"/>
      <c r="E196" s="314"/>
      <c r="F196" s="324"/>
      <c r="G196" s="314"/>
      <c r="H196" s="314"/>
      <c r="I196" s="314"/>
      <c r="J196" s="314"/>
      <c r="K196" s="304"/>
    </row>
    <row r="197" s="1" customFormat="1" ht="18.75" customHeight="1">
      <c r="B197" s="276"/>
      <c r="C197" s="276"/>
      <c r="D197" s="276"/>
      <c r="E197" s="276"/>
      <c r="F197" s="276"/>
      <c r="G197" s="276"/>
      <c r="H197" s="276"/>
      <c r="I197" s="276"/>
      <c r="J197" s="276"/>
      <c r="K197" s="276"/>
    </row>
    <row r="198" s="1" customFormat="1" ht="13.5">
      <c r="B198" s="255"/>
      <c r="C198" s="256"/>
      <c r="D198" s="256"/>
      <c r="E198" s="256"/>
      <c r="F198" s="256"/>
      <c r="G198" s="256"/>
      <c r="H198" s="256"/>
      <c r="I198" s="256"/>
      <c r="J198" s="256"/>
      <c r="K198" s="257"/>
    </row>
    <row r="199" s="1" customFormat="1" ht="21">
      <c r="B199" s="258"/>
      <c r="C199" s="259" t="s">
        <v>706</v>
      </c>
      <c r="D199" s="259"/>
      <c r="E199" s="259"/>
      <c r="F199" s="259"/>
      <c r="G199" s="259"/>
      <c r="H199" s="259"/>
      <c r="I199" s="259"/>
      <c r="J199" s="259"/>
      <c r="K199" s="260"/>
    </row>
    <row r="200" s="1" customFormat="1" ht="25.5" customHeight="1">
      <c r="B200" s="258"/>
      <c r="C200" s="332" t="s">
        <v>707</v>
      </c>
      <c r="D200" s="332"/>
      <c r="E200" s="332"/>
      <c r="F200" s="332" t="s">
        <v>708</v>
      </c>
      <c r="G200" s="333"/>
      <c r="H200" s="332" t="s">
        <v>709</v>
      </c>
      <c r="I200" s="332"/>
      <c r="J200" s="332"/>
      <c r="K200" s="260"/>
    </row>
    <row r="201" s="1" customFormat="1" ht="5.25" customHeight="1">
      <c r="B201" s="293"/>
      <c r="C201" s="288"/>
      <c r="D201" s="288"/>
      <c r="E201" s="288"/>
      <c r="F201" s="288"/>
      <c r="G201" s="314"/>
      <c r="H201" s="288"/>
      <c r="I201" s="288"/>
      <c r="J201" s="288"/>
      <c r="K201" s="316"/>
    </row>
    <row r="202" s="1" customFormat="1" ht="15" customHeight="1">
      <c r="B202" s="293"/>
      <c r="C202" s="268" t="s">
        <v>699</v>
      </c>
      <c r="D202" s="268"/>
      <c r="E202" s="268"/>
      <c r="F202" s="291" t="s">
        <v>44</v>
      </c>
      <c r="G202" s="268"/>
      <c r="H202" s="268" t="s">
        <v>710</v>
      </c>
      <c r="I202" s="268"/>
      <c r="J202" s="268"/>
      <c r="K202" s="316"/>
    </row>
    <row r="203" s="1" customFormat="1" ht="15" customHeight="1">
      <c r="B203" s="293"/>
      <c r="C203" s="268"/>
      <c r="D203" s="268"/>
      <c r="E203" s="268"/>
      <c r="F203" s="291" t="s">
        <v>45</v>
      </c>
      <c r="G203" s="268"/>
      <c r="H203" s="268" t="s">
        <v>711</v>
      </c>
      <c r="I203" s="268"/>
      <c r="J203" s="268"/>
      <c r="K203" s="316"/>
    </row>
    <row r="204" s="1" customFormat="1" ht="15" customHeight="1">
      <c r="B204" s="293"/>
      <c r="C204" s="268"/>
      <c r="D204" s="268"/>
      <c r="E204" s="268"/>
      <c r="F204" s="291" t="s">
        <v>48</v>
      </c>
      <c r="G204" s="268"/>
      <c r="H204" s="268" t="s">
        <v>712</v>
      </c>
      <c r="I204" s="268"/>
      <c r="J204" s="268"/>
      <c r="K204" s="316"/>
    </row>
    <row r="205" s="1" customFormat="1" ht="15" customHeight="1">
      <c r="B205" s="293"/>
      <c r="C205" s="268"/>
      <c r="D205" s="268"/>
      <c r="E205" s="268"/>
      <c r="F205" s="291" t="s">
        <v>46</v>
      </c>
      <c r="G205" s="268"/>
      <c r="H205" s="268" t="s">
        <v>713</v>
      </c>
      <c r="I205" s="268"/>
      <c r="J205" s="268"/>
      <c r="K205" s="316"/>
    </row>
    <row r="206" s="1" customFormat="1" ht="15" customHeight="1">
      <c r="B206" s="293"/>
      <c r="C206" s="268"/>
      <c r="D206" s="268"/>
      <c r="E206" s="268"/>
      <c r="F206" s="291" t="s">
        <v>47</v>
      </c>
      <c r="G206" s="268"/>
      <c r="H206" s="268" t="s">
        <v>714</v>
      </c>
      <c r="I206" s="268"/>
      <c r="J206" s="268"/>
      <c r="K206" s="316"/>
    </row>
    <row r="207" s="1" customFormat="1" ht="15" customHeight="1">
      <c r="B207" s="293"/>
      <c r="C207" s="268"/>
      <c r="D207" s="268"/>
      <c r="E207" s="268"/>
      <c r="F207" s="291"/>
      <c r="G207" s="268"/>
      <c r="H207" s="268"/>
      <c r="I207" s="268"/>
      <c r="J207" s="268"/>
      <c r="K207" s="316"/>
    </row>
    <row r="208" s="1" customFormat="1" ht="15" customHeight="1">
      <c r="B208" s="293"/>
      <c r="C208" s="268" t="s">
        <v>655</v>
      </c>
      <c r="D208" s="268"/>
      <c r="E208" s="268"/>
      <c r="F208" s="291" t="s">
        <v>80</v>
      </c>
      <c r="G208" s="268"/>
      <c r="H208" s="268" t="s">
        <v>715</v>
      </c>
      <c r="I208" s="268"/>
      <c r="J208" s="268"/>
      <c r="K208" s="316"/>
    </row>
    <row r="209" s="1" customFormat="1" ht="15" customHeight="1">
      <c r="B209" s="293"/>
      <c r="C209" s="268"/>
      <c r="D209" s="268"/>
      <c r="E209" s="268"/>
      <c r="F209" s="291" t="s">
        <v>551</v>
      </c>
      <c r="G209" s="268"/>
      <c r="H209" s="268" t="s">
        <v>552</v>
      </c>
      <c r="I209" s="268"/>
      <c r="J209" s="268"/>
      <c r="K209" s="316"/>
    </row>
    <row r="210" s="1" customFormat="1" ht="15" customHeight="1">
      <c r="B210" s="293"/>
      <c r="C210" s="268"/>
      <c r="D210" s="268"/>
      <c r="E210" s="268"/>
      <c r="F210" s="291" t="s">
        <v>549</v>
      </c>
      <c r="G210" s="268"/>
      <c r="H210" s="268" t="s">
        <v>716</v>
      </c>
      <c r="I210" s="268"/>
      <c r="J210" s="268"/>
      <c r="K210" s="316"/>
    </row>
    <row r="211" s="1" customFormat="1" ht="15" customHeight="1">
      <c r="B211" s="334"/>
      <c r="C211" s="268"/>
      <c r="D211" s="268"/>
      <c r="E211" s="268"/>
      <c r="F211" s="291" t="s">
        <v>553</v>
      </c>
      <c r="G211" s="329"/>
      <c r="H211" s="320" t="s">
        <v>554</v>
      </c>
      <c r="I211" s="320"/>
      <c r="J211" s="320"/>
      <c r="K211" s="335"/>
    </row>
    <row r="212" s="1" customFormat="1" ht="15" customHeight="1">
      <c r="B212" s="334"/>
      <c r="C212" s="268"/>
      <c r="D212" s="268"/>
      <c r="E212" s="268"/>
      <c r="F212" s="291" t="s">
        <v>87</v>
      </c>
      <c r="G212" s="329"/>
      <c r="H212" s="320" t="s">
        <v>717</v>
      </c>
      <c r="I212" s="320"/>
      <c r="J212" s="320"/>
      <c r="K212" s="335"/>
    </row>
    <row r="213" s="1" customFormat="1" ht="15" customHeight="1">
      <c r="B213" s="334"/>
      <c r="C213" s="268"/>
      <c r="D213" s="268"/>
      <c r="E213" s="268"/>
      <c r="F213" s="291"/>
      <c r="G213" s="329"/>
      <c r="H213" s="320"/>
      <c r="I213" s="320"/>
      <c r="J213" s="320"/>
      <c r="K213" s="335"/>
    </row>
    <row r="214" s="1" customFormat="1" ht="15" customHeight="1">
      <c r="B214" s="334"/>
      <c r="C214" s="268" t="s">
        <v>679</v>
      </c>
      <c r="D214" s="268"/>
      <c r="E214" s="268"/>
      <c r="F214" s="291">
        <v>1</v>
      </c>
      <c r="G214" s="329"/>
      <c r="H214" s="320" t="s">
        <v>718</v>
      </c>
      <c r="I214" s="320"/>
      <c r="J214" s="320"/>
      <c r="K214" s="335"/>
    </row>
    <row r="215" s="1" customFormat="1" ht="15" customHeight="1">
      <c r="B215" s="334"/>
      <c r="C215" s="268"/>
      <c r="D215" s="268"/>
      <c r="E215" s="268"/>
      <c r="F215" s="291">
        <v>2</v>
      </c>
      <c r="G215" s="329"/>
      <c r="H215" s="320" t="s">
        <v>719</v>
      </c>
      <c r="I215" s="320"/>
      <c r="J215" s="320"/>
      <c r="K215" s="335"/>
    </row>
    <row r="216" s="1" customFormat="1" ht="15" customHeight="1">
      <c r="B216" s="334"/>
      <c r="C216" s="268"/>
      <c r="D216" s="268"/>
      <c r="E216" s="268"/>
      <c r="F216" s="291">
        <v>3</v>
      </c>
      <c r="G216" s="329"/>
      <c r="H216" s="320" t="s">
        <v>720</v>
      </c>
      <c r="I216" s="320"/>
      <c r="J216" s="320"/>
      <c r="K216" s="335"/>
    </row>
    <row r="217" s="1" customFormat="1" ht="15" customHeight="1">
      <c r="B217" s="334"/>
      <c r="C217" s="268"/>
      <c r="D217" s="268"/>
      <c r="E217" s="268"/>
      <c r="F217" s="291">
        <v>4</v>
      </c>
      <c r="G217" s="329"/>
      <c r="H217" s="320" t="s">
        <v>721</v>
      </c>
      <c r="I217" s="320"/>
      <c r="J217" s="320"/>
      <c r="K217" s="335"/>
    </row>
    <row r="218" s="1" customFormat="1" ht="12.75" customHeight="1">
      <c r="B218" s="336"/>
      <c r="C218" s="337"/>
      <c r="D218" s="337"/>
      <c r="E218" s="337"/>
      <c r="F218" s="337"/>
      <c r="G218" s="337"/>
      <c r="H218" s="337"/>
      <c r="I218" s="337"/>
      <c r="J218" s="337"/>
      <c r="K218" s="338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LucinkaNB\lucinka</dc:creator>
  <cp:lastModifiedBy>LucinkaNB\lucinka</cp:lastModifiedBy>
  <dcterms:created xsi:type="dcterms:W3CDTF">2024-09-04T13:49:11Z</dcterms:created>
  <dcterms:modified xsi:type="dcterms:W3CDTF">2024-09-04T13:49:20Z</dcterms:modified>
</cp:coreProperties>
</file>