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ůj disk\TSJ\VO2\"/>
    </mc:Choice>
  </mc:AlternateContent>
  <bookViews>
    <workbookView xWindow="1560" yWindow="1560" windowWidth="21600" windowHeight="1116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J101" i="1"/>
  <c r="J103" i="1"/>
  <c r="J105" i="1"/>
  <c r="J107" i="1"/>
  <c r="J109" i="1"/>
  <c r="J111" i="1"/>
  <c r="J113" i="1"/>
  <c r="J115" i="1"/>
  <c r="J118" i="1"/>
  <c r="BK128" i="1" l="1"/>
  <c r="BI128" i="1"/>
  <c r="BH128" i="1"/>
  <c r="BG128" i="1"/>
  <c r="BF128" i="1"/>
  <c r="T128" i="1"/>
  <c r="R128" i="1"/>
  <c r="P128" i="1"/>
  <c r="J128" i="1"/>
  <c r="BK126" i="1"/>
  <c r="BI126" i="1"/>
  <c r="BH126" i="1"/>
  <c r="BG126" i="1"/>
  <c r="BF126" i="1"/>
  <c r="T126" i="1"/>
  <c r="R126" i="1"/>
  <c r="P126" i="1"/>
  <c r="J126" i="1"/>
  <c r="BE126" i="1" s="1"/>
  <c r="BK124" i="1"/>
  <c r="BI124" i="1"/>
  <c r="BH124" i="1"/>
  <c r="BG124" i="1"/>
  <c r="BF124" i="1"/>
  <c r="T124" i="1"/>
  <c r="R124" i="1"/>
  <c r="P124" i="1"/>
  <c r="J124" i="1"/>
  <c r="BE124" i="1" s="1"/>
  <c r="BK122" i="1"/>
  <c r="BI122" i="1"/>
  <c r="BH122" i="1"/>
  <c r="BG122" i="1"/>
  <c r="BF122" i="1"/>
  <c r="T122" i="1"/>
  <c r="R122" i="1"/>
  <c r="P122" i="1"/>
  <c r="J122" i="1"/>
  <c r="BE122" i="1" s="1"/>
  <c r="BK120" i="1"/>
  <c r="BI120" i="1"/>
  <c r="BH120" i="1"/>
  <c r="BG120" i="1"/>
  <c r="BF120" i="1"/>
  <c r="T120" i="1"/>
  <c r="R120" i="1"/>
  <c r="P120" i="1"/>
  <c r="J120" i="1"/>
  <c r="BE120" i="1" s="1"/>
  <c r="BK118" i="1"/>
  <c r="BI118" i="1"/>
  <c r="BH118" i="1"/>
  <c r="BG118" i="1"/>
  <c r="BF118" i="1"/>
  <c r="T118" i="1"/>
  <c r="R118" i="1"/>
  <c r="P118" i="1"/>
  <c r="BE118" i="1"/>
  <c r="BK115" i="1"/>
  <c r="BI115" i="1"/>
  <c r="BH115" i="1"/>
  <c r="BG115" i="1"/>
  <c r="BF115" i="1"/>
  <c r="T115" i="1"/>
  <c r="R115" i="1"/>
  <c r="P115" i="1"/>
  <c r="BE115" i="1"/>
  <c r="BK99" i="1"/>
  <c r="BI99" i="1"/>
  <c r="BH99" i="1"/>
  <c r="BG99" i="1"/>
  <c r="BF99" i="1"/>
  <c r="T99" i="1"/>
  <c r="R99" i="1"/>
  <c r="P99" i="1"/>
  <c r="J99" i="1"/>
  <c r="BE99" i="1" s="1"/>
  <c r="BK97" i="1"/>
  <c r="BI97" i="1"/>
  <c r="BH97" i="1"/>
  <c r="BG97" i="1"/>
  <c r="BF97" i="1"/>
  <c r="T97" i="1"/>
  <c r="R97" i="1"/>
  <c r="P97" i="1"/>
  <c r="J97" i="1"/>
  <c r="BE97" i="1" s="1"/>
  <c r="BK95" i="1"/>
  <c r="BI95" i="1"/>
  <c r="BH95" i="1"/>
  <c r="BG95" i="1"/>
  <c r="BF95" i="1"/>
  <c r="T95" i="1"/>
  <c r="R95" i="1"/>
  <c r="P95" i="1"/>
  <c r="J95" i="1"/>
  <c r="BE95" i="1" s="1"/>
  <c r="BK93" i="1"/>
  <c r="BI93" i="1"/>
  <c r="BH93" i="1"/>
  <c r="BG93" i="1"/>
  <c r="BF93" i="1"/>
  <c r="T93" i="1"/>
  <c r="R93" i="1"/>
  <c r="P93" i="1"/>
  <c r="J93" i="1"/>
  <c r="BE93" i="1" s="1"/>
  <c r="BK91" i="1"/>
  <c r="BI91" i="1"/>
  <c r="BH91" i="1"/>
  <c r="BG91" i="1"/>
  <c r="BF91" i="1"/>
  <c r="T91" i="1"/>
  <c r="R91" i="1"/>
  <c r="P91" i="1"/>
  <c r="J91" i="1"/>
  <c r="BE91" i="1" s="1"/>
  <c r="BK89" i="1"/>
  <c r="BI89" i="1"/>
  <c r="BH89" i="1"/>
  <c r="BG89" i="1"/>
  <c r="BF89" i="1"/>
  <c r="T89" i="1"/>
  <c r="R89" i="1"/>
  <c r="P89" i="1"/>
  <c r="J89" i="1"/>
  <c r="BE89" i="1" s="1"/>
  <c r="BK87" i="1"/>
  <c r="BI87" i="1"/>
  <c r="BH87" i="1"/>
  <c r="BG87" i="1"/>
  <c r="BF87" i="1"/>
  <c r="T87" i="1"/>
  <c r="R87" i="1"/>
  <c r="P87" i="1"/>
  <c r="J87" i="1"/>
  <c r="BE87" i="1" s="1"/>
  <c r="BK85" i="1"/>
  <c r="BI85" i="1"/>
  <c r="BH85" i="1"/>
  <c r="BG85" i="1"/>
  <c r="BF85" i="1"/>
  <c r="T85" i="1"/>
  <c r="R85" i="1"/>
  <c r="P85" i="1"/>
  <c r="J85" i="1"/>
  <c r="BK83" i="1"/>
  <c r="BI83" i="1"/>
  <c r="BH83" i="1"/>
  <c r="BG83" i="1"/>
  <c r="BF83" i="1"/>
  <c r="T83" i="1"/>
  <c r="R83" i="1"/>
  <c r="P83" i="1"/>
  <c r="J83" i="1"/>
  <c r="BE83" i="1" s="1"/>
  <c r="BK81" i="1"/>
  <c r="BI81" i="1"/>
  <c r="BH81" i="1"/>
  <c r="BG81" i="1"/>
  <c r="BF81" i="1"/>
  <c r="T81" i="1"/>
  <c r="R81" i="1"/>
  <c r="P81" i="1"/>
  <c r="J81" i="1"/>
  <c r="BE81" i="1" s="1"/>
  <c r="BK79" i="1"/>
  <c r="BI79" i="1"/>
  <c r="BH79" i="1"/>
  <c r="BG79" i="1"/>
  <c r="BF79" i="1"/>
  <c r="T79" i="1"/>
  <c r="R79" i="1"/>
  <c r="P79" i="1"/>
  <c r="J79" i="1"/>
  <c r="BE79" i="1" s="1"/>
  <c r="J35" i="1"/>
  <c r="J34" i="1"/>
  <c r="J33" i="1"/>
  <c r="BE128" i="1" l="1"/>
  <c r="J117" i="1"/>
  <c r="BE85" i="1"/>
  <c r="J77" i="1"/>
  <c r="P117" i="1"/>
  <c r="F32" i="1"/>
  <c r="R117" i="1"/>
  <c r="BK117" i="1"/>
  <c r="R78" i="1"/>
  <c r="R77" i="1" s="1"/>
  <c r="R76" i="1" s="1"/>
  <c r="T117" i="1"/>
  <c r="P78" i="1"/>
  <c r="BK78" i="1"/>
  <c r="T78" i="1"/>
  <c r="F35" i="1"/>
  <c r="F33" i="1"/>
  <c r="J32" i="1"/>
  <c r="F34" i="1"/>
  <c r="J57" i="1" l="1"/>
  <c r="J56" i="1"/>
  <c r="J58" i="1"/>
  <c r="J76" i="1"/>
  <c r="J31" i="1"/>
  <c r="F31" i="1"/>
  <c r="P77" i="1"/>
  <c r="P76" i="1" s="1"/>
  <c r="BK77" i="1"/>
  <c r="T77" i="1"/>
  <c r="T76" i="1" s="1"/>
  <c r="BK76" i="1" l="1"/>
  <c r="J28" i="1" s="1"/>
  <c r="J37" i="1" s="1"/>
  <c r="J55" i="1" l="1"/>
</calcChain>
</file>

<file path=xl/sharedStrings.xml><?xml version="1.0" encoding="utf-8"?>
<sst xmlns="http://schemas.openxmlformats.org/spreadsheetml/2006/main" count="466" uniqueCount="152">
  <si>
    <t>{e4a4a67d-5e35-47a6-8881-d22e0e8754de}</t>
  </si>
  <si>
    <t>2</t>
  </si>
  <si>
    <t>v ---  níže se nacházejí doplnkové a pomocné údaje k sestavám  --- v</t>
  </si>
  <si>
    <t>False</t>
  </si>
  <si>
    <t>Stavba:</t>
  </si>
  <si>
    <t/>
  </si>
  <si>
    <t>IČ:</t>
  </si>
  <si>
    <t>DIČ:</t>
  </si>
  <si>
    <t>Uchazeč: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</si>
  <si>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</si>
  <si>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</si>
  <si>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</si>
  <si>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</si>
  <si>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</si>
  <si>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</si>
  <si>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</si>
  <si>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</si>
  <si>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</si>
  <si>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</si>
  <si>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</si>
  <si>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</si>
  <si>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</si>
  <si>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</si>
  <si>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ČLENĚNÍ SOUPISU PRACÍ</t>
  </si>
  <si>
    <t>Kód dílu - Popis</t>
  </si>
  <si>
    <t>Cena celkem [CZK]</t>
  </si>
  <si>
    <t>-1</t>
  </si>
  <si>
    <t>HSV - Dodávky</t>
  </si>
  <si>
    <t xml:space="preserve">    HL materiál - Hlavní materiál</t>
  </si>
  <si>
    <t xml:space="preserve">    PRIP - Příplatky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</si>
  <si>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</si>
  <si>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</si>
  <si>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</si>
  <si>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</si>
  <si>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</si>
  <si>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</si>
  <si>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</si>
  <si>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</si>
  <si>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</si>
  <si>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</si>
  <si>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</si>
  <si>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</si>
  <si>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</si>
  <si>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</si>
  <si>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</si>
  <si>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</si>
  <si>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</si>
  <si>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</si>
  <si>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Dodávky</t>
  </si>
  <si>
    <t>1</t>
  </si>
  <si>
    <t>0</t>
  </si>
  <si>
    <t>ROZPOCET</t>
  </si>
  <si>
    <t>HL materiál</t>
  </si>
  <si>
    <t>Hlavní materiál</t>
  </si>
  <si>
    <t>3</t>
  </si>
  <si>
    <t>M</t>
  </si>
  <si>
    <t>LED Typ A</t>
  </si>
  <si>
    <t>Svítidlo LED, Typ A, CLO, DIM, dle specifikace v PD</t>
  </si>
  <si>
    <t>128</t>
  </si>
  <si>
    <t>-1509439621</t>
  </si>
  <si>
    <t>PP</t>
  </si>
  <si>
    <t>4</t>
  </si>
  <si>
    <t>LED Typ B</t>
  </si>
  <si>
    <t>Svítidlo LED, Typ B, CLO, DIM, dle specifikace v PD</t>
  </si>
  <si>
    <t>ks</t>
  </si>
  <si>
    <t>-2064746614</t>
  </si>
  <si>
    <t>15</t>
  </si>
  <si>
    <t>LED Typ C</t>
  </si>
  <si>
    <t>Svítidlo LED, Typ C, CLO, DIM, dle specifikace v PD</t>
  </si>
  <si>
    <t>-1463076204</t>
  </si>
  <si>
    <t>16</t>
  </si>
  <si>
    <t>LED Typ D</t>
  </si>
  <si>
    <t>Svítidlo LED, Typ D, CLO, DIM, dle specifikace v PD</t>
  </si>
  <si>
    <t>1306485684</t>
  </si>
  <si>
    <t>17</t>
  </si>
  <si>
    <t>LED Typ E</t>
  </si>
  <si>
    <t>Svítidlo LED, Typ E, CLO, DIM, dle specifikace v PD</t>
  </si>
  <si>
    <t>-495625671</t>
  </si>
  <si>
    <t>18</t>
  </si>
  <si>
    <t>LED Typ F</t>
  </si>
  <si>
    <t>Svítidlo LED, Typ F, CLO, DIM, dle specifikace v PD</t>
  </si>
  <si>
    <t>-869431062</t>
  </si>
  <si>
    <t>19</t>
  </si>
  <si>
    <t>LED Typ G</t>
  </si>
  <si>
    <t>Svítidlo LED, Typ G, CLO, DIM, dle specifikace v PD</t>
  </si>
  <si>
    <t>2043713875</t>
  </si>
  <si>
    <t>20</t>
  </si>
  <si>
    <t>LED Typ H</t>
  </si>
  <si>
    <t>Svítidlo LED, Typ H, CLO, DIM, dle specifikace v PD</t>
  </si>
  <si>
    <t>-832066031</t>
  </si>
  <si>
    <t>21</t>
  </si>
  <si>
    <t>LED Typ I</t>
  </si>
  <si>
    <t>Svítidlo LED, Typ I, CLO, DIM, dle specifikace v PD</t>
  </si>
  <si>
    <t>2046289735</t>
  </si>
  <si>
    <t>22</t>
  </si>
  <si>
    <t>LED Typ J</t>
  </si>
  <si>
    <t>Svítidlo LED, Typ J, CLO, DIM, dle specifikace v PD</t>
  </si>
  <si>
    <t>268263664</t>
  </si>
  <si>
    <t>23</t>
  </si>
  <si>
    <t>LED Typ K</t>
  </si>
  <si>
    <t>Svítidlo LED, Typ K, CLO, DIM, dle specifikace v PD</t>
  </si>
  <si>
    <t>-942950396</t>
  </si>
  <si>
    <t>24</t>
  </si>
  <si>
    <t>LED Typ L</t>
  </si>
  <si>
    <t>Svítidlo LED, Typ L, CLO, DIM, dle specifikace v PD</t>
  </si>
  <si>
    <t>481143218</t>
  </si>
  <si>
    <t>PRIP</t>
  </si>
  <si>
    <t>Příplatky</t>
  </si>
  <si>
    <t>30</t>
  </si>
  <si>
    <t>K</t>
  </si>
  <si>
    <t>P BEZ</t>
  </si>
  <si>
    <t>1523556798</t>
  </si>
  <si>
    <t>Příplatek za beznářaďové otevírání</t>
  </si>
  <si>
    <t>33</t>
  </si>
  <si>
    <t>P BL</t>
  </si>
  <si>
    <t>997184502</t>
  </si>
  <si>
    <t>Příplatek za back light</t>
  </si>
  <si>
    <t>29</t>
  </si>
  <si>
    <t>P CLO</t>
  </si>
  <si>
    <t>1574832061</t>
  </si>
  <si>
    <t>Příplatek za aktivaci CLO</t>
  </si>
  <si>
    <t>32</t>
  </si>
  <si>
    <t>P DIM</t>
  </si>
  <si>
    <t>1055050980</t>
  </si>
  <si>
    <t>Příplatek za aktivaci fuknce regulace příkonu</t>
  </si>
  <si>
    <t>28</t>
  </si>
  <si>
    <t>P REC</t>
  </si>
  <si>
    <t>536690428</t>
  </si>
  <si>
    <t>Příplatek za recyklaci svítidfel</t>
  </si>
  <si>
    <t>31</t>
  </si>
  <si>
    <t>ZHAGA</t>
  </si>
  <si>
    <t>-1826493951</t>
  </si>
  <si>
    <t>ZHAGA SOCEKT</t>
  </si>
  <si>
    <t>CENOVÁ NABÍDKA</t>
  </si>
  <si>
    <t>Podpis oprávněné osoby, razítko</t>
  </si>
  <si>
    <t>Uchazeč vyplní pouze žlutě vybarvená políčka. Jednotkové ceny uvádějte bez DPH.</t>
  </si>
  <si>
    <t>Náklady za dodávku svítidel celkem</t>
  </si>
  <si>
    <t>LED Typ M</t>
  </si>
  <si>
    <t>Svítidlo LED, Typ M, CLO, DIM, dle specifikace v PD</t>
  </si>
  <si>
    <t>Svítidlo LED, Typ N, CLO, DIM, dle specifikace v PD</t>
  </si>
  <si>
    <t>Svítidlo LED, Typ O, CLO, DIM, dle specifikace v PD</t>
  </si>
  <si>
    <t>LED Typ N</t>
  </si>
  <si>
    <t>LED Typ O</t>
  </si>
  <si>
    <t>LED Typ P</t>
  </si>
  <si>
    <t>Svítidlo LED, Typ P, CLO, DIM, dle specifikace v PD</t>
  </si>
  <si>
    <t>LED Typ Q</t>
  </si>
  <si>
    <t>Svítidlo LED, Typ Q, CLO, DIM, dle specifikace v PD</t>
  </si>
  <si>
    <t>LED Typ R</t>
  </si>
  <si>
    <t>Svítidlo LED, Typ R, CLO, DIM, dle specifikace v PD</t>
  </si>
  <si>
    <t>LED Typ S</t>
  </si>
  <si>
    <t>Svítidlo LED, Typ S, CLO, DIM, dle specifikace v PD</t>
  </si>
  <si>
    <t>Výmena svítidel TS 2024 -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</si>
</sst>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.mm\.yyyy"/>
    <numFmt numFmtId="165" formatCode="#,##0.00%"/>
    <numFmt numFmtId="166" formatCode="#,##0.00000"/>
    <numFmt numFmtId="167" formatCode="#,##0.000"/>
  </numFmts>
  <fonts count="23">
    <font>
      <sz val="12"/>
      <color theme="1"/>
      <name val="Aptos Narrow"/>
      <family val="2"/>
      <charset val="238"/>
      <scheme val="minor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b/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/>
    <xf numFmtId="0" fontId="0" fillId="0" borderId="14" xfId="0" applyBorder="1" applyAlignment="1">
      <alignment vertical="center"/>
    </xf>
    <xf numFmtId="166" fontId="15" fillId="0" borderId="4" xfId="0" applyNumberFormat="1" applyFont="1" applyBorder="1"/>
    <xf numFmtId="166" fontId="15" fillId="0" borderId="15" xfId="0" applyNumberFormat="1" applyFont="1" applyBorder="1"/>
    <xf numFmtId="4" fontId="16" fillId="0" borderId="0" xfId="0" applyNumberFormat="1" applyFont="1" applyAlignment="1">
      <alignment vertical="center"/>
    </xf>
    <xf numFmtId="0" fontId="17" fillId="0" borderId="0" xfId="0" applyFont="1"/>
    <xf numFmtId="0" fontId="17" fillId="0" borderId="3" xfId="0" applyFont="1" applyBorder="1"/>
    <xf numFmtId="0" fontId="1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 applyProtection="1">
      <protection locked="0"/>
    </xf>
    <xf numFmtId="4" fontId="12" fillId="0" borderId="0" xfId="0" applyNumberFormat="1" applyFont="1"/>
    <xf numFmtId="0" fontId="17" fillId="0" borderId="16" xfId="0" applyFont="1" applyBorder="1"/>
    <xf numFmtId="166" fontId="17" fillId="0" borderId="0" xfId="0" applyNumberFormat="1" applyFont="1"/>
    <xf numFmtId="166" fontId="17" fillId="0" borderId="17" xfId="0" applyNumberFormat="1" applyFont="1" applyBorder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18" fillId="0" borderId="18" xfId="0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167" fontId="18" fillId="0" borderId="18" xfId="0" applyNumberFormat="1" applyFont="1" applyBorder="1" applyAlignment="1">
      <alignment vertical="center"/>
    </xf>
    <xf numFmtId="4" fontId="18" fillId="2" borderId="18" xfId="0" applyNumberFormat="1" applyFont="1" applyFill="1" applyBorder="1" applyAlignment="1" applyProtection="1">
      <alignment vertical="center"/>
      <protection locked="0"/>
    </xf>
    <xf numFmtId="4" fontId="18" fillId="0" borderId="18" xfId="0" applyNumberFormat="1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8" fillId="2" borderId="16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66" fontId="14" fillId="0" borderId="17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167" fontId="10" fillId="0" borderId="18" xfId="0" applyNumberFormat="1" applyFont="1" applyBorder="1" applyAlignment="1">
      <alignment vertical="center"/>
    </xf>
    <xf numFmtId="4" fontId="10" fillId="0" borderId="18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ill="1" applyAlignment="1">
      <alignment vertical="center"/>
    </xf>
    <xf numFmtId="4" fontId="18" fillId="0" borderId="18" xfId="0" applyNumberFormat="1" applyFont="1" applyFill="1" applyBorder="1" applyAlignment="1" applyProtection="1">
      <alignment vertical="center"/>
      <protection locked="0"/>
    </xf>
    <xf numFmtId="4" fontId="18" fillId="0" borderId="18" xfId="0" applyNumberFormat="1" applyFont="1" applyFill="1" applyBorder="1" applyAlignment="1">
      <alignment vertical="center"/>
    </xf>
    <xf numFmtId="0" fontId="17" fillId="0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135"/>
  <sheetViews>
    <sheetView tabSelected="1" workbookViewId="0">
      <selection activeCell="V58" sqref="V58"/>
    </sheetView>
  </sheetViews>
  <sheetFormatPr defaultColWidth="11.44140625" defaultRowHeight="15"/>
  <cols>
    <col min="1" max="1" width="5.44140625" customWidth="1"/>
    <col min="2" max="2" width="0.77734375" customWidth="1"/>
    <col min="3" max="4" width="2.77734375" customWidth="1"/>
    <col min="5" max="5" width="11.44140625" customWidth="1"/>
    <col min="6" max="6" width="67.109375" customWidth="1"/>
    <col min="7" max="7" width="5" customWidth="1"/>
    <col min="8" max="8" width="9.33203125" customWidth="1"/>
    <col min="9" max="9" width="10.44140625" customWidth="1"/>
    <col min="10" max="10" width="14.77734375" customWidth="1"/>
    <col min="11" max="11" width="14.77734375" hidden="1" customWidth="1"/>
    <col min="12" max="12" width="6.109375" customWidth="1"/>
    <col min="13" max="13" width="7.109375" hidden="1" customWidth="1"/>
    <col min="15" max="20" width="9.44140625" hidden="1" customWidth="1"/>
    <col min="21" max="21" width="10.77734375" hidden="1" customWidth="1"/>
    <col min="22" max="22" width="8.109375" customWidth="1"/>
    <col min="24" max="24" width="8.109375" customWidth="1"/>
    <col min="25" max="25" width="10" customWidth="1"/>
    <col min="26" max="26" width="7.33203125" customWidth="1"/>
    <col min="27" max="27" width="10" customWidth="1"/>
    <col min="29" max="29" width="7.33203125" customWidth="1"/>
    <col min="30" max="30" width="10" customWidth="1"/>
  </cols>
  <sheetData>
    <row r="2" spans="2:46" ht="36.950000000000003" customHeight="1"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AT2" s="1" t="s">
        <v>0</v>
      </c>
    </row>
    <row r="3" spans="2:46" ht="6.9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1" t="s">
        <v>1</v>
      </c>
    </row>
    <row r="4" spans="2:46" ht="24.95" customHeight="1">
      <c r="B4" s="4"/>
      <c r="D4" s="5" t="s">
        <v>133</v>
      </c>
      <c r="L4" s="4"/>
      <c r="M4" s="6" t="s">
        <v>2</v>
      </c>
      <c r="AT4" s="1" t="s">
        <v>3</v>
      </c>
    </row>
    <row r="5" spans="2:46" ht="6.95" customHeight="1">
      <c r="B5" s="4"/>
      <c r="L5" s="4"/>
    </row>
    <row r="6" spans="2:46" s="7" customFormat="1" ht="12" customHeight="1">
      <c r="B6" s="8"/>
      <c r="D6" s="9" t="s">
        <v>4</v>
      </c>
      <c r="L6" s="8"/>
    </row>
    <row r="7" spans="2:46" s="7" customFormat="1" ht="16.5" customHeight="1">
      <c r="B7" s="8"/>
      <c r="E7" s="108" t="s">
        <v>151</v>
      </c>
      <c r="F7" s="109"/>
      <c r="G7" s="109"/>
      <c r="H7" s="109"/>
      <c r="L7" s="8"/>
    </row>
    <row r="8" spans="2:46" s="7" customFormat="1">
      <c r="B8" s="8"/>
      <c r="L8" s="8"/>
    </row>
    <row r="9" spans="2:46" s="7" customFormat="1" ht="12" customHeight="1">
      <c r="B9" s="8"/>
      <c r="D9" s="9"/>
      <c r="F9" s="10"/>
      <c r="I9" s="9"/>
      <c r="J9" s="10"/>
      <c r="L9" s="8"/>
    </row>
    <row r="10" spans="2:46" s="7" customFormat="1" ht="12" customHeight="1">
      <c r="B10" s="8"/>
      <c r="D10" s="9"/>
      <c r="F10" s="10"/>
      <c r="I10" s="9"/>
      <c r="J10" s="11"/>
      <c r="L10" s="8"/>
    </row>
    <row r="11" spans="2:46" s="7" customFormat="1" ht="10.7" customHeight="1">
      <c r="B11" s="8"/>
      <c r="L11" s="8"/>
    </row>
    <row r="12" spans="2:46" s="7" customFormat="1" ht="12" customHeight="1">
      <c r="B12" s="8"/>
      <c r="D12" s="9"/>
      <c r="I12" s="9"/>
      <c r="J12" s="10"/>
      <c r="L12" s="8"/>
    </row>
    <row r="13" spans="2:46" s="7" customFormat="1" ht="18" customHeight="1">
      <c r="B13" s="8"/>
      <c r="E13" s="10"/>
      <c r="I13" s="9"/>
      <c r="J13" s="10"/>
      <c r="L13" s="8"/>
    </row>
    <row r="14" spans="2:46" s="7" customFormat="1" ht="6.95" customHeight="1">
      <c r="B14" s="8"/>
      <c r="L14" s="8"/>
    </row>
    <row r="15" spans="2:46" s="7" customFormat="1" ht="12" customHeight="1">
      <c r="B15" s="8"/>
      <c r="D15" s="9" t="s">
        <v>8</v>
      </c>
      <c r="I15" s="9" t="s">
        <v>6</v>
      </c>
      <c r="J15" s="12"/>
      <c r="L15" s="8"/>
    </row>
    <row r="16" spans="2:46" s="7" customFormat="1" ht="18" customHeight="1">
      <c r="B16" s="8"/>
      <c r="E16" s="111"/>
      <c r="F16" s="112"/>
      <c r="G16" s="112"/>
      <c r="H16" s="112"/>
      <c r="I16" s="9" t="s">
        <v>7</v>
      </c>
      <c r="J16" s="12"/>
      <c r="L16" s="8"/>
    </row>
    <row r="17" spans="2:12" s="7" customFormat="1" ht="6.95" customHeight="1">
      <c r="B17" s="8"/>
      <c r="L17" s="8"/>
    </row>
    <row r="18" spans="2:12" s="7" customFormat="1" ht="12" customHeight="1">
      <c r="B18" s="8"/>
      <c r="D18" s="9"/>
      <c r="I18" s="9"/>
      <c r="J18" s="10" t="s">
        <v>5</v>
      </c>
      <c r="L18" s="8"/>
    </row>
    <row r="19" spans="2:12" s="7" customFormat="1" ht="18" customHeight="1">
      <c r="B19" s="8"/>
      <c r="E19" s="10"/>
      <c r="I19" s="9"/>
      <c r="J19" s="10" t="s">
        <v>5</v>
      </c>
      <c r="L19" s="8"/>
    </row>
    <row r="20" spans="2:12" s="7" customFormat="1" ht="6.95" customHeight="1">
      <c r="B20" s="8"/>
      <c r="L20" s="8"/>
    </row>
    <row r="21" spans="2:12" s="7" customFormat="1" ht="12" customHeight="1">
      <c r="B21" s="8"/>
      <c r="D21" s="9"/>
      <c r="I21" s="9"/>
      <c r="J21" s="10" t="s">
        <v>5</v>
      </c>
      <c r="L21" s="8"/>
    </row>
    <row r="22" spans="2:12" s="7" customFormat="1" ht="18" customHeight="1">
      <c r="B22" s="8"/>
      <c r="E22" s="10"/>
      <c r="I22" s="9"/>
      <c r="J22" s="10" t="s">
        <v>5</v>
      </c>
      <c r="L22" s="8"/>
    </row>
    <row r="23" spans="2:12" s="7" customFormat="1" ht="6.95" customHeight="1">
      <c r="B23" s="8"/>
      <c r="L23" s="8"/>
    </row>
    <row r="24" spans="2:12" s="7" customFormat="1" ht="12" customHeight="1">
      <c r="B24" s="8"/>
      <c r="D24" s="9" t="s">
        <v>9</v>
      </c>
      <c r="L24" s="8"/>
    </row>
    <row r="25" spans="2:12" s="13" customFormat="1" ht="47.25" customHeight="1">
      <c r="B25" s="14"/>
      <c r="E25" s="113" t="s">
        <v>135</v>
      </c>
      <c r="F25" s="113"/>
      <c r="G25" s="113"/>
      <c r="H25" s="113"/>
      <c r="L25" s="14"/>
    </row>
    <row r="26" spans="2:12" s="7" customFormat="1" ht="6.95" customHeight="1">
      <c r="B26" s="8"/>
      <c r="L26" s="8"/>
    </row>
    <row r="27" spans="2:12" s="7" customFormat="1" ht="6.95" customHeight="1">
      <c r="B27" s="8"/>
      <c r="D27" s="16"/>
      <c r="E27" s="16"/>
      <c r="F27" s="16"/>
      <c r="G27" s="16"/>
      <c r="H27" s="16"/>
      <c r="I27" s="16"/>
      <c r="J27" s="16"/>
      <c r="K27" s="16"/>
      <c r="L27" s="8"/>
    </row>
    <row r="28" spans="2:12" s="7" customFormat="1" ht="25.5" customHeight="1">
      <c r="B28" s="8"/>
      <c r="D28" s="17" t="s">
        <v>10</v>
      </c>
      <c r="J28" s="18">
        <f>ROUND(J76, 2)</f>
        <v>0</v>
      </c>
      <c r="L28" s="8"/>
    </row>
    <row r="29" spans="2:12" s="7" customFormat="1" ht="6.95" customHeight="1">
      <c r="B29" s="8"/>
      <c r="D29" s="16"/>
      <c r="E29" s="16"/>
      <c r="F29" s="16"/>
      <c r="G29" s="16"/>
      <c r="H29" s="16"/>
      <c r="I29" s="16"/>
      <c r="J29" s="16"/>
      <c r="K29" s="16"/>
      <c r="L29" s="8"/>
    </row>
    <row r="30" spans="2:12" s="7" customFormat="1" ht="14.45" customHeight="1">
      <c r="B30" s="8"/>
      <c r="F30" s="19" t="s">
        <v>11</v>
      </c>
      <c r="I30" s="19" t="s">
        <v>12</v>
      </c>
      <c r="J30" s="19" t="s">
        <v>13</v>
      </c>
      <c r="L30" s="8"/>
    </row>
    <row r="31" spans="2:12" s="7" customFormat="1" ht="14.45" customHeight="1">
      <c r="B31" s="8"/>
      <c r="D31" s="20" t="s">
        <v>14</v>
      </c>
      <c r="E31" s="9" t="s">
        <v>15</v>
      </c>
      <c r="F31" s="21">
        <f>ROUND((SUM(BE76:BE129)),  2)</f>
        <v>0</v>
      </c>
      <c r="I31" s="22">
        <v>0.21</v>
      </c>
      <c r="J31" s="21">
        <f>ROUND(((SUM(BE76:BE129))*I31),  2)</f>
        <v>0</v>
      </c>
      <c r="L31" s="8"/>
    </row>
    <row r="32" spans="2:12" s="7" customFormat="1" ht="14.45" customHeight="1">
      <c r="B32" s="8"/>
      <c r="E32" s="9" t="s">
        <v>16</v>
      </c>
      <c r="F32" s="21">
        <f>ROUND((SUM(BF76:BF129)),  2)</f>
        <v>0</v>
      </c>
      <c r="I32" s="22">
        <v>0.15</v>
      </c>
      <c r="J32" s="21">
        <f>ROUND(((SUM(BF76:BF129))*I32),  2)</f>
        <v>0</v>
      </c>
      <c r="L32" s="8"/>
    </row>
    <row r="33" spans="2:12" s="7" customFormat="1" ht="14.45" hidden="1" customHeight="1">
      <c r="B33" s="8"/>
      <c r="E33" s="9" t="s">
        <v>17</v>
      </c>
      <c r="F33" s="21">
        <f>ROUND((SUM(BG76:BG129)),  2)</f>
        <v>0</v>
      </c>
      <c r="I33" s="22">
        <v>0.21</v>
      </c>
      <c r="J33" s="21">
        <f>0</f>
        <v>0</v>
      </c>
      <c r="L33" s="8"/>
    </row>
    <row r="34" spans="2:12" s="7" customFormat="1" ht="14.45" hidden="1" customHeight="1">
      <c r="B34" s="8"/>
      <c r="E34" s="9" t="s">
        <v>18</v>
      </c>
      <c r="F34" s="21">
        <f>ROUND((SUM(BH76:BH129)),  2)</f>
        <v>0</v>
      </c>
      <c r="I34" s="22">
        <v>0.15</v>
      </c>
      <c r="J34" s="21">
        <f>0</f>
        <v>0</v>
      </c>
      <c r="L34" s="8"/>
    </row>
    <row r="35" spans="2:12" s="7" customFormat="1" ht="14.45" hidden="1" customHeight="1">
      <c r="B35" s="8"/>
      <c r="E35" s="9" t="s">
        <v>19</v>
      </c>
      <c r="F35" s="21">
        <f>ROUND((SUM(BI76:BI129)),  2)</f>
        <v>0</v>
      </c>
      <c r="I35" s="22">
        <v>0</v>
      </c>
      <c r="J35" s="21">
        <f>0</f>
        <v>0</v>
      </c>
      <c r="L35" s="8"/>
    </row>
    <row r="36" spans="2:12" s="7" customFormat="1" ht="6.95" customHeight="1">
      <c r="B36" s="8"/>
      <c r="L36" s="8"/>
    </row>
    <row r="37" spans="2:12" s="7" customFormat="1" ht="25.5" customHeight="1">
      <c r="B37" s="8"/>
      <c r="C37" s="23"/>
      <c r="D37" s="24" t="s">
        <v>20</v>
      </c>
      <c r="E37" s="25"/>
      <c r="F37" s="25"/>
      <c r="G37" s="26" t="s">
        <v>21</v>
      </c>
      <c r="H37" s="27" t="s">
        <v>22</v>
      </c>
      <c r="I37" s="25"/>
      <c r="J37" s="28">
        <f>SUM(J28:J35)</f>
        <v>0</v>
      </c>
      <c r="K37" s="29"/>
      <c r="L37" s="8"/>
    </row>
    <row r="38" spans="2:12" s="7" customFormat="1" ht="14.45" customHeight="1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8"/>
    </row>
    <row r="42" spans="2:12" s="7" customFormat="1" ht="6.95" customHeight="1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8"/>
    </row>
    <row r="43" spans="2:12" s="7" customFormat="1" ht="24.95" customHeight="1">
      <c r="B43" s="8"/>
      <c r="C43" s="5" t="s">
        <v>23</v>
      </c>
      <c r="L43" s="8"/>
    </row>
    <row r="44" spans="2:12" s="7" customFormat="1" ht="6.95" customHeight="1">
      <c r="B44" s="8"/>
      <c r="L44" s="8"/>
    </row>
    <row r="45" spans="2:12" s="7" customFormat="1" ht="12" customHeight="1">
      <c r="B45" s="8"/>
      <c r="C45" s="9" t="s">
        <v>4</v>
      </c>
      <c r="L45" s="8"/>
    </row>
    <row r="46" spans="2:12" s="7" customFormat="1" ht="16.5" customHeight="1">
      <c r="B46" s="8"/>
      <c r="E46" s="108" t="str">
        <f>E7</f>
        <v>Výmena svítidel TS 2024 - II</v>
      </c>
      <c r="F46" s="109"/>
      <c r="G46" s="109"/>
      <c r="H46" s="109"/>
      <c r="L46" s="8"/>
    </row>
    <row r="47" spans="2:12" s="7" customFormat="1" ht="6.95" customHeight="1">
      <c r="B47" s="8"/>
      <c r="L47" s="8"/>
    </row>
    <row r="48" spans="2:12" s="7" customFormat="1" ht="12" customHeight="1">
      <c r="B48" s="8"/>
      <c r="C48" s="9"/>
      <c r="F48" s="10"/>
      <c r="I48" s="9"/>
      <c r="J48" s="11"/>
      <c r="L48" s="8"/>
    </row>
    <row r="49" spans="2:47" s="7" customFormat="1" ht="6.95" customHeight="1">
      <c r="B49" s="8"/>
      <c r="L49" s="8"/>
    </row>
    <row r="50" spans="2:47" s="7" customFormat="1" ht="15.2" customHeight="1">
      <c r="B50" s="8"/>
      <c r="C50" s="9"/>
      <c r="F50" s="10"/>
      <c r="I50" s="9"/>
      <c r="J50" s="15"/>
      <c r="L50" s="8"/>
    </row>
    <row r="51" spans="2:47" s="7" customFormat="1" ht="15.2" customHeight="1">
      <c r="B51" s="8"/>
      <c r="C51" s="9"/>
      <c r="F51" s="10"/>
      <c r="I51" s="9"/>
      <c r="J51" s="15"/>
      <c r="L51" s="8"/>
    </row>
    <row r="52" spans="2:47" s="7" customFormat="1" ht="10.35" customHeight="1">
      <c r="B52" s="8"/>
      <c r="L52" s="8"/>
    </row>
    <row r="53" spans="2:47" s="7" customFormat="1" ht="29.25" customHeight="1">
      <c r="B53" s="8"/>
      <c r="C53" s="34" t="s">
        <v>24</v>
      </c>
      <c r="D53" s="23"/>
      <c r="E53" s="23"/>
      <c r="F53" s="23"/>
      <c r="G53" s="23"/>
      <c r="H53" s="23"/>
      <c r="I53" s="23"/>
      <c r="J53" s="35" t="s">
        <v>25</v>
      </c>
      <c r="K53" s="23"/>
      <c r="L53" s="8"/>
    </row>
    <row r="54" spans="2:47" s="7" customFormat="1" ht="10.35" customHeight="1">
      <c r="B54" s="8"/>
      <c r="L54" s="8"/>
    </row>
    <row r="55" spans="2:47" s="7" customFormat="1" ht="22.7" customHeight="1">
      <c r="B55" s="8"/>
      <c r="C55" s="36" t="s">
        <v>136</v>
      </c>
      <c r="J55" s="18">
        <f>J76</f>
        <v>0</v>
      </c>
      <c r="L55" s="8"/>
      <c r="AU55" s="1" t="s">
        <v>26</v>
      </c>
    </row>
    <row r="56" spans="2:47" s="37" customFormat="1" ht="24.95" customHeight="1">
      <c r="B56" s="38"/>
      <c r="D56" s="39" t="s">
        <v>27</v>
      </c>
      <c r="E56" s="40"/>
      <c r="F56" s="40"/>
      <c r="G56" s="40"/>
      <c r="H56" s="40"/>
      <c r="I56" s="40"/>
      <c r="J56" s="41">
        <f>J77</f>
        <v>0</v>
      </c>
      <c r="L56" s="38"/>
    </row>
    <row r="57" spans="2:47" s="42" customFormat="1" ht="20.100000000000001" customHeight="1">
      <c r="B57" s="43"/>
      <c r="D57" s="44" t="s">
        <v>28</v>
      </c>
      <c r="E57" s="45"/>
      <c r="F57" s="45"/>
      <c r="G57" s="45"/>
      <c r="H57" s="45"/>
      <c r="I57" s="45"/>
      <c r="J57" s="46">
        <f>J77</f>
        <v>0</v>
      </c>
      <c r="L57" s="43"/>
    </row>
    <row r="58" spans="2:47" s="42" customFormat="1" ht="20.100000000000001" customHeight="1">
      <c r="B58" s="43"/>
      <c r="D58" s="44" t="s">
        <v>29</v>
      </c>
      <c r="E58" s="45"/>
      <c r="F58" s="45"/>
      <c r="G58" s="45"/>
      <c r="H58" s="45"/>
      <c r="I58" s="45"/>
      <c r="J58" s="46">
        <f>J117</f>
        <v>0</v>
      </c>
      <c r="L58" s="43"/>
    </row>
    <row r="59" spans="2:47" s="7" customFormat="1" ht="21.75" customHeight="1">
      <c r="B59" s="8"/>
      <c r="L59" s="8"/>
    </row>
    <row r="60" spans="2:47" s="7" customFormat="1" ht="6.95" customHeight="1"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8"/>
    </row>
    <row r="64" spans="2:47" s="7" customFormat="1" ht="6.95" customHeight="1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8"/>
    </row>
    <row r="65" spans="2:65" s="7" customFormat="1" ht="24.95" customHeight="1">
      <c r="B65" s="8"/>
      <c r="C65" s="5" t="s">
        <v>30</v>
      </c>
      <c r="L65" s="8"/>
    </row>
    <row r="66" spans="2:65" s="7" customFormat="1" ht="6.95" customHeight="1">
      <c r="B66" s="8"/>
      <c r="L66" s="8"/>
    </row>
    <row r="67" spans="2:65" s="7" customFormat="1" ht="12" customHeight="1">
      <c r="B67" s="8"/>
      <c r="C67" s="9"/>
      <c r="L67" s="8"/>
    </row>
    <row r="68" spans="2:65" s="7" customFormat="1" ht="16.5" customHeight="1">
      <c r="B68" s="8"/>
      <c r="E68" s="108"/>
      <c r="F68" s="108"/>
      <c r="G68" s="108"/>
      <c r="H68" s="108"/>
      <c r="L68" s="8"/>
    </row>
    <row r="69" spans="2:65" s="7" customFormat="1" ht="6.95" customHeight="1">
      <c r="B69" s="8"/>
      <c r="L69" s="8"/>
    </row>
    <row r="70" spans="2:65" s="7" customFormat="1" ht="12" customHeight="1">
      <c r="B70" s="8"/>
      <c r="C70" s="9"/>
      <c r="F70" s="10"/>
      <c r="I70" s="9"/>
      <c r="J70" s="11"/>
      <c r="L70" s="8"/>
    </row>
    <row r="71" spans="2:65" s="7" customFormat="1" ht="6.95" customHeight="1">
      <c r="B71" s="8"/>
      <c r="L71" s="8"/>
    </row>
    <row r="72" spans="2:65" s="7" customFormat="1" ht="15.2" customHeight="1">
      <c r="B72" s="8"/>
      <c r="C72" s="9"/>
      <c r="F72" s="10"/>
      <c r="I72" s="9"/>
      <c r="J72" s="15"/>
      <c r="L72" s="8"/>
    </row>
    <row r="73" spans="2:65" s="7" customFormat="1" ht="15.2" customHeight="1">
      <c r="B73" s="8"/>
      <c r="C73" s="9"/>
      <c r="F73" s="10"/>
      <c r="I73" s="9"/>
      <c r="J73" s="15"/>
      <c r="L73" s="8"/>
    </row>
    <row r="74" spans="2:65" s="7" customFormat="1" ht="10.35" customHeight="1">
      <c r="B74" s="8"/>
      <c r="L74" s="8"/>
    </row>
    <row r="75" spans="2:65" s="47" customFormat="1" ht="29.25" customHeight="1">
      <c r="B75" s="48"/>
      <c r="C75" s="49" t="s">
        <v>31</v>
      </c>
      <c r="D75" s="50" t="s">
        <v>32</v>
      </c>
      <c r="E75" s="50" t="s">
        <v>33</v>
      </c>
      <c r="F75" s="50" t="s">
        <v>34</v>
      </c>
      <c r="G75" s="50" t="s">
        <v>35</v>
      </c>
      <c r="H75" s="50" t="s">
        <v>36</v>
      </c>
      <c r="I75" s="50" t="s">
        <v>37</v>
      </c>
      <c r="J75" s="51" t="s">
        <v>25</v>
      </c>
      <c r="K75" s="52" t="s">
        <v>38</v>
      </c>
      <c r="L75" s="48"/>
      <c r="M75" s="53" t="s">
        <v>5</v>
      </c>
      <c r="N75" s="54" t="s">
        <v>14</v>
      </c>
      <c r="O75" s="54" t="s">
        <v>39</v>
      </c>
      <c r="P75" s="54" t="s">
        <v>40</v>
      </c>
      <c r="Q75" s="54" t="s">
        <v>41</v>
      </c>
      <c r="R75" s="54" t="s">
        <v>42</v>
      </c>
      <c r="S75" s="54" t="s">
        <v>43</v>
      </c>
      <c r="T75" s="55" t="s">
        <v>44</v>
      </c>
    </row>
    <row r="76" spans="2:65" s="7" customFormat="1" ht="22.7" customHeight="1">
      <c r="B76" s="8"/>
      <c r="C76" s="56" t="s">
        <v>45</v>
      </c>
      <c r="J76" s="57">
        <f>J77+J117</f>
        <v>0</v>
      </c>
      <c r="L76" s="8"/>
      <c r="M76" s="58"/>
      <c r="N76" s="16"/>
      <c r="O76" s="16"/>
      <c r="P76" s="59">
        <f>P77</f>
        <v>0</v>
      </c>
      <c r="Q76" s="16"/>
      <c r="R76" s="59">
        <f>R77</f>
        <v>0</v>
      </c>
      <c r="S76" s="16"/>
      <c r="T76" s="60">
        <f>T77</f>
        <v>0</v>
      </c>
      <c r="AT76" s="1" t="s">
        <v>46</v>
      </c>
      <c r="AU76" s="1" t="s">
        <v>26</v>
      </c>
      <c r="BK76" s="61">
        <f>BK77</f>
        <v>0</v>
      </c>
    </row>
    <row r="77" spans="2:65" s="62" customFormat="1" ht="26.1" customHeight="1">
      <c r="B77" s="63"/>
      <c r="D77" s="64" t="s">
        <v>46</v>
      </c>
      <c r="E77" s="65" t="s">
        <v>47</v>
      </c>
      <c r="F77" s="65" t="s">
        <v>48</v>
      </c>
      <c r="I77" s="66"/>
      <c r="J77" s="67">
        <f>SUM(J79:J115)</f>
        <v>0</v>
      </c>
      <c r="L77" s="63"/>
      <c r="M77" s="68"/>
      <c r="P77" s="69">
        <f>P78+P117</f>
        <v>0</v>
      </c>
      <c r="R77" s="69">
        <f>R78+R117</f>
        <v>0</v>
      </c>
      <c r="T77" s="70">
        <f>T78+T117</f>
        <v>0</v>
      </c>
      <c r="AR77" s="64" t="s">
        <v>49</v>
      </c>
      <c r="AT77" s="71" t="s">
        <v>46</v>
      </c>
      <c r="AU77" s="71" t="s">
        <v>50</v>
      </c>
      <c r="AY77" s="64" t="s">
        <v>51</v>
      </c>
      <c r="BK77" s="72">
        <f>BK78+BK117</f>
        <v>0</v>
      </c>
    </row>
    <row r="78" spans="2:65" s="62" customFormat="1" ht="22.7" customHeight="1">
      <c r="B78" s="63"/>
      <c r="D78" s="64" t="s">
        <v>46</v>
      </c>
      <c r="E78" s="73" t="s">
        <v>52</v>
      </c>
      <c r="F78" s="73" t="s">
        <v>53</v>
      </c>
      <c r="I78" s="66"/>
      <c r="J78" s="74"/>
      <c r="L78" s="63"/>
      <c r="M78" s="68"/>
      <c r="P78" s="69">
        <f>SUM(P79:P116)</f>
        <v>0</v>
      </c>
      <c r="R78" s="69">
        <f>SUM(R79:R116)</f>
        <v>0</v>
      </c>
      <c r="T78" s="70">
        <f>SUM(T79:T116)</f>
        <v>0</v>
      </c>
      <c r="AR78" s="64" t="s">
        <v>49</v>
      </c>
      <c r="AT78" s="71" t="s">
        <v>46</v>
      </c>
      <c r="AU78" s="71" t="s">
        <v>49</v>
      </c>
      <c r="AY78" s="64" t="s">
        <v>51</v>
      </c>
      <c r="BK78" s="72">
        <f>SUM(BK79:BK116)</f>
        <v>0</v>
      </c>
    </row>
    <row r="79" spans="2:65" s="7" customFormat="1" ht="16.5" customHeight="1">
      <c r="B79" s="8"/>
      <c r="C79" s="75" t="s">
        <v>54</v>
      </c>
      <c r="D79" s="75" t="s">
        <v>55</v>
      </c>
      <c r="E79" s="76" t="s">
        <v>56</v>
      </c>
      <c r="F79" s="77" t="s">
        <v>57</v>
      </c>
      <c r="G79" s="78" t="s">
        <v>64</v>
      </c>
      <c r="H79" s="79">
        <v>6</v>
      </c>
      <c r="I79" s="80"/>
      <c r="J79" s="81">
        <f>ROUND(I79*H79,2)</f>
        <v>0</v>
      </c>
      <c r="K79" s="82"/>
      <c r="L79" s="83"/>
      <c r="M79" s="84" t="s">
        <v>5</v>
      </c>
      <c r="N79" s="85" t="s">
        <v>15</v>
      </c>
      <c r="P79" s="86">
        <f>O79*H79</f>
        <v>0</v>
      </c>
      <c r="Q79" s="86">
        <v>0</v>
      </c>
      <c r="R79" s="86">
        <f>Q79*H79</f>
        <v>0</v>
      </c>
      <c r="S79" s="86">
        <v>0</v>
      </c>
      <c r="T79" s="87">
        <f>S79*H79</f>
        <v>0</v>
      </c>
      <c r="AR79" s="88" t="s">
        <v>58</v>
      </c>
      <c r="AT79" s="88" t="s">
        <v>55</v>
      </c>
      <c r="AU79" s="88" t="s">
        <v>1</v>
      </c>
      <c r="AY79" s="1" t="s">
        <v>51</v>
      </c>
      <c r="BE79" s="89">
        <f>IF(N79="základní",J79,0)</f>
        <v>0</v>
      </c>
      <c r="BF79" s="89">
        <f>IF(N79="snížená",J79,0)</f>
        <v>0</v>
      </c>
      <c r="BG79" s="89">
        <f>IF(N79="zákl. přenesená",J79,0)</f>
        <v>0</v>
      </c>
      <c r="BH79" s="89">
        <f>IF(N79="sníž. přenesená",J79,0)</f>
        <v>0</v>
      </c>
      <c r="BI79" s="89">
        <f>IF(N79="nulová",J79,0)</f>
        <v>0</v>
      </c>
      <c r="BJ79" s="1" t="s">
        <v>49</v>
      </c>
      <c r="BK79" s="89">
        <f>ROUND(I79*H79,2)</f>
        <v>0</v>
      </c>
      <c r="BL79" s="1" t="s">
        <v>58</v>
      </c>
      <c r="BM79" s="88" t="s">
        <v>59</v>
      </c>
    </row>
    <row r="80" spans="2:65" s="7" customFormat="1">
      <c r="B80" s="8"/>
      <c r="D80" s="90" t="s">
        <v>60</v>
      </c>
      <c r="F80" s="91" t="s">
        <v>57</v>
      </c>
      <c r="I80" s="92"/>
      <c r="L80" s="8"/>
      <c r="M80" s="93"/>
      <c r="T80" s="94"/>
      <c r="AT80" s="1" t="s">
        <v>60</v>
      </c>
      <c r="AU80" s="1" t="s">
        <v>1</v>
      </c>
    </row>
    <row r="81" spans="2:65" s="7" customFormat="1" ht="16.5" customHeight="1">
      <c r="B81" s="8"/>
      <c r="C81" s="75" t="s">
        <v>61</v>
      </c>
      <c r="D81" s="75" t="s">
        <v>55</v>
      </c>
      <c r="E81" s="76" t="s">
        <v>62</v>
      </c>
      <c r="F81" s="77" t="s">
        <v>63</v>
      </c>
      <c r="G81" s="78" t="s">
        <v>64</v>
      </c>
      <c r="H81" s="79">
        <v>6</v>
      </c>
      <c r="I81" s="80"/>
      <c r="J81" s="81">
        <f>ROUND(I81*H81,2)</f>
        <v>0</v>
      </c>
      <c r="K81" s="82"/>
      <c r="L81" s="83"/>
      <c r="M81" s="84" t="s">
        <v>5</v>
      </c>
      <c r="N81" s="85" t="s">
        <v>15</v>
      </c>
      <c r="P81" s="86">
        <f>O81*H81</f>
        <v>0</v>
      </c>
      <c r="Q81" s="86">
        <v>0</v>
      </c>
      <c r="R81" s="86">
        <f>Q81*H81</f>
        <v>0</v>
      </c>
      <c r="S81" s="86">
        <v>0</v>
      </c>
      <c r="T81" s="87">
        <f>S81*H81</f>
        <v>0</v>
      </c>
      <c r="AR81" s="88" t="s">
        <v>58</v>
      </c>
      <c r="AT81" s="88" t="s">
        <v>55</v>
      </c>
      <c r="AU81" s="88" t="s">
        <v>1</v>
      </c>
      <c r="AY81" s="1" t="s">
        <v>51</v>
      </c>
      <c r="BE81" s="89">
        <f>IF(N81="základní",J81,0)</f>
        <v>0</v>
      </c>
      <c r="BF81" s="89">
        <f>IF(N81="snížená",J81,0)</f>
        <v>0</v>
      </c>
      <c r="BG81" s="89">
        <f>IF(N81="zákl. přenesená",J81,0)</f>
        <v>0</v>
      </c>
      <c r="BH81" s="89">
        <f>IF(N81="sníž. přenesená",J81,0)</f>
        <v>0</v>
      </c>
      <c r="BI81" s="89">
        <f>IF(N81="nulová",J81,0)</f>
        <v>0</v>
      </c>
      <c r="BJ81" s="1" t="s">
        <v>49</v>
      </c>
      <c r="BK81" s="89">
        <f>ROUND(I81*H81,2)</f>
        <v>0</v>
      </c>
      <c r="BL81" s="1" t="s">
        <v>58</v>
      </c>
      <c r="BM81" s="88" t="s">
        <v>65</v>
      </c>
    </row>
    <row r="82" spans="2:65" s="7" customFormat="1">
      <c r="B82" s="8"/>
      <c r="D82" s="90" t="s">
        <v>60</v>
      </c>
      <c r="F82" s="91" t="s">
        <v>63</v>
      </c>
      <c r="I82" s="92"/>
      <c r="L82" s="8"/>
      <c r="M82" s="93"/>
      <c r="T82" s="94"/>
      <c r="AT82" s="1" t="s">
        <v>60</v>
      </c>
      <c r="AU82" s="1" t="s">
        <v>1</v>
      </c>
    </row>
    <row r="83" spans="2:65" s="7" customFormat="1" ht="16.5" customHeight="1">
      <c r="B83" s="8"/>
      <c r="C83" s="75" t="s">
        <v>66</v>
      </c>
      <c r="D83" s="75" t="s">
        <v>55</v>
      </c>
      <c r="E83" s="76" t="s">
        <v>67</v>
      </c>
      <c r="F83" s="77" t="s">
        <v>68</v>
      </c>
      <c r="G83" s="78" t="s">
        <v>64</v>
      </c>
      <c r="H83" s="79">
        <v>5</v>
      </c>
      <c r="I83" s="80"/>
      <c r="J83" s="81">
        <f>ROUND(I83*H83,2)</f>
        <v>0</v>
      </c>
      <c r="K83" s="82"/>
      <c r="L83" s="83"/>
      <c r="M83" s="84" t="s">
        <v>5</v>
      </c>
      <c r="N83" s="85" t="s">
        <v>15</v>
      </c>
      <c r="P83" s="86">
        <f>O83*H83</f>
        <v>0</v>
      </c>
      <c r="Q83" s="86">
        <v>0</v>
      </c>
      <c r="R83" s="86">
        <f>Q83*H83</f>
        <v>0</v>
      </c>
      <c r="S83" s="86">
        <v>0</v>
      </c>
      <c r="T83" s="87">
        <f>S83*H83</f>
        <v>0</v>
      </c>
      <c r="AR83" s="88" t="s">
        <v>58</v>
      </c>
      <c r="AT83" s="88" t="s">
        <v>55</v>
      </c>
      <c r="AU83" s="88" t="s">
        <v>1</v>
      </c>
      <c r="AY83" s="1" t="s">
        <v>51</v>
      </c>
      <c r="BE83" s="89">
        <f>IF(N83="základní",J83,0)</f>
        <v>0</v>
      </c>
      <c r="BF83" s="89">
        <f>IF(N83="snížená",J83,0)</f>
        <v>0</v>
      </c>
      <c r="BG83" s="89">
        <f>IF(N83="zákl. přenesená",J83,0)</f>
        <v>0</v>
      </c>
      <c r="BH83" s="89">
        <f>IF(N83="sníž. přenesená",J83,0)</f>
        <v>0</v>
      </c>
      <c r="BI83" s="89">
        <f>IF(N83="nulová",J83,0)</f>
        <v>0</v>
      </c>
      <c r="BJ83" s="1" t="s">
        <v>49</v>
      </c>
      <c r="BK83" s="89">
        <f>ROUND(I83*H83,2)</f>
        <v>0</v>
      </c>
      <c r="BL83" s="1" t="s">
        <v>58</v>
      </c>
      <c r="BM83" s="88" t="s">
        <v>69</v>
      </c>
    </row>
    <row r="84" spans="2:65" s="7" customFormat="1">
      <c r="B84" s="8"/>
      <c r="D84" s="90" t="s">
        <v>60</v>
      </c>
      <c r="F84" s="91" t="s">
        <v>68</v>
      </c>
      <c r="I84" s="92"/>
      <c r="L84" s="8"/>
      <c r="M84" s="93"/>
      <c r="T84" s="94"/>
      <c r="AT84" s="1" t="s">
        <v>60</v>
      </c>
      <c r="AU84" s="1" t="s">
        <v>1</v>
      </c>
    </row>
    <row r="85" spans="2:65" s="7" customFormat="1" ht="16.5" customHeight="1">
      <c r="B85" s="8"/>
      <c r="C85" s="75" t="s">
        <v>70</v>
      </c>
      <c r="D85" s="75" t="s">
        <v>55</v>
      </c>
      <c r="E85" s="76" t="s">
        <v>71</v>
      </c>
      <c r="F85" s="77" t="s">
        <v>72</v>
      </c>
      <c r="G85" s="78" t="s">
        <v>64</v>
      </c>
      <c r="H85" s="79">
        <v>2</v>
      </c>
      <c r="I85" s="80"/>
      <c r="J85" s="81">
        <f>ROUND(I85*H85,2)</f>
        <v>0</v>
      </c>
      <c r="K85" s="82"/>
      <c r="L85" s="83"/>
      <c r="M85" s="84" t="s">
        <v>5</v>
      </c>
      <c r="N85" s="85" t="s">
        <v>15</v>
      </c>
      <c r="P85" s="86">
        <f>O85*H85</f>
        <v>0</v>
      </c>
      <c r="Q85" s="86">
        <v>0</v>
      </c>
      <c r="R85" s="86">
        <f>Q85*H85</f>
        <v>0</v>
      </c>
      <c r="S85" s="86">
        <v>0</v>
      </c>
      <c r="T85" s="87">
        <f>S85*H85</f>
        <v>0</v>
      </c>
      <c r="AR85" s="88" t="s">
        <v>58</v>
      </c>
      <c r="AT85" s="88" t="s">
        <v>55</v>
      </c>
      <c r="AU85" s="88" t="s">
        <v>1</v>
      </c>
      <c r="AY85" s="1" t="s">
        <v>51</v>
      </c>
      <c r="BE85" s="89">
        <f>IF(N85="základní",J85,0)</f>
        <v>0</v>
      </c>
      <c r="BF85" s="89">
        <f>IF(N85="snížená",J85,0)</f>
        <v>0</v>
      </c>
      <c r="BG85" s="89">
        <f>IF(N85="zákl. přenesená",J85,0)</f>
        <v>0</v>
      </c>
      <c r="BH85" s="89">
        <f>IF(N85="sníž. přenesená",J85,0)</f>
        <v>0</v>
      </c>
      <c r="BI85" s="89">
        <f>IF(N85="nulová",J85,0)</f>
        <v>0</v>
      </c>
      <c r="BJ85" s="1" t="s">
        <v>49</v>
      </c>
      <c r="BK85" s="89">
        <f>ROUND(I85*H85,2)</f>
        <v>0</v>
      </c>
      <c r="BL85" s="1" t="s">
        <v>58</v>
      </c>
      <c r="BM85" s="88" t="s">
        <v>73</v>
      </c>
    </row>
    <row r="86" spans="2:65" s="7" customFormat="1">
      <c r="B86" s="8"/>
      <c r="D86" s="90" t="s">
        <v>60</v>
      </c>
      <c r="F86" s="91" t="s">
        <v>72</v>
      </c>
      <c r="I86" s="92"/>
      <c r="L86" s="8"/>
      <c r="M86" s="93"/>
      <c r="T86" s="94"/>
      <c r="AT86" s="1" t="s">
        <v>60</v>
      </c>
      <c r="AU86" s="1" t="s">
        <v>1</v>
      </c>
    </row>
    <row r="87" spans="2:65" s="7" customFormat="1" ht="16.5" customHeight="1">
      <c r="B87" s="8"/>
      <c r="C87" s="75" t="s">
        <v>74</v>
      </c>
      <c r="D87" s="75" t="s">
        <v>55</v>
      </c>
      <c r="E87" s="76" t="s">
        <v>75</v>
      </c>
      <c r="F87" s="77" t="s">
        <v>76</v>
      </c>
      <c r="G87" s="78" t="s">
        <v>64</v>
      </c>
      <c r="H87" s="79">
        <v>19</v>
      </c>
      <c r="I87" s="80"/>
      <c r="J87" s="81">
        <f>ROUND(I87*H87,2)</f>
        <v>0</v>
      </c>
      <c r="K87" s="82"/>
      <c r="L87" s="83"/>
      <c r="M87" s="84" t="s">
        <v>5</v>
      </c>
      <c r="N87" s="85" t="s">
        <v>15</v>
      </c>
      <c r="P87" s="86">
        <f>O87*H87</f>
        <v>0</v>
      </c>
      <c r="Q87" s="86">
        <v>0</v>
      </c>
      <c r="R87" s="86">
        <f>Q87*H87</f>
        <v>0</v>
      </c>
      <c r="S87" s="86">
        <v>0</v>
      </c>
      <c r="T87" s="87">
        <f>S87*H87</f>
        <v>0</v>
      </c>
      <c r="AR87" s="88" t="s">
        <v>58</v>
      </c>
      <c r="AT87" s="88" t="s">
        <v>55</v>
      </c>
      <c r="AU87" s="88" t="s">
        <v>1</v>
      </c>
      <c r="AY87" s="1" t="s">
        <v>51</v>
      </c>
      <c r="BE87" s="89">
        <f>IF(N87="základní",J87,0)</f>
        <v>0</v>
      </c>
      <c r="BF87" s="89">
        <f>IF(N87="snížená",J87,0)</f>
        <v>0</v>
      </c>
      <c r="BG87" s="89">
        <f>IF(N87="zákl. přenesená",J87,0)</f>
        <v>0</v>
      </c>
      <c r="BH87" s="89">
        <f>IF(N87="sníž. přenesená",J87,0)</f>
        <v>0</v>
      </c>
      <c r="BI87" s="89">
        <f>IF(N87="nulová",J87,0)</f>
        <v>0</v>
      </c>
      <c r="BJ87" s="1" t="s">
        <v>49</v>
      </c>
      <c r="BK87" s="89">
        <f>ROUND(I87*H87,2)</f>
        <v>0</v>
      </c>
      <c r="BL87" s="1" t="s">
        <v>58</v>
      </c>
      <c r="BM87" s="88" t="s">
        <v>77</v>
      </c>
    </row>
    <row r="88" spans="2:65" s="7" customFormat="1">
      <c r="B88" s="8"/>
      <c r="D88" s="90" t="s">
        <v>60</v>
      </c>
      <c r="F88" s="91" t="s">
        <v>76</v>
      </c>
      <c r="I88" s="92"/>
      <c r="L88" s="8"/>
      <c r="M88" s="93"/>
      <c r="T88" s="94"/>
      <c r="AT88" s="1" t="s">
        <v>60</v>
      </c>
      <c r="AU88" s="1" t="s">
        <v>1</v>
      </c>
    </row>
    <row r="89" spans="2:65" s="7" customFormat="1" ht="16.5" customHeight="1">
      <c r="B89" s="8"/>
      <c r="C89" s="75" t="s">
        <v>78</v>
      </c>
      <c r="D89" s="75" t="s">
        <v>55</v>
      </c>
      <c r="E89" s="76" t="s">
        <v>79</v>
      </c>
      <c r="F89" s="77" t="s">
        <v>80</v>
      </c>
      <c r="G89" s="78" t="s">
        <v>64</v>
      </c>
      <c r="H89" s="79">
        <v>16</v>
      </c>
      <c r="I89" s="80"/>
      <c r="J89" s="81">
        <f>ROUND(I89*H89,2)</f>
        <v>0</v>
      </c>
      <c r="K89" s="82"/>
      <c r="L89" s="83"/>
      <c r="M89" s="84" t="s">
        <v>5</v>
      </c>
      <c r="N89" s="85" t="s">
        <v>15</v>
      </c>
      <c r="P89" s="86">
        <f>O89*H89</f>
        <v>0</v>
      </c>
      <c r="Q89" s="86">
        <v>0</v>
      </c>
      <c r="R89" s="86">
        <f>Q89*H89</f>
        <v>0</v>
      </c>
      <c r="S89" s="86">
        <v>0</v>
      </c>
      <c r="T89" s="87">
        <f>S89*H89</f>
        <v>0</v>
      </c>
      <c r="AR89" s="88" t="s">
        <v>58</v>
      </c>
      <c r="AT89" s="88" t="s">
        <v>55</v>
      </c>
      <c r="AU89" s="88" t="s">
        <v>1</v>
      </c>
      <c r="AY89" s="1" t="s">
        <v>51</v>
      </c>
      <c r="BE89" s="89">
        <f>IF(N89="základní",J89,0)</f>
        <v>0</v>
      </c>
      <c r="BF89" s="89">
        <f>IF(N89="snížená",J89,0)</f>
        <v>0</v>
      </c>
      <c r="BG89" s="89">
        <f>IF(N89="zákl. přenesená",J89,0)</f>
        <v>0</v>
      </c>
      <c r="BH89" s="89">
        <f>IF(N89="sníž. přenesená",J89,0)</f>
        <v>0</v>
      </c>
      <c r="BI89" s="89">
        <f>IF(N89="nulová",J89,0)</f>
        <v>0</v>
      </c>
      <c r="BJ89" s="1" t="s">
        <v>49</v>
      </c>
      <c r="BK89" s="89">
        <f>ROUND(I89*H89,2)</f>
        <v>0</v>
      </c>
      <c r="BL89" s="1" t="s">
        <v>58</v>
      </c>
      <c r="BM89" s="88" t="s">
        <v>81</v>
      </c>
    </row>
    <row r="90" spans="2:65" s="7" customFormat="1">
      <c r="B90" s="8"/>
      <c r="D90" s="90" t="s">
        <v>60</v>
      </c>
      <c r="F90" s="91" t="s">
        <v>80</v>
      </c>
      <c r="I90" s="92"/>
      <c r="L90" s="8"/>
      <c r="M90" s="93"/>
      <c r="T90" s="94"/>
      <c r="AT90" s="1" t="s">
        <v>60</v>
      </c>
      <c r="AU90" s="1" t="s">
        <v>1</v>
      </c>
    </row>
    <row r="91" spans="2:65" s="7" customFormat="1" ht="16.5" customHeight="1">
      <c r="B91" s="8"/>
      <c r="C91" s="75" t="s">
        <v>82</v>
      </c>
      <c r="D91" s="75" t="s">
        <v>55</v>
      </c>
      <c r="E91" s="76" t="s">
        <v>83</v>
      </c>
      <c r="F91" s="77" t="s">
        <v>84</v>
      </c>
      <c r="G91" s="78" t="s">
        <v>64</v>
      </c>
      <c r="H91" s="79">
        <v>36</v>
      </c>
      <c r="I91" s="80"/>
      <c r="J91" s="81">
        <f>ROUND(I91*H91,2)</f>
        <v>0</v>
      </c>
      <c r="K91" s="82"/>
      <c r="L91" s="83"/>
      <c r="M91" s="84" t="s">
        <v>5</v>
      </c>
      <c r="N91" s="85" t="s">
        <v>15</v>
      </c>
      <c r="P91" s="86">
        <f>O91*H91</f>
        <v>0</v>
      </c>
      <c r="Q91" s="86">
        <v>0</v>
      </c>
      <c r="R91" s="86">
        <f>Q91*H91</f>
        <v>0</v>
      </c>
      <c r="S91" s="86">
        <v>0</v>
      </c>
      <c r="T91" s="87">
        <f>S91*H91</f>
        <v>0</v>
      </c>
      <c r="AR91" s="88" t="s">
        <v>58</v>
      </c>
      <c r="AT91" s="88" t="s">
        <v>55</v>
      </c>
      <c r="AU91" s="88" t="s">
        <v>1</v>
      </c>
      <c r="AY91" s="1" t="s">
        <v>51</v>
      </c>
      <c r="BE91" s="89">
        <f>IF(N91="základní",J91,0)</f>
        <v>0</v>
      </c>
      <c r="BF91" s="89">
        <f>IF(N91="snížená",J91,0)</f>
        <v>0</v>
      </c>
      <c r="BG91" s="89">
        <f>IF(N91="zákl. přenesená",J91,0)</f>
        <v>0</v>
      </c>
      <c r="BH91" s="89">
        <f>IF(N91="sníž. přenesená",J91,0)</f>
        <v>0</v>
      </c>
      <c r="BI91" s="89">
        <f>IF(N91="nulová",J91,0)</f>
        <v>0</v>
      </c>
      <c r="BJ91" s="1" t="s">
        <v>49</v>
      </c>
      <c r="BK91" s="89">
        <f>ROUND(I91*H91,2)</f>
        <v>0</v>
      </c>
      <c r="BL91" s="1" t="s">
        <v>58</v>
      </c>
      <c r="BM91" s="88" t="s">
        <v>85</v>
      </c>
    </row>
    <row r="92" spans="2:65" s="7" customFormat="1">
      <c r="B92" s="8"/>
      <c r="D92" s="90" t="s">
        <v>60</v>
      </c>
      <c r="F92" s="91" t="s">
        <v>84</v>
      </c>
      <c r="I92" s="92"/>
      <c r="L92" s="8"/>
      <c r="M92" s="93"/>
      <c r="T92" s="94"/>
      <c r="AT92" s="1" t="s">
        <v>60</v>
      </c>
      <c r="AU92" s="1" t="s">
        <v>1</v>
      </c>
    </row>
    <row r="93" spans="2:65" s="7" customFormat="1" ht="16.5" customHeight="1">
      <c r="B93" s="8"/>
      <c r="C93" s="75" t="s">
        <v>86</v>
      </c>
      <c r="D93" s="75" t="s">
        <v>55</v>
      </c>
      <c r="E93" s="76" t="s">
        <v>87</v>
      </c>
      <c r="F93" s="77" t="s">
        <v>88</v>
      </c>
      <c r="G93" s="78" t="s">
        <v>64</v>
      </c>
      <c r="H93" s="79">
        <v>22</v>
      </c>
      <c r="I93" s="80"/>
      <c r="J93" s="81">
        <f>ROUND(I93*H93,2)</f>
        <v>0</v>
      </c>
      <c r="K93" s="82"/>
      <c r="L93" s="83"/>
      <c r="M93" s="84" t="s">
        <v>5</v>
      </c>
      <c r="N93" s="85" t="s">
        <v>15</v>
      </c>
      <c r="P93" s="86">
        <f>O93*H93</f>
        <v>0</v>
      </c>
      <c r="Q93" s="86">
        <v>0</v>
      </c>
      <c r="R93" s="86">
        <f>Q93*H93</f>
        <v>0</v>
      </c>
      <c r="S93" s="86">
        <v>0</v>
      </c>
      <c r="T93" s="87">
        <f>S93*H93</f>
        <v>0</v>
      </c>
      <c r="AR93" s="88" t="s">
        <v>58</v>
      </c>
      <c r="AT93" s="88" t="s">
        <v>55</v>
      </c>
      <c r="AU93" s="88" t="s">
        <v>1</v>
      </c>
      <c r="AY93" s="1" t="s">
        <v>51</v>
      </c>
      <c r="BE93" s="89">
        <f>IF(N93="základní",J93,0)</f>
        <v>0</v>
      </c>
      <c r="BF93" s="89">
        <f>IF(N93="snížená",J93,0)</f>
        <v>0</v>
      </c>
      <c r="BG93" s="89">
        <f>IF(N93="zákl. přenesená",J93,0)</f>
        <v>0</v>
      </c>
      <c r="BH93" s="89">
        <f>IF(N93="sníž. přenesená",J93,0)</f>
        <v>0</v>
      </c>
      <c r="BI93" s="89">
        <f>IF(N93="nulová",J93,0)</f>
        <v>0</v>
      </c>
      <c r="BJ93" s="1" t="s">
        <v>49</v>
      </c>
      <c r="BK93" s="89">
        <f>ROUND(I93*H93,2)</f>
        <v>0</v>
      </c>
      <c r="BL93" s="1" t="s">
        <v>58</v>
      </c>
      <c r="BM93" s="88" t="s">
        <v>89</v>
      </c>
    </row>
    <row r="94" spans="2:65" s="7" customFormat="1">
      <c r="B94" s="8"/>
      <c r="D94" s="90" t="s">
        <v>60</v>
      </c>
      <c r="F94" s="91" t="s">
        <v>88</v>
      </c>
      <c r="I94" s="92"/>
      <c r="L94" s="8"/>
      <c r="M94" s="93"/>
      <c r="T94" s="94"/>
      <c r="AT94" s="1" t="s">
        <v>60</v>
      </c>
      <c r="AU94" s="1" t="s">
        <v>1</v>
      </c>
    </row>
    <row r="95" spans="2:65" s="7" customFormat="1" ht="16.5" customHeight="1">
      <c r="B95" s="8"/>
      <c r="C95" s="75" t="s">
        <v>90</v>
      </c>
      <c r="D95" s="75" t="s">
        <v>55</v>
      </c>
      <c r="E95" s="76" t="s">
        <v>91</v>
      </c>
      <c r="F95" s="77" t="s">
        <v>92</v>
      </c>
      <c r="G95" s="78" t="s">
        <v>64</v>
      </c>
      <c r="H95" s="79">
        <v>1</v>
      </c>
      <c r="I95" s="80"/>
      <c r="J95" s="81">
        <f>ROUND(I95*H95,2)</f>
        <v>0</v>
      </c>
      <c r="K95" s="82"/>
      <c r="L95" s="83"/>
      <c r="M95" s="84" t="s">
        <v>5</v>
      </c>
      <c r="N95" s="85" t="s">
        <v>15</v>
      </c>
      <c r="P95" s="86">
        <f>O95*H95</f>
        <v>0</v>
      </c>
      <c r="Q95" s="86">
        <v>0</v>
      </c>
      <c r="R95" s="86">
        <f>Q95*H95</f>
        <v>0</v>
      </c>
      <c r="S95" s="86">
        <v>0</v>
      </c>
      <c r="T95" s="87">
        <f>S95*H95</f>
        <v>0</v>
      </c>
      <c r="AR95" s="88" t="s">
        <v>58</v>
      </c>
      <c r="AT95" s="88" t="s">
        <v>55</v>
      </c>
      <c r="AU95" s="88" t="s">
        <v>1</v>
      </c>
      <c r="AY95" s="1" t="s">
        <v>51</v>
      </c>
      <c r="BE95" s="89">
        <f>IF(N95="základní",J95,0)</f>
        <v>0</v>
      </c>
      <c r="BF95" s="89">
        <f>IF(N95="snížená",J95,0)</f>
        <v>0</v>
      </c>
      <c r="BG95" s="89">
        <f>IF(N95="zákl. přenesená",J95,0)</f>
        <v>0</v>
      </c>
      <c r="BH95" s="89">
        <f>IF(N95="sníž. přenesená",J95,0)</f>
        <v>0</v>
      </c>
      <c r="BI95" s="89">
        <f>IF(N95="nulová",J95,0)</f>
        <v>0</v>
      </c>
      <c r="BJ95" s="1" t="s">
        <v>49</v>
      </c>
      <c r="BK95" s="89">
        <f>ROUND(I95*H95,2)</f>
        <v>0</v>
      </c>
      <c r="BL95" s="1" t="s">
        <v>58</v>
      </c>
      <c r="BM95" s="88" t="s">
        <v>93</v>
      </c>
    </row>
    <row r="96" spans="2:65" s="7" customFormat="1">
      <c r="B96" s="8"/>
      <c r="D96" s="90" t="s">
        <v>60</v>
      </c>
      <c r="F96" s="91" t="s">
        <v>92</v>
      </c>
      <c r="I96" s="92"/>
      <c r="L96" s="8"/>
      <c r="M96" s="93"/>
      <c r="T96" s="94"/>
      <c r="AT96" s="1" t="s">
        <v>60</v>
      </c>
      <c r="AU96" s="1" t="s">
        <v>1</v>
      </c>
    </row>
    <row r="97" spans="2:65" s="7" customFormat="1" ht="16.5" customHeight="1">
      <c r="B97" s="8"/>
      <c r="C97" s="75" t="s">
        <v>94</v>
      </c>
      <c r="D97" s="75" t="s">
        <v>55</v>
      </c>
      <c r="E97" s="76" t="s">
        <v>95</v>
      </c>
      <c r="F97" s="77" t="s">
        <v>96</v>
      </c>
      <c r="G97" s="78" t="s">
        <v>64</v>
      </c>
      <c r="H97" s="79">
        <v>2</v>
      </c>
      <c r="I97" s="80"/>
      <c r="J97" s="81">
        <f>ROUND(I97*H97,2)</f>
        <v>0</v>
      </c>
      <c r="K97" s="82"/>
      <c r="L97" s="83"/>
      <c r="M97" s="84" t="s">
        <v>5</v>
      </c>
      <c r="N97" s="85" t="s">
        <v>15</v>
      </c>
      <c r="P97" s="86">
        <f>O97*H97</f>
        <v>0</v>
      </c>
      <c r="Q97" s="86">
        <v>0</v>
      </c>
      <c r="R97" s="86">
        <f>Q97*H97</f>
        <v>0</v>
      </c>
      <c r="S97" s="86">
        <v>0</v>
      </c>
      <c r="T97" s="87">
        <f>S97*H97</f>
        <v>0</v>
      </c>
      <c r="AR97" s="88" t="s">
        <v>58</v>
      </c>
      <c r="AT97" s="88" t="s">
        <v>55</v>
      </c>
      <c r="AU97" s="88" t="s">
        <v>1</v>
      </c>
      <c r="AY97" s="1" t="s">
        <v>51</v>
      </c>
      <c r="BE97" s="89">
        <f>IF(N97="základní",J97,0)</f>
        <v>0</v>
      </c>
      <c r="BF97" s="89">
        <f>IF(N97="snížená",J97,0)</f>
        <v>0</v>
      </c>
      <c r="BG97" s="89">
        <f>IF(N97="zákl. přenesená",J97,0)</f>
        <v>0</v>
      </c>
      <c r="BH97" s="89">
        <f>IF(N97="sníž. přenesená",J97,0)</f>
        <v>0</v>
      </c>
      <c r="BI97" s="89">
        <f>IF(N97="nulová",J97,0)</f>
        <v>0</v>
      </c>
      <c r="BJ97" s="1" t="s">
        <v>49</v>
      </c>
      <c r="BK97" s="89">
        <f>ROUND(I97*H97,2)</f>
        <v>0</v>
      </c>
      <c r="BL97" s="1" t="s">
        <v>58</v>
      </c>
      <c r="BM97" s="88" t="s">
        <v>97</v>
      </c>
    </row>
    <row r="98" spans="2:65" s="7" customFormat="1">
      <c r="B98" s="8"/>
      <c r="D98" s="90" t="s">
        <v>60</v>
      </c>
      <c r="F98" s="91" t="s">
        <v>96</v>
      </c>
      <c r="I98" s="92"/>
      <c r="L98" s="8"/>
      <c r="M98" s="93"/>
      <c r="T98" s="94"/>
      <c r="AT98" s="1" t="s">
        <v>60</v>
      </c>
      <c r="AU98" s="1" t="s">
        <v>1</v>
      </c>
    </row>
    <row r="99" spans="2:65" s="7" customFormat="1" ht="16.5" customHeight="1">
      <c r="B99" s="8"/>
      <c r="C99" s="75" t="s">
        <v>98</v>
      </c>
      <c r="D99" s="75" t="s">
        <v>55</v>
      </c>
      <c r="E99" s="76" t="s">
        <v>99</v>
      </c>
      <c r="F99" s="77" t="s">
        <v>100</v>
      </c>
      <c r="G99" s="78" t="s">
        <v>64</v>
      </c>
      <c r="H99" s="79">
        <v>1</v>
      </c>
      <c r="I99" s="80"/>
      <c r="J99" s="81">
        <f>ROUND(I99*H99,2)</f>
        <v>0</v>
      </c>
      <c r="K99" s="82"/>
      <c r="L99" s="83"/>
      <c r="M99" s="84" t="s">
        <v>5</v>
      </c>
      <c r="N99" s="85" t="s">
        <v>15</v>
      </c>
      <c r="P99" s="86">
        <f>O99*H99</f>
        <v>0</v>
      </c>
      <c r="Q99" s="86">
        <v>0</v>
      </c>
      <c r="R99" s="86">
        <f>Q99*H99</f>
        <v>0</v>
      </c>
      <c r="S99" s="86">
        <v>0</v>
      </c>
      <c r="T99" s="87">
        <f>S99*H99</f>
        <v>0</v>
      </c>
      <c r="AR99" s="88" t="s">
        <v>58</v>
      </c>
      <c r="AT99" s="88" t="s">
        <v>55</v>
      </c>
      <c r="AU99" s="88" t="s">
        <v>1</v>
      </c>
      <c r="AY99" s="1" t="s">
        <v>51</v>
      </c>
      <c r="BE99" s="89">
        <f>IF(N99="základní",J99,0)</f>
        <v>0</v>
      </c>
      <c r="BF99" s="89">
        <f>IF(N99="snížená",J99,0)</f>
        <v>0</v>
      </c>
      <c r="BG99" s="89">
        <f>IF(N99="zákl. přenesená",J99,0)</f>
        <v>0</v>
      </c>
      <c r="BH99" s="89">
        <f>IF(N99="sníž. přenesená",J99,0)</f>
        <v>0</v>
      </c>
      <c r="BI99" s="89">
        <f>IF(N99="nulová",J99,0)</f>
        <v>0</v>
      </c>
      <c r="BJ99" s="1" t="s">
        <v>49</v>
      </c>
      <c r="BK99" s="89">
        <f>ROUND(I99*H99,2)</f>
        <v>0</v>
      </c>
      <c r="BL99" s="1" t="s">
        <v>58</v>
      </c>
      <c r="BM99" s="88" t="s">
        <v>101</v>
      </c>
    </row>
    <row r="100" spans="2:65" s="7" customFormat="1">
      <c r="B100" s="8"/>
      <c r="D100" s="90" t="s">
        <v>60</v>
      </c>
      <c r="F100" s="91" t="s">
        <v>100</v>
      </c>
      <c r="H100" s="79"/>
      <c r="I100" s="115"/>
      <c r="J100" s="116"/>
      <c r="L100" s="8"/>
      <c r="M100" s="93"/>
      <c r="T100" s="94"/>
      <c r="AT100" s="1" t="s">
        <v>60</v>
      </c>
      <c r="AU100" s="1" t="s">
        <v>1</v>
      </c>
    </row>
    <row r="101" spans="2:65" s="107" customFormat="1">
      <c r="B101" s="8"/>
      <c r="C101" s="75" t="s">
        <v>102</v>
      </c>
      <c r="D101" s="75" t="s">
        <v>55</v>
      </c>
      <c r="E101" s="76" t="s">
        <v>103</v>
      </c>
      <c r="F101" s="77" t="s">
        <v>104</v>
      </c>
      <c r="G101" s="78" t="s">
        <v>64</v>
      </c>
      <c r="H101" s="79">
        <v>4</v>
      </c>
      <c r="I101" s="80"/>
      <c r="J101" s="81">
        <f t="shared" ref="J101:J118" si="0">ROUND(I101*H101,2)</f>
        <v>0</v>
      </c>
      <c r="L101" s="8"/>
      <c r="M101" s="93"/>
      <c r="N101" s="85" t="s">
        <v>15</v>
      </c>
      <c r="T101" s="94"/>
      <c r="AT101" s="1"/>
      <c r="AU101" s="1"/>
    </row>
    <row r="102" spans="2:65" s="107" customFormat="1">
      <c r="B102" s="8"/>
      <c r="C102" s="7"/>
      <c r="D102" s="90" t="s">
        <v>60</v>
      </c>
      <c r="E102" s="7"/>
      <c r="F102" s="91" t="s">
        <v>104</v>
      </c>
      <c r="H102" s="79"/>
      <c r="I102" s="115"/>
      <c r="J102" s="116"/>
      <c r="L102" s="8"/>
      <c r="M102" s="93"/>
      <c r="T102" s="94"/>
      <c r="AT102" s="1"/>
      <c r="AU102" s="1"/>
    </row>
    <row r="103" spans="2:65" s="107" customFormat="1">
      <c r="B103" s="8"/>
      <c r="C103" s="75" t="s">
        <v>102</v>
      </c>
      <c r="D103" s="75" t="s">
        <v>55</v>
      </c>
      <c r="E103" s="76" t="s">
        <v>137</v>
      </c>
      <c r="F103" s="77" t="s">
        <v>138</v>
      </c>
      <c r="G103" s="78" t="s">
        <v>64</v>
      </c>
      <c r="H103" s="79">
        <v>2</v>
      </c>
      <c r="I103" s="80"/>
      <c r="J103" s="81">
        <f t="shared" si="0"/>
        <v>0</v>
      </c>
      <c r="L103" s="8"/>
      <c r="M103" s="93"/>
      <c r="N103" s="85" t="s">
        <v>15</v>
      </c>
      <c r="T103" s="94"/>
      <c r="AT103" s="1"/>
      <c r="AU103" s="1"/>
    </row>
    <row r="104" spans="2:65" s="107" customFormat="1">
      <c r="B104" s="8"/>
      <c r="D104" s="90" t="s">
        <v>60</v>
      </c>
      <c r="F104" s="91" t="s">
        <v>138</v>
      </c>
      <c r="H104" s="79"/>
      <c r="I104" s="115"/>
      <c r="J104" s="116"/>
      <c r="L104" s="8"/>
      <c r="M104" s="93"/>
      <c r="T104" s="94"/>
      <c r="AT104" s="1"/>
      <c r="AU104" s="1"/>
    </row>
    <row r="105" spans="2:65" s="107" customFormat="1">
      <c r="B105" s="8"/>
      <c r="C105" s="75" t="s">
        <v>102</v>
      </c>
      <c r="D105" s="75" t="s">
        <v>55</v>
      </c>
      <c r="E105" s="76" t="s">
        <v>141</v>
      </c>
      <c r="F105" s="77" t="s">
        <v>139</v>
      </c>
      <c r="G105" s="78" t="s">
        <v>64</v>
      </c>
      <c r="H105" s="79">
        <v>10</v>
      </c>
      <c r="I105" s="80"/>
      <c r="J105" s="81">
        <f t="shared" si="0"/>
        <v>0</v>
      </c>
      <c r="L105" s="8"/>
      <c r="M105" s="93"/>
      <c r="N105" s="85" t="s">
        <v>15</v>
      </c>
      <c r="T105" s="94"/>
      <c r="AT105" s="1"/>
      <c r="AU105" s="1"/>
    </row>
    <row r="106" spans="2:65" s="107" customFormat="1">
      <c r="B106" s="8"/>
      <c r="D106" s="90" t="s">
        <v>60</v>
      </c>
      <c r="F106" s="91" t="s">
        <v>139</v>
      </c>
      <c r="H106" s="79"/>
      <c r="I106" s="115"/>
      <c r="J106" s="116"/>
      <c r="L106" s="8"/>
      <c r="M106" s="93"/>
      <c r="T106" s="94"/>
      <c r="AT106" s="1"/>
      <c r="AU106" s="1"/>
    </row>
    <row r="107" spans="2:65" s="107" customFormat="1">
      <c r="B107" s="8"/>
      <c r="C107" s="75" t="s">
        <v>102</v>
      </c>
      <c r="D107" s="75" t="s">
        <v>55</v>
      </c>
      <c r="E107" s="76" t="s">
        <v>142</v>
      </c>
      <c r="F107" s="77" t="s">
        <v>140</v>
      </c>
      <c r="G107" s="78" t="s">
        <v>64</v>
      </c>
      <c r="H107" s="79">
        <v>10</v>
      </c>
      <c r="I107" s="80"/>
      <c r="J107" s="81">
        <f t="shared" si="0"/>
        <v>0</v>
      </c>
      <c r="L107" s="8"/>
      <c r="M107" s="93"/>
      <c r="N107" s="85" t="s">
        <v>15</v>
      </c>
      <c r="T107" s="94"/>
      <c r="AT107" s="1"/>
      <c r="AU107" s="1"/>
    </row>
    <row r="108" spans="2:65" s="107" customFormat="1">
      <c r="B108" s="8"/>
      <c r="D108" s="90" t="s">
        <v>60</v>
      </c>
      <c r="F108" s="91" t="s">
        <v>140</v>
      </c>
      <c r="H108" s="79"/>
      <c r="I108" s="115"/>
      <c r="J108" s="116"/>
      <c r="L108" s="8"/>
      <c r="M108" s="93"/>
      <c r="T108" s="94"/>
      <c r="AT108" s="1"/>
      <c r="AU108" s="1"/>
    </row>
    <row r="109" spans="2:65" s="107" customFormat="1">
      <c r="B109" s="8"/>
      <c r="C109" s="75" t="s">
        <v>102</v>
      </c>
      <c r="D109" s="75" t="s">
        <v>55</v>
      </c>
      <c r="E109" s="76" t="s">
        <v>143</v>
      </c>
      <c r="F109" s="77" t="s">
        <v>144</v>
      </c>
      <c r="G109" s="78" t="s">
        <v>64</v>
      </c>
      <c r="H109" s="79">
        <v>6</v>
      </c>
      <c r="I109" s="80"/>
      <c r="J109" s="81">
        <f t="shared" si="0"/>
        <v>0</v>
      </c>
      <c r="L109" s="8"/>
      <c r="M109" s="93"/>
      <c r="N109" s="85" t="s">
        <v>15</v>
      </c>
      <c r="T109" s="94"/>
      <c r="AT109" s="1"/>
      <c r="AU109" s="1"/>
    </row>
    <row r="110" spans="2:65" s="107" customFormat="1">
      <c r="B110" s="8"/>
      <c r="D110" s="90" t="s">
        <v>60</v>
      </c>
      <c r="F110" s="91" t="s">
        <v>144</v>
      </c>
      <c r="H110" s="79"/>
      <c r="I110" s="115"/>
      <c r="J110" s="116"/>
      <c r="L110" s="8"/>
      <c r="M110" s="93"/>
      <c r="T110" s="94"/>
      <c r="AT110" s="1"/>
      <c r="AU110" s="1"/>
    </row>
    <row r="111" spans="2:65" s="107" customFormat="1">
      <c r="B111" s="8"/>
      <c r="C111" s="75" t="s">
        <v>102</v>
      </c>
      <c r="D111" s="75" t="s">
        <v>55</v>
      </c>
      <c r="E111" s="76" t="s">
        <v>145</v>
      </c>
      <c r="F111" s="77" t="s">
        <v>146</v>
      </c>
      <c r="G111" s="78" t="s">
        <v>64</v>
      </c>
      <c r="H111" s="79">
        <v>8</v>
      </c>
      <c r="I111" s="80"/>
      <c r="J111" s="81">
        <f t="shared" si="0"/>
        <v>0</v>
      </c>
      <c r="L111" s="8"/>
      <c r="M111" s="93"/>
      <c r="N111" s="85" t="s">
        <v>15</v>
      </c>
      <c r="T111" s="94"/>
      <c r="AT111" s="1"/>
      <c r="AU111" s="1"/>
    </row>
    <row r="112" spans="2:65" s="107" customFormat="1">
      <c r="B112" s="8"/>
      <c r="D112" s="90" t="s">
        <v>60</v>
      </c>
      <c r="F112" s="91" t="s">
        <v>146</v>
      </c>
      <c r="H112" s="79"/>
      <c r="I112" s="115"/>
      <c r="J112" s="116"/>
      <c r="L112" s="8"/>
      <c r="M112" s="93"/>
      <c r="T112" s="94"/>
      <c r="AT112" s="1"/>
      <c r="AU112" s="1"/>
    </row>
    <row r="113" spans="2:65" s="107" customFormat="1">
      <c r="B113" s="8"/>
      <c r="C113" s="75" t="s">
        <v>102</v>
      </c>
      <c r="D113" s="75" t="s">
        <v>55</v>
      </c>
      <c r="E113" s="76" t="s">
        <v>147</v>
      </c>
      <c r="F113" s="77" t="s">
        <v>148</v>
      </c>
      <c r="G113" s="78" t="s">
        <v>64</v>
      </c>
      <c r="H113" s="79">
        <v>1</v>
      </c>
      <c r="I113" s="80"/>
      <c r="J113" s="81">
        <f t="shared" si="0"/>
        <v>0</v>
      </c>
      <c r="L113" s="8"/>
      <c r="M113" s="93"/>
      <c r="N113" s="85" t="s">
        <v>15</v>
      </c>
      <c r="T113" s="94"/>
      <c r="AT113" s="1"/>
      <c r="AU113" s="1"/>
    </row>
    <row r="114" spans="2:65" s="107" customFormat="1">
      <c r="B114" s="8"/>
      <c r="D114" s="90" t="s">
        <v>60</v>
      </c>
      <c r="F114" s="91" t="s">
        <v>148</v>
      </c>
      <c r="H114" s="79"/>
      <c r="I114" s="115"/>
      <c r="J114" s="116"/>
      <c r="L114" s="8"/>
      <c r="M114" s="93"/>
      <c r="T114" s="94"/>
      <c r="AT114" s="1"/>
      <c r="AU114" s="1"/>
    </row>
    <row r="115" spans="2:65" s="7" customFormat="1" ht="16.5" customHeight="1">
      <c r="B115" s="8"/>
      <c r="C115" s="75" t="s">
        <v>102</v>
      </c>
      <c r="D115" s="75" t="s">
        <v>55</v>
      </c>
      <c r="E115" s="76" t="s">
        <v>149</v>
      </c>
      <c r="F115" s="77" t="s">
        <v>150</v>
      </c>
      <c r="G115" s="78" t="s">
        <v>64</v>
      </c>
      <c r="H115" s="79">
        <v>1</v>
      </c>
      <c r="I115" s="80"/>
      <c r="J115" s="81">
        <f t="shared" si="0"/>
        <v>0</v>
      </c>
      <c r="K115" s="82"/>
      <c r="L115" s="83"/>
      <c r="M115" s="84" t="s">
        <v>5</v>
      </c>
      <c r="N115" s="85" t="s">
        <v>15</v>
      </c>
      <c r="P115" s="86">
        <f>O115*H115</f>
        <v>0</v>
      </c>
      <c r="Q115" s="86">
        <v>0</v>
      </c>
      <c r="R115" s="86">
        <f>Q115*H115</f>
        <v>0</v>
      </c>
      <c r="S115" s="86">
        <v>0</v>
      </c>
      <c r="T115" s="87">
        <f>S115*H115</f>
        <v>0</v>
      </c>
      <c r="AR115" s="88" t="s">
        <v>58</v>
      </c>
      <c r="AT115" s="88" t="s">
        <v>55</v>
      </c>
      <c r="AU115" s="88" t="s">
        <v>1</v>
      </c>
      <c r="AY115" s="1" t="s">
        <v>51</v>
      </c>
      <c r="BE115" s="89">
        <f>IF(N115="základní",J115,0)</f>
        <v>0</v>
      </c>
      <c r="BF115" s="89">
        <f>IF(N115="snížená",J115,0)</f>
        <v>0</v>
      </c>
      <c r="BG115" s="89">
        <f>IF(N115="zákl. přenesená",J115,0)</f>
        <v>0</v>
      </c>
      <c r="BH115" s="89">
        <f>IF(N115="sníž. přenesená",J115,0)</f>
        <v>0</v>
      </c>
      <c r="BI115" s="89">
        <f>IF(N115="nulová",J115,0)</f>
        <v>0</v>
      </c>
      <c r="BJ115" s="1" t="s">
        <v>49</v>
      </c>
      <c r="BK115" s="89">
        <f>ROUND(I115*H115,2)</f>
        <v>0</v>
      </c>
      <c r="BL115" s="1" t="s">
        <v>58</v>
      </c>
      <c r="BM115" s="88" t="s">
        <v>105</v>
      </c>
    </row>
    <row r="116" spans="2:65" s="7" customFormat="1">
      <c r="B116" s="8"/>
      <c r="C116" s="107"/>
      <c r="D116" s="90" t="s">
        <v>60</v>
      </c>
      <c r="E116" s="107"/>
      <c r="F116" s="91" t="s">
        <v>150</v>
      </c>
      <c r="G116" s="114"/>
      <c r="H116" s="114"/>
      <c r="I116" s="115"/>
      <c r="J116" s="116"/>
      <c r="L116" s="8"/>
      <c r="M116" s="93"/>
      <c r="T116" s="94"/>
      <c r="AT116" s="1" t="s">
        <v>60</v>
      </c>
      <c r="AU116" s="1" t="s">
        <v>1</v>
      </c>
    </row>
    <row r="117" spans="2:65" s="62" customFormat="1" ht="22.7" customHeight="1">
      <c r="B117" s="63"/>
      <c r="D117" s="64" t="s">
        <v>46</v>
      </c>
      <c r="E117" s="73" t="s">
        <v>106</v>
      </c>
      <c r="F117" s="73" t="s">
        <v>107</v>
      </c>
      <c r="G117" s="117"/>
      <c r="H117" s="117"/>
      <c r="I117" s="115"/>
      <c r="J117" s="116">
        <f>SUM(J118:J128)</f>
        <v>0</v>
      </c>
      <c r="L117" s="63"/>
      <c r="M117" s="68"/>
      <c r="P117" s="69">
        <f>SUM(P118:P129)</f>
        <v>0</v>
      </c>
      <c r="R117" s="69">
        <f>SUM(R118:R129)</f>
        <v>0</v>
      </c>
      <c r="T117" s="70">
        <f>SUM(T118:T129)</f>
        <v>0</v>
      </c>
      <c r="AR117" s="64" t="s">
        <v>49</v>
      </c>
      <c r="AT117" s="71" t="s">
        <v>46</v>
      </c>
      <c r="AU117" s="71" t="s">
        <v>49</v>
      </c>
      <c r="AY117" s="64" t="s">
        <v>51</v>
      </c>
      <c r="BK117" s="72">
        <f>SUM(BK118:BK129)</f>
        <v>0</v>
      </c>
    </row>
    <row r="118" spans="2:65" s="7" customFormat="1" ht="16.5" customHeight="1">
      <c r="B118" s="8"/>
      <c r="C118" s="95" t="s">
        <v>108</v>
      </c>
      <c r="D118" s="95" t="s">
        <v>109</v>
      </c>
      <c r="E118" s="96" t="s">
        <v>110</v>
      </c>
      <c r="F118" s="97" t="s">
        <v>5</v>
      </c>
      <c r="G118" s="98" t="s">
        <v>64</v>
      </c>
      <c r="H118" s="99">
        <v>158</v>
      </c>
      <c r="I118" s="80"/>
      <c r="J118" s="81">
        <f t="shared" si="0"/>
        <v>0</v>
      </c>
      <c r="K118" s="101"/>
      <c r="L118" s="8"/>
      <c r="M118" s="102" t="s">
        <v>5</v>
      </c>
      <c r="N118" s="85" t="s">
        <v>15</v>
      </c>
      <c r="P118" s="86">
        <f>O118*H118</f>
        <v>0</v>
      </c>
      <c r="Q118" s="86">
        <v>0</v>
      </c>
      <c r="R118" s="86">
        <f>Q118*H118</f>
        <v>0</v>
      </c>
      <c r="S118" s="86">
        <v>0</v>
      </c>
      <c r="T118" s="87">
        <f>S118*H118</f>
        <v>0</v>
      </c>
      <c r="AR118" s="88" t="s">
        <v>61</v>
      </c>
      <c r="AT118" s="88" t="s">
        <v>109</v>
      </c>
      <c r="AU118" s="88" t="s">
        <v>1</v>
      </c>
      <c r="AY118" s="1" t="s">
        <v>51</v>
      </c>
      <c r="BE118" s="89">
        <f>IF(N118="základní",J118,0)</f>
        <v>0</v>
      </c>
      <c r="BF118" s="89">
        <f>IF(N118="snížená",J118,0)</f>
        <v>0</v>
      </c>
      <c r="BG118" s="89">
        <f>IF(N118="zákl. přenesená",J118,0)</f>
        <v>0</v>
      </c>
      <c r="BH118" s="89">
        <f>IF(N118="sníž. přenesená",J118,0)</f>
        <v>0</v>
      </c>
      <c r="BI118" s="89">
        <f>IF(N118="nulová",J118,0)</f>
        <v>0</v>
      </c>
      <c r="BJ118" s="1" t="s">
        <v>49</v>
      </c>
      <c r="BK118" s="89">
        <f>ROUND(I118*H118,2)</f>
        <v>0</v>
      </c>
      <c r="BL118" s="1" t="s">
        <v>61</v>
      </c>
      <c r="BM118" s="88" t="s">
        <v>111</v>
      </c>
    </row>
    <row r="119" spans="2:65" s="7" customFormat="1">
      <c r="B119" s="8"/>
      <c r="D119" s="90" t="s">
        <v>60</v>
      </c>
      <c r="F119" s="91" t="s">
        <v>112</v>
      </c>
      <c r="I119" s="115"/>
      <c r="L119" s="8"/>
      <c r="M119" s="93"/>
      <c r="N119" s="85"/>
      <c r="T119" s="94"/>
      <c r="AT119" s="1" t="s">
        <v>60</v>
      </c>
      <c r="AU119" s="1" t="s">
        <v>1</v>
      </c>
    </row>
    <row r="120" spans="2:65" s="7" customFormat="1" ht="16.5" customHeight="1">
      <c r="B120" s="8"/>
      <c r="C120" s="95" t="s">
        <v>113</v>
      </c>
      <c r="D120" s="95" t="s">
        <v>109</v>
      </c>
      <c r="E120" s="96" t="s">
        <v>114</v>
      </c>
      <c r="F120" s="97" t="s">
        <v>5</v>
      </c>
      <c r="G120" s="98" t="s">
        <v>64</v>
      </c>
      <c r="H120" s="99">
        <v>121</v>
      </c>
      <c r="I120" s="80"/>
      <c r="J120" s="100">
        <f>ROUND(I120*H120,2)</f>
        <v>0</v>
      </c>
      <c r="K120" s="101"/>
      <c r="L120" s="8"/>
      <c r="M120" s="102" t="s">
        <v>5</v>
      </c>
      <c r="N120" s="85" t="s">
        <v>15</v>
      </c>
      <c r="P120" s="86">
        <f>O120*H120</f>
        <v>0</v>
      </c>
      <c r="Q120" s="86">
        <v>0</v>
      </c>
      <c r="R120" s="86">
        <f>Q120*H120</f>
        <v>0</v>
      </c>
      <c r="S120" s="86">
        <v>0</v>
      </c>
      <c r="T120" s="87">
        <f>S120*H120</f>
        <v>0</v>
      </c>
      <c r="AR120" s="88" t="s">
        <v>61</v>
      </c>
      <c r="AT120" s="88" t="s">
        <v>109</v>
      </c>
      <c r="AU120" s="88" t="s">
        <v>1</v>
      </c>
      <c r="AY120" s="1" t="s">
        <v>51</v>
      </c>
      <c r="BE120" s="89">
        <f>IF(N120="základní",J120,0)</f>
        <v>0</v>
      </c>
      <c r="BF120" s="89">
        <f>IF(N120="snížená",J120,0)</f>
        <v>0</v>
      </c>
      <c r="BG120" s="89">
        <f>IF(N120="zákl. přenesená",J120,0)</f>
        <v>0</v>
      </c>
      <c r="BH120" s="89">
        <f>IF(N120="sníž. přenesená",J120,0)</f>
        <v>0</v>
      </c>
      <c r="BI120" s="89">
        <f>IF(N120="nulová",J120,0)</f>
        <v>0</v>
      </c>
      <c r="BJ120" s="1" t="s">
        <v>49</v>
      </c>
      <c r="BK120" s="89">
        <f>ROUND(I120*H120,2)</f>
        <v>0</v>
      </c>
      <c r="BL120" s="1" t="s">
        <v>61</v>
      </c>
      <c r="BM120" s="88" t="s">
        <v>115</v>
      </c>
    </row>
    <row r="121" spans="2:65" s="7" customFormat="1">
      <c r="B121" s="8"/>
      <c r="D121" s="90" t="s">
        <v>60</v>
      </c>
      <c r="F121" s="91" t="s">
        <v>116</v>
      </c>
      <c r="I121" s="115"/>
      <c r="L121" s="8"/>
      <c r="M121" s="93"/>
      <c r="N121" s="85"/>
      <c r="T121" s="94"/>
      <c r="AT121" s="1" t="s">
        <v>60</v>
      </c>
      <c r="AU121" s="1" t="s">
        <v>1</v>
      </c>
    </row>
    <row r="122" spans="2:65" s="7" customFormat="1" ht="16.5" customHeight="1">
      <c r="B122" s="8"/>
      <c r="C122" s="95" t="s">
        <v>117</v>
      </c>
      <c r="D122" s="95" t="s">
        <v>109</v>
      </c>
      <c r="E122" s="96" t="s">
        <v>118</v>
      </c>
      <c r="F122" s="97" t="s">
        <v>5</v>
      </c>
      <c r="G122" s="98" t="s">
        <v>64</v>
      </c>
      <c r="H122" s="99">
        <v>158</v>
      </c>
      <c r="I122" s="80"/>
      <c r="J122" s="100">
        <f>ROUND(I122*H122,2)</f>
        <v>0</v>
      </c>
      <c r="K122" s="101"/>
      <c r="L122" s="8"/>
      <c r="M122" s="102" t="s">
        <v>5</v>
      </c>
      <c r="N122" s="85" t="s">
        <v>15</v>
      </c>
      <c r="P122" s="86">
        <f>O122*H122</f>
        <v>0</v>
      </c>
      <c r="Q122" s="86">
        <v>0</v>
      </c>
      <c r="R122" s="86">
        <f>Q122*H122</f>
        <v>0</v>
      </c>
      <c r="S122" s="86">
        <v>0</v>
      </c>
      <c r="T122" s="87">
        <f>S122*H122</f>
        <v>0</v>
      </c>
      <c r="AR122" s="88" t="s">
        <v>61</v>
      </c>
      <c r="AT122" s="88" t="s">
        <v>109</v>
      </c>
      <c r="AU122" s="88" t="s">
        <v>1</v>
      </c>
      <c r="AY122" s="1" t="s">
        <v>51</v>
      </c>
      <c r="BE122" s="89">
        <f>IF(N122="základní",J122,0)</f>
        <v>0</v>
      </c>
      <c r="BF122" s="89">
        <f>IF(N122="snížená",J122,0)</f>
        <v>0</v>
      </c>
      <c r="BG122" s="89">
        <f>IF(N122="zákl. přenesená",J122,0)</f>
        <v>0</v>
      </c>
      <c r="BH122" s="89">
        <f>IF(N122="sníž. přenesená",J122,0)</f>
        <v>0</v>
      </c>
      <c r="BI122" s="89">
        <f>IF(N122="nulová",J122,0)</f>
        <v>0</v>
      </c>
      <c r="BJ122" s="1" t="s">
        <v>49</v>
      </c>
      <c r="BK122" s="89">
        <f>ROUND(I122*H122,2)</f>
        <v>0</v>
      </c>
      <c r="BL122" s="1" t="s">
        <v>61</v>
      </c>
      <c r="BM122" s="88" t="s">
        <v>119</v>
      </c>
    </row>
    <row r="123" spans="2:65" s="7" customFormat="1">
      <c r="B123" s="8"/>
      <c r="D123" s="90" t="s">
        <v>60</v>
      </c>
      <c r="F123" s="91" t="s">
        <v>120</v>
      </c>
      <c r="I123" s="115"/>
      <c r="L123" s="8"/>
      <c r="M123" s="93"/>
      <c r="N123" s="85"/>
      <c r="T123" s="94"/>
      <c r="AT123" s="1" t="s">
        <v>60</v>
      </c>
      <c r="AU123" s="1" t="s">
        <v>1</v>
      </c>
    </row>
    <row r="124" spans="2:65" s="7" customFormat="1" ht="16.5" customHeight="1">
      <c r="B124" s="8"/>
      <c r="C124" s="95" t="s">
        <v>121</v>
      </c>
      <c r="D124" s="95" t="s">
        <v>109</v>
      </c>
      <c r="E124" s="96" t="s">
        <v>122</v>
      </c>
      <c r="F124" s="97" t="s">
        <v>5</v>
      </c>
      <c r="G124" s="98" t="s">
        <v>64</v>
      </c>
      <c r="H124" s="99">
        <v>158</v>
      </c>
      <c r="I124" s="80"/>
      <c r="J124" s="100">
        <f>ROUND(I124*H124,2)</f>
        <v>0</v>
      </c>
      <c r="K124" s="101"/>
      <c r="L124" s="8"/>
      <c r="M124" s="102" t="s">
        <v>5</v>
      </c>
      <c r="N124" s="85" t="s">
        <v>15</v>
      </c>
      <c r="P124" s="86">
        <f>O124*H124</f>
        <v>0</v>
      </c>
      <c r="Q124" s="86">
        <v>0</v>
      </c>
      <c r="R124" s="86">
        <f>Q124*H124</f>
        <v>0</v>
      </c>
      <c r="S124" s="86">
        <v>0</v>
      </c>
      <c r="T124" s="87">
        <f>S124*H124</f>
        <v>0</v>
      </c>
      <c r="AR124" s="88" t="s">
        <v>61</v>
      </c>
      <c r="AT124" s="88" t="s">
        <v>109</v>
      </c>
      <c r="AU124" s="88" t="s">
        <v>1</v>
      </c>
      <c r="AY124" s="1" t="s">
        <v>51</v>
      </c>
      <c r="BE124" s="89">
        <f>IF(N124="základní",J124,0)</f>
        <v>0</v>
      </c>
      <c r="BF124" s="89">
        <f>IF(N124="snížená",J124,0)</f>
        <v>0</v>
      </c>
      <c r="BG124" s="89">
        <f>IF(N124="zákl. přenesená",J124,0)</f>
        <v>0</v>
      </c>
      <c r="BH124" s="89">
        <f>IF(N124="sníž. přenesená",J124,0)</f>
        <v>0</v>
      </c>
      <c r="BI124" s="89">
        <f>IF(N124="nulová",J124,0)</f>
        <v>0</v>
      </c>
      <c r="BJ124" s="1" t="s">
        <v>49</v>
      </c>
      <c r="BK124" s="89">
        <f>ROUND(I124*H124,2)</f>
        <v>0</v>
      </c>
      <c r="BL124" s="1" t="s">
        <v>61</v>
      </c>
      <c r="BM124" s="88" t="s">
        <v>123</v>
      </c>
    </row>
    <row r="125" spans="2:65" s="7" customFormat="1">
      <c r="B125" s="8"/>
      <c r="D125" s="90" t="s">
        <v>60</v>
      </c>
      <c r="F125" s="91" t="s">
        <v>124</v>
      </c>
      <c r="I125" s="115"/>
      <c r="L125" s="8"/>
      <c r="M125" s="93"/>
      <c r="N125" s="85"/>
      <c r="T125" s="94"/>
      <c r="AT125" s="1" t="s">
        <v>60</v>
      </c>
      <c r="AU125" s="1" t="s">
        <v>1</v>
      </c>
    </row>
    <row r="126" spans="2:65" s="7" customFormat="1" ht="16.5" customHeight="1">
      <c r="B126" s="8"/>
      <c r="C126" s="95" t="s">
        <v>125</v>
      </c>
      <c r="D126" s="95" t="s">
        <v>109</v>
      </c>
      <c r="E126" s="96" t="s">
        <v>126</v>
      </c>
      <c r="F126" s="97" t="s">
        <v>5</v>
      </c>
      <c r="G126" s="98" t="s">
        <v>64</v>
      </c>
      <c r="H126" s="99">
        <v>158</v>
      </c>
      <c r="I126" s="80"/>
      <c r="J126" s="100">
        <f>ROUND(I126*H126,2)</f>
        <v>0</v>
      </c>
      <c r="K126" s="101"/>
      <c r="L126" s="8"/>
      <c r="M126" s="102" t="s">
        <v>5</v>
      </c>
      <c r="N126" s="85" t="s">
        <v>15</v>
      </c>
      <c r="P126" s="86">
        <f>O126*H126</f>
        <v>0</v>
      </c>
      <c r="Q126" s="86">
        <v>0</v>
      </c>
      <c r="R126" s="86">
        <f>Q126*H126</f>
        <v>0</v>
      </c>
      <c r="S126" s="86">
        <v>0</v>
      </c>
      <c r="T126" s="87">
        <f>S126*H126</f>
        <v>0</v>
      </c>
      <c r="AR126" s="88" t="s">
        <v>61</v>
      </c>
      <c r="AT126" s="88" t="s">
        <v>109</v>
      </c>
      <c r="AU126" s="88" t="s">
        <v>1</v>
      </c>
      <c r="AY126" s="1" t="s">
        <v>51</v>
      </c>
      <c r="BE126" s="89">
        <f>IF(N126="základní",J126,0)</f>
        <v>0</v>
      </c>
      <c r="BF126" s="89">
        <f>IF(N126="snížená",J126,0)</f>
        <v>0</v>
      </c>
      <c r="BG126" s="89">
        <f>IF(N126="zákl. přenesená",J126,0)</f>
        <v>0</v>
      </c>
      <c r="BH126" s="89">
        <f>IF(N126="sníž. přenesená",J126,0)</f>
        <v>0</v>
      </c>
      <c r="BI126" s="89">
        <f>IF(N126="nulová",J126,0)</f>
        <v>0</v>
      </c>
      <c r="BJ126" s="1" t="s">
        <v>49</v>
      </c>
      <c r="BK126" s="89">
        <f>ROUND(I126*H126,2)</f>
        <v>0</v>
      </c>
      <c r="BL126" s="1" t="s">
        <v>61</v>
      </c>
      <c r="BM126" s="88" t="s">
        <v>127</v>
      </c>
    </row>
    <row r="127" spans="2:65" s="7" customFormat="1">
      <c r="B127" s="8"/>
      <c r="D127" s="90" t="s">
        <v>60</v>
      </c>
      <c r="F127" s="91" t="s">
        <v>128</v>
      </c>
      <c r="I127" s="115"/>
      <c r="L127" s="8"/>
      <c r="M127" s="93"/>
      <c r="N127" s="85"/>
      <c r="T127" s="94"/>
      <c r="AT127" s="1" t="s">
        <v>60</v>
      </c>
      <c r="AU127" s="1" t="s">
        <v>1</v>
      </c>
    </row>
    <row r="128" spans="2:65" s="7" customFormat="1" ht="16.5" customHeight="1">
      <c r="B128" s="8"/>
      <c r="C128" s="95" t="s">
        <v>129</v>
      </c>
      <c r="D128" s="95" t="s">
        <v>109</v>
      </c>
      <c r="E128" s="96" t="s">
        <v>130</v>
      </c>
      <c r="F128" s="97" t="s">
        <v>5</v>
      </c>
      <c r="G128" s="98" t="s">
        <v>64</v>
      </c>
      <c r="H128" s="99">
        <v>158</v>
      </c>
      <c r="I128" s="80"/>
      <c r="J128" s="100">
        <f>ROUND(I128*H128,2)</f>
        <v>0</v>
      </c>
      <c r="K128" s="101"/>
      <c r="L128" s="8"/>
      <c r="M128" s="102" t="s">
        <v>5</v>
      </c>
      <c r="N128" s="85" t="s">
        <v>15</v>
      </c>
      <c r="P128" s="86">
        <f>O128*H128</f>
        <v>0</v>
      </c>
      <c r="Q128" s="86">
        <v>0</v>
      </c>
      <c r="R128" s="86">
        <f>Q128*H128</f>
        <v>0</v>
      </c>
      <c r="S128" s="86">
        <v>0</v>
      </c>
      <c r="T128" s="87">
        <f>S128*H128</f>
        <v>0</v>
      </c>
      <c r="AR128" s="88" t="s">
        <v>61</v>
      </c>
      <c r="AT128" s="88" t="s">
        <v>109</v>
      </c>
      <c r="AU128" s="88" t="s">
        <v>1</v>
      </c>
      <c r="AY128" s="1" t="s">
        <v>51</v>
      </c>
      <c r="BE128" s="89">
        <f>IF(N128="základní",J128,0)</f>
        <v>0</v>
      </c>
      <c r="BF128" s="89">
        <f>IF(N128="snížená",J128,0)</f>
        <v>0</v>
      </c>
      <c r="BG128" s="89">
        <f>IF(N128="zákl. přenesená",J128,0)</f>
        <v>0</v>
      </c>
      <c r="BH128" s="89">
        <f>IF(N128="sníž. přenesená",J128,0)</f>
        <v>0</v>
      </c>
      <c r="BI128" s="89">
        <f>IF(N128="nulová",J128,0)</f>
        <v>0</v>
      </c>
      <c r="BJ128" s="1" t="s">
        <v>49</v>
      </c>
      <c r="BK128" s="89">
        <f>ROUND(I128*H128,2)</f>
        <v>0</v>
      </c>
      <c r="BL128" s="1" t="s">
        <v>61</v>
      </c>
      <c r="BM128" s="88" t="s">
        <v>131</v>
      </c>
    </row>
    <row r="129" spans="2:47" s="7" customFormat="1">
      <c r="B129" s="8"/>
      <c r="D129" s="90" t="s">
        <v>60</v>
      </c>
      <c r="F129" s="91" t="s">
        <v>132</v>
      </c>
      <c r="I129" s="92"/>
      <c r="L129" s="8"/>
      <c r="M129" s="103"/>
      <c r="N129" s="85"/>
      <c r="O129" s="104"/>
      <c r="P129" s="104"/>
      <c r="Q129" s="104"/>
      <c r="R129" s="104"/>
      <c r="S129" s="104"/>
      <c r="T129" s="105"/>
      <c r="AT129" s="1" t="s">
        <v>60</v>
      </c>
      <c r="AU129" s="1" t="s">
        <v>1</v>
      </c>
    </row>
    <row r="130" spans="2:47" s="7" customFormat="1" ht="6.95" customHeight="1">
      <c r="B130" s="30"/>
      <c r="C130" s="31"/>
      <c r="D130" s="31"/>
      <c r="E130" s="31"/>
      <c r="F130" s="31"/>
      <c r="G130" s="31"/>
      <c r="H130" s="31"/>
      <c r="I130" s="31"/>
      <c r="J130" s="31"/>
      <c r="K130" s="31"/>
      <c r="L130" s="8"/>
      <c r="N130" s="85"/>
    </row>
    <row r="135" spans="2:47">
      <c r="I135" s="106" t="s">
        <v>134</v>
      </c>
    </row>
  </sheetData>
  <mergeCells count="6">
    <mergeCell ref="E68:H68"/>
    <mergeCell ref="L2:V2"/>
    <mergeCell ref="E7:H7"/>
    <mergeCell ref="E16:H16"/>
    <mergeCell ref="E25:H25"/>
    <mergeCell ref="E46:H4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Snehota</dc:creator>
  <cp:lastModifiedBy>Michal Kříž</cp:lastModifiedBy>
  <dcterms:created xsi:type="dcterms:W3CDTF">2024-04-23T23:13:01Z</dcterms:created>
  <dcterms:modified xsi:type="dcterms:W3CDTF">2024-07-10T08:58:29Z</dcterms:modified>
</cp:coreProperties>
</file>