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680" yWindow="-120" windowWidth="20730" windowHeight="11760" activeTab="1"/>
  </bookViews>
  <sheets>
    <sheet name="Pokyny pro vyplnění" sheetId="11" r:id="rId1"/>
    <sheet name="Stavba" sheetId="1" r:id="rId2"/>
    <sheet name="VzorPolozky" sheetId="10" state="hidden" r:id="rId3"/>
    <sheet name="01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 Pol'!$A$1:$Y$281</definedName>
    <definedName name="_xlnm.Print_Area" localSheetId="1">Stavba!$A$1:$J$68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7" i="1" l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G42" i="1"/>
  <c r="F42" i="1"/>
  <c r="G41" i="1"/>
  <c r="F41" i="1"/>
  <c r="G39" i="1"/>
  <c r="F39" i="1"/>
  <c r="G280" i="12"/>
  <c r="BA109" i="12"/>
  <c r="K8" i="12"/>
  <c r="V8" i="12"/>
  <c r="G9" i="12"/>
  <c r="I9" i="12"/>
  <c r="I8" i="12" s="1"/>
  <c r="K9" i="12"/>
  <c r="M9" i="12"/>
  <c r="O9" i="12"/>
  <c r="Q9" i="12"/>
  <c r="Q8" i="12" s="1"/>
  <c r="V9" i="12"/>
  <c r="G16" i="12"/>
  <c r="G8" i="12" s="1"/>
  <c r="I16" i="12"/>
  <c r="K16" i="12"/>
  <c r="O16" i="12"/>
  <c r="O8" i="12" s="1"/>
  <c r="Q16" i="12"/>
  <c r="V16" i="12"/>
  <c r="G28" i="12"/>
  <c r="M28" i="12" s="1"/>
  <c r="I28" i="12"/>
  <c r="K28" i="12"/>
  <c r="K27" i="12" s="1"/>
  <c r="O28" i="12"/>
  <c r="O27" i="12" s="1"/>
  <c r="Q28" i="12"/>
  <c r="V28" i="12"/>
  <c r="V27" i="12" s="1"/>
  <c r="G36" i="12"/>
  <c r="I36" i="12"/>
  <c r="K36" i="12"/>
  <c r="M36" i="12"/>
  <c r="O36" i="12"/>
  <c r="Q36" i="12"/>
  <c r="V36" i="12"/>
  <c r="G53" i="12"/>
  <c r="AF280" i="12" s="1"/>
  <c r="I53" i="12"/>
  <c r="K53" i="12"/>
  <c r="O53" i="12"/>
  <c r="Q53" i="12"/>
  <c r="V53" i="12"/>
  <c r="G56" i="12"/>
  <c r="I56" i="12"/>
  <c r="I27" i="12" s="1"/>
  <c r="K56" i="12"/>
  <c r="M56" i="12"/>
  <c r="O56" i="12"/>
  <c r="Q56" i="12"/>
  <c r="Q27" i="12" s="1"/>
  <c r="V56" i="12"/>
  <c r="K59" i="12"/>
  <c r="V59" i="12"/>
  <c r="G60" i="12"/>
  <c r="I60" i="12"/>
  <c r="I59" i="12" s="1"/>
  <c r="K60" i="12"/>
  <c r="M60" i="12"/>
  <c r="O60" i="12"/>
  <c r="Q60" i="12"/>
  <c r="Q59" i="12" s="1"/>
  <c r="V60" i="12"/>
  <c r="G63" i="12"/>
  <c r="G59" i="12" s="1"/>
  <c r="I63" i="12"/>
  <c r="K63" i="12"/>
  <c r="O63" i="12"/>
  <c r="O59" i="12" s="1"/>
  <c r="Q63" i="12"/>
  <c r="V63" i="12"/>
  <c r="I68" i="12"/>
  <c r="Q68" i="12"/>
  <c r="G69" i="12"/>
  <c r="M69" i="12" s="1"/>
  <c r="M68" i="12" s="1"/>
  <c r="I69" i="12"/>
  <c r="K69" i="12"/>
  <c r="K68" i="12" s="1"/>
  <c r="O69" i="12"/>
  <c r="O68" i="12" s="1"/>
  <c r="Q69" i="12"/>
  <c r="V69" i="12"/>
  <c r="V68" i="12" s="1"/>
  <c r="I72" i="12"/>
  <c r="Q72" i="12"/>
  <c r="G73" i="12"/>
  <c r="G72" i="12" s="1"/>
  <c r="I73" i="12"/>
  <c r="K73" i="12"/>
  <c r="K72" i="12" s="1"/>
  <c r="O73" i="12"/>
  <c r="O72" i="12" s="1"/>
  <c r="Q73" i="12"/>
  <c r="V73" i="12"/>
  <c r="V72" i="12" s="1"/>
  <c r="G77" i="12"/>
  <c r="M77" i="12" s="1"/>
  <c r="I77" i="12"/>
  <c r="K77" i="12"/>
  <c r="K76" i="12" s="1"/>
  <c r="O77" i="12"/>
  <c r="O76" i="12" s="1"/>
  <c r="Q77" i="12"/>
  <c r="V77" i="12"/>
  <c r="V76" i="12" s="1"/>
  <c r="G80" i="12"/>
  <c r="I80" i="12"/>
  <c r="K80" i="12"/>
  <c r="M80" i="12"/>
  <c r="O80" i="12"/>
  <c r="Q80" i="12"/>
  <c r="V80" i="12"/>
  <c r="G83" i="12"/>
  <c r="M83" i="12" s="1"/>
  <c r="I83" i="12"/>
  <c r="K83" i="12"/>
  <c r="O83" i="12"/>
  <c r="Q83" i="12"/>
  <c r="V83" i="12"/>
  <c r="G87" i="12"/>
  <c r="I87" i="12"/>
  <c r="I76" i="12" s="1"/>
  <c r="K87" i="12"/>
  <c r="M87" i="12"/>
  <c r="O87" i="12"/>
  <c r="Q87" i="12"/>
  <c r="Q76" i="12" s="1"/>
  <c r="V87" i="12"/>
  <c r="G95" i="12"/>
  <c r="M95" i="12" s="1"/>
  <c r="I95" i="12"/>
  <c r="K95" i="12"/>
  <c r="O95" i="12"/>
  <c r="Q95" i="12"/>
  <c r="V95" i="12"/>
  <c r="I103" i="12"/>
  <c r="Q103" i="12"/>
  <c r="G104" i="12"/>
  <c r="G103" i="12" s="1"/>
  <c r="I104" i="12"/>
  <c r="K104" i="12"/>
  <c r="K103" i="12" s="1"/>
  <c r="O104" i="12"/>
  <c r="O103" i="12" s="1"/>
  <c r="Q104" i="12"/>
  <c r="V104" i="12"/>
  <c r="V103" i="12" s="1"/>
  <c r="I107" i="12"/>
  <c r="Q107" i="12"/>
  <c r="G108" i="12"/>
  <c r="M108" i="12" s="1"/>
  <c r="M107" i="12" s="1"/>
  <c r="I108" i="12"/>
  <c r="K108" i="12"/>
  <c r="K107" i="12" s="1"/>
  <c r="O108" i="12"/>
  <c r="O107" i="12" s="1"/>
  <c r="Q108" i="12"/>
  <c r="V108" i="12"/>
  <c r="V107" i="12" s="1"/>
  <c r="G112" i="12"/>
  <c r="I112" i="12"/>
  <c r="K112" i="12"/>
  <c r="M112" i="12"/>
  <c r="O112" i="12"/>
  <c r="Q112" i="12"/>
  <c r="V112" i="12"/>
  <c r="G115" i="12"/>
  <c r="O115" i="12"/>
  <c r="G116" i="12"/>
  <c r="I116" i="12"/>
  <c r="I115" i="12" s="1"/>
  <c r="K116" i="12"/>
  <c r="M116" i="12"/>
  <c r="O116" i="12"/>
  <c r="Q116" i="12"/>
  <c r="Q115" i="12" s="1"/>
  <c r="V116" i="12"/>
  <c r="G129" i="12"/>
  <c r="M129" i="12" s="1"/>
  <c r="I129" i="12"/>
  <c r="K129" i="12"/>
  <c r="K115" i="12" s="1"/>
  <c r="O129" i="12"/>
  <c r="Q129" i="12"/>
  <c r="V129" i="12"/>
  <c r="V115" i="12" s="1"/>
  <c r="G132" i="12"/>
  <c r="I132" i="12"/>
  <c r="K132" i="12"/>
  <c r="M132" i="12"/>
  <c r="O132" i="12"/>
  <c r="Q132" i="12"/>
  <c r="V132" i="12"/>
  <c r="G135" i="12"/>
  <c r="O135" i="12"/>
  <c r="G136" i="12"/>
  <c r="I136" i="12"/>
  <c r="I135" i="12" s="1"/>
  <c r="K136" i="12"/>
  <c r="M136" i="12"/>
  <c r="O136" i="12"/>
  <c r="Q136" i="12"/>
  <c r="Q135" i="12" s="1"/>
  <c r="V136" i="12"/>
  <c r="G139" i="12"/>
  <c r="M139" i="12" s="1"/>
  <c r="I139" i="12"/>
  <c r="K139" i="12"/>
  <c r="K135" i="12" s="1"/>
  <c r="O139" i="12"/>
  <c r="Q139" i="12"/>
  <c r="V139" i="12"/>
  <c r="V135" i="12" s="1"/>
  <c r="G142" i="12"/>
  <c r="I142" i="12"/>
  <c r="K142" i="12"/>
  <c r="M142" i="12"/>
  <c r="O142" i="12"/>
  <c r="Q142" i="12"/>
  <c r="V142" i="12"/>
  <c r="G145" i="12"/>
  <c r="G146" i="12"/>
  <c r="I146" i="12"/>
  <c r="I145" i="12" s="1"/>
  <c r="K146" i="12"/>
  <c r="M146" i="12"/>
  <c r="O146" i="12"/>
  <c r="Q146" i="12"/>
  <c r="Q145" i="12" s="1"/>
  <c r="V146" i="12"/>
  <c r="G150" i="12"/>
  <c r="M150" i="12" s="1"/>
  <c r="I150" i="12"/>
  <c r="K150" i="12"/>
  <c r="K145" i="12" s="1"/>
  <c r="O150" i="12"/>
  <c r="Q150" i="12"/>
  <c r="V150" i="12"/>
  <c r="V145" i="12" s="1"/>
  <c r="G154" i="12"/>
  <c r="I154" i="12"/>
  <c r="K154" i="12"/>
  <c r="M154" i="12"/>
  <c r="O154" i="12"/>
  <c r="Q154" i="12"/>
  <c r="V154" i="12"/>
  <c r="G158" i="12"/>
  <c r="M158" i="12" s="1"/>
  <c r="I158" i="12"/>
  <c r="K158" i="12"/>
  <c r="O158" i="12"/>
  <c r="O145" i="12" s="1"/>
  <c r="Q158" i="12"/>
  <c r="V158" i="12"/>
  <c r="G161" i="12"/>
  <c r="I161" i="12"/>
  <c r="K161" i="12"/>
  <c r="M161" i="12"/>
  <c r="O161" i="12"/>
  <c r="Q161" i="12"/>
  <c r="V161" i="12"/>
  <c r="G164" i="12"/>
  <c r="M164" i="12" s="1"/>
  <c r="I164" i="12"/>
  <c r="K164" i="12"/>
  <c r="O164" i="12"/>
  <c r="Q164" i="12"/>
  <c r="V164" i="12"/>
  <c r="G167" i="12"/>
  <c r="I167" i="12"/>
  <c r="K167" i="12"/>
  <c r="M167" i="12"/>
  <c r="O167" i="12"/>
  <c r="Q167" i="12"/>
  <c r="V167" i="12"/>
  <c r="G170" i="12"/>
  <c r="M170" i="12" s="1"/>
  <c r="I170" i="12"/>
  <c r="K170" i="12"/>
  <c r="O170" i="12"/>
  <c r="Q170" i="12"/>
  <c r="V170" i="12"/>
  <c r="G173" i="12"/>
  <c r="I173" i="12"/>
  <c r="K173" i="12"/>
  <c r="M173" i="12"/>
  <c r="O173" i="12"/>
  <c r="Q173" i="12"/>
  <c r="V173" i="12"/>
  <c r="G176" i="12"/>
  <c r="M176" i="12" s="1"/>
  <c r="I176" i="12"/>
  <c r="K176" i="12"/>
  <c r="O176" i="12"/>
  <c r="Q176" i="12"/>
  <c r="V176" i="12"/>
  <c r="G179" i="12"/>
  <c r="I179" i="12"/>
  <c r="K179" i="12"/>
  <c r="M179" i="12"/>
  <c r="O179" i="12"/>
  <c r="Q179" i="12"/>
  <c r="V179" i="12"/>
  <c r="G182" i="12"/>
  <c r="M182" i="12" s="1"/>
  <c r="I182" i="12"/>
  <c r="K182" i="12"/>
  <c r="O182" i="12"/>
  <c r="Q182" i="12"/>
  <c r="V182" i="12"/>
  <c r="G186" i="12"/>
  <c r="I186" i="12"/>
  <c r="K186" i="12"/>
  <c r="M186" i="12"/>
  <c r="O186" i="12"/>
  <c r="Q186" i="12"/>
  <c r="V186" i="12"/>
  <c r="G190" i="12"/>
  <c r="M190" i="12" s="1"/>
  <c r="I190" i="12"/>
  <c r="K190" i="12"/>
  <c r="O190" i="12"/>
  <c r="Q190" i="12"/>
  <c r="V190" i="12"/>
  <c r="G194" i="12"/>
  <c r="G193" i="12" s="1"/>
  <c r="I194" i="12"/>
  <c r="K194" i="12"/>
  <c r="K193" i="12" s="1"/>
  <c r="O194" i="12"/>
  <c r="O193" i="12" s="1"/>
  <c r="Q194" i="12"/>
  <c r="V194" i="12"/>
  <c r="V193" i="12" s="1"/>
  <c r="G197" i="12"/>
  <c r="I197" i="12"/>
  <c r="I193" i="12" s="1"/>
  <c r="K197" i="12"/>
  <c r="M197" i="12"/>
  <c r="O197" i="12"/>
  <c r="Q197" i="12"/>
  <c r="Q193" i="12" s="1"/>
  <c r="V197" i="12"/>
  <c r="G200" i="12"/>
  <c r="M200" i="12" s="1"/>
  <c r="I200" i="12"/>
  <c r="K200" i="12"/>
  <c r="O200" i="12"/>
  <c r="Q200" i="12"/>
  <c r="V200" i="12"/>
  <c r="G213" i="12"/>
  <c r="I213" i="12"/>
  <c r="K213" i="12"/>
  <c r="M213" i="12"/>
  <c r="O213" i="12"/>
  <c r="Q213" i="12"/>
  <c r="V213" i="12"/>
  <c r="G228" i="12"/>
  <c r="G229" i="12"/>
  <c r="I229" i="12"/>
  <c r="I228" i="12" s="1"/>
  <c r="K229" i="12"/>
  <c r="M229" i="12"/>
  <c r="M228" i="12" s="1"/>
  <c r="O229" i="12"/>
  <c r="Q229" i="12"/>
  <c r="Q228" i="12" s="1"/>
  <c r="V229" i="12"/>
  <c r="G237" i="12"/>
  <c r="M237" i="12" s="1"/>
  <c r="I237" i="12"/>
  <c r="K237" i="12"/>
  <c r="K228" i="12" s="1"/>
  <c r="O237" i="12"/>
  <c r="Q237" i="12"/>
  <c r="V237" i="12"/>
  <c r="V228" i="12" s="1"/>
  <c r="G246" i="12"/>
  <c r="I246" i="12"/>
  <c r="K246" i="12"/>
  <c r="M246" i="12"/>
  <c r="O246" i="12"/>
  <c r="Q246" i="12"/>
  <c r="V246" i="12"/>
  <c r="G249" i="12"/>
  <c r="M249" i="12" s="1"/>
  <c r="I249" i="12"/>
  <c r="K249" i="12"/>
  <c r="O249" i="12"/>
  <c r="O228" i="12" s="1"/>
  <c r="Q249" i="12"/>
  <c r="V249" i="12"/>
  <c r="G254" i="12"/>
  <c r="I254" i="12"/>
  <c r="K254" i="12"/>
  <c r="M254" i="12"/>
  <c r="O254" i="12"/>
  <c r="Q254" i="12"/>
  <c r="V254" i="12"/>
  <c r="G258" i="12"/>
  <c r="I258" i="12"/>
  <c r="I257" i="12" s="1"/>
  <c r="K258" i="12"/>
  <c r="M258" i="12"/>
  <c r="O258" i="12"/>
  <c r="Q258" i="12"/>
  <c r="Q257" i="12" s="1"/>
  <c r="V258" i="12"/>
  <c r="G261" i="12"/>
  <c r="G257" i="12" s="1"/>
  <c r="I261" i="12"/>
  <c r="K261" i="12"/>
  <c r="O261" i="12"/>
  <c r="O257" i="12" s="1"/>
  <c r="Q261" i="12"/>
  <c r="V261" i="12"/>
  <c r="G263" i="12"/>
  <c r="I263" i="12"/>
  <c r="K263" i="12"/>
  <c r="M263" i="12"/>
  <c r="O263" i="12"/>
  <c r="Q263" i="12"/>
  <c r="V263" i="12"/>
  <c r="G265" i="12"/>
  <c r="M265" i="12" s="1"/>
  <c r="I265" i="12"/>
  <c r="K265" i="12"/>
  <c r="K257" i="12" s="1"/>
  <c r="O265" i="12"/>
  <c r="Q265" i="12"/>
  <c r="V265" i="12"/>
  <c r="V257" i="12" s="1"/>
  <c r="G267" i="12"/>
  <c r="I267" i="12"/>
  <c r="K267" i="12"/>
  <c r="M267" i="12"/>
  <c r="O267" i="12"/>
  <c r="Q267" i="12"/>
  <c r="V267" i="12"/>
  <c r="G270" i="12"/>
  <c r="O270" i="12"/>
  <c r="G271" i="12"/>
  <c r="I271" i="12"/>
  <c r="I270" i="12" s="1"/>
  <c r="K271" i="12"/>
  <c r="M271" i="12"/>
  <c r="O271" i="12"/>
  <c r="Q271" i="12"/>
  <c r="Q270" i="12" s="1"/>
  <c r="V271" i="12"/>
  <c r="G275" i="12"/>
  <c r="M275" i="12" s="1"/>
  <c r="I275" i="12"/>
  <c r="K275" i="12"/>
  <c r="K270" i="12" s="1"/>
  <c r="O275" i="12"/>
  <c r="Q275" i="12"/>
  <c r="V275" i="12"/>
  <c r="V270" i="12" s="1"/>
  <c r="AE280" i="12"/>
  <c r="I20" i="1"/>
  <c r="I19" i="1"/>
  <c r="I18" i="1"/>
  <c r="I17" i="1"/>
  <c r="I16" i="1"/>
  <c r="I68" i="1"/>
  <c r="J67" i="1" s="1"/>
  <c r="F43" i="1"/>
  <c r="G23" i="1" s="1"/>
  <c r="G43" i="1"/>
  <c r="G25" i="1" s="1"/>
  <c r="A25" i="1" s="1"/>
  <c r="A26" i="1" s="1"/>
  <c r="G26" i="1" s="1"/>
  <c r="H42" i="1"/>
  <c r="I42" i="1" s="1"/>
  <c r="H41" i="1"/>
  <c r="I41" i="1" s="1"/>
  <c r="H40" i="1"/>
  <c r="H39" i="1"/>
  <c r="I39" i="1" s="1"/>
  <c r="I43" i="1" s="1"/>
  <c r="J53" i="1" l="1"/>
  <c r="J64" i="1"/>
  <c r="J54" i="1"/>
  <c r="J56" i="1"/>
  <c r="J58" i="1"/>
  <c r="J60" i="1"/>
  <c r="J62" i="1"/>
  <c r="J66" i="1"/>
  <c r="J55" i="1"/>
  <c r="J57" i="1"/>
  <c r="J59" i="1"/>
  <c r="J61" i="1"/>
  <c r="J63" i="1"/>
  <c r="J65" i="1"/>
  <c r="A23" i="1"/>
  <c r="A24" i="1" s="1"/>
  <c r="G24" i="1" s="1"/>
  <c r="A27" i="1" s="1"/>
  <c r="A29" i="1" s="1"/>
  <c r="G29" i="1" s="1"/>
  <c r="G27" i="1" s="1"/>
  <c r="G28" i="1"/>
  <c r="M257" i="12"/>
  <c r="M135" i="12"/>
  <c r="M270" i="12"/>
  <c r="M115" i="12"/>
  <c r="M76" i="12"/>
  <c r="M145" i="12"/>
  <c r="M261" i="12"/>
  <c r="M194" i="12"/>
  <c r="M193" i="12" s="1"/>
  <c r="G107" i="12"/>
  <c r="M104" i="12"/>
  <c r="M103" i="12" s="1"/>
  <c r="G76" i="12"/>
  <c r="M73" i="12"/>
  <c r="M72" i="12" s="1"/>
  <c r="G68" i="12"/>
  <c r="M63" i="12"/>
  <c r="M59" i="12" s="1"/>
  <c r="M53" i="12"/>
  <c r="M27" i="12" s="1"/>
  <c r="G27" i="12"/>
  <c r="M16" i="12"/>
  <c r="M8" i="12" s="1"/>
  <c r="J42" i="1"/>
  <c r="J39" i="1"/>
  <c r="J43" i="1" s="1"/>
  <c r="J41" i="1"/>
  <c r="H43" i="1"/>
  <c r="I21" i="1"/>
  <c r="J28" i="1"/>
  <c r="J26" i="1"/>
  <c r="G38" i="1"/>
  <c r="F38" i="1"/>
  <c r="J23" i="1"/>
  <c r="J24" i="1"/>
  <c r="J25" i="1"/>
  <c r="J27" i="1"/>
  <c r="E24" i="1"/>
  <c r="E26" i="1"/>
  <c r="J68" i="1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Boráň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<sst xmlns="http://schemas.openxmlformats.org/spreadsheetml/2006/main" count="1067" uniqueCount="364">
  <si>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</si>
  <si>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</si>
  <si>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</si>
  <si>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</si>
  <si>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</si>
  <si>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</si>
  <si>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</si>
  <si>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</si>
  <si>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</si>
  <si>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</si>
  <si>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</si>
  <si>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</si>
  <si>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</si>
  <si>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</si>
  <si>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</si>
  <si>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</si>
  <si>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</si>
  <si>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</si>
  <si>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</si>
  <si>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</si>
  <si>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</si>
  <si>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</si>
  <si>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</si>
  <si>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</si>
  <si>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</si>
  <si>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</si>
  <si>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</si>
  <si>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</si>
  <si>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</si>
  <si>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</si>
  <si>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</si>
  <si>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</si>
  <si>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</si>
  <si>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</si>
  <si>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</si>
  <si>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</si>
  <si>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</si>
  <si>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</si>
  <si>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</si>
  <si>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</si>
  <si>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</si>
  <si>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</si>
  <si>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</si>
  <si>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</si>
  <si>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Stavební práce</t>
  </si>
  <si>
    <t>01</t>
  </si>
  <si>
    <t>1.ETAPA (1.PP)</t>
  </si>
  <si>
    <t>Objekt:</t>
  </si>
  <si>
    <t>Rozpočet:</t>
  </si>
  <si>
    <t>042025</t>
  </si>
  <si>
    <t>Oprava podlah v chodbách ZŠ Jasanová 2</t>
  </si>
  <si>
    <t>Statutární město Brno</t>
  </si>
  <si>
    <t>Dominikánské náměstí 196/1</t>
  </si>
  <si>
    <t>Brno-Brno-město</t>
  </si>
  <si>
    <t>60200</t>
  </si>
  <si>
    <t>44992785</t>
  </si>
  <si>
    <t>CZ44992785</t>
  </si>
  <si>
    <t>Stavba</t>
  </si>
  <si>
    <t>Stavební objekt</t>
  </si>
  <si>
    <t>Celkem za stavbu</t>
  </si>
  <si>
    <t>CZK</t>
  </si>
  <si>
    <t>#POPS</t>
  </si>
  <si>
    <t>Popis stavby: 042025 - Oprava podlah v chodbách ZŠ Jasanová 2</t>
  </si>
  <si>
    <t>#POPO</t>
  </si>
  <si>
    <t>Popis objektu: 01 - 1.ETAPA (1.PP)</t>
  </si>
  <si>
    <t>#POPR</t>
  </si>
  <si>
    <t>Popis rozpočtu: 1 - Stavební práce</t>
  </si>
  <si>
    <t>Rekapitulace dílů</t>
  </si>
  <si>
    <t>Typ dílu</t>
  </si>
  <si>
    <t>6</t>
  </si>
  <si>
    <t>Úpravy povrchu, podlahy</t>
  </si>
  <si>
    <t>61</t>
  </si>
  <si>
    <t>Úpravy povrchů vnitřní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</si>
  <si>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</si>
  <si>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</si>
  <si>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</si>
  <si>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</si>
  <si>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</si>
  <si>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</si>
  <si>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</si>
  <si>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</si>
  <si>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</si>
  <si>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</si>
  <si>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713</t>
  </si>
  <si>
    <t>Izolace tepelné</t>
  </si>
  <si>
    <t>766</t>
  </si>
  <si>
    <t>Konstrukce truhlářské, okna a dveře</t>
  </si>
  <si>
    <t>767</t>
  </si>
  <si>
    <t>Konstrukce zámečnické</t>
  </si>
  <si>
    <t>776</t>
  </si>
  <si>
    <t>Podlahy a stěny povlakové</t>
  </si>
  <si>
    <t>783</t>
  </si>
  <si>
    <t>Nátěry</t>
  </si>
  <si>
    <t>784</t>
  </si>
  <si>
    <t>Malby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</si>
  <si>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</si>
  <si>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</si>
  <si>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</si>
  <si>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</si>
  <si>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</si>
  <si>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</si>
  <si>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</si>
  <si>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</si>
  <si>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</si>
  <si>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</si>
  <si>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</si>
  <si>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</si>
  <si>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</si>
  <si>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</si>
  <si>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</si>
  <si>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</si>
  <si>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</si>
  <si>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</si>
  <si>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</si>
  <si>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</si>
  <si>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</si>
  <si>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</si>
  <si>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</si>
  <si>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</si>
  <si>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</si>
  <si>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</si>
  <si>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</si>
  <si>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</si>
  <si>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</si>
  <si>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</si>
  <si>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</si>
  <si>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</si>
  <si>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</si>
  <si>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</si>
  <si>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602012112RT1</t>
  </si>
  <si>
    <t xml:space="preserve">Omítka stěn z hotových směsí vrstva jádrová, vápenocementová,  , tloušťka vrstvy 10 mm,  </t>
  </si>
  <si>
    <t>m2</t>
  </si>
  <si>
    <t>801-1</t>
  </si>
  <si>
    <t>RTS 25/ I</t>
  </si>
  <si>
    <t>Práce</t>
  </si>
  <si>
    <t>Běžná</t>
  </si>
  <si>
    <t>POL1_1</t>
  </si>
  <si>
    <t>po jednotlivých vrstvách</t>
  </si>
  <si>
    <t>SPI</t>
  </si>
  <si>
    <t xml:space="preserve">stěny- po odstranění keramických obkladů : </t>
  </si>
  <si>
    <t>VV</t>
  </si>
  <si>
    <t>chodba : 128,6</t>
  </si>
  <si>
    <t>schodiště 1 : 3,8</t>
  </si>
  <si>
    <t>schodiště 2 : 10,7</t>
  </si>
  <si>
    <t>SPU</t>
  </si>
  <si>
    <t>602012142RT1</t>
  </si>
  <si>
    <t xml:space="preserve">Omítka stěn z hotových směsí vrstva štuková, vápenocementová,  , tloušťka vrstvy 2 mm,  </t>
  </si>
  <si>
    <t>Odkaz na mn. položky pořadí 1 : 143,10000</t>
  </si>
  <si>
    <t xml:space="preserve">chodba stěny : </t>
  </si>
  <si>
    <t>"stávající omítka" : 65,6+9,2</t>
  </si>
  <si>
    <t xml:space="preserve">schodiště 1 : </t>
  </si>
  <si>
    <t>"stávající omítka" : 13</t>
  </si>
  <si>
    <t xml:space="preserve">schodiště 2 : </t>
  </si>
  <si>
    <t>"stávající omítka" : 5,7</t>
  </si>
  <si>
    <t>chodba sloupy : 51,5</t>
  </si>
  <si>
    <t>612421231RT2</t>
  </si>
  <si>
    <t>Oprava vnitřních vápenných omítek stěn v množství opravované plochy přes 5 do 10 %,  štukových</t>
  </si>
  <si>
    <t>801-4</t>
  </si>
  <si>
    <t xml:space="preserve">chodba : </t>
  </si>
  <si>
    <t>"plocha stávající omítky mimo obklad + ostění oken a dveří" : 65,60+9,20</t>
  </si>
  <si>
    <t>"plocha stávající omítky mimo obklad" : 13,00</t>
  </si>
  <si>
    <t>"plocha stávající omítky mimo obklad" : 5,70</t>
  </si>
  <si>
    <t>612481211RT7</t>
  </si>
  <si>
    <t>Vyztužení povrchu vnitřních stěn sklotextilní síťovinou s dodávkou síťoviny a stěrkového tmelu</t>
  </si>
  <si>
    <t xml:space="preserve">Souvrtsví úpravy povrchů - stěna - lepidlo + perlinka (pl) : </t>
  </si>
  <si>
    <t xml:space="preserve">- položka bude čerpána po odsouhlasení TDI : </t>
  </si>
  <si>
    <t>"nová jádrová omítka" : 128,6</t>
  </si>
  <si>
    <t>"nová jádrová omítka" : 3,8</t>
  </si>
  <si>
    <t>"nová jádrová omítka" : 10,7</t>
  </si>
  <si>
    <t xml:space="preserve">Multipor tl. 80 mm na zaoblení sloupů (pl) : </t>
  </si>
  <si>
    <t xml:space="preserve">30,30 : </t>
  </si>
  <si>
    <t>30,3</t>
  </si>
  <si>
    <t>613421775RT2</t>
  </si>
  <si>
    <t>Omítka vnitřní pilířů a sloupů vápenná nebo vápennocementová rovná na pletivu, štuková</t>
  </si>
  <si>
    <t>61.1</t>
  </si>
  <si>
    <t>D+M betonová stěrka sloupů</t>
  </si>
  <si>
    <t>Vlastní</t>
  </si>
  <si>
    <t>Indiv</t>
  </si>
  <si>
    <t>chodba : 51,5</t>
  </si>
  <si>
    <t>631663121R00</t>
  </si>
  <si>
    <t xml:space="preserve">Oprava trhlin v podlahách dvpousložkovou pryskyřicí a ocelovými sponami,  </t>
  </si>
  <si>
    <t>m</t>
  </si>
  <si>
    <t>POL1_</t>
  </si>
  <si>
    <t>68,5</t>
  </si>
  <si>
    <t>632421125RU2</t>
  </si>
  <si>
    <t>Potěr ze suchých směsí hrubá cementová vyrovnávací podlahová hmota, tloušťky 15 mm, včetně penetrace</t>
  </si>
  <si>
    <t>POL1_7</t>
  </si>
  <si>
    <t>s rozprostřením a uhlazením</t>
  </si>
  <si>
    <t>včetně penetrace podkladu.</t>
  </si>
  <si>
    <t>POP</t>
  </si>
  <si>
    <t>Odkaz na mn. položky pořadí 13 : 273,57000</t>
  </si>
  <si>
    <t>941955002R00</t>
  </si>
  <si>
    <t>Lešení lehké pracovní pomocné pomocné, o výšce lešeňové podlahy přes 1,2 do 1,9 m</t>
  </si>
  <si>
    <t>800-3</t>
  </si>
  <si>
    <t>273,57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</si>
  <si>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</si>
  <si>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</si>
  <si>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965048150R00</t>
  </si>
  <si>
    <t>Dočištění povrchu po vybourání dlažeb do tmele, plochy do 50%</t>
  </si>
  <si>
    <t>801-3</t>
  </si>
  <si>
    <t>965048515R00</t>
  </si>
  <si>
    <t>Broušení betonového povrchu do tloušťky 5 mm</t>
  </si>
  <si>
    <t>965081713R00</t>
  </si>
  <si>
    <t>Bourání podlah z keramických dlaždic, tloušťky do 10 mm, plochy přes 1 m2</t>
  </si>
  <si>
    <t>bez podkladního lože, s jakoukoliv výplní spár</t>
  </si>
  <si>
    <t>978013121R00</t>
  </si>
  <si>
    <t>Otlučení omítek vápenných nebo vápenocementových vnitřních s vyškrabáním spár, s očištěním zdiva stěn, v rozsahu do 10 %</t>
  </si>
  <si>
    <t>978059531R00</t>
  </si>
  <si>
    <t>Odsekání a odebrání obkladů stěn z obkládaček vnitřních z jakýchkoliv materiálů, plochy přes 2 m2</t>
  </si>
  <si>
    <t>včetně otlučení podkladní omítky až na zdivo,</t>
  </si>
  <si>
    <t>"stěny" : 128,6</t>
  </si>
  <si>
    <t>"sloupy" : 48,4</t>
  </si>
  <si>
    <t>999281145R00</t>
  </si>
  <si>
    <t>Přesun hmot pro opravy a údržbu objektů pro opravy a údržbu dosavadních objektů včetně vnějších plášťů  výšky do 6 m, nošením</t>
  </si>
  <si>
    <t>t</t>
  </si>
  <si>
    <t>Přesun hmot</t>
  </si>
  <si>
    <t>POL7_</t>
  </si>
  <si>
    <t>oborů 801, 803, 811 a 812</t>
  </si>
  <si>
    <t>713131614R00</t>
  </si>
  <si>
    <t>Izolace tepelná vnitřních stěn na tmel, z pórobetonových desek, tloušťky 80 mm</t>
  </si>
  <si>
    <t>800-713</t>
  </si>
  <si>
    <t>Očištění povrchu stěny od prachu, nařezání izolačních desek na požadovaný rozměr, dodávka a nanesení lepicího tmelu, dodávka a osazení desek.</t>
  </si>
  <si>
    <t>chodba na zaoblení sloupů : 30,3</t>
  </si>
  <si>
    <t>998713201R00</t>
  </si>
  <si>
    <t>Přesun hmot pro izolace tepelné v objektech výšky do 6 m</t>
  </si>
  <si>
    <t>50 m vodorovně</t>
  </si>
  <si>
    <t>766670021R00</t>
  </si>
  <si>
    <t xml:space="preserve">Doplňky ke dveřním křídlům - montáž </t>
  </si>
  <si>
    <t>kus</t>
  </si>
  <si>
    <t>800-766</t>
  </si>
  <si>
    <t xml:space="preserve">Pohled A : </t>
  </si>
  <si>
    <t>"dveře: 1000x2000 mm" : 1</t>
  </si>
  <si>
    <t xml:space="preserve">Pohled C : </t>
  </si>
  <si>
    <t>"dveře: 900x2000 mm" : 2</t>
  </si>
  <si>
    <t xml:space="preserve">Pohled D : </t>
  </si>
  <si>
    <t>"dveře: 1000x2000 mm" : 5</t>
  </si>
  <si>
    <t>"dveře: 900x2000 mm" : 1</t>
  </si>
  <si>
    <t xml:space="preserve">Pohled G : </t>
  </si>
  <si>
    <t xml:space="preserve">Pohled J : </t>
  </si>
  <si>
    <t>54914629R</t>
  </si>
  <si>
    <t>kování interiérové kliky se štíty pro klíč; povrch - kliky pochromované TiN (zlatá); povrch - štíty leštěná nerez TiN (zlatá)</t>
  </si>
  <si>
    <t>SPCM</t>
  </si>
  <si>
    <t>Specifikace</t>
  </si>
  <si>
    <t>POL3_</t>
  </si>
  <si>
    <t>Odkaz na mn. položky pořadí 19 : 11,00000</t>
  </si>
  <si>
    <t>998766201R00</t>
  </si>
  <si>
    <t>Přesun hmot pro konstrukce truhlářské v objektech výšky do 6 m</t>
  </si>
  <si>
    <t>767.1</t>
  </si>
  <si>
    <t>Repase dvířek hydrantové skříně (Pohled A)</t>
  </si>
  <si>
    <t>767.2</t>
  </si>
  <si>
    <t>Tabulka na dveře</t>
  </si>
  <si>
    <t>dle návrhu a výkresu  Pohledy č. 5.01 : 11</t>
  </si>
  <si>
    <t>998767201R00</t>
  </si>
  <si>
    <t>Přesun hmot pro kovové stavební doplňk. konstrukce v objektech výšky do 6 m</t>
  </si>
  <si>
    <t>800-767</t>
  </si>
  <si>
    <t>776101101R00</t>
  </si>
  <si>
    <t>Přípravné práce vysávání povlakových podlah průmyslovým vysavačem</t>
  </si>
  <si>
    <t>800-775</t>
  </si>
  <si>
    <t>položky neobsahují žádný materiál</t>
  </si>
  <si>
    <t>776101121R00</t>
  </si>
  <si>
    <t>Přípravné práce penetrace podkladu</t>
  </si>
  <si>
    <t>Odkaz na mn. položky pořadí 25 : 273,57000</t>
  </si>
  <si>
    <t>776421300R00</t>
  </si>
  <si>
    <t>Lepení soklíků PVC a napojení krytiny na stěnu ukončení krytiny u stěny fabionem do v. 100 mm</t>
  </si>
  <si>
    <t>Včetně vytažení a nalepení povlakové krytiny na stěnu. Bez dodávky fabionového profilu.</t>
  </si>
  <si>
    <t>165,8</t>
  </si>
  <si>
    <t>776511810RT3</t>
  </si>
  <si>
    <t>Odstranění povlakových podlah z nášlapné plochy lepených, bez podložky, z ploch do 10 m2</t>
  </si>
  <si>
    <t>Odstranění stávajícího koberce : 7,4</t>
  </si>
  <si>
    <t>776521100R00</t>
  </si>
  <si>
    <t xml:space="preserve">Lepení povlakových podlah z plastů  ve formě pásů z PVC, montáž,  </t>
  </si>
  <si>
    <t>Odkaz na mn. položky pořadí 26 : 273,57000</t>
  </si>
  <si>
    <t>776591000RT1</t>
  </si>
  <si>
    <t>Položení povlakových podlah ostatních lepení podlah speciálních pryžových z pásů</t>
  </si>
  <si>
    <t>vstupní rohož : 3</t>
  </si>
  <si>
    <t>776981112RU1</t>
  </si>
  <si>
    <t>Přechodové, krycí a ukončující podlahové profily přechodová lišta, stejná výška podlahoviny, eloxovaný hliník, upevnění vruty s hmoždinkami,  , šířka profilu 30 mm</t>
  </si>
  <si>
    <t>25,7</t>
  </si>
  <si>
    <t>776994111RT1</t>
  </si>
  <si>
    <t>Ostatní práce svařování povlakových podlah  z pásů nebo čtverců</t>
  </si>
  <si>
    <t>268</t>
  </si>
  <si>
    <t>776.1</t>
  </si>
  <si>
    <t>Příplatek za řezání a kombinace dvou barev intarzie vinyl</t>
  </si>
  <si>
    <t>776.2</t>
  </si>
  <si>
    <t>D+M dilačního Al profilu v podlaze pro vinyl</t>
  </si>
  <si>
    <t>3,15*11*1,2</t>
  </si>
  <si>
    <t>284.1</t>
  </si>
  <si>
    <t>Plastový fabionový a krycí profil 2 v 1 výšky 100 mm</t>
  </si>
  <si>
    <t>Odkaz na mn. položky pořadí 27 : 165,80000*1,1</t>
  </si>
  <si>
    <t>28412303R</t>
  </si>
  <si>
    <t>Krytina podlahová vinylová homogenní; role; tl = 2,00 mm; povrchová úprava: PUR; zatížení: 34, 43; protiskluznost: R9; trvalá deformace do 0,10 mm; rozměrová stálost do 0,40 %; RtF: Bfl; - s1</t>
  </si>
  <si>
    <t>"šedá"  LICHEN : 290</t>
  </si>
  <si>
    <t>"barevná" GREEN : 130</t>
  </si>
  <si>
    <t>69742504R</t>
  </si>
  <si>
    <t>Zóna čisticí textilní PA; spodní strana: PVC; v = 9 mm; RtF: Bfl; - s1</t>
  </si>
  <si>
    <t>POL3_0</t>
  </si>
  <si>
    <t xml:space="preserve">3*1,1 'Přepočtené koeficientem množství : </t>
  </si>
  <si>
    <t>3,3</t>
  </si>
  <si>
    <t>998776201R00</t>
  </si>
  <si>
    <t>Přesun hmot pro podlahy povlakové v objektech výšky do 6 m</t>
  </si>
  <si>
    <t>vodorovně do 50 m</t>
  </si>
  <si>
    <t>783201821R00</t>
  </si>
  <si>
    <t>Odstranění nátěrů z kovových doplňk.konstrukcí opálením nebo oklepáním</t>
  </si>
  <si>
    <t>800-783</t>
  </si>
  <si>
    <t>Odstranění stávajícího nátěru radiátorů : 2,0*0,6*2*10</t>
  </si>
  <si>
    <t>783324340R00</t>
  </si>
  <si>
    <t>Nátěry otopných těles syntetické litinových radiátorů, základní + dvojnásobné s 2x emailováním</t>
  </si>
  <si>
    <t>Odkaz na mn. položky pořadí 39 : 24,00000</t>
  </si>
  <si>
    <t>783602823R00</t>
  </si>
  <si>
    <t>Odstranění starých nátěrů z truhlářských výrobků opálením s obroušením, dveří a zárubní</t>
  </si>
  <si>
    <t>"dveře: 1000x2000 mm" 1 : 1,1*2,05*2*1</t>
  </si>
  <si>
    <t>"dveře: 900x2000 mm" 2 : 1,0*2,05*2*2</t>
  </si>
  <si>
    <t>"dveře: 1000x2000 mm" 5 : 1,1*2,05*2*5</t>
  </si>
  <si>
    <t>"dveře: 900x2000 mm" 1 : 1,0*2,05*2*1</t>
  </si>
  <si>
    <t>783624200R00</t>
  </si>
  <si>
    <t>Nátěry truhlářských výrobků syntetické na vzduchu schnoucí, dvojnásobné + 1x email + 1x tmel</t>
  </si>
  <si>
    <t>včetně montáže, dodávkya demontáže lešení.</t>
  </si>
  <si>
    <t xml:space="preserve">Nový nátěr dveří + nátěr zárubně, barevnost - blížící se RAL 6003 olivově zelená : </t>
  </si>
  <si>
    <t>784402801R00</t>
  </si>
  <si>
    <t>Odstranění maleb oškrabáním, v místnostech do 3,8 m</t>
  </si>
  <si>
    <t>800-784</t>
  </si>
  <si>
    <t>784121101R00</t>
  </si>
  <si>
    <t>Příprava povrchu Penetrace (napouštění) podkladu akrylát, jednonásobná</t>
  </si>
  <si>
    <t>"plocha nové omítky" : 203,4</t>
  </si>
  <si>
    <t>"plocha nové omítky" : 16,8</t>
  </si>
  <si>
    <t>"plocha nové omítky" : 16,4</t>
  </si>
  <si>
    <t>strop : 234,9</t>
  </si>
  <si>
    <t>784125422R00</t>
  </si>
  <si>
    <t>Malby z malířských směsí omyvatelných,  , barevné, dvojnásobné</t>
  </si>
  <si>
    <t>Odkaz na mn. položky pořadí 44 : 471,50000</t>
  </si>
  <si>
    <t>784011221RT2</t>
  </si>
  <si>
    <t>Ostatní práce zakrytí předmětů,  , včetně dodávky fólie tl. 0,04 mm</t>
  </si>
  <si>
    <t>plocha oken + skleněných dveří : 92,4</t>
  </si>
  <si>
    <t>plocha interiérových dveří : 19,4</t>
  </si>
  <si>
    <t>plocha radiátorů : 2,0*0,6*10</t>
  </si>
  <si>
    <t>784011222RT2</t>
  </si>
  <si>
    <t>Ostatní práce zakrytí podlah,  , včetně papírové lepenky</t>
  </si>
  <si>
    <t>234,9</t>
  </si>
  <si>
    <t>979081111R00</t>
  </si>
  <si>
    <t>Odvoz suti a vybouraných hmot na skládku do 1 km</t>
  </si>
  <si>
    <t>Přesun suti</t>
  </si>
  <si>
    <t>POL8_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</si>
  <si>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</si>
  <si>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</si>
  <si>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</si>
  <si>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</si>
  <si>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</si>
  <si>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</si>
  <si>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</si>
  <si>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POL8_1</t>
  </si>
  <si>
    <t>979990163R00</t>
  </si>
  <si>
    <t>Poplatek za uložení, plast+sklo,  , skupina 17 09 04 z Katalogu odpadů</t>
  </si>
  <si>
    <t>kategorie 17 09 04 smíšené stavební a demoliční odpady</t>
  </si>
  <si>
    <t>005121 R</t>
  </si>
  <si>
    <t>Zařízení staveniště</t>
  </si>
  <si>
    <t>Soubor</t>
  </si>
  <si>
    <t>VRN</t>
  </si>
  <si>
    <t>POL99_2</t>
  </si>
  <si>
    <t>Veškeré náklady spojené s vybudováním, provozem a odstraněním zařízení staveniště.</t>
  </si>
  <si>
    <t>005124010R</t>
  </si>
  <si>
    <t>Koordinační činnost</t>
  </si>
  <si>
    <t>Koordinace stavebních a technologických dodávek stavby.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</si>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</sst>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18" xfId="0" applyNumberFormat="1" applyFont="1" applyBorder="1" applyAlignment="1">
      <alignment vertical="top" wrapText="1"/>
    </xf>
    <xf numFmtId="165" fontId="16" fillId="4" borderId="0" xfId="0" applyNumberFormat="1" applyFont="1" applyFill="1" applyBorder="1" applyAlignment="1" applyProtection="1">
      <alignment vertical="top" shrinkToFit="1"/>
      <protection locked="0"/>
    </xf>
    <xf numFmtId="49" fontId="16" fillId="4" borderId="0" xfId="0" applyNumberFormat="1" applyFont="1" applyFill="1" applyBorder="1" applyAlignment="1" applyProtection="1">
      <alignment vertical="top"/>
      <protection locked="0"/>
    </xf>
    <xf numFmtId="0" fontId="18" fillId="0" borderId="0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0" fontId="18" fillId="0" borderId="18" xfId="0" applyNumberFormat="1" applyFont="1" applyBorder="1" applyAlignment="1">
      <alignment vertical="top" wrapText="1"/>
    </xf>
    <xf numFmtId="0" fontId="16" fillId="0" borderId="0" xfId="0" applyNumberFormat="1" applyFont="1" applyBorder="1" applyAlignment="1">
      <alignment vertical="top" wrapText="1"/>
    </xf>
    <xf numFmtId="49" fontId="16" fillId="4" borderId="18" xfId="0" applyNumberFormat="1" applyFont="1" applyFill="1" applyBorder="1" applyAlignment="1" applyProtection="1">
      <alignment vertical="top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4" borderId="0" xfId="0" applyNumberFormat="1" applyFont="1" applyFill="1" applyBorder="1" applyAlignment="1" applyProtection="1">
      <alignment horizontal="left" vertical="top" wrapText="1"/>
      <protection locked="0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horizontal="left" vertical="top" wrapText="1"/>
    </xf>
    <xf numFmtId="49" fontId="16" fillId="4" borderId="18" xfId="0" applyNumberFormat="1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password="C71F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1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47</v>
      </c>
      <c r="C3" s="112"/>
      <c r="D3" s="118" t="s">
        <v>45</v>
      </c>
      <c r="E3" s="119" t="s">
        <v>46</v>
      </c>
      <c r="F3" s="120"/>
      <c r="G3" s="120"/>
      <c r="H3" s="120"/>
      <c r="I3" s="120"/>
      <c r="J3" s="121"/>
    </row>
    <row r="4" spans="1:15" ht="23.25" customHeight="1" x14ac:dyDescent="0.2">
      <c r="A4" s="108">
        <v>1402</v>
      </c>
      <c r="B4" s="122" t="s">
        <v>48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42</v>
      </c>
      <c r="D5" s="128" t="s">
        <v>51</v>
      </c>
      <c r="E5" s="91"/>
      <c r="F5" s="91"/>
      <c r="G5" s="91"/>
      <c r="H5" s="18" t="s">
        <v>40</v>
      </c>
      <c r="I5" s="130" t="s">
        <v>55</v>
      </c>
      <c r="J5" s="8"/>
    </row>
    <row r="6" spans="1:15" ht="15.75" customHeight="1" x14ac:dyDescent="0.2">
      <c r="A6" s="2"/>
      <c r="B6" s="28"/>
      <c r="C6" s="55"/>
      <c r="D6" s="110" t="s">
        <v>52</v>
      </c>
      <c r="E6" s="92"/>
      <c r="F6" s="92"/>
      <c r="G6" s="92"/>
      <c r="H6" s="18" t="s">
        <v>34</v>
      </c>
      <c r="I6" s="130" t="s">
        <v>56</v>
      </c>
      <c r="J6" s="8"/>
    </row>
    <row r="7" spans="1:15" ht="15.75" customHeight="1" x14ac:dyDescent="0.2">
      <c r="A7" s="2"/>
      <c r="B7" s="29"/>
      <c r="C7" s="56"/>
      <c r="D7" s="109" t="s">
        <v>54</v>
      </c>
      <c r="E7" s="129" t="s">
        <v>53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">
      <c r="A16" s="198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SUMIF(F53:F67,A16,I53:I67)+SUMIF(F53:F67,"PSU",I53:I67)</f>
        <v>0</v>
      </c>
      <c r="J16" s="85"/>
    </row>
    <row r="17" spans="1:10" ht="23.25" customHeight="1" x14ac:dyDescent="0.2">
      <c r="A17" s="198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SUMIF(F53:F67,A17,I53:I67)</f>
        <v>0</v>
      </c>
      <c r="J17" s="85"/>
    </row>
    <row r="18" spans="1:10" ht="23.25" customHeight="1" x14ac:dyDescent="0.2">
      <c r="A18" s="198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SUMIF(F53:F67,A18,I53:I67)</f>
        <v>0</v>
      </c>
      <c r="J18" s="85"/>
    </row>
    <row r="19" spans="1:10" ht="23.25" customHeight="1" x14ac:dyDescent="0.2">
      <c r="A19" s="198" t="s">
        <v>98</v>
      </c>
      <c r="B19" s="38" t="s">
        <v>27</v>
      </c>
      <c r="C19" s="62"/>
      <c r="D19" s="63"/>
      <c r="E19" s="83"/>
      <c r="F19" s="84"/>
      <c r="G19" s="83"/>
      <c r="H19" s="84"/>
      <c r="I19" s="83">
        <f>SUMIF(F53:F67,A19,I53:I67)</f>
        <v>0</v>
      </c>
      <c r="J19" s="85"/>
    </row>
    <row r="20" spans="1:10" ht="23.25" customHeight="1" x14ac:dyDescent="0.2">
      <c r="A20" s="198" t="s">
        <v>99</v>
      </c>
      <c r="B20" s="38" t="s">
        <v>28</v>
      </c>
      <c r="C20" s="62"/>
      <c r="D20" s="63"/>
      <c r="E20" s="83"/>
      <c r="F20" s="84"/>
      <c r="G20" s="83"/>
      <c r="H20" s="84"/>
      <c r="I20" s="83">
        <f>SUMIF(F53:F67,A20,I53:I67)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5">
        <f>IF(A24&gt;50, ROUNDUP(A23, 0), ROUNDDOWN(A23, 0))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IF(A26&gt;50, ROUNDUP(A25, 0), ROUNDDOWN(A25, 0))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7" t="s">
        <v>23</v>
      </c>
      <c r="C28" s="168"/>
      <c r="D28" s="168"/>
      <c r="E28" s="169"/>
      <c r="F28" s="170"/>
      <c r="G28" s="171">
        <f>ZakladDPHSniVypocet+ZakladDPHZaklVypocet</f>
        <v>0</v>
      </c>
      <c r="H28" s="171"/>
      <c r="I28" s="171"/>
      <c r="J28" s="172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7" t="s">
        <v>35</v>
      </c>
      <c r="C29" s="173"/>
      <c r="D29" s="173"/>
      <c r="E29" s="173"/>
      <c r="F29" s="174"/>
      <c r="G29" s="175">
        <f>IF(A29&gt;50, ROUNDUP(A27, 0), ROUNDDOWN(A27, 0))</f>
        <v>0</v>
      </c>
      <c r="H29" s="175"/>
      <c r="I29" s="175"/>
      <c r="J29" s="176" t="s">
        <v>60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9" t="s">
        <v>16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2">
      <c r="A38" s="138" t="s">
        <v>37</v>
      </c>
      <c r="B38" s="143" t="s">
        <v>17</v>
      </c>
      <c r="C38" s="144" t="s">
        <v>5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18</v>
      </c>
      <c r="I38" s="146" t="s">
        <v>1</v>
      </c>
      <c r="J38" s="147" t="s">
        <v>0</v>
      </c>
    </row>
    <row r="39" spans="1:10" ht="25.5" hidden="1" customHeight="1" x14ac:dyDescent="0.2">
      <c r="A39" s="138">
        <v>1</v>
      </c>
      <c r="B39" s="148" t="s">
        <v>57</v>
      </c>
      <c r="C39" s="149"/>
      <c r="D39" s="149"/>
      <c r="E39" s="149"/>
      <c r="F39" s="150">
        <f>'01 1 Pol'!AE280</f>
        <v>0</v>
      </c>
      <c r="G39" s="151">
        <f>'01 1 Pol'!AF280</f>
        <v>0</v>
      </c>
      <c r="H39" s="152">
        <f>(F39*SazbaDPH1/100)+(G39*SazbaDPH2/100)</f>
        <v>0</v>
      </c>
      <c r="I39" s="152">
        <f>F39+G39+H39</f>
        <v>0</v>
      </c>
      <c r="J39" s="153" t="str">
        <f>IF(CenaCelkemVypocet=0,"",I39/CenaCelkemVypocet*100)</f>
        <v/>
      </c>
    </row>
    <row r="40" spans="1:10" ht="25.5" hidden="1" customHeight="1" x14ac:dyDescent="0.2">
      <c r="A40" s="138">
        <v>2</v>
      </c>
      <c r="B40" s="154"/>
      <c r="C40" s="155" t="s">
        <v>58</v>
      </c>
      <c r="D40" s="155"/>
      <c r="E40" s="155"/>
      <c r="F40" s="156"/>
      <c r="G40" s="157"/>
      <c r="H40" s="157">
        <f>(F40*SazbaDPH1/100)+(G40*SazbaDPH2/100)</f>
        <v>0</v>
      </c>
      <c r="I40" s="157"/>
      <c r="J40" s="158"/>
    </row>
    <row r="41" spans="1:10" ht="25.5" hidden="1" customHeight="1" x14ac:dyDescent="0.2">
      <c r="A41" s="138">
        <v>2</v>
      </c>
      <c r="B41" s="154" t="s">
        <v>45</v>
      </c>
      <c r="C41" s="155" t="s">
        <v>46</v>
      </c>
      <c r="D41" s="155"/>
      <c r="E41" s="155"/>
      <c r="F41" s="156">
        <f>'01 1 Pol'!AE280</f>
        <v>0</v>
      </c>
      <c r="G41" s="157">
        <f>'01 1 Pol'!AF280</f>
        <v>0</v>
      </c>
      <c r="H41" s="157">
        <f>(F41*SazbaDPH1/100)+(G41*SazbaDPH2/100)</f>
        <v>0</v>
      </c>
      <c r="I41" s="157">
        <f>F41+G41+H41</f>
        <v>0</v>
      </c>
      <c r="J41" s="158" t="str">
        <f>IF(CenaCelkemVypocet=0,"",I41/CenaCelkemVypocet*100)</f>
        <v/>
      </c>
    </row>
    <row r="42" spans="1:10" ht="25.5" hidden="1" customHeight="1" x14ac:dyDescent="0.2">
      <c r="A42" s="138">
        <v>3</v>
      </c>
      <c r="B42" s="159" t="s">
        <v>43</v>
      </c>
      <c r="C42" s="149" t="s">
        <v>44</v>
      </c>
      <c r="D42" s="149"/>
      <c r="E42" s="149"/>
      <c r="F42" s="160">
        <f>'01 1 Pol'!AE280</f>
        <v>0</v>
      </c>
      <c r="G42" s="152">
        <f>'01 1 Pol'!AF280</f>
        <v>0</v>
      </c>
      <c r="H42" s="152">
        <f>(F42*SazbaDPH1/100)+(G42*SazbaDPH2/100)</f>
        <v>0</v>
      </c>
      <c r="I42" s="152">
        <f>F42+G42+H42</f>
        <v>0</v>
      </c>
      <c r="J42" s="153" t="str">
        <f>IF(CenaCelkemVypocet=0,"",I42/CenaCelkemVypocet*100)</f>
        <v/>
      </c>
    </row>
    <row r="43" spans="1:10" ht="25.5" hidden="1" customHeight="1" x14ac:dyDescent="0.2">
      <c r="A43" s="138"/>
      <c r="B43" s="161" t="s">
        <v>59</v>
      </c>
      <c r="C43" s="162"/>
      <c r="D43" s="162"/>
      <c r="E43" s="163"/>
      <c r="F43" s="164">
        <f>SUMIF(A39:A42,"=1",F39:F42)</f>
        <v>0</v>
      </c>
      <c r="G43" s="165">
        <f>SUMIF(A39:A42,"=1",G39:G42)</f>
        <v>0</v>
      </c>
      <c r="H43" s="165">
        <f>SUMIF(A39:A42,"=1",H39:H42)</f>
        <v>0</v>
      </c>
      <c r="I43" s="165">
        <f>SUMIF(A39:A42,"=1",I39:I42)</f>
        <v>0</v>
      </c>
      <c r="J43" s="166">
        <f>SUMIF(A39:A42,"=1",J39:J42)</f>
        <v>0</v>
      </c>
    </row>
    <row r="45" spans="1:10" x14ac:dyDescent="0.2">
      <c r="A45" t="s">
        <v>61</v>
      </c>
      <c r="B45" t="s">
        <v>62</v>
      </c>
    </row>
    <row r="46" spans="1:10" x14ac:dyDescent="0.2">
      <c r="A46" t="s">
        <v>63</v>
      </c>
      <c r="B46" t="s">
        <v>64</v>
      </c>
    </row>
    <row r="47" spans="1:10" x14ac:dyDescent="0.2">
      <c r="A47" t="s">
        <v>65</v>
      </c>
      <c r="B47" t="s">
        <v>66</v>
      </c>
    </row>
    <row r="50" spans="1:10" ht="15.75" x14ac:dyDescent="0.25">
      <c r="B50" s="177" t="s">
        <v>67</v>
      </c>
    </row>
    <row r="52" spans="1:10" ht="25.5" customHeight="1" x14ac:dyDescent="0.2">
      <c r="A52" s="179"/>
      <c r="B52" s="182" t="s">
        <v>17</v>
      </c>
      <c r="C52" s="182" t="s">
        <v>5</v>
      </c>
      <c r="D52" s="183"/>
      <c r="E52" s="183"/>
      <c r="F52" s="184" t="s">
        <v>68</v>
      </c>
      <c r="G52" s="184"/>
      <c r="H52" s="184"/>
      <c r="I52" s="184" t="s">
        <v>29</v>
      </c>
      <c r="J52" s="184" t="s">
        <v>0</v>
      </c>
    </row>
    <row r="53" spans="1:10" ht="36.75" customHeight="1" x14ac:dyDescent="0.2">
      <c r="A53" s="180"/>
      <c r="B53" s="185" t="s">
        <v>69</v>
      </c>
      <c r="C53" s="186" t="s">
        <v>70</v>
      </c>
      <c r="D53" s="187"/>
      <c r="E53" s="187"/>
      <c r="F53" s="194" t="s">
        <v>24</v>
      </c>
      <c r="G53" s="195"/>
      <c r="H53" s="195"/>
      <c r="I53" s="195">
        <f>'01 1 Pol'!G8</f>
        <v>0</v>
      </c>
      <c r="J53" s="191" t="str">
        <f>IF(I68=0,"",I53/I68*100)</f>
        <v/>
      </c>
    </row>
    <row r="54" spans="1:10" ht="36.75" customHeight="1" x14ac:dyDescent="0.2">
      <c r="A54" s="180"/>
      <c r="B54" s="185" t="s">
        <v>71</v>
      </c>
      <c r="C54" s="186" t="s">
        <v>72</v>
      </c>
      <c r="D54" s="187"/>
      <c r="E54" s="187"/>
      <c r="F54" s="194" t="s">
        <v>24</v>
      </c>
      <c r="G54" s="195"/>
      <c r="H54" s="195"/>
      <c r="I54" s="195">
        <f>'01 1 Pol'!G27</f>
        <v>0</v>
      </c>
      <c r="J54" s="191" t="str">
        <f>IF(I68=0,"",I54/I68*100)</f>
        <v/>
      </c>
    </row>
    <row r="55" spans="1:10" ht="36.75" customHeight="1" x14ac:dyDescent="0.2">
      <c r="A55" s="180"/>
      <c r="B55" s="185" t="s">
        <v>73</v>
      </c>
      <c r="C55" s="186" t="s">
        <v>74</v>
      </c>
      <c r="D55" s="187"/>
      <c r="E55" s="187"/>
      <c r="F55" s="194" t="s">
        <v>24</v>
      </c>
      <c r="G55" s="195"/>
      <c r="H55" s="195"/>
      <c r="I55" s="195">
        <f>'01 1 Pol'!G59</f>
        <v>0</v>
      </c>
      <c r="J55" s="191" t="str">
        <f>IF(I68=0,"",I55/I68*100)</f>
        <v/>
      </c>
    </row>
    <row r="56" spans="1:10" ht="36.75" customHeight="1" x14ac:dyDescent="0.2">
      <c r="A56" s="180"/>
      <c r="B56" s="185" t="s">
        <v>75</v>
      </c>
      <c r="C56" s="186" t="s">
        <v>76</v>
      </c>
      <c r="D56" s="187"/>
      <c r="E56" s="187"/>
      <c r="F56" s="194" t="s">
        <v>24</v>
      </c>
      <c r="G56" s="195"/>
      <c r="H56" s="195"/>
      <c r="I56" s="195">
        <f>'01 1 Pol'!G68</f>
        <v>0</v>
      </c>
      <c r="J56" s="191" t="str">
        <f>IF(I68=0,"",I56/I68*100)</f>
        <v/>
      </c>
    </row>
    <row r="57" spans="1:10" ht="36.75" customHeight="1" x14ac:dyDescent="0.2">
      <c r="A57" s="180"/>
      <c r="B57" s="185" t="s">
        <v>77</v>
      </c>
      <c r="C57" s="186" t="s">
        <v>78</v>
      </c>
      <c r="D57" s="187"/>
      <c r="E57" s="187"/>
      <c r="F57" s="194" t="s">
        <v>24</v>
      </c>
      <c r="G57" s="195"/>
      <c r="H57" s="195"/>
      <c r="I57" s="195">
        <f>'01 1 Pol'!G72</f>
        <v>0</v>
      </c>
      <c r="J57" s="191" t="str">
        <f>IF(I68=0,"",I57/I68*100)</f>
        <v/>
      </c>
    </row>
    <row r="58" spans="1:10" ht="36.75" customHeight="1" x14ac:dyDescent="0.2">
      <c r="A58" s="180"/>
      <c r="B58" s="185" t="s">
        <v>79</v>
      </c>
      <c r="C58" s="186" t="s">
        <v>80</v>
      </c>
      <c r="D58" s="187"/>
      <c r="E58" s="187"/>
      <c r="F58" s="194" t="s">
        <v>24</v>
      </c>
      <c r="G58" s="195"/>
      <c r="H58" s="195"/>
      <c r="I58" s="195">
        <f>'01 1 Pol'!G76</f>
        <v>0</v>
      </c>
      <c r="J58" s="191" t="str">
        <f>IF(I68=0,"",I58/I68*100)</f>
        <v/>
      </c>
    </row>
    <row r="59" spans="1:10" ht="36.75" customHeight="1" x14ac:dyDescent="0.2">
      <c r="A59" s="180"/>
      <c r="B59" s="185" t="s">
        <v>81</v>
      </c>
      <c r="C59" s="186" t="s">
        <v>82</v>
      </c>
      <c r="D59" s="187"/>
      <c r="E59" s="187"/>
      <c r="F59" s="194" t="s">
        <v>24</v>
      </c>
      <c r="G59" s="195"/>
      <c r="H59" s="195"/>
      <c r="I59" s="195">
        <f>'01 1 Pol'!G103</f>
        <v>0</v>
      </c>
      <c r="J59" s="191" t="str">
        <f>IF(I68=0,"",I59/I68*100)</f>
        <v/>
      </c>
    </row>
    <row r="60" spans="1:10" ht="36.75" customHeight="1" x14ac:dyDescent="0.2">
      <c r="A60" s="180"/>
      <c r="B60" s="185" t="s">
        <v>83</v>
      </c>
      <c r="C60" s="186" t="s">
        <v>84</v>
      </c>
      <c r="D60" s="187"/>
      <c r="E60" s="187"/>
      <c r="F60" s="194" t="s">
        <v>25</v>
      </c>
      <c r="G60" s="195"/>
      <c r="H60" s="195"/>
      <c r="I60" s="195">
        <f>'01 1 Pol'!G107</f>
        <v>0</v>
      </c>
      <c r="J60" s="191" t="str">
        <f>IF(I68=0,"",I60/I68*100)</f>
        <v/>
      </c>
    </row>
    <row r="61" spans="1:10" ht="36.75" customHeight="1" x14ac:dyDescent="0.2">
      <c r="A61" s="180"/>
      <c r="B61" s="185" t="s">
        <v>85</v>
      </c>
      <c r="C61" s="186" t="s">
        <v>86</v>
      </c>
      <c r="D61" s="187"/>
      <c r="E61" s="187"/>
      <c r="F61" s="194" t="s">
        <v>25</v>
      </c>
      <c r="G61" s="195"/>
      <c r="H61" s="195"/>
      <c r="I61" s="195">
        <f>'01 1 Pol'!G115</f>
        <v>0</v>
      </c>
      <c r="J61" s="191" t="str">
        <f>IF(I68=0,"",I61/I68*100)</f>
        <v/>
      </c>
    </row>
    <row r="62" spans="1:10" ht="36.75" customHeight="1" x14ac:dyDescent="0.2">
      <c r="A62" s="180"/>
      <c r="B62" s="185" t="s">
        <v>87</v>
      </c>
      <c r="C62" s="186" t="s">
        <v>88</v>
      </c>
      <c r="D62" s="187"/>
      <c r="E62" s="187"/>
      <c r="F62" s="194" t="s">
        <v>25</v>
      </c>
      <c r="G62" s="195"/>
      <c r="H62" s="195"/>
      <c r="I62" s="195">
        <f>'01 1 Pol'!G135</f>
        <v>0</v>
      </c>
      <c r="J62" s="191" t="str">
        <f>IF(I68=0,"",I62/I68*100)</f>
        <v/>
      </c>
    </row>
    <row r="63" spans="1:10" ht="36.75" customHeight="1" x14ac:dyDescent="0.2">
      <c r="A63" s="180"/>
      <c r="B63" s="185" t="s">
        <v>89</v>
      </c>
      <c r="C63" s="186" t="s">
        <v>90</v>
      </c>
      <c r="D63" s="187"/>
      <c r="E63" s="187"/>
      <c r="F63" s="194" t="s">
        <v>25</v>
      </c>
      <c r="G63" s="195"/>
      <c r="H63" s="195"/>
      <c r="I63" s="195">
        <f>'01 1 Pol'!G145</f>
        <v>0</v>
      </c>
      <c r="J63" s="191" t="str">
        <f>IF(I68=0,"",I63/I68*100)</f>
        <v/>
      </c>
    </row>
    <row r="64" spans="1:10" ht="36.75" customHeight="1" x14ac:dyDescent="0.2">
      <c r="A64" s="180"/>
      <c r="B64" s="185" t="s">
        <v>91</v>
      </c>
      <c r="C64" s="186" t="s">
        <v>92</v>
      </c>
      <c r="D64" s="187"/>
      <c r="E64" s="187"/>
      <c r="F64" s="194" t="s">
        <v>25</v>
      </c>
      <c r="G64" s="195"/>
      <c r="H64" s="195"/>
      <c r="I64" s="195">
        <f>'01 1 Pol'!G193</f>
        <v>0</v>
      </c>
      <c r="J64" s="191" t="str">
        <f>IF(I68=0,"",I64/I68*100)</f>
        <v/>
      </c>
    </row>
    <row r="65" spans="1:10" ht="36.75" customHeight="1" x14ac:dyDescent="0.2">
      <c r="A65" s="180"/>
      <c r="B65" s="185" t="s">
        <v>93</v>
      </c>
      <c r="C65" s="186" t="s">
        <v>94</v>
      </c>
      <c r="D65" s="187"/>
      <c r="E65" s="187"/>
      <c r="F65" s="194" t="s">
        <v>25</v>
      </c>
      <c r="G65" s="195"/>
      <c r="H65" s="195"/>
      <c r="I65" s="195">
        <f>'01 1 Pol'!G228</f>
        <v>0</v>
      </c>
      <c r="J65" s="191" t="str">
        <f>IF(I68=0,"",I65/I68*100)</f>
        <v/>
      </c>
    </row>
    <row r="66" spans="1:10" ht="36.75" customHeight="1" x14ac:dyDescent="0.2">
      <c r="A66" s="180"/>
      <c r="B66" s="185" t="s">
        <v>95</v>
      </c>
      <c r="C66" s="186" t="s">
        <v>96</v>
      </c>
      <c r="D66" s="187"/>
      <c r="E66" s="187"/>
      <c r="F66" s="194" t="s">
        <v>97</v>
      </c>
      <c r="G66" s="195"/>
      <c r="H66" s="195"/>
      <c r="I66" s="195">
        <f>'01 1 Pol'!G257</f>
        <v>0</v>
      </c>
      <c r="J66" s="191" t="str">
        <f>IF(I68=0,"",I66/I68*100)</f>
        <v/>
      </c>
    </row>
    <row r="67" spans="1:10" ht="36.75" customHeight="1" x14ac:dyDescent="0.2">
      <c r="A67" s="180"/>
      <c r="B67" s="185" t="s">
        <v>98</v>
      </c>
      <c r="C67" s="186" t="s">
        <v>27</v>
      </c>
      <c r="D67" s="187"/>
      <c r="E67" s="187"/>
      <c r="F67" s="194" t="s">
        <v>98</v>
      </c>
      <c r="G67" s="195"/>
      <c r="H67" s="195"/>
      <c r="I67" s="195">
        <f>'01 1 Pol'!G270</f>
        <v>0</v>
      </c>
      <c r="J67" s="191" t="str">
        <f>IF(I68=0,"",I67/I68*100)</f>
        <v/>
      </c>
    </row>
    <row r="68" spans="1:10" ht="25.5" customHeight="1" x14ac:dyDescent="0.2">
      <c r="A68" s="181"/>
      <c r="B68" s="188" t="s">
        <v>1</v>
      </c>
      <c r="C68" s="189"/>
      <c r="D68" s="190"/>
      <c r="E68" s="190"/>
      <c r="F68" s="196"/>
      <c r="G68" s="197"/>
      <c r="H68" s="197"/>
      <c r="I68" s="197">
        <f>SUM(I53:I67)</f>
        <v>0</v>
      </c>
      <c r="J68" s="192">
        <f>SUM(J53:J67)</f>
        <v>0</v>
      </c>
    </row>
    <row r="69" spans="1:10" x14ac:dyDescent="0.2">
      <c r="F69" s="137"/>
      <c r="G69" s="137"/>
      <c r="H69" s="137"/>
      <c r="I69" s="137"/>
      <c r="J69" s="193"/>
    </row>
    <row r="70" spans="1:10" x14ac:dyDescent="0.2">
      <c r="F70" s="137"/>
      <c r="G70" s="137"/>
      <c r="H70" s="137"/>
      <c r="I70" s="137"/>
      <c r="J70" s="193"/>
    </row>
    <row r="71" spans="1:10" x14ac:dyDescent="0.2">
      <c r="F71" s="137"/>
      <c r="G71" s="137"/>
      <c r="H71" s="137"/>
      <c r="I71" s="137"/>
      <c r="J71" s="193"/>
    </row>
  </sheetData>
  <sheetProtection password="C71F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6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7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8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9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sheetProtection password="C71F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8" customWidth="1"/>
    <col min="3" max="3" width="63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9" t="s">
        <v>100</v>
      </c>
      <c r="B1" s="199"/>
      <c r="C1" s="199"/>
      <c r="D1" s="199"/>
      <c r="E1" s="199"/>
      <c r="F1" s="199"/>
      <c r="G1" s="199"/>
      <c r="AG1" t="s">
        <v>101</v>
      </c>
    </row>
    <row r="2" spans="1:60" ht="24.95" customHeight="1" x14ac:dyDescent="0.2">
      <c r="A2" s="200" t="s">
        <v>7</v>
      </c>
      <c r="B2" s="49" t="s">
        <v>49</v>
      </c>
      <c r="C2" s="203" t="s">
        <v>50</v>
      </c>
      <c r="D2" s="201"/>
      <c r="E2" s="201"/>
      <c r="F2" s="201"/>
      <c r="G2" s="202"/>
      <c r="AG2" t="s">
        <v>102</v>
      </c>
    </row>
    <row r="3" spans="1:60" ht="24.95" customHeight="1" x14ac:dyDescent="0.2">
      <c r="A3" s="200" t="s">
        <v>8</v>
      </c>
      <c r="B3" s="49" t="s">
        <v>45</v>
      </c>
      <c r="C3" s="203" t="s">
        <v>46</v>
      </c>
      <c r="D3" s="201"/>
      <c r="E3" s="201"/>
      <c r="F3" s="201"/>
      <c r="G3" s="202"/>
      <c r="AC3" s="178" t="s">
        <v>102</v>
      </c>
      <c r="AG3" t="s">
        <v>103</v>
      </c>
    </row>
    <row r="4" spans="1:60" ht="24.95" customHeight="1" x14ac:dyDescent="0.2">
      <c r="A4" s="204" t="s">
        <v>9</v>
      </c>
      <c r="B4" s="205" t="s">
        <v>43</v>
      </c>
      <c r="C4" s="206" t="s">
        <v>44</v>
      </c>
      <c r="D4" s="207"/>
      <c r="E4" s="207"/>
      <c r="F4" s="207"/>
      <c r="G4" s="208"/>
      <c r="AG4" t="s">
        <v>104</v>
      </c>
    </row>
    <row r="5" spans="1:60" x14ac:dyDescent="0.2">
      <c r="D5" s="10"/>
    </row>
    <row r="6" spans="1:60" ht="38.25" x14ac:dyDescent="0.2">
      <c r="A6" s="210" t="s">
        <v>105</v>
      </c>
      <c r="B6" s="212" t="s">
        <v>106</v>
      </c>
      <c r="C6" s="212" t="s">
        <v>107</v>
      </c>
      <c r="D6" s="211" t="s">
        <v>108</v>
      </c>
      <c r="E6" s="210" t="s">
        <v>109</v>
      </c>
      <c r="F6" s="209" t="s">
        <v>110</v>
      </c>
      <c r="G6" s="210" t="s">
        <v>29</v>
      </c>
      <c r="H6" s="213" t="s">
        <v>30</v>
      </c>
      <c r="I6" s="213" t="s">
        <v>111</v>
      </c>
      <c r="J6" s="213" t="s">
        <v>31</v>
      </c>
      <c r="K6" s="213" t="s">
        <v>112</v>
      </c>
      <c r="L6" s="213" t="s">
        <v>113</v>
      </c>
      <c r="M6" s="213" t="s">
        <v>114</v>
      </c>
      <c r="N6" s="213" t="s">
        <v>115</v>
      </c>
      <c r="O6" s="213" t="s">
        <v>116</v>
      </c>
      <c r="P6" s="213" t="s">
        <v>117</v>
      </c>
      <c r="Q6" s="213" t="s">
        <v>118</v>
      </c>
      <c r="R6" s="213" t="s">
        <v>119</v>
      </c>
      <c r="S6" s="213" t="s">
        <v>120</v>
      </c>
      <c r="T6" s="213" t="s">
        <v>121</v>
      </c>
      <c r="U6" s="213" t="s">
        <v>122</v>
      </c>
      <c r="V6" s="213" t="s">
        <v>123</v>
      </c>
      <c r="W6" s="213" t="s">
        <v>124</v>
      </c>
      <c r="X6" s="213" t="s">
        <v>125</v>
      </c>
      <c r="Y6" s="213" t="s">
        <v>126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">
      <c r="A8" s="230" t="s">
        <v>127</v>
      </c>
      <c r="B8" s="231" t="s">
        <v>69</v>
      </c>
      <c r="C8" s="252" t="s">
        <v>70</v>
      </c>
      <c r="D8" s="232"/>
      <c r="E8" s="233"/>
      <c r="F8" s="234"/>
      <c r="G8" s="234">
        <f>SUMIF(AG9:AG26,"&lt;&gt;NOR",G9:G26)</f>
        <v>0</v>
      </c>
      <c r="H8" s="234"/>
      <c r="I8" s="234">
        <f>SUM(I9:I26)</f>
        <v>0</v>
      </c>
      <c r="J8" s="234"/>
      <c r="K8" s="234">
        <f>SUM(K9:K26)</f>
        <v>0</v>
      </c>
      <c r="L8" s="234"/>
      <c r="M8" s="234">
        <f>SUM(M9:M26)</f>
        <v>0</v>
      </c>
      <c r="N8" s="233"/>
      <c r="O8" s="233">
        <f>SUM(O9:O26)</f>
        <v>3.65</v>
      </c>
      <c r="P8" s="233"/>
      <c r="Q8" s="233">
        <f>SUM(Q9:Q26)</f>
        <v>0</v>
      </c>
      <c r="R8" s="234"/>
      <c r="S8" s="234"/>
      <c r="T8" s="235"/>
      <c r="U8" s="229"/>
      <c r="V8" s="229">
        <f>SUM(V9:V26)</f>
        <v>120.66</v>
      </c>
      <c r="W8" s="229"/>
      <c r="X8" s="229"/>
      <c r="Y8" s="229"/>
      <c r="AG8" t="s">
        <v>128</v>
      </c>
    </row>
    <row r="9" spans="1:60" ht="22.5" outlineLevel="1" x14ac:dyDescent="0.2">
      <c r="A9" s="237">
        <v>1</v>
      </c>
      <c r="B9" s="238" t="s">
        <v>129</v>
      </c>
      <c r="C9" s="253" t="s">
        <v>130</v>
      </c>
      <c r="D9" s="239" t="s">
        <v>131</v>
      </c>
      <c r="E9" s="240">
        <v>143.1</v>
      </c>
      <c r="F9" s="241"/>
      <c r="G9" s="242">
        <f>ROUND(E9*F9,2)</f>
        <v>0</v>
      </c>
      <c r="H9" s="241"/>
      <c r="I9" s="242">
        <f>ROUND(E9*H9,2)</f>
        <v>0</v>
      </c>
      <c r="J9" s="241"/>
      <c r="K9" s="242">
        <f>ROUND(E9*J9,2)</f>
        <v>0</v>
      </c>
      <c r="L9" s="242">
        <v>21</v>
      </c>
      <c r="M9" s="242">
        <f>G9*(1+L9/100)</f>
        <v>0</v>
      </c>
      <c r="N9" s="240">
        <v>1.7500000000000002E-2</v>
      </c>
      <c r="O9" s="240">
        <f>ROUND(E9*N9,2)</f>
        <v>2.5</v>
      </c>
      <c r="P9" s="240">
        <v>0</v>
      </c>
      <c r="Q9" s="240">
        <f>ROUND(E9*P9,2)</f>
        <v>0</v>
      </c>
      <c r="R9" s="242" t="s">
        <v>132</v>
      </c>
      <c r="S9" s="242" t="s">
        <v>133</v>
      </c>
      <c r="T9" s="243" t="s">
        <v>133</v>
      </c>
      <c r="U9" s="225">
        <v>0.36</v>
      </c>
      <c r="V9" s="225">
        <f>ROUND(E9*U9,2)</f>
        <v>51.52</v>
      </c>
      <c r="W9" s="225"/>
      <c r="X9" s="225" t="s">
        <v>134</v>
      </c>
      <c r="Y9" s="225" t="s">
        <v>135</v>
      </c>
      <c r="Z9" s="214"/>
      <c r="AA9" s="214"/>
      <c r="AB9" s="214"/>
      <c r="AC9" s="214"/>
      <c r="AD9" s="214"/>
      <c r="AE9" s="214"/>
      <c r="AF9" s="214"/>
      <c r="AG9" s="214" t="s">
        <v>136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 x14ac:dyDescent="0.2">
      <c r="A10" s="221"/>
      <c r="B10" s="222"/>
      <c r="C10" s="254" t="s">
        <v>137</v>
      </c>
      <c r="D10" s="244"/>
      <c r="E10" s="244"/>
      <c r="F10" s="244"/>
      <c r="G10" s="244"/>
      <c r="H10" s="225"/>
      <c r="I10" s="225"/>
      <c r="J10" s="225"/>
      <c r="K10" s="225"/>
      <c r="L10" s="225"/>
      <c r="M10" s="225"/>
      <c r="N10" s="224"/>
      <c r="O10" s="224"/>
      <c r="P10" s="224"/>
      <c r="Q10" s="224"/>
      <c r="R10" s="225"/>
      <c r="S10" s="225"/>
      <c r="T10" s="225"/>
      <c r="U10" s="225"/>
      <c r="V10" s="225"/>
      <c r="W10" s="225"/>
      <c r="X10" s="225"/>
      <c r="Y10" s="225"/>
      <c r="Z10" s="214"/>
      <c r="AA10" s="214"/>
      <c r="AB10" s="214"/>
      <c r="AC10" s="214"/>
      <c r="AD10" s="214"/>
      <c r="AE10" s="214"/>
      <c r="AF10" s="214"/>
      <c r="AG10" s="214" t="s">
        <v>138</v>
      </c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2" x14ac:dyDescent="0.2">
      <c r="A11" s="221"/>
      <c r="B11" s="222"/>
      <c r="C11" s="255" t="s">
        <v>139</v>
      </c>
      <c r="D11" s="227"/>
      <c r="E11" s="228"/>
      <c r="F11" s="225"/>
      <c r="G11" s="225"/>
      <c r="H11" s="225"/>
      <c r="I11" s="225"/>
      <c r="J11" s="225"/>
      <c r="K11" s="225"/>
      <c r="L11" s="225"/>
      <c r="M11" s="225"/>
      <c r="N11" s="224"/>
      <c r="O11" s="224"/>
      <c r="P11" s="224"/>
      <c r="Q11" s="224"/>
      <c r="R11" s="225"/>
      <c r="S11" s="225"/>
      <c r="T11" s="225"/>
      <c r="U11" s="225"/>
      <c r="V11" s="225"/>
      <c r="W11" s="225"/>
      <c r="X11" s="225"/>
      <c r="Y11" s="225"/>
      <c r="Z11" s="214"/>
      <c r="AA11" s="214"/>
      <c r="AB11" s="214"/>
      <c r="AC11" s="214"/>
      <c r="AD11" s="214"/>
      <c r="AE11" s="214"/>
      <c r="AF11" s="214"/>
      <c r="AG11" s="214" t="s">
        <v>140</v>
      </c>
      <c r="AH11" s="214">
        <v>0</v>
      </c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3" x14ac:dyDescent="0.2">
      <c r="A12" s="221"/>
      <c r="B12" s="222"/>
      <c r="C12" s="255" t="s">
        <v>141</v>
      </c>
      <c r="D12" s="227"/>
      <c r="E12" s="228">
        <v>128.6</v>
      </c>
      <c r="F12" s="225"/>
      <c r="G12" s="225"/>
      <c r="H12" s="225"/>
      <c r="I12" s="225"/>
      <c r="J12" s="225"/>
      <c r="K12" s="225"/>
      <c r="L12" s="225"/>
      <c r="M12" s="225"/>
      <c r="N12" s="224"/>
      <c r="O12" s="224"/>
      <c r="P12" s="224"/>
      <c r="Q12" s="224"/>
      <c r="R12" s="225"/>
      <c r="S12" s="225"/>
      <c r="T12" s="225"/>
      <c r="U12" s="225"/>
      <c r="V12" s="225"/>
      <c r="W12" s="225"/>
      <c r="X12" s="225"/>
      <c r="Y12" s="225"/>
      <c r="Z12" s="214"/>
      <c r="AA12" s="214"/>
      <c r="AB12" s="214"/>
      <c r="AC12" s="214"/>
      <c r="AD12" s="214"/>
      <c r="AE12" s="214"/>
      <c r="AF12" s="214"/>
      <c r="AG12" s="214" t="s">
        <v>140</v>
      </c>
      <c r="AH12" s="214">
        <v>0</v>
      </c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3" x14ac:dyDescent="0.2">
      <c r="A13" s="221"/>
      <c r="B13" s="222"/>
      <c r="C13" s="255" t="s">
        <v>142</v>
      </c>
      <c r="D13" s="227"/>
      <c r="E13" s="228">
        <v>3.8</v>
      </c>
      <c r="F13" s="225"/>
      <c r="G13" s="225"/>
      <c r="H13" s="225"/>
      <c r="I13" s="225"/>
      <c r="J13" s="225"/>
      <c r="K13" s="225"/>
      <c r="L13" s="225"/>
      <c r="M13" s="225"/>
      <c r="N13" s="224"/>
      <c r="O13" s="224"/>
      <c r="P13" s="224"/>
      <c r="Q13" s="224"/>
      <c r="R13" s="225"/>
      <c r="S13" s="225"/>
      <c r="T13" s="225"/>
      <c r="U13" s="225"/>
      <c r="V13" s="225"/>
      <c r="W13" s="225"/>
      <c r="X13" s="225"/>
      <c r="Y13" s="225"/>
      <c r="Z13" s="214"/>
      <c r="AA13" s="214"/>
      <c r="AB13" s="214"/>
      <c r="AC13" s="214"/>
      <c r="AD13" s="214"/>
      <c r="AE13" s="214"/>
      <c r="AF13" s="214"/>
      <c r="AG13" s="214" t="s">
        <v>140</v>
      </c>
      <c r="AH13" s="214">
        <v>0</v>
      </c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3" x14ac:dyDescent="0.2">
      <c r="A14" s="221"/>
      <c r="B14" s="222"/>
      <c r="C14" s="255" t="s">
        <v>143</v>
      </c>
      <c r="D14" s="227"/>
      <c r="E14" s="228">
        <v>10.7</v>
      </c>
      <c r="F14" s="225"/>
      <c r="G14" s="225"/>
      <c r="H14" s="225"/>
      <c r="I14" s="225"/>
      <c r="J14" s="225"/>
      <c r="K14" s="225"/>
      <c r="L14" s="225"/>
      <c r="M14" s="225"/>
      <c r="N14" s="224"/>
      <c r="O14" s="224"/>
      <c r="P14" s="224"/>
      <c r="Q14" s="224"/>
      <c r="R14" s="225"/>
      <c r="S14" s="225"/>
      <c r="T14" s="225"/>
      <c r="U14" s="225"/>
      <c r="V14" s="225"/>
      <c r="W14" s="225"/>
      <c r="X14" s="225"/>
      <c r="Y14" s="225"/>
      <c r="Z14" s="214"/>
      <c r="AA14" s="214"/>
      <c r="AB14" s="214"/>
      <c r="AC14" s="214"/>
      <c r="AD14" s="214"/>
      <c r="AE14" s="214"/>
      <c r="AF14" s="214"/>
      <c r="AG14" s="214" t="s">
        <v>140</v>
      </c>
      <c r="AH14" s="214">
        <v>0</v>
      </c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2" x14ac:dyDescent="0.2">
      <c r="A15" s="221"/>
      <c r="B15" s="222"/>
      <c r="C15" s="256"/>
      <c r="D15" s="246"/>
      <c r="E15" s="246"/>
      <c r="F15" s="246"/>
      <c r="G15" s="246"/>
      <c r="H15" s="225"/>
      <c r="I15" s="225"/>
      <c r="J15" s="225"/>
      <c r="K15" s="225"/>
      <c r="L15" s="225"/>
      <c r="M15" s="225"/>
      <c r="N15" s="224"/>
      <c r="O15" s="224"/>
      <c r="P15" s="224"/>
      <c r="Q15" s="224"/>
      <c r="R15" s="225"/>
      <c r="S15" s="225"/>
      <c r="T15" s="225"/>
      <c r="U15" s="225"/>
      <c r="V15" s="225"/>
      <c r="W15" s="225"/>
      <c r="X15" s="225"/>
      <c r="Y15" s="225"/>
      <c r="Z15" s="214"/>
      <c r="AA15" s="214"/>
      <c r="AB15" s="214"/>
      <c r="AC15" s="214"/>
      <c r="AD15" s="214"/>
      <c r="AE15" s="214"/>
      <c r="AF15" s="214"/>
      <c r="AG15" s="214" t="s">
        <v>144</v>
      </c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ht="22.5" outlineLevel="1" x14ac:dyDescent="0.2">
      <c r="A16" s="237">
        <v>2</v>
      </c>
      <c r="B16" s="238" t="s">
        <v>145</v>
      </c>
      <c r="C16" s="253" t="s">
        <v>146</v>
      </c>
      <c r="D16" s="239" t="s">
        <v>131</v>
      </c>
      <c r="E16" s="240">
        <v>288.10000000000002</v>
      </c>
      <c r="F16" s="241"/>
      <c r="G16" s="242">
        <f>ROUND(E16*F16,2)</f>
        <v>0</v>
      </c>
      <c r="H16" s="241"/>
      <c r="I16" s="242">
        <f>ROUND(E16*H16,2)</f>
        <v>0</v>
      </c>
      <c r="J16" s="241"/>
      <c r="K16" s="242">
        <f>ROUND(E16*J16,2)</f>
        <v>0</v>
      </c>
      <c r="L16" s="242">
        <v>21</v>
      </c>
      <c r="M16" s="242">
        <f>G16*(1+L16/100)</f>
        <v>0</v>
      </c>
      <c r="N16" s="240">
        <v>4.0000000000000001E-3</v>
      </c>
      <c r="O16" s="240">
        <f>ROUND(E16*N16,2)</f>
        <v>1.1499999999999999</v>
      </c>
      <c r="P16" s="240">
        <v>0</v>
      </c>
      <c r="Q16" s="240">
        <f>ROUND(E16*P16,2)</f>
        <v>0</v>
      </c>
      <c r="R16" s="242" t="s">
        <v>132</v>
      </c>
      <c r="S16" s="242" t="s">
        <v>133</v>
      </c>
      <c r="T16" s="243" t="s">
        <v>133</v>
      </c>
      <c r="U16" s="225">
        <v>0.24</v>
      </c>
      <c r="V16" s="225">
        <f>ROUND(E16*U16,2)</f>
        <v>69.14</v>
      </c>
      <c r="W16" s="225"/>
      <c r="X16" s="225" t="s">
        <v>134</v>
      </c>
      <c r="Y16" s="225" t="s">
        <v>135</v>
      </c>
      <c r="Z16" s="214"/>
      <c r="AA16" s="214"/>
      <c r="AB16" s="214"/>
      <c r="AC16" s="214"/>
      <c r="AD16" s="214"/>
      <c r="AE16" s="214"/>
      <c r="AF16" s="214"/>
      <c r="AG16" s="214" t="s">
        <v>136</v>
      </c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2" x14ac:dyDescent="0.2">
      <c r="A17" s="221"/>
      <c r="B17" s="222"/>
      <c r="C17" s="254" t="s">
        <v>137</v>
      </c>
      <c r="D17" s="244"/>
      <c r="E17" s="244"/>
      <c r="F17" s="244"/>
      <c r="G17" s="244"/>
      <c r="H17" s="225"/>
      <c r="I17" s="225"/>
      <c r="J17" s="225"/>
      <c r="K17" s="225"/>
      <c r="L17" s="225"/>
      <c r="M17" s="225"/>
      <c r="N17" s="224"/>
      <c r="O17" s="224"/>
      <c r="P17" s="224"/>
      <c r="Q17" s="224"/>
      <c r="R17" s="225"/>
      <c r="S17" s="225"/>
      <c r="T17" s="225"/>
      <c r="U17" s="225"/>
      <c r="V17" s="225"/>
      <c r="W17" s="225"/>
      <c r="X17" s="225"/>
      <c r="Y17" s="225"/>
      <c r="Z17" s="214"/>
      <c r="AA17" s="214"/>
      <c r="AB17" s="214"/>
      <c r="AC17" s="214"/>
      <c r="AD17" s="214"/>
      <c r="AE17" s="214"/>
      <c r="AF17" s="214"/>
      <c r="AG17" s="214" t="s">
        <v>138</v>
      </c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2" x14ac:dyDescent="0.2">
      <c r="A18" s="221"/>
      <c r="B18" s="222"/>
      <c r="C18" s="255" t="s">
        <v>147</v>
      </c>
      <c r="D18" s="227"/>
      <c r="E18" s="228">
        <v>143.1</v>
      </c>
      <c r="F18" s="225"/>
      <c r="G18" s="225"/>
      <c r="H18" s="225"/>
      <c r="I18" s="225"/>
      <c r="J18" s="225"/>
      <c r="K18" s="225"/>
      <c r="L18" s="225"/>
      <c r="M18" s="225"/>
      <c r="N18" s="224"/>
      <c r="O18" s="224"/>
      <c r="P18" s="224"/>
      <c r="Q18" s="224"/>
      <c r="R18" s="225"/>
      <c r="S18" s="225"/>
      <c r="T18" s="225"/>
      <c r="U18" s="225"/>
      <c r="V18" s="225"/>
      <c r="W18" s="225"/>
      <c r="X18" s="225"/>
      <c r="Y18" s="225"/>
      <c r="Z18" s="214"/>
      <c r="AA18" s="214"/>
      <c r="AB18" s="214"/>
      <c r="AC18" s="214"/>
      <c r="AD18" s="214"/>
      <c r="AE18" s="214"/>
      <c r="AF18" s="214"/>
      <c r="AG18" s="214" t="s">
        <v>140</v>
      </c>
      <c r="AH18" s="214">
        <v>5</v>
      </c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3" x14ac:dyDescent="0.2">
      <c r="A19" s="221"/>
      <c r="B19" s="222"/>
      <c r="C19" s="255" t="s">
        <v>148</v>
      </c>
      <c r="D19" s="227"/>
      <c r="E19" s="228"/>
      <c r="F19" s="225"/>
      <c r="G19" s="225"/>
      <c r="H19" s="225"/>
      <c r="I19" s="225"/>
      <c r="J19" s="225"/>
      <c r="K19" s="225"/>
      <c r="L19" s="225"/>
      <c r="M19" s="225"/>
      <c r="N19" s="224"/>
      <c r="O19" s="224"/>
      <c r="P19" s="224"/>
      <c r="Q19" s="224"/>
      <c r="R19" s="225"/>
      <c r="S19" s="225"/>
      <c r="T19" s="225"/>
      <c r="U19" s="225"/>
      <c r="V19" s="225"/>
      <c r="W19" s="225"/>
      <c r="X19" s="225"/>
      <c r="Y19" s="225"/>
      <c r="Z19" s="214"/>
      <c r="AA19" s="214"/>
      <c r="AB19" s="214"/>
      <c r="AC19" s="214"/>
      <c r="AD19" s="214"/>
      <c r="AE19" s="214"/>
      <c r="AF19" s="214"/>
      <c r="AG19" s="214" t="s">
        <v>140</v>
      </c>
      <c r="AH19" s="214">
        <v>0</v>
      </c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3" x14ac:dyDescent="0.2">
      <c r="A20" s="221"/>
      <c r="B20" s="222"/>
      <c r="C20" s="255" t="s">
        <v>149</v>
      </c>
      <c r="D20" s="227"/>
      <c r="E20" s="228">
        <v>74.8</v>
      </c>
      <c r="F20" s="225"/>
      <c r="G20" s="225"/>
      <c r="H20" s="225"/>
      <c r="I20" s="225"/>
      <c r="J20" s="225"/>
      <c r="K20" s="225"/>
      <c r="L20" s="225"/>
      <c r="M20" s="225"/>
      <c r="N20" s="224"/>
      <c r="O20" s="224"/>
      <c r="P20" s="224"/>
      <c r="Q20" s="224"/>
      <c r="R20" s="225"/>
      <c r="S20" s="225"/>
      <c r="T20" s="225"/>
      <c r="U20" s="225"/>
      <c r="V20" s="225"/>
      <c r="W20" s="225"/>
      <c r="X20" s="225"/>
      <c r="Y20" s="225"/>
      <c r="Z20" s="214"/>
      <c r="AA20" s="214"/>
      <c r="AB20" s="214"/>
      <c r="AC20" s="214"/>
      <c r="AD20" s="214"/>
      <c r="AE20" s="214"/>
      <c r="AF20" s="214"/>
      <c r="AG20" s="214" t="s">
        <v>140</v>
      </c>
      <c r="AH20" s="214">
        <v>0</v>
      </c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3" x14ac:dyDescent="0.2">
      <c r="A21" s="221"/>
      <c r="B21" s="222"/>
      <c r="C21" s="255" t="s">
        <v>150</v>
      </c>
      <c r="D21" s="227"/>
      <c r="E21" s="228"/>
      <c r="F21" s="225"/>
      <c r="G21" s="225"/>
      <c r="H21" s="225"/>
      <c r="I21" s="225"/>
      <c r="J21" s="225"/>
      <c r="K21" s="225"/>
      <c r="L21" s="225"/>
      <c r="M21" s="225"/>
      <c r="N21" s="224"/>
      <c r="O21" s="224"/>
      <c r="P21" s="224"/>
      <c r="Q21" s="224"/>
      <c r="R21" s="225"/>
      <c r="S21" s="225"/>
      <c r="T21" s="225"/>
      <c r="U21" s="225"/>
      <c r="V21" s="225"/>
      <c r="W21" s="225"/>
      <c r="X21" s="225"/>
      <c r="Y21" s="225"/>
      <c r="Z21" s="214"/>
      <c r="AA21" s="214"/>
      <c r="AB21" s="214"/>
      <c r="AC21" s="214"/>
      <c r="AD21" s="214"/>
      <c r="AE21" s="214"/>
      <c r="AF21" s="214"/>
      <c r="AG21" s="214" t="s">
        <v>140</v>
      </c>
      <c r="AH21" s="214">
        <v>0</v>
      </c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3" x14ac:dyDescent="0.2">
      <c r="A22" s="221"/>
      <c r="B22" s="222"/>
      <c r="C22" s="255" t="s">
        <v>151</v>
      </c>
      <c r="D22" s="227"/>
      <c r="E22" s="228">
        <v>13</v>
      </c>
      <c r="F22" s="225"/>
      <c r="G22" s="225"/>
      <c r="H22" s="225"/>
      <c r="I22" s="225"/>
      <c r="J22" s="225"/>
      <c r="K22" s="225"/>
      <c r="L22" s="225"/>
      <c r="M22" s="225"/>
      <c r="N22" s="224"/>
      <c r="O22" s="224"/>
      <c r="P22" s="224"/>
      <c r="Q22" s="224"/>
      <c r="R22" s="225"/>
      <c r="S22" s="225"/>
      <c r="T22" s="225"/>
      <c r="U22" s="225"/>
      <c r="V22" s="225"/>
      <c r="W22" s="225"/>
      <c r="X22" s="225"/>
      <c r="Y22" s="225"/>
      <c r="Z22" s="214"/>
      <c r="AA22" s="214"/>
      <c r="AB22" s="214"/>
      <c r="AC22" s="214"/>
      <c r="AD22" s="214"/>
      <c r="AE22" s="214"/>
      <c r="AF22" s="214"/>
      <c r="AG22" s="214" t="s">
        <v>140</v>
      </c>
      <c r="AH22" s="214">
        <v>0</v>
      </c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3" x14ac:dyDescent="0.2">
      <c r="A23" s="221"/>
      <c r="B23" s="222"/>
      <c r="C23" s="255" t="s">
        <v>152</v>
      </c>
      <c r="D23" s="227"/>
      <c r="E23" s="228"/>
      <c r="F23" s="225"/>
      <c r="G23" s="225"/>
      <c r="H23" s="225"/>
      <c r="I23" s="225"/>
      <c r="J23" s="225"/>
      <c r="K23" s="225"/>
      <c r="L23" s="225"/>
      <c r="M23" s="225"/>
      <c r="N23" s="224"/>
      <c r="O23" s="224"/>
      <c r="P23" s="224"/>
      <c r="Q23" s="224"/>
      <c r="R23" s="225"/>
      <c r="S23" s="225"/>
      <c r="T23" s="225"/>
      <c r="U23" s="225"/>
      <c r="V23" s="225"/>
      <c r="W23" s="225"/>
      <c r="X23" s="225"/>
      <c r="Y23" s="225"/>
      <c r="Z23" s="214"/>
      <c r="AA23" s="214"/>
      <c r="AB23" s="214"/>
      <c r="AC23" s="214"/>
      <c r="AD23" s="214"/>
      <c r="AE23" s="214"/>
      <c r="AF23" s="214"/>
      <c r="AG23" s="214" t="s">
        <v>140</v>
      </c>
      <c r="AH23" s="214">
        <v>0</v>
      </c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3" x14ac:dyDescent="0.2">
      <c r="A24" s="221"/>
      <c r="B24" s="222"/>
      <c r="C24" s="255" t="s">
        <v>153</v>
      </c>
      <c r="D24" s="227"/>
      <c r="E24" s="228">
        <v>5.7</v>
      </c>
      <c r="F24" s="225"/>
      <c r="G24" s="225"/>
      <c r="H24" s="225"/>
      <c r="I24" s="225"/>
      <c r="J24" s="225"/>
      <c r="K24" s="225"/>
      <c r="L24" s="225"/>
      <c r="M24" s="225"/>
      <c r="N24" s="224"/>
      <c r="O24" s="224"/>
      <c r="P24" s="224"/>
      <c r="Q24" s="224"/>
      <c r="R24" s="225"/>
      <c r="S24" s="225"/>
      <c r="T24" s="225"/>
      <c r="U24" s="225"/>
      <c r="V24" s="225"/>
      <c r="W24" s="225"/>
      <c r="X24" s="225"/>
      <c r="Y24" s="225"/>
      <c r="Z24" s="214"/>
      <c r="AA24" s="214"/>
      <c r="AB24" s="214"/>
      <c r="AC24" s="214"/>
      <c r="AD24" s="214"/>
      <c r="AE24" s="214"/>
      <c r="AF24" s="214"/>
      <c r="AG24" s="214" t="s">
        <v>140</v>
      </c>
      <c r="AH24" s="214">
        <v>0</v>
      </c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3" x14ac:dyDescent="0.2">
      <c r="A25" s="221"/>
      <c r="B25" s="222"/>
      <c r="C25" s="255" t="s">
        <v>154</v>
      </c>
      <c r="D25" s="227"/>
      <c r="E25" s="228">
        <v>51.5</v>
      </c>
      <c r="F25" s="225"/>
      <c r="G25" s="225"/>
      <c r="H25" s="225"/>
      <c r="I25" s="225"/>
      <c r="J25" s="225"/>
      <c r="K25" s="225"/>
      <c r="L25" s="225"/>
      <c r="M25" s="225"/>
      <c r="N25" s="224"/>
      <c r="O25" s="224"/>
      <c r="P25" s="224"/>
      <c r="Q25" s="224"/>
      <c r="R25" s="225"/>
      <c r="S25" s="225"/>
      <c r="T25" s="225"/>
      <c r="U25" s="225"/>
      <c r="V25" s="225"/>
      <c r="W25" s="225"/>
      <c r="X25" s="225"/>
      <c r="Y25" s="225"/>
      <c r="Z25" s="214"/>
      <c r="AA25" s="214"/>
      <c r="AB25" s="214"/>
      <c r="AC25" s="214"/>
      <c r="AD25" s="214"/>
      <c r="AE25" s="214"/>
      <c r="AF25" s="214"/>
      <c r="AG25" s="214" t="s">
        <v>140</v>
      </c>
      <c r="AH25" s="214">
        <v>0</v>
      </c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2" x14ac:dyDescent="0.2">
      <c r="A26" s="221"/>
      <c r="B26" s="222"/>
      <c r="C26" s="256"/>
      <c r="D26" s="246"/>
      <c r="E26" s="246"/>
      <c r="F26" s="246"/>
      <c r="G26" s="246"/>
      <c r="H26" s="225"/>
      <c r="I26" s="225"/>
      <c r="J26" s="225"/>
      <c r="K26" s="225"/>
      <c r="L26" s="225"/>
      <c r="M26" s="225"/>
      <c r="N26" s="224"/>
      <c r="O26" s="224"/>
      <c r="P26" s="224"/>
      <c r="Q26" s="224"/>
      <c r="R26" s="225"/>
      <c r="S26" s="225"/>
      <c r="T26" s="225"/>
      <c r="U26" s="225"/>
      <c r="V26" s="225"/>
      <c r="W26" s="225"/>
      <c r="X26" s="225"/>
      <c r="Y26" s="225"/>
      <c r="Z26" s="214"/>
      <c r="AA26" s="214"/>
      <c r="AB26" s="214"/>
      <c r="AC26" s="214"/>
      <c r="AD26" s="214"/>
      <c r="AE26" s="214"/>
      <c r="AF26" s="214"/>
      <c r="AG26" s="214" t="s">
        <v>144</v>
      </c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x14ac:dyDescent="0.2">
      <c r="A27" s="230" t="s">
        <v>127</v>
      </c>
      <c r="B27" s="231" t="s">
        <v>71</v>
      </c>
      <c r="C27" s="252" t="s">
        <v>72</v>
      </c>
      <c r="D27" s="232"/>
      <c r="E27" s="233"/>
      <c r="F27" s="234"/>
      <c r="G27" s="234">
        <f>SUMIF(AG28:AG58,"&lt;&gt;NOR",G28:G58)</f>
        <v>0</v>
      </c>
      <c r="H27" s="234"/>
      <c r="I27" s="234">
        <f>SUM(I28:I58)</f>
        <v>0</v>
      </c>
      <c r="J27" s="234"/>
      <c r="K27" s="234">
        <f>SUM(K28:K58)</f>
        <v>0</v>
      </c>
      <c r="L27" s="234"/>
      <c r="M27" s="234">
        <f>SUM(M28:M58)</f>
        <v>0</v>
      </c>
      <c r="N27" s="233"/>
      <c r="O27" s="233">
        <f>SUM(O28:O58)</f>
        <v>3.59</v>
      </c>
      <c r="P27" s="233"/>
      <c r="Q27" s="233">
        <f>SUM(Q28:Q58)</f>
        <v>0</v>
      </c>
      <c r="R27" s="234"/>
      <c r="S27" s="234"/>
      <c r="T27" s="235"/>
      <c r="U27" s="229"/>
      <c r="V27" s="229">
        <f>SUM(V28:V58)</f>
        <v>158.33000000000001</v>
      </c>
      <c r="W27" s="229"/>
      <c r="X27" s="229"/>
      <c r="Y27" s="229"/>
      <c r="AG27" t="s">
        <v>128</v>
      </c>
    </row>
    <row r="28" spans="1:60" ht="22.5" outlineLevel="1" x14ac:dyDescent="0.2">
      <c r="A28" s="237">
        <v>3</v>
      </c>
      <c r="B28" s="238" t="s">
        <v>155</v>
      </c>
      <c r="C28" s="253" t="s">
        <v>156</v>
      </c>
      <c r="D28" s="239" t="s">
        <v>131</v>
      </c>
      <c r="E28" s="240">
        <v>93.5</v>
      </c>
      <c r="F28" s="241"/>
      <c r="G28" s="242">
        <f>ROUND(E28*F28,2)</f>
        <v>0</v>
      </c>
      <c r="H28" s="241"/>
      <c r="I28" s="242">
        <f>ROUND(E28*H28,2)</f>
        <v>0</v>
      </c>
      <c r="J28" s="241"/>
      <c r="K28" s="242">
        <f>ROUND(E28*J28,2)</f>
        <v>0</v>
      </c>
      <c r="L28" s="242">
        <v>21</v>
      </c>
      <c r="M28" s="242">
        <f>G28*(1+L28/100)</f>
        <v>0</v>
      </c>
      <c r="N28" s="240">
        <v>3.63E-3</v>
      </c>
      <c r="O28" s="240">
        <f>ROUND(E28*N28,2)</f>
        <v>0.34</v>
      </c>
      <c r="P28" s="240">
        <v>0</v>
      </c>
      <c r="Q28" s="240">
        <f>ROUND(E28*P28,2)</f>
        <v>0</v>
      </c>
      <c r="R28" s="242" t="s">
        <v>157</v>
      </c>
      <c r="S28" s="242" t="s">
        <v>133</v>
      </c>
      <c r="T28" s="243" t="s">
        <v>133</v>
      </c>
      <c r="U28" s="225">
        <v>0.17</v>
      </c>
      <c r="V28" s="225">
        <f>ROUND(E28*U28,2)</f>
        <v>15.9</v>
      </c>
      <c r="W28" s="225"/>
      <c r="X28" s="225" t="s">
        <v>134</v>
      </c>
      <c r="Y28" s="225" t="s">
        <v>135</v>
      </c>
      <c r="Z28" s="214"/>
      <c r="AA28" s="214"/>
      <c r="AB28" s="214"/>
      <c r="AC28" s="214"/>
      <c r="AD28" s="214"/>
      <c r="AE28" s="214"/>
      <c r="AF28" s="214"/>
      <c r="AG28" s="214" t="s">
        <v>136</v>
      </c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2" x14ac:dyDescent="0.2">
      <c r="A29" s="221"/>
      <c r="B29" s="222"/>
      <c r="C29" s="255" t="s">
        <v>158</v>
      </c>
      <c r="D29" s="227"/>
      <c r="E29" s="228"/>
      <c r="F29" s="225"/>
      <c r="G29" s="225"/>
      <c r="H29" s="225"/>
      <c r="I29" s="225"/>
      <c r="J29" s="225"/>
      <c r="K29" s="225"/>
      <c r="L29" s="225"/>
      <c r="M29" s="225"/>
      <c r="N29" s="224"/>
      <c r="O29" s="224"/>
      <c r="P29" s="224"/>
      <c r="Q29" s="224"/>
      <c r="R29" s="225"/>
      <c r="S29" s="225"/>
      <c r="T29" s="225"/>
      <c r="U29" s="225"/>
      <c r="V29" s="225"/>
      <c r="W29" s="225"/>
      <c r="X29" s="225"/>
      <c r="Y29" s="225"/>
      <c r="Z29" s="214"/>
      <c r="AA29" s="214"/>
      <c r="AB29" s="214"/>
      <c r="AC29" s="214"/>
      <c r="AD29" s="214"/>
      <c r="AE29" s="214"/>
      <c r="AF29" s="214"/>
      <c r="AG29" s="214" t="s">
        <v>140</v>
      </c>
      <c r="AH29" s="214">
        <v>0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3" x14ac:dyDescent="0.2">
      <c r="A30" s="221"/>
      <c r="B30" s="222"/>
      <c r="C30" s="255" t="s">
        <v>159</v>
      </c>
      <c r="D30" s="227"/>
      <c r="E30" s="228">
        <v>74.8</v>
      </c>
      <c r="F30" s="225"/>
      <c r="G30" s="225"/>
      <c r="H30" s="225"/>
      <c r="I30" s="225"/>
      <c r="J30" s="225"/>
      <c r="K30" s="225"/>
      <c r="L30" s="225"/>
      <c r="M30" s="225"/>
      <c r="N30" s="224"/>
      <c r="O30" s="224"/>
      <c r="P30" s="224"/>
      <c r="Q30" s="224"/>
      <c r="R30" s="225"/>
      <c r="S30" s="225"/>
      <c r="T30" s="225"/>
      <c r="U30" s="225"/>
      <c r="V30" s="225"/>
      <c r="W30" s="225"/>
      <c r="X30" s="225"/>
      <c r="Y30" s="225"/>
      <c r="Z30" s="214"/>
      <c r="AA30" s="214"/>
      <c r="AB30" s="214"/>
      <c r="AC30" s="214"/>
      <c r="AD30" s="214"/>
      <c r="AE30" s="214"/>
      <c r="AF30" s="214"/>
      <c r="AG30" s="214" t="s">
        <v>140</v>
      </c>
      <c r="AH30" s="214">
        <v>0</v>
      </c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3" x14ac:dyDescent="0.2">
      <c r="A31" s="221"/>
      <c r="B31" s="222"/>
      <c r="C31" s="255" t="s">
        <v>150</v>
      </c>
      <c r="D31" s="227"/>
      <c r="E31" s="228"/>
      <c r="F31" s="225"/>
      <c r="G31" s="225"/>
      <c r="H31" s="225"/>
      <c r="I31" s="225"/>
      <c r="J31" s="225"/>
      <c r="K31" s="225"/>
      <c r="L31" s="225"/>
      <c r="M31" s="225"/>
      <c r="N31" s="224"/>
      <c r="O31" s="224"/>
      <c r="P31" s="224"/>
      <c r="Q31" s="224"/>
      <c r="R31" s="225"/>
      <c r="S31" s="225"/>
      <c r="T31" s="225"/>
      <c r="U31" s="225"/>
      <c r="V31" s="225"/>
      <c r="W31" s="225"/>
      <c r="X31" s="225"/>
      <c r="Y31" s="225"/>
      <c r="Z31" s="214"/>
      <c r="AA31" s="214"/>
      <c r="AB31" s="214"/>
      <c r="AC31" s="214"/>
      <c r="AD31" s="214"/>
      <c r="AE31" s="214"/>
      <c r="AF31" s="214"/>
      <c r="AG31" s="214" t="s">
        <v>140</v>
      </c>
      <c r="AH31" s="214">
        <v>0</v>
      </c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3" x14ac:dyDescent="0.2">
      <c r="A32" s="221"/>
      <c r="B32" s="222"/>
      <c r="C32" s="255" t="s">
        <v>160</v>
      </c>
      <c r="D32" s="227"/>
      <c r="E32" s="228">
        <v>13</v>
      </c>
      <c r="F32" s="225"/>
      <c r="G32" s="225"/>
      <c r="H32" s="225"/>
      <c r="I32" s="225"/>
      <c r="J32" s="225"/>
      <c r="K32" s="225"/>
      <c r="L32" s="225"/>
      <c r="M32" s="225"/>
      <c r="N32" s="224"/>
      <c r="O32" s="224"/>
      <c r="P32" s="224"/>
      <c r="Q32" s="224"/>
      <c r="R32" s="225"/>
      <c r="S32" s="225"/>
      <c r="T32" s="225"/>
      <c r="U32" s="225"/>
      <c r="V32" s="225"/>
      <c r="W32" s="225"/>
      <c r="X32" s="225"/>
      <c r="Y32" s="225"/>
      <c r="Z32" s="214"/>
      <c r="AA32" s="214"/>
      <c r="AB32" s="214"/>
      <c r="AC32" s="214"/>
      <c r="AD32" s="214"/>
      <c r="AE32" s="214"/>
      <c r="AF32" s="214"/>
      <c r="AG32" s="214" t="s">
        <v>140</v>
      </c>
      <c r="AH32" s="214">
        <v>0</v>
      </c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3" x14ac:dyDescent="0.2">
      <c r="A33" s="221"/>
      <c r="B33" s="222"/>
      <c r="C33" s="255" t="s">
        <v>152</v>
      </c>
      <c r="D33" s="227"/>
      <c r="E33" s="228"/>
      <c r="F33" s="225"/>
      <c r="G33" s="225"/>
      <c r="H33" s="225"/>
      <c r="I33" s="225"/>
      <c r="J33" s="225"/>
      <c r="K33" s="225"/>
      <c r="L33" s="225"/>
      <c r="M33" s="225"/>
      <c r="N33" s="224"/>
      <c r="O33" s="224"/>
      <c r="P33" s="224"/>
      <c r="Q33" s="224"/>
      <c r="R33" s="225"/>
      <c r="S33" s="225"/>
      <c r="T33" s="225"/>
      <c r="U33" s="225"/>
      <c r="V33" s="225"/>
      <c r="W33" s="225"/>
      <c r="X33" s="225"/>
      <c r="Y33" s="225"/>
      <c r="Z33" s="214"/>
      <c r="AA33" s="214"/>
      <c r="AB33" s="214"/>
      <c r="AC33" s="214"/>
      <c r="AD33" s="214"/>
      <c r="AE33" s="214"/>
      <c r="AF33" s="214"/>
      <c r="AG33" s="214" t="s">
        <v>140</v>
      </c>
      <c r="AH33" s="214">
        <v>0</v>
      </c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3" x14ac:dyDescent="0.2">
      <c r="A34" s="221"/>
      <c r="B34" s="222"/>
      <c r="C34" s="255" t="s">
        <v>161</v>
      </c>
      <c r="D34" s="227"/>
      <c r="E34" s="228">
        <v>5.7</v>
      </c>
      <c r="F34" s="225"/>
      <c r="G34" s="225"/>
      <c r="H34" s="225"/>
      <c r="I34" s="225"/>
      <c r="J34" s="225"/>
      <c r="K34" s="225"/>
      <c r="L34" s="225"/>
      <c r="M34" s="225"/>
      <c r="N34" s="224"/>
      <c r="O34" s="224"/>
      <c r="P34" s="224"/>
      <c r="Q34" s="224"/>
      <c r="R34" s="225"/>
      <c r="S34" s="225"/>
      <c r="T34" s="225"/>
      <c r="U34" s="225"/>
      <c r="V34" s="225"/>
      <c r="W34" s="225"/>
      <c r="X34" s="225"/>
      <c r="Y34" s="225"/>
      <c r="Z34" s="214"/>
      <c r="AA34" s="214"/>
      <c r="AB34" s="214"/>
      <c r="AC34" s="214"/>
      <c r="AD34" s="214"/>
      <c r="AE34" s="214"/>
      <c r="AF34" s="214"/>
      <c r="AG34" s="214" t="s">
        <v>140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2" x14ac:dyDescent="0.2">
      <c r="A35" s="221"/>
      <c r="B35" s="222"/>
      <c r="C35" s="256"/>
      <c r="D35" s="246"/>
      <c r="E35" s="246"/>
      <c r="F35" s="246"/>
      <c r="G35" s="246"/>
      <c r="H35" s="225"/>
      <c r="I35" s="225"/>
      <c r="J35" s="225"/>
      <c r="K35" s="225"/>
      <c r="L35" s="225"/>
      <c r="M35" s="225"/>
      <c r="N35" s="224"/>
      <c r="O35" s="224"/>
      <c r="P35" s="224"/>
      <c r="Q35" s="224"/>
      <c r="R35" s="225"/>
      <c r="S35" s="225"/>
      <c r="T35" s="225"/>
      <c r="U35" s="225"/>
      <c r="V35" s="225"/>
      <c r="W35" s="225"/>
      <c r="X35" s="225"/>
      <c r="Y35" s="225"/>
      <c r="Z35" s="214"/>
      <c r="AA35" s="214"/>
      <c r="AB35" s="214"/>
      <c r="AC35" s="214"/>
      <c r="AD35" s="214"/>
      <c r="AE35" s="214"/>
      <c r="AF35" s="214"/>
      <c r="AG35" s="214" t="s">
        <v>144</v>
      </c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ht="22.5" outlineLevel="1" x14ac:dyDescent="0.2">
      <c r="A36" s="237">
        <v>4</v>
      </c>
      <c r="B36" s="238" t="s">
        <v>162</v>
      </c>
      <c r="C36" s="253" t="s">
        <v>163</v>
      </c>
      <c r="D36" s="239" t="s">
        <v>131</v>
      </c>
      <c r="E36" s="240">
        <v>266.89999999999998</v>
      </c>
      <c r="F36" s="241"/>
      <c r="G36" s="242">
        <f>ROUND(E36*F36,2)</f>
        <v>0</v>
      </c>
      <c r="H36" s="241"/>
      <c r="I36" s="242">
        <f>ROUND(E36*H36,2)</f>
        <v>0</v>
      </c>
      <c r="J36" s="241"/>
      <c r="K36" s="242">
        <f>ROUND(E36*J36,2)</f>
        <v>0</v>
      </c>
      <c r="L36" s="242">
        <v>21</v>
      </c>
      <c r="M36" s="242">
        <f>G36*(1+L36/100)</f>
        <v>0</v>
      </c>
      <c r="N36" s="240">
        <v>4.3099999999999996E-3</v>
      </c>
      <c r="O36" s="240">
        <f>ROUND(E36*N36,2)</f>
        <v>1.1499999999999999</v>
      </c>
      <c r="P36" s="240">
        <v>0</v>
      </c>
      <c r="Q36" s="240">
        <f>ROUND(E36*P36,2)</f>
        <v>0</v>
      </c>
      <c r="R36" s="242" t="s">
        <v>132</v>
      </c>
      <c r="S36" s="242" t="s">
        <v>133</v>
      </c>
      <c r="T36" s="243" t="s">
        <v>133</v>
      </c>
      <c r="U36" s="225">
        <v>0.36</v>
      </c>
      <c r="V36" s="225">
        <f>ROUND(E36*U36,2)</f>
        <v>96.08</v>
      </c>
      <c r="W36" s="225"/>
      <c r="X36" s="225" t="s">
        <v>134</v>
      </c>
      <c r="Y36" s="225" t="s">
        <v>135</v>
      </c>
      <c r="Z36" s="214"/>
      <c r="AA36" s="214"/>
      <c r="AB36" s="214"/>
      <c r="AC36" s="214"/>
      <c r="AD36" s="214"/>
      <c r="AE36" s="214"/>
      <c r="AF36" s="214"/>
      <c r="AG36" s="214" t="s">
        <v>136</v>
      </c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outlineLevel="2" x14ac:dyDescent="0.2">
      <c r="A37" s="221"/>
      <c r="B37" s="222"/>
      <c r="C37" s="255" t="s">
        <v>164</v>
      </c>
      <c r="D37" s="227"/>
      <c r="E37" s="228"/>
      <c r="F37" s="225"/>
      <c r="G37" s="225"/>
      <c r="H37" s="225"/>
      <c r="I37" s="225"/>
      <c r="J37" s="225"/>
      <c r="K37" s="225"/>
      <c r="L37" s="225"/>
      <c r="M37" s="225"/>
      <c r="N37" s="224"/>
      <c r="O37" s="224"/>
      <c r="P37" s="224"/>
      <c r="Q37" s="224"/>
      <c r="R37" s="225"/>
      <c r="S37" s="225"/>
      <c r="T37" s="225"/>
      <c r="U37" s="225"/>
      <c r="V37" s="225"/>
      <c r="W37" s="225"/>
      <c r="X37" s="225"/>
      <c r="Y37" s="225"/>
      <c r="Z37" s="214"/>
      <c r="AA37" s="214"/>
      <c r="AB37" s="214"/>
      <c r="AC37" s="214"/>
      <c r="AD37" s="214"/>
      <c r="AE37" s="214"/>
      <c r="AF37" s="214"/>
      <c r="AG37" s="214" t="s">
        <v>140</v>
      </c>
      <c r="AH37" s="214">
        <v>0</v>
      </c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3" x14ac:dyDescent="0.2">
      <c r="A38" s="221"/>
      <c r="B38" s="222"/>
      <c r="C38" s="255" t="s">
        <v>165</v>
      </c>
      <c r="D38" s="227"/>
      <c r="E38" s="228"/>
      <c r="F38" s="225"/>
      <c r="G38" s="225"/>
      <c r="H38" s="225"/>
      <c r="I38" s="225"/>
      <c r="J38" s="225"/>
      <c r="K38" s="225"/>
      <c r="L38" s="225"/>
      <c r="M38" s="225"/>
      <c r="N38" s="224"/>
      <c r="O38" s="224"/>
      <c r="P38" s="224"/>
      <c r="Q38" s="224"/>
      <c r="R38" s="225"/>
      <c r="S38" s="225"/>
      <c r="T38" s="225"/>
      <c r="U38" s="225"/>
      <c r="V38" s="225"/>
      <c r="W38" s="225"/>
      <c r="X38" s="225"/>
      <c r="Y38" s="225"/>
      <c r="Z38" s="214"/>
      <c r="AA38" s="214"/>
      <c r="AB38" s="214"/>
      <c r="AC38" s="214"/>
      <c r="AD38" s="214"/>
      <c r="AE38" s="214"/>
      <c r="AF38" s="214"/>
      <c r="AG38" s="214" t="s">
        <v>140</v>
      </c>
      <c r="AH38" s="214">
        <v>0</v>
      </c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3" x14ac:dyDescent="0.2">
      <c r="A39" s="221"/>
      <c r="B39" s="222"/>
      <c r="C39" s="255" t="s">
        <v>158</v>
      </c>
      <c r="D39" s="227"/>
      <c r="E39" s="228"/>
      <c r="F39" s="225"/>
      <c r="G39" s="225"/>
      <c r="H39" s="225"/>
      <c r="I39" s="225"/>
      <c r="J39" s="225"/>
      <c r="K39" s="225"/>
      <c r="L39" s="225"/>
      <c r="M39" s="225"/>
      <c r="N39" s="224"/>
      <c r="O39" s="224"/>
      <c r="P39" s="224"/>
      <c r="Q39" s="224"/>
      <c r="R39" s="225"/>
      <c r="S39" s="225"/>
      <c r="T39" s="225"/>
      <c r="U39" s="225"/>
      <c r="V39" s="225"/>
      <c r="W39" s="225"/>
      <c r="X39" s="225"/>
      <c r="Y39" s="225"/>
      <c r="Z39" s="214"/>
      <c r="AA39" s="214"/>
      <c r="AB39" s="214"/>
      <c r="AC39" s="214"/>
      <c r="AD39" s="214"/>
      <c r="AE39" s="214"/>
      <c r="AF39" s="214"/>
      <c r="AG39" s="214" t="s">
        <v>140</v>
      </c>
      <c r="AH39" s="214">
        <v>0</v>
      </c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3" x14ac:dyDescent="0.2">
      <c r="A40" s="221"/>
      <c r="B40" s="222"/>
      <c r="C40" s="255" t="s">
        <v>149</v>
      </c>
      <c r="D40" s="227"/>
      <c r="E40" s="228">
        <v>74.8</v>
      </c>
      <c r="F40" s="225"/>
      <c r="G40" s="225"/>
      <c r="H40" s="225"/>
      <c r="I40" s="225"/>
      <c r="J40" s="225"/>
      <c r="K40" s="225"/>
      <c r="L40" s="225"/>
      <c r="M40" s="225"/>
      <c r="N40" s="224"/>
      <c r="O40" s="224"/>
      <c r="P40" s="224"/>
      <c r="Q40" s="224"/>
      <c r="R40" s="225"/>
      <c r="S40" s="225"/>
      <c r="T40" s="225"/>
      <c r="U40" s="225"/>
      <c r="V40" s="225"/>
      <c r="W40" s="225"/>
      <c r="X40" s="225"/>
      <c r="Y40" s="225"/>
      <c r="Z40" s="214"/>
      <c r="AA40" s="214"/>
      <c r="AB40" s="214"/>
      <c r="AC40" s="214"/>
      <c r="AD40" s="214"/>
      <c r="AE40" s="214"/>
      <c r="AF40" s="214"/>
      <c r="AG40" s="214" t="s">
        <v>140</v>
      </c>
      <c r="AH40" s="214">
        <v>0</v>
      </c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3" x14ac:dyDescent="0.2">
      <c r="A41" s="221"/>
      <c r="B41" s="222"/>
      <c r="C41" s="255" t="s">
        <v>166</v>
      </c>
      <c r="D41" s="227"/>
      <c r="E41" s="228">
        <v>128.6</v>
      </c>
      <c r="F41" s="225"/>
      <c r="G41" s="225"/>
      <c r="H41" s="225"/>
      <c r="I41" s="225"/>
      <c r="J41" s="225"/>
      <c r="K41" s="225"/>
      <c r="L41" s="225"/>
      <c r="M41" s="225"/>
      <c r="N41" s="224"/>
      <c r="O41" s="224"/>
      <c r="P41" s="224"/>
      <c r="Q41" s="224"/>
      <c r="R41" s="225"/>
      <c r="S41" s="225"/>
      <c r="T41" s="225"/>
      <c r="U41" s="225"/>
      <c r="V41" s="225"/>
      <c r="W41" s="225"/>
      <c r="X41" s="225"/>
      <c r="Y41" s="225"/>
      <c r="Z41" s="214"/>
      <c r="AA41" s="214"/>
      <c r="AB41" s="214"/>
      <c r="AC41" s="214"/>
      <c r="AD41" s="214"/>
      <c r="AE41" s="214"/>
      <c r="AF41" s="214"/>
      <c r="AG41" s="214" t="s">
        <v>140</v>
      </c>
      <c r="AH41" s="214">
        <v>0</v>
      </c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outlineLevel="3" x14ac:dyDescent="0.2">
      <c r="A42" s="221"/>
      <c r="B42" s="222"/>
      <c r="C42" s="255" t="s">
        <v>150</v>
      </c>
      <c r="D42" s="227"/>
      <c r="E42" s="228"/>
      <c r="F42" s="225"/>
      <c r="G42" s="225"/>
      <c r="H42" s="225"/>
      <c r="I42" s="225"/>
      <c r="J42" s="225"/>
      <c r="K42" s="225"/>
      <c r="L42" s="225"/>
      <c r="M42" s="225"/>
      <c r="N42" s="224"/>
      <c r="O42" s="224"/>
      <c r="P42" s="224"/>
      <c r="Q42" s="224"/>
      <c r="R42" s="225"/>
      <c r="S42" s="225"/>
      <c r="T42" s="225"/>
      <c r="U42" s="225"/>
      <c r="V42" s="225"/>
      <c r="W42" s="225"/>
      <c r="X42" s="225"/>
      <c r="Y42" s="225"/>
      <c r="Z42" s="214"/>
      <c r="AA42" s="214"/>
      <c r="AB42" s="214"/>
      <c r="AC42" s="214"/>
      <c r="AD42" s="214"/>
      <c r="AE42" s="214"/>
      <c r="AF42" s="214"/>
      <c r="AG42" s="214" t="s">
        <v>140</v>
      </c>
      <c r="AH42" s="214">
        <v>0</v>
      </c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3" x14ac:dyDescent="0.2">
      <c r="A43" s="221"/>
      <c r="B43" s="222"/>
      <c r="C43" s="255" t="s">
        <v>151</v>
      </c>
      <c r="D43" s="227"/>
      <c r="E43" s="228">
        <v>13</v>
      </c>
      <c r="F43" s="225"/>
      <c r="G43" s="225"/>
      <c r="H43" s="225"/>
      <c r="I43" s="225"/>
      <c r="J43" s="225"/>
      <c r="K43" s="225"/>
      <c r="L43" s="225"/>
      <c r="M43" s="225"/>
      <c r="N43" s="224"/>
      <c r="O43" s="224"/>
      <c r="P43" s="224"/>
      <c r="Q43" s="224"/>
      <c r="R43" s="225"/>
      <c r="S43" s="225"/>
      <c r="T43" s="225"/>
      <c r="U43" s="225"/>
      <c r="V43" s="225"/>
      <c r="W43" s="225"/>
      <c r="X43" s="225"/>
      <c r="Y43" s="225"/>
      <c r="Z43" s="214"/>
      <c r="AA43" s="214"/>
      <c r="AB43" s="214"/>
      <c r="AC43" s="214"/>
      <c r="AD43" s="214"/>
      <c r="AE43" s="214"/>
      <c r="AF43" s="214"/>
      <c r="AG43" s="214" t="s">
        <v>140</v>
      </c>
      <c r="AH43" s="214">
        <v>0</v>
      </c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3" x14ac:dyDescent="0.2">
      <c r="A44" s="221"/>
      <c r="B44" s="222"/>
      <c r="C44" s="255" t="s">
        <v>167</v>
      </c>
      <c r="D44" s="227"/>
      <c r="E44" s="228">
        <v>3.8</v>
      </c>
      <c r="F44" s="225"/>
      <c r="G44" s="225"/>
      <c r="H44" s="225"/>
      <c r="I44" s="225"/>
      <c r="J44" s="225"/>
      <c r="K44" s="225"/>
      <c r="L44" s="225"/>
      <c r="M44" s="225"/>
      <c r="N44" s="224"/>
      <c r="O44" s="224"/>
      <c r="P44" s="224"/>
      <c r="Q44" s="224"/>
      <c r="R44" s="225"/>
      <c r="S44" s="225"/>
      <c r="T44" s="225"/>
      <c r="U44" s="225"/>
      <c r="V44" s="225"/>
      <c r="W44" s="225"/>
      <c r="X44" s="225"/>
      <c r="Y44" s="225"/>
      <c r="Z44" s="214"/>
      <c r="AA44" s="214"/>
      <c r="AB44" s="214"/>
      <c r="AC44" s="214"/>
      <c r="AD44" s="214"/>
      <c r="AE44" s="214"/>
      <c r="AF44" s="214"/>
      <c r="AG44" s="214" t="s">
        <v>140</v>
      </c>
      <c r="AH44" s="214">
        <v>0</v>
      </c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3" x14ac:dyDescent="0.2">
      <c r="A45" s="221"/>
      <c r="B45" s="222"/>
      <c r="C45" s="255" t="s">
        <v>152</v>
      </c>
      <c r="D45" s="227"/>
      <c r="E45" s="228"/>
      <c r="F45" s="225"/>
      <c r="G45" s="225"/>
      <c r="H45" s="225"/>
      <c r="I45" s="225"/>
      <c r="J45" s="225"/>
      <c r="K45" s="225"/>
      <c r="L45" s="225"/>
      <c r="M45" s="225"/>
      <c r="N45" s="224"/>
      <c r="O45" s="224"/>
      <c r="P45" s="224"/>
      <c r="Q45" s="224"/>
      <c r="R45" s="225"/>
      <c r="S45" s="225"/>
      <c r="T45" s="225"/>
      <c r="U45" s="225"/>
      <c r="V45" s="225"/>
      <c r="W45" s="225"/>
      <c r="X45" s="225"/>
      <c r="Y45" s="225"/>
      <c r="Z45" s="214"/>
      <c r="AA45" s="214"/>
      <c r="AB45" s="214"/>
      <c r="AC45" s="214"/>
      <c r="AD45" s="214"/>
      <c r="AE45" s="214"/>
      <c r="AF45" s="214"/>
      <c r="AG45" s="214" t="s">
        <v>140</v>
      </c>
      <c r="AH45" s="214">
        <v>0</v>
      </c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3" x14ac:dyDescent="0.2">
      <c r="A46" s="221"/>
      <c r="B46" s="222"/>
      <c r="C46" s="255" t="s">
        <v>153</v>
      </c>
      <c r="D46" s="227"/>
      <c r="E46" s="228">
        <v>5.7</v>
      </c>
      <c r="F46" s="225"/>
      <c r="G46" s="225"/>
      <c r="H46" s="225"/>
      <c r="I46" s="225"/>
      <c r="J46" s="225"/>
      <c r="K46" s="225"/>
      <c r="L46" s="225"/>
      <c r="M46" s="225"/>
      <c r="N46" s="224"/>
      <c r="O46" s="224"/>
      <c r="P46" s="224"/>
      <c r="Q46" s="224"/>
      <c r="R46" s="225"/>
      <c r="S46" s="225"/>
      <c r="T46" s="225"/>
      <c r="U46" s="225"/>
      <c r="V46" s="225"/>
      <c r="W46" s="225"/>
      <c r="X46" s="225"/>
      <c r="Y46" s="225"/>
      <c r="Z46" s="214"/>
      <c r="AA46" s="214"/>
      <c r="AB46" s="214"/>
      <c r="AC46" s="214"/>
      <c r="AD46" s="214"/>
      <c r="AE46" s="214"/>
      <c r="AF46" s="214"/>
      <c r="AG46" s="214" t="s">
        <v>140</v>
      </c>
      <c r="AH46" s="214">
        <v>0</v>
      </c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outlineLevel="3" x14ac:dyDescent="0.2">
      <c r="A47" s="221"/>
      <c r="B47" s="222"/>
      <c r="C47" s="255" t="s">
        <v>168</v>
      </c>
      <c r="D47" s="227"/>
      <c r="E47" s="228">
        <v>10.7</v>
      </c>
      <c r="F47" s="225"/>
      <c r="G47" s="225"/>
      <c r="H47" s="225"/>
      <c r="I47" s="225"/>
      <c r="J47" s="225"/>
      <c r="K47" s="225"/>
      <c r="L47" s="225"/>
      <c r="M47" s="225"/>
      <c r="N47" s="224"/>
      <c r="O47" s="224"/>
      <c r="P47" s="224"/>
      <c r="Q47" s="224"/>
      <c r="R47" s="225"/>
      <c r="S47" s="225"/>
      <c r="T47" s="225"/>
      <c r="U47" s="225"/>
      <c r="V47" s="225"/>
      <c r="W47" s="225"/>
      <c r="X47" s="225"/>
      <c r="Y47" s="225"/>
      <c r="Z47" s="214"/>
      <c r="AA47" s="214"/>
      <c r="AB47" s="214"/>
      <c r="AC47" s="214"/>
      <c r="AD47" s="214"/>
      <c r="AE47" s="214"/>
      <c r="AF47" s="214"/>
      <c r="AG47" s="214" t="s">
        <v>140</v>
      </c>
      <c r="AH47" s="214">
        <v>0</v>
      </c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3" x14ac:dyDescent="0.2">
      <c r="A48" s="221"/>
      <c r="B48" s="222"/>
      <c r="C48" s="255" t="s">
        <v>169</v>
      </c>
      <c r="D48" s="227"/>
      <c r="E48" s="228"/>
      <c r="F48" s="225"/>
      <c r="G48" s="225"/>
      <c r="H48" s="225"/>
      <c r="I48" s="225"/>
      <c r="J48" s="225"/>
      <c r="K48" s="225"/>
      <c r="L48" s="225"/>
      <c r="M48" s="225"/>
      <c r="N48" s="224"/>
      <c r="O48" s="224"/>
      <c r="P48" s="224"/>
      <c r="Q48" s="224"/>
      <c r="R48" s="225"/>
      <c r="S48" s="225"/>
      <c r="T48" s="225"/>
      <c r="U48" s="225"/>
      <c r="V48" s="225"/>
      <c r="W48" s="225"/>
      <c r="X48" s="225"/>
      <c r="Y48" s="225"/>
      <c r="Z48" s="214"/>
      <c r="AA48" s="214"/>
      <c r="AB48" s="214"/>
      <c r="AC48" s="214"/>
      <c r="AD48" s="214"/>
      <c r="AE48" s="214"/>
      <c r="AF48" s="214"/>
      <c r="AG48" s="214" t="s">
        <v>140</v>
      </c>
      <c r="AH48" s="214">
        <v>0</v>
      </c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3" x14ac:dyDescent="0.2">
      <c r="A49" s="221"/>
      <c r="B49" s="222"/>
      <c r="C49" s="255" t="s">
        <v>158</v>
      </c>
      <c r="D49" s="227"/>
      <c r="E49" s="228"/>
      <c r="F49" s="225"/>
      <c r="G49" s="225"/>
      <c r="H49" s="225"/>
      <c r="I49" s="225"/>
      <c r="J49" s="225"/>
      <c r="K49" s="225"/>
      <c r="L49" s="225"/>
      <c r="M49" s="225"/>
      <c r="N49" s="224"/>
      <c r="O49" s="224"/>
      <c r="P49" s="224"/>
      <c r="Q49" s="224"/>
      <c r="R49" s="225"/>
      <c r="S49" s="225"/>
      <c r="T49" s="225"/>
      <c r="U49" s="225"/>
      <c r="V49" s="225"/>
      <c r="W49" s="225"/>
      <c r="X49" s="225"/>
      <c r="Y49" s="225"/>
      <c r="Z49" s="214"/>
      <c r="AA49" s="214"/>
      <c r="AB49" s="214"/>
      <c r="AC49" s="214"/>
      <c r="AD49" s="214"/>
      <c r="AE49" s="214"/>
      <c r="AF49" s="214"/>
      <c r="AG49" s="214" t="s">
        <v>140</v>
      </c>
      <c r="AH49" s="214">
        <v>0</v>
      </c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3" x14ac:dyDescent="0.2">
      <c r="A50" s="221"/>
      <c r="B50" s="222"/>
      <c r="C50" s="255" t="s">
        <v>170</v>
      </c>
      <c r="D50" s="227"/>
      <c r="E50" s="228"/>
      <c r="F50" s="225"/>
      <c r="G50" s="225"/>
      <c r="H50" s="225"/>
      <c r="I50" s="225"/>
      <c r="J50" s="225"/>
      <c r="K50" s="225"/>
      <c r="L50" s="225"/>
      <c r="M50" s="225"/>
      <c r="N50" s="224"/>
      <c r="O50" s="224"/>
      <c r="P50" s="224"/>
      <c r="Q50" s="224"/>
      <c r="R50" s="225"/>
      <c r="S50" s="225"/>
      <c r="T50" s="225"/>
      <c r="U50" s="225"/>
      <c r="V50" s="225"/>
      <c r="W50" s="225"/>
      <c r="X50" s="225"/>
      <c r="Y50" s="225"/>
      <c r="Z50" s="214"/>
      <c r="AA50" s="214"/>
      <c r="AB50" s="214"/>
      <c r="AC50" s="214"/>
      <c r="AD50" s="214"/>
      <c r="AE50" s="214"/>
      <c r="AF50" s="214"/>
      <c r="AG50" s="214" t="s">
        <v>140</v>
      </c>
      <c r="AH50" s="214">
        <v>0</v>
      </c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3" x14ac:dyDescent="0.2">
      <c r="A51" s="221"/>
      <c r="B51" s="222"/>
      <c r="C51" s="255" t="s">
        <v>171</v>
      </c>
      <c r="D51" s="227"/>
      <c r="E51" s="228">
        <v>30.3</v>
      </c>
      <c r="F51" s="225"/>
      <c r="G51" s="225"/>
      <c r="H51" s="225"/>
      <c r="I51" s="225"/>
      <c r="J51" s="225"/>
      <c r="K51" s="225"/>
      <c r="L51" s="225"/>
      <c r="M51" s="225"/>
      <c r="N51" s="224"/>
      <c r="O51" s="224"/>
      <c r="P51" s="224"/>
      <c r="Q51" s="224"/>
      <c r="R51" s="225"/>
      <c r="S51" s="225"/>
      <c r="T51" s="225"/>
      <c r="U51" s="225"/>
      <c r="V51" s="225"/>
      <c r="W51" s="225"/>
      <c r="X51" s="225"/>
      <c r="Y51" s="225"/>
      <c r="Z51" s="214"/>
      <c r="AA51" s="214"/>
      <c r="AB51" s="214"/>
      <c r="AC51" s="214"/>
      <c r="AD51" s="214"/>
      <c r="AE51" s="214"/>
      <c r="AF51" s="214"/>
      <c r="AG51" s="214" t="s">
        <v>140</v>
      </c>
      <c r="AH51" s="214">
        <v>0</v>
      </c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2" x14ac:dyDescent="0.2">
      <c r="A52" s="221"/>
      <c r="B52" s="222"/>
      <c r="C52" s="256"/>
      <c r="D52" s="246"/>
      <c r="E52" s="246"/>
      <c r="F52" s="246"/>
      <c r="G52" s="246"/>
      <c r="H52" s="225"/>
      <c r="I52" s="225"/>
      <c r="J52" s="225"/>
      <c r="K52" s="225"/>
      <c r="L52" s="225"/>
      <c r="M52" s="225"/>
      <c r="N52" s="224"/>
      <c r="O52" s="224"/>
      <c r="P52" s="224"/>
      <c r="Q52" s="224"/>
      <c r="R52" s="225"/>
      <c r="S52" s="225"/>
      <c r="T52" s="225"/>
      <c r="U52" s="225"/>
      <c r="V52" s="225"/>
      <c r="W52" s="225"/>
      <c r="X52" s="225"/>
      <c r="Y52" s="225"/>
      <c r="Z52" s="214"/>
      <c r="AA52" s="214"/>
      <c r="AB52" s="214"/>
      <c r="AC52" s="214"/>
      <c r="AD52" s="214"/>
      <c r="AE52" s="214"/>
      <c r="AF52" s="214"/>
      <c r="AG52" s="214" t="s">
        <v>144</v>
      </c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ht="22.5" outlineLevel="1" x14ac:dyDescent="0.2">
      <c r="A53" s="237">
        <v>5</v>
      </c>
      <c r="B53" s="238" t="s">
        <v>172</v>
      </c>
      <c r="C53" s="253" t="s">
        <v>173</v>
      </c>
      <c r="D53" s="239" t="s">
        <v>131</v>
      </c>
      <c r="E53" s="240">
        <v>51.5</v>
      </c>
      <c r="F53" s="241"/>
      <c r="G53" s="242">
        <f>ROUND(E53*F53,2)</f>
        <v>0</v>
      </c>
      <c r="H53" s="241"/>
      <c r="I53" s="242">
        <f>ROUND(E53*H53,2)</f>
        <v>0</v>
      </c>
      <c r="J53" s="241"/>
      <c r="K53" s="242">
        <f>ROUND(E53*J53,2)</f>
        <v>0</v>
      </c>
      <c r="L53" s="242">
        <v>21</v>
      </c>
      <c r="M53" s="242">
        <f>G53*(1+L53/100)</f>
        <v>0</v>
      </c>
      <c r="N53" s="240">
        <v>4.07E-2</v>
      </c>
      <c r="O53" s="240">
        <f>ROUND(E53*N53,2)</f>
        <v>2.1</v>
      </c>
      <c r="P53" s="240">
        <v>0</v>
      </c>
      <c r="Q53" s="240">
        <f>ROUND(E53*P53,2)</f>
        <v>0</v>
      </c>
      <c r="R53" s="242" t="s">
        <v>132</v>
      </c>
      <c r="S53" s="242" t="s">
        <v>133</v>
      </c>
      <c r="T53" s="243" t="s">
        <v>133</v>
      </c>
      <c r="U53" s="225">
        <v>0.9</v>
      </c>
      <c r="V53" s="225">
        <f>ROUND(E53*U53,2)</f>
        <v>46.35</v>
      </c>
      <c r="W53" s="225"/>
      <c r="X53" s="225" t="s">
        <v>134</v>
      </c>
      <c r="Y53" s="225" t="s">
        <v>135</v>
      </c>
      <c r="Z53" s="214"/>
      <c r="AA53" s="214"/>
      <c r="AB53" s="214"/>
      <c r="AC53" s="214"/>
      <c r="AD53" s="214"/>
      <c r="AE53" s="214"/>
      <c r="AF53" s="214"/>
      <c r="AG53" s="214" t="s">
        <v>136</v>
      </c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2" x14ac:dyDescent="0.2">
      <c r="A54" s="221"/>
      <c r="B54" s="222"/>
      <c r="C54" s="255" t="s">
        <v>154</v>
      </c>
      <c r="D54" s="227"/>
      <c r="E54" s="228">
        <v>51.5</v>
      </c>
      <c r="F54" s="225"/>
      <c r="G54" s="225"/>
      <c r="H54" s="225"/>
      <c r="I54" s="225"/>
      <c r="J54" s="225"/>
      <c r="K54" s="225"/>
      <c r="L54" s="225"/>
      <c r="M54" s="225"/>
      <c r="N54" s="224"/>
      <c r="O54" s="224"/>
      <c r="P54" s="224"/>
      <c r="Q54" s="224"/>
      <c r="R54" s="225"/>
      <c r="S54" s="225"/>
      <c r="T54" s="225"/>
      <c r="U54" s="225"/>
      <c r="V54" s="225"/>
      <c r="W54" s="225"/>
      <c r="X54" s="225"/>
      <c r="Y54" s="225"/>
      <c r="Z54" s="214"/>
      <c r="AA54" s="214"/>
      <c r="AB54" s="214"/>
      <c r="AC54" s="214"/>
      <c r="AD54" s="214"/>
      <c r="AE54" s="214"/>
      <c r="AF54" s="214"/>
      <c r="AG54" s="214" t="s">
        <v>140</v>
      </c>
      <c r="AH54" s="214">
        <v>0</v>
      </c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2" x14ac:dyDescent="0.2">
      <c r="A55" s="221"/>
      <c r="B55" s="222"/>
      <c r="C55" s="256"/>
      <c r="D55" s="246"/>
      <c r="E55" s="246"/>
      <c r="F55" s="246"/>
      <c r="G55" s="246"/>
      <c r="H55" s="225"/>
      <c r="I55" s="225"/>
      <c r="J55" s="225"/>
      <c r="K55" s="225"/>
      <c r="L55" s="225"/>
      <c r="M55" s="225"/>
      <c r="N55" s="224"/>
      <c r="O55" s="224"/>
      <c r="P55" s="224"/>
      <c r="Q55" s="224"/>
      <c r="R55" s="225"/>
      <c r="S55" s="225"/>
      <c r="T55" s="225"/>
      <c r="U55" s="225"/>
      <c r="V55" s="225"/>
      <c r="W55" s="225"/>
      <c r="X55" s="225"/>
      <c r="Y55" s="225"/>
      <c r="Z55" s="214"/>
      <c r="AA55" s="214"/>
      <c r="AB55" s="214"/>
      <c r="AC55" s="214"/>
      <c r="AD55" s="214"/>
      <c r="AE55" s="214"/>
      <c r="AF55" s="214"/>
      <c r="AG55" s="214" t="s">
        <v>144</v>
      </c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1" x14ac:dyDescent="0.2">
      <c r="A56" s="237">
        <v>6</v>
      </c>
      <c r="B56" s="238" t="s">
        <v>174</v>
      </c>
      <c r="C56" s="253" t="s">
        <v>175</v>
      </c>
      <c r="D56" s="239" t="s">
        <v>131</v>
      </c>
      <c r="E56" s="240">
        <v>51.5</v>
      </c>
      <c r="F56" s="241"/>
      <c r="G56" s="242">
        <f>ROUND(E56*F56,2)</f>
        <v>0</v>
      </c>
      <c r="H56" s="241"/>
      <c r="I56" s="242">
        <f>ROUND(E56*H56,2)</f>
        <v>0</v>
      </c>
      <c r="J56" s="241"/>
      <c r="K56" s="242">
        <f>ROUND(E56*J56,2)</f>
        <v>0</v>
      </c>
      <c r="L56" s="242">
        <v>21</v>
      </c>
      <c r="M56" s="242">
        <f>G56*(1+L56/100)</f>
        <v>0</v>
      </c>
      <c r="N56" s="240">
        <v>0</v>
      </c>
      <c r="O56" s="240">
        <f>ROUND(E56*N56,2)</f>
        <v>0</v>
      </c>
      <c r="P56" s="240">
        <v>0</v>
      </c>
      <c r="Q56" s="240">
        <f>ROUND(E56*P56,2)</f>
        <v>0</v>
      </c>
      <c r="R56" s="242"/>
      <c r="S56" s="242" t="s">
        <v>176</v>
      </c>
      <c r="T56" s="243" t="s">
        <v>177</v>
      </c>
      <c r="U56" s="225">
        <v>0</v>
      </c>
      <c r="V56" s="225">
        <f>ROUND(E56*U56,2)</f>
        <v>0</v>
      </c>
      <c r="W56" s="225"/>
      <c r="X56" s="225" t="s">
        <v>134</v>
      </c>
      <c r="Y56" s="225" t="s">
        <v>135</v>
      </c>
      <c r="Z56" s="214"/>
      <c r="AA56" s="214"/>
      <c r="AB56" s="214"/>
      <c r="AC56" s="214"/>
      <c r="AD56" s="214"/>
      <c r="AE56" s="214"/>
      <c r="AF56" s="214"/>
      <c r="AG56" s="214" t="s">
        <v>136</v>
      </c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2" x14ac:dyDescent="0.2">
      <c r="A57" s="221"/>
      <c r="B57" s="222"/>
      <c r="C57" s="255" t="s">
        <v>178</v>
      </c>
      <c r="D57" s="227"/>
      <c r="E57" s="228">
        <v>51.5</v>
      </c>
      <c r="F57" s="225"/>
      <c r="G57" s="225"/>
      <c r="H57" s="225"/>
      <c r="I57" s="225"/>
      <c r="J57" s="225"/>
      <c r="K57" s="225"/>
      <c r="L57" s="225"/>
      <c r="M57" s="225"/>
      <c r="N57" s="224"/>
      <c r="O57" s="224"/>
      <c r="P57" s="224"/>
      <c r="Q57" s="224"/>
      <c r="R57" s="225"/>
      <c r="S57" s="225"/>
      <c r="T57" s="225"/>
      <c r="U57" s="225"/>
      <c r="V57" s="225"/>
      <c r="W57" s="225"/>
      <c r="X57" s="225"/>
      <c r="Y57" s="225"/>
      <c r="Z57" s="214"/>
      <c r="AA57" s="214"/>
      <c r="AB57" s="214"/>
      <c r="AC57" s="214"/>
      <c r="AD57" s="214"/>
      <c r="AE57" s="214"/>
      <c r="AF57" s="214"/>
      <c r="AG57" s="214" t="s">
        <v>140</v>
      </c>
      <c r="AH57" s="214">
        <v>0</v>
      </c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2" x14ac:dyDescent="0.2">
      <c r="A58" s="221"/>
      <c r="B58" s="222"/>
      <c r="C58" s="256"/>
      <c r="D58" s="246"/>
      <c r="E58" s="246"/>
      <c r="F58" s="246"/>
      <c r="G58" s="246"/>
      <c r="H58" s="225"/>
      <c r="I58" s="225"/>
      <c r="J58" s="225"/>
      <c r="K58" s="225"/>
      <c r="L58" s="225"/>
      <c r="M58" s="225"/>
      <c r="N58" s="224"/>
      <c r="O58" s="224"/>
      <c r="P58" s="224"/>
      <c r="Q58" s="224"/>
      <c r="R58" s="225"/>
      <c r="S58" s="225"/>
      <c r="T58" s="225"/>
      <c r="U58" s="225"/>
      <c r="V58" s="225"/>
      <c r="W58" s="225"/>
      <c r="X58" s="225"/>
      <c r="Y58" s="225"/>
      <c r="Z58" s="214"/>
      <c r="AA58" s="214"/>
      <c r="AB58" s="214"/>
      <c r="AC58" s="214"/>
      <c r="AD58" s="214"/>
      <c r="AE58" s="214"/>
      <c r="AF58" s="214"/>
      <c r="AG58" s="214" t="s">
        <v>144</v>
      </c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x14ac:dyDescent="0.2">
      <c r="A59" s="230" t="s">
        <v>127</v>
      </c>
      <c r="B59" s="231" t="s">
        <v>73</v>
      </c>
      <c r="C59" s="252" t="s">
        <v>74</v>
      </c>
      <c r="D59" s="232"/>
      <c r="E59" s="233"/>
      <c r="F59" s="234"/>
      <c r="G59" s="234">
        <f>SUMIF(AG60:AG67,"&lt;&gt;NOR",G60:G67)</f>
        <v>0</v>
      </c>
      <c r="H59" s="234"/>
      <c r="I59" s="234">
        <f>SUM(I60:I67)</f>
        <v>0</v>
      </c>
      <c r="J59" s="234"/>
      <c r="K59" s="234">
        <f>SUM(K60:K67)</f>
        <v>0</v>
      </c>
      <c r="L59" s="234"/>
      <c r="M59" s="234">
        <f>SUM(M60:M67)</f>
        <v>0</v>
      </c>
      <c r="N59" s="233"/>
      <c r="O59" s="233">
        <f>SUM(O60:O67)</f>
        <v>8.44</v>
      </c>
      <c r="P59" s="233"/>
      <c r="Q59" s="233">
        <f>SUM(Q60:Q67)</f>
        <v>0</v>
      </c>
      <c r="R59" s="234"/>
      <c r="S59" s="234"/>
      <c r="T59" s="235"/>
      <c r="U59" s="229"/>
      <c r="V59" s="229">
        <f>SUM(V60:V67)</f>
        <v>152.30000000000001</v>
      </c>
      <c r="W59" s="229"/>
      <c r="X59" s="229"/>
      <c r="Y59" s="229"/>
      <c r="AG59" t="s">
        <v>128</v>
      </c>
    </row>
    <row r="60" spans="1:60" outlineLevel="1" x14ac:dyDescent="0.2">
      <c r="A60" s="237">
        <v>7</v>
      </c>
      <c r="B60" s="238" t="s">
        <v>179</v>
      </c>
      <c r="C60" s="253" t="s">
        <v>180</v>
      </c>
      <c r="D60" s="239" t="s">
        <v>181</v>
      </c>
      <c r="E60" s="240">
        <v>68.5</v>
      </c>
      <c r="F60" s="241"/>
      <c r="G60" s="242">
        <f>ROUND(E60*F60,2)</f>
        <v>0</v>
      </c>
      <c r="H60" s="241"/>
      <c r="I60" s="242">
        <f>ROUND(E60*H60,2)</f>
        <v>0</v>
      </c>
      <c r="J60" s="241"/>
      <c r="K60" s="242">
        <f>ROUND(E60*J60,2)</f>
        <v>0</v>
      </c>
      <c r="L60" s="242">
        <v>21</v>
      </c>
      <c r="M60" s="242">
        <f>G60*(1+L60/100)</f>
        <v>0</v>
      </c>
      <c r="N60" s="240">
        <v>4.6999999999999999E-4</v>
      </c>
      <c r="O60" s="240">
        <f>ROUND(E60*N60,2)</f>
        <v>0.03</v>
      </c>
      <c r="P60" s="240">
        <v>0</v>
      </c>
      <c r="Q60" s="240">
        <f>ROUND(E60*P60,2)</f>
        <v>0</v>
      </c>
      <c r="R60" s="242" t="s">
        <v>157</v>
      </c>
      <c r="S60" s="242" t="s">
        <v>133</v>
      </c>
      <c r="T60" s="243" t="s">
        <v>133</v>
      </c>
      <c r="U60" s="225">
        <v>0.5</v>
      </c>
      <c r="V60" s="225">
        <f>ROUND(E60*U60,2)</f>
        <v>34.25</v>
      </c>
      <c r="W60" s="225"/>
      <c r="X60" s="225" t="s">
        <v>134</v>
      </c>
      <c r="Y60" s="225" t="s">
        <v>135</v>
      </c>
      <c r="Z60" s="214"/>
      <c r="AA60" s="214"/>
      <c r="AB60" s="214"/>
      <c r="AC60" s="214"/>
      <c r="AD60" s="214"/>
      <c r="AE60" s="214"/>
      <c r="AF60" s="214"/>
      <c r="AG60" s="214" t="s">
        <v>182</v>
      </c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outlineLevel="2" x14ac:dyDescent="0.2">
      <c r="A61" s="221"/>
      <c r="B61" s="222"/>
      <c r="C61" s="255" t="s">
        <v>183</v>
      </c>
      <c r="D61" s="227"/>
      <c r="E61" s="228">
        <v>68.5</v>
      </c>
      <c r="F61" s="225"/>
      <c r="G61" s="225"/>
      <c r="H61" s="225"/>
      <c r="I61" s="225"/>
      <c r="J61" s="225"/>
      <c r="K61" s="225"/>
      <c r="L61" s="225"/>
      <c r="M61" s="225"/>
      <c r="N61" s="224"/>
      <c r="O61" s="224"/>
      <c r="P61" s="224"/>
      <c r="Q61" s="224"/>
      <c r="R61" s="225"/>
      <c r="S61" s="225"/>
      <c r="T61" s="225"/>
      <c r="U61" s="225"/>
      <c r="V61" s="225"/>
      <c r="W61" s="225"/>
      <c r="X61" s="225"/>
      <c r="Y61" s="225"/>
      <c r="Z61" s="214"/>
      <c r="AA61" s="214"/>
      <c r="AB61" s="214"/>
      <c r="AC61" s="214"/>
      <c r="AD61" s="214"/>
      <c r="AE61" s="214"/>
      <c r="AF61" s="214"/>
      <c r="AG61" s="214" t="s">
        <v>140</v>
      </c>
      <c r="AH61" s="214">
        <v>0</v>
      </c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outlineLevel="2" x14ac:dyDescent="0.2">
      <c r="A62" s="221"/>
      <c r="B62" s="222"/>
      <c r="C62" s="256"/>
      <c r="D62" s="246"/>
      <c r="E62" s="246"/>
      <c r="F62" s="246"/>
      <c r="G62" s="246"/>
      <c r="H62" s="225"/>
      <c r="I62" s="225"/>
      <c r="J62" s="225"/>
      <c r="K62" s="225"/>
      <c r="L62" s="225"/>
      <c r="M62" s="225"/>
      <c r="N62" s="224"/>
      <c r="O62" s="224"/>
      <c r="P62" s="224"/>
      <c r="Q62" s="224"/>
      <c r="R62" s="225"/>
      <c r="S62" s="225"/>
      <c r="T62" s="225"/>
      <c r="U62" s="225"/>
      <c r="V62" s="225"/>
      <c r="W62" s="225"/>
      <c r="X62" s="225"/>
      <c r="Y62" s="225"/>
      <c r="Z62" s="214"/>
      <c r="AA62" s="214"/>
      <c r="AB62" s="214"/>
      <c r="AC62" s="214"/>
      <c r="AD62" s="214"/>
      <c r="AE62" s="214"/>
      <c r="AF62" s="214"/>
      <c r="AG62" s="214" t="s">
        <v>144</v>
      </c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ht="22.5" outlineLevel="1" x14ac:dyDescent="0.2">
      <c r="A63" s="237">
        <v>8</v>
      </c>
      <c r="B63" s="238" t="s">
        <v>184</v>
      </c>
      <c r="C63" s="253" t="s">
        <v>185</v>
      </c>
      <c r="D63" s="239" t="s">
        <v>131</v>
      </c>
      <c r="E63" s="240">
        <v>273.57</v>
      </c>
      <c r="F63" s="241"/>
      <c r="G63" s="242">
        <f>ROUND(E63*F63,2)</f>
        <v>0</v>
      </c>
      <c r="H63" s="241"/>
      <c r="I63" s="242">
        <f>ROUND(E63*H63,2)</f>
        <v>0</v>
      </c>
      <c r="J63" s="241"/>
      <c r="K63" s="242">
        <f>ROUND(E63*J63,2)</f>
        <v>0</v>
      </c>
      <c r="L63" s="242">
        <v>21</v>
      </c>
      <c r="M63" s="242">
        <f>G63*(1+L63/100)</f>
        <v>0</v>
      </c>
      <c r="N63" s="240">
        <v>3.074E-2</v>
      </c>
      <c r="O63" s="240">
        <f>ROUND(E63*N63,2)</f>
        <v>8.41</v>
      </c>
      <c r="P63" s="240">
        <v>0</v>
      </c>
      <c r="Q63" s="240">
        <f>ROUND(E63*P63,2)</f>
        <v>0</v>
      </c>
      <c r="R63" s="242" t="s">
        <v>132</v>
      </c>
      <c r="S63" s="242" t="s">
        <v>133</v>
      </c>
      <c r="T63" s="243" t="s">
        <v>133</v>
      </c>
      <c r="U63" s="225">
        <v>0.43149999999999999</v>
      </c>
      <c r="V63" s="225">
        <f>ROUND(E63*U63,2)</f>
        <v>118.05</v>
      </c>
      <c r="W63" s="225"/>
      <c r="X63" s="225" t="s">
        <v>134</v>
      </c>
      <c r="Y63" s="225" t="s">
        <v>135</v>
      </c>
      <c r="Z63" s="214"/>
      <c r="AA63" s="214"/>
      <c r="AB63" s="214"/>
      <c r="AC63" s="214"/>
      <c r="AD63" s="214"/>
      <c r="AE63" s="214"/>
      <c r="AF63" s="214"/>
      <c r="AG63" s="214" t="s">
        <v>186</v>
      </c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2" x14ac:dyDescent="0.2">
      <c r="A64" s="221"/>
      <c r="B64" s="222"/>
      <c r="C64" s="254" t="s">
        <v>187</v>
      </c>
      <c r="D64" s="244"/>
      <c r="E64" s="244"/>
      <c r="F64" s="244"/>
      <c r="G64" s="244"/>
      <c r="H64" s="225"/>
      <c r="I64" s="225"/>
      <c r="J64" s="225"/>
      <c r="K64" s="225"/>
      <c r="L64" s="225"/>
      <c r="M64" s="225"/>
      <c r="N64" s="224"/>
      <c r="O64" s="224"/>
      <c r="P64" s="224"/>
      <c r="Q64" s="224"/>
      <c r="R64" s="225"/>
      <c r="S64" s="225"/>
      <c r="T64" s="225"/>
      <c r="U64" s="225"/>
      <c r="V64" s="225"/>
      <c r="W64" s="225"/>
      <c r="X64" s="225"/>
      <c r="Y64" s="225"/>
      <c r="Z64" s="214"/>
      <c r="AA64" s="214"/>
      <c r="AB64" s="214"/>
      <c r="AC64" s="214"/>
      <c r="AD64" s="214"/>
      <c r="AE64" s="214"/>
      <c r="AF64" s="214"/>
      <c r="AG64" s="214" t="s">
        <v>138</v>
      </c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2" x14ac:dyDescent="0.2">
      <c r="A65" s="221"/>
      <c r="B65" s="222"/>
      <c r="C65" s="257" t="s">
        <v>188</v>
      </c>
      <c r="D65" s="247"/>
      <c r="E65" s="247"/>
      <c r="F65" s="247"/>
      <c r="G65" s="247"/>
      <c r="H65" s="225"/>
      <c r="I65" s="225"/>
      <c r="J65" s="225"/>
      <c r="K65" s="225"/>
      <c r="L65" s="225"/>
      <c r="M65" s="225"/>
      <c r="N65" s="224"/>
      <c r="O65" s="224"/>
      <c r="P65" s="224"/>
      <c r="Q65" s="224"/>
      <c r="R65" s="225"/>
      <c r="S65" s="225"/>
      <c r="T65" s="225"/>
      <c r="U65" s="225"/>
      <c r="V65" s="225"/>
      <c r="W65" s="225"/>
      <c r="X65" s="225"/>
      <c r="Y65" s="225"/>
      <c r="Z65" s="214"/>
      <c r="AA65" s="214"/>
      <c r="AB65" s="214"/>
      <c r="AC65" s="214"/>
      <c r="AD65" s="214"/>
      <c r="AE65" s="214"/>
      <c r="AF65" s="214"/>
      <c r="AG65" s="214" t="s">
        <v>189</v>
      </c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2" x14ac:dyDescent="0.2">
      <c r="A66" s="221"/>
      <c r="B66" s="222"/>
      <c r="C66" s="255" t="s">
        <v>190</v>
      </c>
      <c r="D66" s="227"/>
      <c r="E66" s="228">
        <v>273.57</v>
      </c>
      <c r="F66" s="225"/>
      <c r="G66" s="225"/>
      <c r="H66" s="225"/>
      <c r="I66" s="225"/>
      <c r="J66" s="225"/>
      <c r="K66" s="225"/>
      <c r="L66" s="225"/>
      <c r="M66" s="225"/>
      <c r="N66" s="224"/>
      <c r="O66" s="224"/>
      <c r="P66" s="224"/>
      <c r="Q66" s="224"/>
      <c r="R66" s="225"/>
      <c r="S66" s="225"/>
      <c r="T66" s="225"/>
      <c r="U66" s="225"/>
      <c r="V66" s="225"/>
      <c r="W66" s="225"/>
      <c r="X66" s="225"/>
      <c r="Y66" s="225"/>
      <c r="Z66" s="214"/>
      <c r="AA66" s="214"/>
      <c r="AB66" s="214"/>
      <c r="AC66" s="214"/>
      <c r="AD66" s="214"/>
      <c r="AE66" s="214"/>
      <c r="AF66" s="214"/>
      <c r="AG66" s="214" t="s">
        <v>140</v>
      </c>
      <c r="AH66" s="214">
        <v>5</v>
      </c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2" x14ac:dyDescent="0.2">
      <c r="A67" s="221"/>
      <c r="B67" s="222"/>
      <c r="C67" s="256"/>
      <c r="D67" s="246"/>
      <c r="E67" s="246"/>
      <c r="F67" s="246"/>
      <c r="G67" s="246"/>
      <c r="H67" s="225"/>
      <c r="I67" s="225"/>
      <c r="J67" s="225"/>
      <c r="K67" s="225"/>
      <c r="L67" s="225"/>
      <c r="M67" s="225"/>
      <c r="N67" s="224"/>
      <c r="O67" s="224"/>
      <c r="P67" s="224"/>
      <c r="Q67" s="224"/>
      <c r="R67" s="225"/>
      <c r="S67" s="225"/>
      <c r="T67" s="225"/>
      <c r="U67" s="225"/>
      <c r="V67" s="225"/>
      <c r="W67" s="225"/>
      <c r="X67" s="225"/>
      <c r="Y67" s="225"/>
      <c r="Z67" s="214"/>
      <c r="AA67" s="214"/>
      <c r="AB67" s="214"/>
      <c r="AC67" s="214"/>
      <c r="AD67" s="214"/>
      <c r="AE67" s="214"/>
      <c r="AF67" s="214"/>
      <c r="AG67" s="214" t="s">
        <v>144</v>
      </c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x14ac:dyDescent="0.2">
      <c r="A68" s="230" t="s">
        <v>127</v>
      </c>
      <c r="B68" s="231" t="s">
        <v>75</v>
      </c>
      <c r="C68" s="252" t="s">
        <v>76</v>
      </c>
      <c r="D68" s="232"/>
      <c r="E68" s="233"/>
      <c r="F68" s="234"/>
      <c r="G68" s="234">
        <f>SUMIF(AG69:AG71,"&lt;&gt;NOR",G69:G71)</f>
        <v>0</v>
      </c>
      <c r="H68" s="234"/>
      <c r="I68" s="234">
        <f>SUM(I69:I71)</f>
        <v>0</v>
      </c>
      <c r="J68" s="234"/>
      <c r="K68" s="234">
        <f>SUM(K69:K71)</f>
        <v>0</v>
      </c>
      <c r="L68" s="234"/>
      <c r="M68" s="234">
        <f>SUM(M69:M71)</f>
        <v>0</v>
      </c>
      <c r="N68" s="233"/>
      <c r="O68" s="233">
        <f>SUM(O69:O71)</f>
        <v>0.43</v>
      </c>
      <c r="P68" s="233"/>
      <c r="Q68" s="233">
        <f>SUM(Q69:Q71)</f>
        <v>0</v>
      </c>
      <c r="R68" s="234"/>
      <c r="S68" s="234"/>
      <c r="T68" s="235"/>
      <c r="U68" s="229"/>
      <c r="V68" s="229">
        <f>SUM(V69:V71)</f>
        <v>58.54</v>
      </c>
      <c r="W68" s="229"/>
      <c r="X68" s="229"/>
      <c r="Y68" s="229"/>
      <c r="AG68" t="s">
        <v>128</v>
      </c>
    </row>
    <row r="69" spans="1:60" outlineLevel="1" x14ac:dyDescent="0.2">
      <c r="A69" s="237">
        <v>9</v>
      </c>
      <c r="B69" s="238" t="s">
        <v>191</v>
      </c>
      <c r="C69" s="253" t="s">
        <v>192</v>
      </c>
      <c r="D69" s="239" t="s">
        <v>131</v>
      </c>
      <c r="E69" s="240">
        <v>273.57</v>
      </c>
      <c r="F69" s="241"/>
      <c r="G69" s="242">
        <f>ROUND(E69*F69,2)</f>
        <v>0</v>
      </c>
      <c r="H69" s="241"/>
      <c r="I69" s="242">
        <f>ROUND(E69*H69,2)</f>
        <v>0</v>
      </c>
      <c r="J69" s="241"/>
      <c r="K69" s="242">
        <f>ROUND(E69*J69,2)</f>
        <v>0</v>
      </c>
      <c r="L69" s="242">
        <v>21</v>
      </c>
      <c r="M69" s="242">
        <f>G69*(1+L69/100)</f>
        <v>0</v>
      </c>
      <c r="N69" s="240">
        <v>1.58E-3</v>
      </c>
      <c r="O69" s="240">
        <f>ROUND(E69*N69,2)</f>
        <v>0.43</v>
      </c>
      <c r="P69" s="240">
        <v>0</v>
      </c>
      <c r="Q69" s="240">
        <f>ROUND(E69*P69,2)</f>
        <v>0</v>
      </c>
      <c r="R69" s="242" t="s">
        <v>193</v>
      </c>
      <c r="S69" s="242" t="s">
        <v>133</v>
      </c>
      <c r="T69" s="243" t="s">
        <v>133</v>
      </c>
      <c r="U69" s="225">
        <v>0.214</v>
      </c>
      <c r="V69" s="225">
        <f>ROUND(E69*U69,2)</f>
        <v>58.54</v>
      </c>
      <c r="W69" s="225"/>
      <c r="X69" s="225" t="s">
        <v>134</v>
      </c>
      <c r="Y69" s="225" t="s">
        <v>135</v>
      </c>
      <c r="Z69" s="214"/>
      <c r="AA69" s="214"/>
      <c r="AB69" s="214"/>
      <c r="AC69" s="214"/>
      <c r="AD69" s="214"/>
      <c r="AE69" s="214"/>
      <c r="AF69" s="214"/>
      <c r="AG69" s="214" t="s">
        <v>136</v>
      </c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2" x14ac:dyDescent="0.2">
      <c r="A70" s="221"/>
      <c r="B70" s="222"/>
      <c r="C70" s="255" t="s">
        <v>194</v>
      </c>
      <c r="D70" s="227"/>
      <c r="E70" s="228">
        <v>273.57</v>
      </c>
      <c r="F70" s="225"/>
      <c r="G70" s="225"/>
      <c r="H70" s="225"/>
      <c r="I70" s="225"/>
      <c r="J70" s="225"/>
      <c r="K70" s="225"/>
      <c r="L70" s="225"/>
      <c r="M70" s="225"/>
      <c r="N70" s="224"/>
      <c r="O70" s="224"/>
      <c r="P70" s="224"/>
      <c r="Q70" s="224"/>
      <c r="R70" s="225"/>
      <c r="S70" s="225"/>
      <c r="T70" s="225"/>
      <c r="U70" s="225"/>
      <c r="V70" s="225"/>
      <c r="W70" s="225"/>
      <c r="X70" s="225"/>
      <c r="Y70" s="225"/>
      <c r="Z70" s="214"/>
      <c r="AA70" s="214"/>
      <c r="AB70" s="214"/>
      <c r="AC70" s="214"/>
      <c r="AD70" s="214"/>
      <c r="AE70" s="214"/>
      <c r="AF70" s="214"/>
      <c r="AG70" s="214" t="s">
        <v>140</v>
      </c>
      <c r="AH70" s="214">
        <v>0</v>
      </c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2" x14ac:dyDescent="0.2">
      <c r="A71" s="221"/>
      <c r="B71" s="222"/>
      <c r="C71" s="256"/>
      <c r="D71" s="246"/>
      <c r="E71" s="246"/>
      <c r="F71" s="246"/>
      <c r="G71" s="246"/>
      <c r="H71" s="225"/>
      <c r="I71" s="225"/>
      <c r="J71" s="225"/>
      <c r="K71" s="225"/>
      <c r="L71" s="225"/>
      <c r="M71" s="225"/>
      <c r="N71" s="224"/>
      <c r="O71" s="224"/>
      <c r="P71" s="224"/>
      <c r="Q71" s="224"/>
      <c r="R71" s="225"/>
      <c r="S71" s="225"/>
      <c r="T71" s="225"/>
      <c r="U71" s="225"/>
      <c r="V71" s="225"/>
      <c r="W71" s="225"/>
      <c r="X71" s="225"/>
      <c r="Y71" s="225"/>
      <c r="Z71" s="214"/>
      <c r="AA71" s="214"/>
      <c r="AB71" s="214"/>
      <c r="AC71" s="214"/>
      <c r="AD71" s="214"/>
      <c r="AE71" s="214"/>
      <c r="AF71" s="214"/>
      <c r="AG71" s="214" t="s">
        <v>144</v>
      </c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x14ac:dyDescent="0.2">
      <c r="A72" s="230" t="s">
        <v>127</v>
      </c>
      <c r="B72" s="231" t="s">
        <v>77</v>
      </c>
      <c r="C72" s="252" t="s">
        <v>78</v>
      </c>
      <c r="D72" s="232"/>
      <c r="E72" s="233"/>
      <c r="F72" s="234"/>
      <c r="G72" s="234">
        <f>SUMIF(AG73:AG75,"&lt;&gt;NOR",G73:G75)</f>
        <v>0</v>
      </c>
      <c r="H72" s="234"/>
      <c r="I72" s="234">
        <f>SUM(I73:I75)</f>
        <v>0</v>
      </c>
      <c r="J72" s="234"/>
      <c r="K72" s="234">
        <f>SUM(K73:K75)</f>
        <v>0</v>
      </c>
      <c r="L72" s="234"/>
      <c r="M72" s="234">
        <f>SUM(M73:M75)</f>
        <v>0</v>
      </c>
      <c r="N72" s="233"/>
      <c r="O72" s="233">
        <f>SUM(O73:O75)</f>
        <v>0.01</v>
      </c>
      <c r="P72" s="233"/>
      <c r="Q72" s="233">
        <f>SUM(Q73:Q75)</f>
        <v>0</v>
      </c>
      <c r="R72" s="234"/>
      <c r="S72" s="234"/>
      <c r="T72" s="235"/>
      <c r="U72" s="229"/>
      <c r="V72" s="229">
        <f>SUM(V73:V75)</f>
        <v>84.81</v>
      </c>
      <c r="W72" s="229"/>
      <c r="X72" s="229"/>
      <c r="Y72" s="229"/>
      <c r="AG72" t="s">
        <v>128</v>
      </c>
    </row>
    <row r="73" spans="1:60" ht="56.25" outlineLevel="1" x14ac:dyDescent="0.2">
      <c r="A73" s="237">
        <v>10</v>
      </c>
      <c r="B73" s="238" t="s">
        <v>195</v>
      </c>
      <c r="C73" s="253" t="s">
        <v>196</v>
      </c>
      <c r="D73" s="239" t="s">
        <v>131</v>
      </c>
      <c r="E73" s="240">
        <v>273.57</v>
      </c>
      <c r="F73" s="241"/>
      <c r="G73" s="242">
        <f>ROUND(E73*F73,2)</f>
        <v>0</v>
      </c>
      <c r="H73" s="241"/>
      <c r="I73" s="242">
        <f>ROUND(E73*H73,2)</f>
        <v>0</v>
      </c>
      <c r="J73" s="241"/>
      <c r="K73" s="242">
        <f>ROUND(E73*J73,2)</f>
        <v>0</v>
      </c>
      <c r="L73" s="242">
        <v>21</v>
      </c>
      <c r="M73" s="242">
        <f>G73*(1+L73/100)</f>
        <v>0</v>
      </c>
      <c r="N73" s="240">
        <v>4.0000000000000003E-5</v>
      </c>
      <c r="O73" s="240">
        <f>ROUND(E73*N73,2)</f>
        <v>0.01</v>
      </c>
      <c r="P73" s="240">
        <v>0</v>
      </c>
      <c r="Q73" s="240">
        <f>ROUND(E73*P73,2)</f>
        <v>0</v>
      </c>
      <c r="R73" s="242" t="s">
        <v>132</v>
      </c>
      <c r="S73" s="242" t="s">
        <v>133</v>
      </c>
      <c r="T73" s="243" t="s">
        <v>133</v>
      </c>
      <c r="U73" s="225">
        <v>0.31</v>
      </c>
      <c r="V73" s="225">
        <f>ROUND(E73*U73,2)</f>
        <v>84.81</v>
      </c>
      <c r="W73" s="225"/>
      <c r="X73" s="225" t="s">
        <v>134</v>
      </c>
      <c r="Y73" s="225" t="s">
        <v>135</v>
      </c>
      <c r="Z73" s="214"/>
      <c r="AA73" s="214"/>
      <c r="AB73" s="214"/>
      <c r="AC73" s="214"/>
      <c r="AD73" s="214"/>
      <c r="AE73" s="214"/>
      <c r="AF73" s="214"/>
      <c r="AG73" s="214" t="s">
        <v>136</v>
      </c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2" x14ac:dyDescent="0.2">
      <c r="A74" s="221"/>
      <c r="B74" s="222"/>
      <c r="C74" s="255" t="s">
        <v>194</v>
      </c>
      <c r="D74" s="227"/>
      <c r="E74" s="228">
        <v>273.57</v>
      </c>
      <c r="F74" s="225"/>
      <c r="G74" s="225"/>
      <c r="H74" s="225"/>
      <c r="I74" s="225"/>
      <c r="J74" s="225"/>
      <c r="K74" s="225"/>
      <c r="L74" s="225"/>
      <c r="M74" s="225"/>
      <c r="N74" s="224"/>
      <c r="O74" s="224"/>
      <c r="P74" s="224"/>
      <c r="Q74" s="224"/>
      <c r="R74" s="225"/>
      <c r="S74" s="225"/>
      <c r="T74" s="225"/>
      <c r="U74" s="225"/>
      <c r="V74" s="225"/>
      <c r="W74" s="225"/>
      <c r="X74" s="225"/>
      <c r="Y74" s="225"/>
      <c r="Z74" s="214"/>
      <c r="AA74" s="214"/>
      <c r="AB74" s="214"/>
      <c r="AC74" s="214"/>
      <c r="AD74" s="214"/>
      <c r="AE74" s="214"/>
      <c r="AF74" s="214"/>
      <c r="AG74" s="214" t="s">
        <v>140</v>
      </c>
      <c r="AH74" s="214">
        <v>0</v>
      </c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2" x14ac:dyDescent="0.2">
      <c r="A75" s="221"/>
      <c r="B75" s="222"/>
      <c r="C75" s="256"/>
      <c r="D75" s="246"/>
      <c r="E75" s="246"/>
      <c r="F75" s="246"/>
      <c r="G75" s="246"/>
      <c r="H75" s="225"/>
      <c r="I75" s="225"/>
      <c r="J75" s="225"/>
      <c r="K75" s="225"/>
      <c r="L75" s="225"/>
      <c r="M75" s="225"/>
      <c r="N75" s="224"/>
      <c r="O75" s="224"/>
      <c r="P75" s="224"/>
      <c r="Q75" s="224"/>
      <c r="R75" s="225"/>
      <c r="S75" s="225"/>
      <c r="T75" s="225"/>
      <c r="U75" s="225"/>
      <c r="V75" s="225"/>
      <c r="W75" s="225"/>
      <c r="X75" s="225"/>
      <c r="Y75" s="225"/>
      <c r="Z75" s="214"/>
      <c r="AA75" s="214"/>
      <c r="AB75" s="214"/>
      <c r="AC75" s="214"/>
      <c r="AD75" s="214"/>
      <c r="AE75" s="214"/>
      <c r="AF75" s="214"/>
      <c r="AG75" s="214" t="s">
        <v>144</v>
      </c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x14ac:dyDescent="0.2">
      <c r="A76" s="230" t="s">
        <v>127</v>
      </c>
      <c r="B76" s="231" t="s">
        <v>79</v>
      </c>
      <c r="C76" s="252" t="s">
        <v>80</v>
      </c>
      <c r="D76" s="232"/>
      <c r="E76" s="233"/>
      <c r="F76" s="234"/>
      <c r="G76" s="234">
        <f>SUMIF(AG77:AG102,"&lt;&gt;NOR",G77:G102)</f>
        <v>0</v>
      </c>
      <c r="H76" s="234"/>
      <c r="I76" s="234">
        <f>SUM(I77:I102)</f>
        <v>0</v>
      </c>
      <c r="J76" s="234"/>
      <c r="K76" s="234">
        <f>SUM(K77:K102)</f>
        <v>0</v>
      </c>
      <c r="L76" s="234"/>
      <c r="M76" s="234">
        <f>SUM(M77:M102)</f>
        <v>0</v>
      </c>
      <c r="N76" s="233"/>
      <c r="O76" s="233">
        <f>SUM(O77:O102)</f>
        <v>0</v>
      </c>
      <c r="P76" s="233"/>
      <c r="Q76" s="233">
        <f>SUM(Q77:Q102)</f>
        <v>22.79</v>
      </c>
      <c r="R76" s="234"/>
      <c r="S76" s="234"/>
      <c r="T76" s="235"/>
      <c r="U76" s="229"/>
      <c r="V76" s="229">
        <f>SUM(V77:V102)</f>
        <v>235.89000000000004</v>
      </c>
      <c r="W76" s="229"/>
      <c r="X76" s="229"/>
      <c r="Y76" s="229"/>
      <c r="AG76" t="s">
        <v>128</v>
      </c>
    </row>
    <row r="77" spans="1:60" outlineLevel="1" x14ac:dyDescent="0.2">
      <c r="A77" s="237">
        <v>11</v>
      </c>
      <c r="B77" s="238" t="s">
        <v>197</v>
      </c>
      <c r="C77" s="253" t="s">
        <v>198</v>
      </c>
      <c r="D77" s="239" t="s">
        <v>131</v>
      </c>
      <c r="E77" s="240">
        <v>273.57</v>
      </c>
      <c r="F77" s="241"/>
      <c r="G77" s="242">
        <f>ROUND(E77*F77,2)</f>
        <v>0</v>
      </c>
      <c r="H77" s="241"/>
      <c r="I77" s="242">
        <f>ROUND(E77*H77,2)</f>
        <v>0</v>
      </c>
      <c r="J77" s="241"/>
      <c r="K77" s="242">
        <f>ROUND(E77*J77,2)</f>
        <v>0</v>
      </c>
      <c r="L77" s="242">
        <v>21</v>
      </c>
      <c r="M77" s="242">
        <f>G77*(1+L77/100)</f>
        <v>0</v>
      </c>
      <c r="N77" s="240">
        <v>0</v>
      </c>
      <c r="O77" s="240">
        <f>ROUND(E77*N77,2)</f>
        <v>0</v>
      </c>
      <c r="P77" s="240">
        <v>1.75E-3</v>
      </c>
      <c r="Q77" s="240">
        <f>ROUND(E77*P77,2)</f>
        <v>0.48</v>
      </c>
      <c r="R77" s="242" t="s">
        <v>199</v>
      </c>
      <c r="S77" s="242" t="s">
        <v>133</v>
      </c>
      <c r="T77" s="243" t="s">
        <v>133</v>
      </c>
      <c r="U77" s="225">
        <v>0.16500000000000001</v>
      </c>
      <c r="V77" s="225">
        <f>ROUND(E77*U77,2)</f>
        <v>45.14</v>
      </c>
      <c r="W77" s="225"/>
      <c r="X77" s="225" t="s">
        <v>134</v>
      </c>
      <c r="Y77" s="225" t="s">
        <v>135</v>
      </c>
      <c r="Z77" s="214"/>
      <c r="AA77" s="214"/>
      <c r="AB77" s="214"/>
      <c r="AC77" s="214"/>
      <c r="AD77" s="214"/>
      <c r="AE77" s="214"/>
      <c r="AF77" s="214"/>
      <c r="AG77" s="214" t="s">
        <v>182</v>
      </c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2" x14ac:dyDescent="0.2">
      <c r="A78" s="221"/>
      <c r="B78" s="222"/>
      <c r="C78" s="255" t="s">
        <v>190</v>
      </c>
      <c r="D78" s="227"/>
      <c r="E78" s="228">
        <v>273.57</v>
      </c>
      <c r="F78" s="225"/>
      <c r="G78" s="225"/>
      <c r="H78" s="225"/>
      <c r="I78" s="225"/>
      <c r="J78" s="225"/>
      <c r="K78" s="225"/>
      <c r="L78" s="225"/>
      <c r="M78" s="225"/>
      <c r="N78" s="224"/>
      <c r="O78" s="224"/>
      <c r="P78" s="224"/>
      <c r="Q78" s="224"/>
      <c r="R78" s="225"/>
      <c r="S78" s="225"/>
      <c r="T78" s="225"/>
      <c r="U78" s="225"/>
      <c r="V78" s="225"/>
      <c r="W78" s="225"/>
      <c r="X78" s="225"/>
      <c r="Y78" s="225"/>
      <c r="Z78" s="214"/>
      <c r="AA78" s="214"/>
      <c r="AB78" s="214"/>
      <c r="AC78" s="214"/>
      <c r="AD78" s="214"/>
      <c r="AE78" s="214"/>
      <c r="AF78" s="214"/>
      <c r="AG78" s="214" t="s">
        <v>140</v>
      </c>
      <c r="AH78" s="214">
        <v>5</v>
      </c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outlineLevel="2" x14ac:dyDescent="0.2">
      <c r="A79" s="221"/>
      <c r="B79" s="222"/>
      <c r="C79" s="256"/>
      <c r="D79" s="246"/>
      <c r="E79" s="246"/>
      <c r="F79" s="246"/>
      <c r="G79" s="246"/>
      <c r="H79" s="225"/>
      <c r="I79" s="225"/>
      <c r="J79" s="225"/>
      <c r="K79" s="225"/>
      <c r="L79" s="225"/>
      <c r="M79" s="225"/>
      <c r="N79" s="224"/>
      <c r="O79" s="224"/>
      <c r="P79" s="224"/>
      <c r="Q79" s="224"/>
      <c r="R79" s="225"/>
      <c r="S79" s="225"/>
      <c r="T79" s="225"/>
      <c r="U79" s="225"/>
      <c r="V79" s="225"/>
      <c r="W79" s="225"/>
      <c r="X79" s="225"/>
      <c r="Y79" s="225"/>
      <c r="Z79" s="214"/>
      <c r="AA79" s="214"/>
      <c r="AB79" s="214"/>
      <c r="AC79" s="214"/>
      <c r="AD79" s="214"/>
      <c r="AE79" s="214"/>
      <c r="AF79" s="214"/>
      <c r="AG79" s="214" t="s">
        <v>144</v>
      </c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outlineLevel="1" x14ac:dyDescent="0.2">
      <c r="A80" s="237">
        <v>12</v>
      </c>
      <c r="B80" s="238" t="s">
        <v>200</v>
      </c>
      <c r="C80" s="253" t="s">
        <v>201</v>
      </c>
      <c r="D80" s="239" t="s">
        <v>131</v>
      </c>
      <c r="E80" s="240">
        <v>273.57</v>
      </c>
      <c r="F80" s="241"/>
      <c r="G80" s="242">
        <f>ROUND(E80*F80,2)</f>
        <v>0</v>
      </c>
      <c r="H80" s="241"/>
      <c r="I80" s="242">
        <f>ROUND(E80*H80,2)</f>
        <v>0</v>
      </c>
      <c r="J80" s="241"/>
      <c r="K80" s="242">
        <f>ROUND(E80*J80,2)</f>
        <v>0</v>
      </c>
      <c r="L80" s="242">
        <v>21</v>
      </c>
      <c r="M80" s="242">
        <f>G80*(1+L80/100)</f>
        <v>0</v>
      </c>
      <c r="N80" s="240">
        <v>0</v>
      </c>
      <c r="O80" s="240">
        <f>ROUND(E80*N80,2)</f>
        <v>0</v>
      </c>
      <c r="P80" s="240">
        <v>1.26E-2</v>
      </c>
      <c r="Q80" s="240">
        <f>ROUND(E80*P80,2)</f>
        <v>3.45</v>
      </c>
      <c r="R80" s="242" t="s">
        <v>199</v>
      </c>
      <c r="S80" s="242" t="s">
        <v>133</v>
      </c>
      <c r="T80" s="243" t="s">
        <v>133</v>
      </c>
      <c r="U80" s="225">
        <v>0.33</v>
      </c>
      <c r="V80" s="225">
        <f>ROUND(E80*U80,2)</f>
        <v>90.28</v>
      </c>
      <c r="W80" s="225"/>
      <c r="X80" s="225" t="s">
        <v>134</v>
      </c>
      <c r="Y80" s="225" t="s">
        <v>135</v>
      </c>
      <c r="Z80" s="214"/>
      <c r="AA80" s="214"/>
      <c r="AB80" s="214"/>
      <c r="AC80" s="214"/>
      <c r="AD80" s="214"/>
      <c r="AE80" s="214"/>
      <c r="AF80" s="214"/>
      <c r="AG80" s="214" t="s">
        <v>182</v>
      </c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outlineLevel="2" x14ac:dyDescent="0.2">
      <c r="A81" s="221"/>
      <c r="B81" s="222"/>
      <c r="C81" s="255" t="s">
        <v>190</v>
      </c>
      <c r="D81" s="227"/>
      <c r="E81" s="228">
        <v>273.57</v>
      </c>
      <c r="F81" s="225"/>
      <c r="G81" s="225"/>
      <c r="H81" s="225"/>
      <c r="I81" s="225"/>
      <c r="J81" s="225"/>
      <c r="K81" s="225"/>
      <c r="L81" s="225"/>
      <c r="M81" s="225"/>
      <c r="N81" s="224"/>
      <c r="O81" s="224"/>
      <c r="P81" s="224"/>
      <c r="Q81" s="224"/>
      <c r="R81" s="225"/>
      <c r="S81" s="225"/>
      <c r="T81" s="225"/>
      <c r="U81" s="225"/>
      <c r="V81" s="225"/>
      <c r="W81" s="225"/>
      <c r="X81" s="225"/>
      <c r="Y81" s="225"/>
      <c r="Z81" s="214"/>
      <c r="AA81" s="214"/>
      <c r="AB81" s="214"/>
      <c r="AC81" s="214"/>
      <c r="AD81" s="214"/>
      <c r="AE81" s="214"/>
      <c r="AF81" s="214"/>
      <c r="AG81" s="214" t="s">
        <v>140</v>
      </c>
      <c r="AH81" s="214">
        <v>5</v>
      </c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2" x14ac:dyDescent="0.2">
      <c r="A82" s="221"/>
      <c r="B82" s="222"/>
      <c r="C82" s="256"/>
      <c r="D82" s="246"/>
      <c r="E82" s="246"/>
      <c r="F82" s="246"/>
      <c r="G82" s="246"/>
      <c r="H82" s="225"/>
      <c r="I82" s="225"/>
      <c r="J82" s="225"/>
      <c r="K82" s="225"/>
      <c r="L82" s="225"/>
      <c r="M82" s="225"/>
      <c r="N82" s="224"/>
      <c r="O82" s="224"/>
      <c r="P82" s="224"/>
      <c r="Q82" s="224"/>
      <c r="R82" s="225"/>
      <c r="S82" s="225"/>
      <c r="T82" s="225"/>
      <c r="U82" s="225"/>
      <c r="V82" s="225"/>
      <c r="W82" s="225"/>
      <c r="X82" s="225"/>
      <c r="Y82" s="225"/>
      <c r="Z82" s="214"/>
      <c r="AA82" s="214"/>
      <c r="AB82" s="214"/>
      <c r="AC82" s="214"/>
      <c r="AD82" s="214"/>
      <c r="AE82" s="214"/>
      <c r="AF82" s="214"/>
      <c r="AG82" s="214" t="s">
        <v>144</v>
      </c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1" x14ac:dyDescent="0.2">
      <c r="A83" s="237">
        <v>13</v>
      </c>
      <c r="B83" s="238" t="s">
        <v>202</v>
      </c>
      <c r="C83" s="253" t="s">
        <v>203</v>
      </c>
      <c r="D83" s="239" t="s">
        <v>131</v>
      </c>
      <c r="E83" s="240">
        <v>273.57</v>
      </c>
      <c r="F83" s="241"/>
      <c r="G83" s="242">
        <f>ROUND(E83*F83,2)</f>
        <v>0</v>
      </c>
      <c r="H83" s="241"/>
      <c r="I83" s="242">
        <f>ROUND(E83*H83,2)</f>
        <v>0</v>
      </c>
      <c r="J83" s="241"/>
      <c r="K83" s="242">
        <f>ROUND(E83*J83,2)</f>
        <v>0</v>
      </c>
      <c r="L83" s="242">
        <v>21</v>
      </c>
      <c r="M83" s="242">
        <f>G83*(1+L83/100)</f>
        <v>0</v>
      </c>
      <c r="N83" s="240">
        <v>0</v>
      </c>
      <c r="O83" s="240">
        <f>ROUND(E83*N83,2)</f>
        <v>0</v>
      </c>
      <c r="P83" s="240">
        <v>0.02</v>
      </c>
      <c r="Q83" s="240">
        <f>ROUND(E83*P83,2)</f>
        <v>5.47</v>
      </c>
      <c r="R83" s="242" t="s">
        <v>199</v>
      </c>
      <c r="S83" s="242" t="s">
        <v>133</v>
      </c>
      <c r="T83" s="243" t="s">
        <v>133</v>
      </c>
      <c r="U83" s="225">
        <v>0.14699999999999999</v>
      </c>
      <c r="V83" s="225">
        <f>ROUND(E83*U83,2)</f>
        <v>40.21</v>
      </c>
      <c r="W83" s="225"/>
      <c r="X83" s="225" t="s">
        <v>134</v>
      </c>
      <c r="Y83" s="225" t="s">
        <v>135</v>
      </c>
      <c r="Z83" s="214"/>
      <c r="AA83" s="214"/>
      <c r="AB83" s="214"/>
      <c r="AC83" s="214"/>
      <c r="AD83" s="214"/>
      <c r="AE83" s="214"/>
      <c r="AF83" s="214"/>
      <c r="AG83" s="214" t="s">
        <v>186</v>
      </c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2" x14ac:dyDescent="0.2">
      <c r="A84" s="221"/>
      <c r="B84" s="222"/>
      <c r="C84" s="254" t="s">
        <v>204</v>
      </c>
      <c r="D84" s="244"/>
      <c r="E84" s="244"/>
      <c r="F84" s="244"/>
      <c r="G84" s="244"/>
      <c r="H84" s="225"/>
      <c r="I84" s="225"/>
      <c r="J84" s="225"/>
      <c r="K84" s="225"/>
      <c r="L84" s="225"/>
      <c r="M84" s="225"/>
      <c r="N84" s="224"/>
      <c r="O84" s="224"/>
      <c r="P84" s="224"/>
      <c r="Q84" s="224"/>
      <c r="R84" s="225"/>
      <c r="S84" s="225"/>
      <c r="T84" s="225"/>
      <c r="U84" s="225"/>
      <c r="V84" s="225"/>
      <c r="W84" s="225"/>
      <c r="X84" s="225"/>
      <c r="Y84" s="225"/>
      <c r="Z84" s="214"/>
      <c r="AA84" s="214"/>
      <c r="AB84" s="214"/>
      <c r="AC84" s="214"/>
      <c r="AD84" s="214"/>
      <c r="AE84" s="214"/>
      <c r="AF84" s="214"/>
      <c r="AG84" s="214" t="s">
        <v>138</v>
      </c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2" x14ac:dyDescent="0.2">
      <c r="A85" s="221"/>
      <c r="B85" s="222"/>
      <c r="C85" s="255" t="s">
        <v>194</v>
      </c>
      <c r="D85" s="227"/>
      <c r="E85" s="228">
        <v>273.57</v>
      </c>
      <c r="F85" s="225"/>
      <c r="G85" s="225"/>
      <c r="H85" s="225"/>
      <c r="I85" s="225"/>
      <c r="J85" s="225"/>
      <c r="K85" s="225"/>
      <c r="L85" s="225"/>
      <c r="M85" s="225"/>
      <c r="N85" s="224"/>
      <c r="O85" s="224"/>
      <c r="P85" s="224"/>
      <c r="Q85" s="224"/>
      <c r="R85" s="225"/>
      <c r="S85" s="225"/>
      <c r="T85" s="225"/>
      <c r="U85" s="225"/>
      <c r="V85" s="225"/>
      <c r="W85" s="225"/>
      <c r="X85" s="225"/>
      <c r="Y85" s="225"/>
      <c r="Z85" s="214"/>
      <c r="AA85" s="214"/>
      <c r="AB85" s="214"/>
      <c r="AC85" s="214"/>
      <c r="AD85" s="214"/>
      <c r="AE85" s="214"/>
      <c r="AF85" s="214"/>
      <c r="AG85" s="214" t="s">
        <v>140</v>
      </c>
      <c r="AH85" s="214">
        <v>0</v>
      </c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2" x14ac:dyDescent="0.2">
      <c r="A86" s="221"/>
      <c r="B86" s="222"/>
      <c r="C86" s="256"/>
      <c r="D86" s="246"/>
      <c r="E86" s="246"/>
      <c r="F86" s="246"/>
      <c r="G86" s="246"/>
      <c r="H86" s="225"/>
      <c r="I86" s="225"/>
      <c r="J86" s="225"/>
      <c r="K86" s="225"/>
      <c r="L86" s="225"/>
      <c r="M86" s="225"/>
      <c r="N86" s="224"/>
      <c r="O86" s="224"/>
      <c r="P86" s="224"/>
      <c r="Q86" s="224"/>
      <c r="R86" s="225"/>
      <c r="S86" s="225"/>
      <c r="T86" s="225"/>
      <c r="U86" s="225"/>
      <c r="V86" s="225"/>
      <c r="W86" s="225"/>
      <c r="X86" s="225"/>
      <c r="Y86" s="225"/>
      <c r="Z86" s="214"/>
      <c r="AA86" s="214"/>
      <c r="AB86" s="214"/>
      <c r="AC86" s="214"/>
      <c r="AD86" s="214"/>
      <c r="AE86" s="214"/>
      <c r="AF86" s="214"/>
      <c r="AG86" s="214" t="s">
        <v>144</v>
      </c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ht="22.5" outlineLevel="1" x14ac:dyDescent="0.2">
      <c r="A87" s="237">
        <v>14</v>
      </c>
      <c r="B87" s="238" t="s">
        <v>205</v>
      </c>
      <c r="C87" s="253" t="s">
        <v>206</v>
      </c>
      <c r="D87" s="239" t="s">
        <v>131</v>
      </c>
      <c r="E87" s="240">
        <v>93.5</v>
      </c>
      <c r="F87" s="241"/>
      <c r="G87" s="242">
        <f>ROUND(E87*F87,2)</f>
        <v>0</v>
      </c>
      <c r="H87" s="241"/>
      <c r="I87" s="242">
        <f>ROUND(E87*H87,2)</f>
        <v>0</v>
      </c>
      <c r="J87" s="241"/>
      <c r="K87" s="242">
        <f>ROUND(E87*J87,2)</f>
        <v>0</v>
      </c>
      <c r="L87" s="242">
        <v>21</v>
      </c>
      <c r="M87" s="242">
        <f>G87*(1+L87/100)</f>
        <v>0</v>
      </c>
      <c r="N87" s="240">
        <v>0</v>
      </c>
      <c r="O87" s="240">
        <f>ROUND(E87*N87,2)</f>
        <v>0</v>
      </c>
      <c r="P87" s="240">
        <v>4.0000000000000001E-3</v>
      </c>
      <c r="Q87" s="240">
        <f>ROUND(E87*P87,2)</f>
        <v>0.37</v>
      </c>
      <c r="R87" s="242" t="s">
        <v>199</v>
      </c>
      <c r="S87" s="242" t="s">
        <v>133</v>
      </c>
      <c r="T87" s="243" t="s">
        <v>133</v>
      </c>
      <c r="U87" s="225">
        <v>0.03</v>
      </c>
      <c r="V87" s="225">
        <f>ROUND(E87*U87,2)</f>
        <v>2.81</v>
      </c>
      <c r="W87" s="225"/>
      <c r="X87" s="225" t="s">
        <v>134</v>
      </c>
      <c r="Y87" s="225" t="s">
        <v>135</v>
      </c>
      <c r="Z87" s="214"/>
      <c r="AA87" s="214"/>
      <c r="AB87" s="214"/>
      <c r="AC87" s="214"/>
      <c r="AD87" s="214"/>
      <c r="AE87" s="214"/>
      <c r="AF87" s="214"/>
      <c r="AG87" s="214" t="s">
        <v>136</v>
      </c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2" x14ac:dyDescent="0.2">
      <c r="A88" s="221"/>
      <c r="B88" s="222"/>
      <c r="C88" s="255" t="s">
        <v>158</v>
      </c>
      <c r="D88" s="227"/>
      <c r="E88" s="228"/>
      <c r="F88" s="225"/>
      <c r="G88" s="225"/>
      <c r="H88" s="225"/>
      <c r="I88" s="225"/>
      <c r="J88" s="225"/>
      <c r="K88" s="225"/>
      <c r="L88" s="225"/>
      <c r="M88" s="225"/>
      <c r="N88" s="224"/>
      <c r="O88" s="224"/>
      <c r="P88" s="224"/>
      <c r="Q88" s="224"/>
      <c r="R88" s="225"/>
      <c r="S88" s="225"/>
      <c r="T88" s="225"/>
      <c r="U88" s="225"/>
      <c r="V88" s="225"/>
      <c r="W88" s="225"/>
      <c r="X88" s="225"/>
      <c r="Y88" s="225"/>
      <c r="Z88" s="214"/>
      <c r="AA88" s="214"/>
      <c r="AB88" s="214"/>
      <c r="AC88" s="214"/>
      <c r="AD88" s="214"/>
      <c r="AE88" s="214"/>
      <c r="AF88" s="214"/>
      <c r="AG88" s="214" t="s">
        <v>140</v>
      </c>
      <c r="AH88" s="214">
        <v>0</v>
      </c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3" x14ac:dyDescent="0.2">
      <c r="A89" s="221"/>
      <c r="B89" s="222"/>
      <c r="C89" s="255" t="s">
        <v>159</v>
      </c>
      <c r="D89" s="227"/>
      <c r="E89" s="228">
        <v>74.8</v>
      </c>
      <c r="F89" s="225"/>
      <c r="G89" s="225"/>
      <c r="H89" s="225"/>
      <c r="I89" s="225"/>
      <c r="J89" s="225"/>
      <c r="K89" s="225"/>
      <c r="L89" s="225"/>
      <c r="M89" s="225"/>
      <c r="N89" s="224"/>
      <c r="O89" s="224"/>
      <c r="P89" s="224"/>
      <c r="Q89" s="224"/>
      <c r="R89" s="225"/>
      <c r="S89" s="225"/>
      <c r="T89" s="225"/>
      <c r="U89" s="225"/>
      <c r="V89" s="225"/>
      <c r="W89" s="225"/>
      <c r="X89" s="225"/>
      <c r="Y89" s="225"/>
      <c r="Z89" s="214"/>
      <c r="AA89" s="214"/>
      <c r="AB89" s="214"/>
      <c r="AC89" s="214"/>
      <c r="AD89" s="214"/>
      <c r="AE89" s="214"/>
      <c r="AF89" s="214"/>
      <c r="AG89" s="214" t="s">
        <v>140</v>
      </c>
      <c r="AH89" s="214">
        <v>0</v>
      </c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outlineLevel="3" x14ac:dyDescent="0.2">
      <c r="A90" s="221"/>
      <c r="B90" s="222"/>
      <c r="C90" s="255" t="s">
        <v>150</v>
      </c>
      <c r="D90" s="227"/>
      <c r="E90" s="228"/>
      <c r="F90" s="225"/>
      <c r="G90" s="225"/>
      <c r="H90" s="225"/>
      <c r="I90" s="225"/>
      <c r="J90" s="225"/>
      <c r="K90" s="225"/>
      <c r="L90" s="225"/>
      <c r="M90" s="225"/>
      <c r="N90" s="224"/>
      <c r="O90" s="224"/>
      <c r="P90" s="224"/>
      <c r="Q90" s="224"/>
      <c r="R90" s="225"/>
      <c r="S90" s="225"/>
      <c r="T90" s="225"/>
      <c r="U90" s="225"/>
      <c r="V90" s="225"/>
      <c r="W90" s="225"/>
      <c r="X90" s="225"/>
      <c r="Y90" s="225"/>
      <c r="Z90" s="214"/>
      <c r="AA90" s="214"/>
      <c r="AB90" s="214"/>
      <c r="AC90" s="214"/>
      <c r="AD90" s="214"/>
      <c r="AE90" s="214"/>
      <c r="AF90" s="214"/>
      <c r="AG90" s="214" t="s">
        <v>140</v>
      </c>
      <c r="AH90" s="214">
        <v>0</v>
      </c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outlineLevel="3" x14ac:dyDescent="0.2">
      <c r="A91" s="221"/>
      <c r="B91" s="222"/>
      <c r="C91" s="255" t="s">
        <v>160</v>
      </c>
      <c r="D91" s="227"/>
      <c r="E91" s="228">
        <v>13</v>
      </c>
      <c r="F91" s="225"/>
      <c r="G91" s="225"/>
      <c r="H91" s="225"/>
      <c r="I91" s="225"/>
      <c r="J91" s="225"/>
      <c r="K91" s="225"/>
      <c r="L91" s="225"/>
      <c r="M91" s="225"/>
      <c r="N91" s="224"/>
      <c r="O91" s="224"/>
      <c r="P91" s="224"/>
      <c r="Q91" s="224"/>
      <c r="R91" s="225"/>
      <c r="S91" s="225"/>
      <c r="T91" s="225"/>
      <c r="U91" s="225"/>
      <c r="V91" s="225"/>
      <c r="W91" s="225"/>
      <c r="X91" s="225"/>
      <c r="Y91" s="225"/>
      <c r="Z91" s="214"/>
      <c r="AA91" s="214"/>
      <c r="AB91" s="214"/>
      <c r="AC91" s="214"/>
      <c r="AD91" s="214"/>
      <c r="AE91" s="214"/>
      <c r="AF91" s="214"/>
      <c r="AG91" s="214" t="s">
        <v>140</v>
      </c>
      <c r="AH91" s="214">
        <v>0</v>
      </c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outlineLevel="3" x14ac:dyDescent="0.2">
      <c r="A92" s="221"/>
      <c r="B92" s="222"/>
      <c r="C92" s="255" t="s">
        <v>152</v>
      </c>
      <c r="D92" s="227"/>
      <c r="E92" s="228"/>
      <c r="F92" s="225"/>
      <c r="G92" s="225"/>
      <c r="H92" s="225"/>
      <c r="I92" s="225"/>
      <c r="J92" s="225"/>
      <c r="K92" s="225"/>
      <c r="L92" s="225"/>
      <c r="M92" s="225"/>
      <c r="N92" s="224"/>
      <c r="O92" s="224"/>
      <c r="P92" s="224"/>
      <c r="Q92" s="224"/>
      <c r="R92" s="225"/>
      <c r="S92" s="225"/>
      <c r="T92" s="225"/>
      <c r="U92" s="225"/>
      <c r="V92" s="225"/>
      <c r="W92" s="225"/>
      <c r="X92" s="225"/>
      <c r="Y92" s="225"/>
      <c r="Z92" s="214"/>
      <c r="AA92" s="214"/>
      <c r="AB92" s="214"/>
      <c r="AC92" s="214"/>
      <c r="AD92" s="214"/>
      <c r="AE92" s="214"/>
      <c r="AF92" s="214"/>
      <c r="AG92" s="214" t="s">
        <v>140</v>
      </c>
      <c r="AH92" s="214">
        <v>0</v>
      </c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3" x14ac:dyDescent="0.2">
      <c r="A93" s="221"/>
      <c r="B93" s="222"/>
      <c r="C93" s="255" t="s">
        <v>161</v>
      </c>
      <c r="D93" s="227"/>
      <c r="E93" s="228">
        <v>5.7</v>
      </c>
      <c r="F93" s="225"/>
      <c r="G93" s="225"/>
      <c r="H93" s="225"/>
      <c r="I93" s="225"/>
      <c r="J93" s="225"/>
      <c r="K93" s="225"/>
      <c r="L93" s="225"/>
      <c r="M93" s="225"/>
      <c r="N93" s="224"/>
      <c r="O93" s="224"/>
      <c r="P93" s="224"/>
      <c r="Q93" s="224"/>
      <c r="R93" s="225"/>
      <c r="S93" s="225"/>
      <c r="T93" s="225"/>
      <c r="U93" s="225"/>
      <c r="V93" s="225"/>
      <c r="W93" s="225"/>
      <c r="X93" s="225"/>
      <c r="Y93" s="225"/>
      <c r="Z93" s="214"/>
      <c r="AA93" s="214"/>
      <c r="AB93" s="214"/>
      <c r="AC93" s="214"/>
      <c r="AD93" s="214"/>
      <c r="AE93" s="214"/>
      <c r="AF93" s="214"/>
      <c r="AG93" s="214" t="s">
        <v>140</v>
      </c>
      <c r="AH93" s="214">
        <v>0</v>
      </c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2" x14ac:dyDescent="0.2">
      <c r="A94" s="221"/>
      <c r="B94" s="222"/>
      <c r="C94" s="256"/>
      <c r="D94" s="246"/>
      <c r="E94" s="246"/>
      <c r="F94" s="246"/>
      <c r="G94" s="246"/>
      <c r="H94" s="225"/>
      <c r="I94" s="225"/>
      <c r="J94" s="225"/>
      <c r="K94" s="225"/>
      <c r="L94" s="225"/>
      <c r="M94" s="225"/>
      <c r="N94" s="224"/>
      <c r="O94" s="224"/>
      <c r="P94" s="224"/>
      <c r="Q94" s="224"/>
      <c r="R94" s="225"/>
      <c r="S94" s="225"/>
      <c r="T94" s="225"/>
      <c r="U94" s="225"/>
      <c r="V94" s="225"/>
      <c r="W94" s="225"/>
      <c r="X94" s="225"/>
      <c r="Y94" s="225"/>
      <c r="Z94" s="214"/>
      <c r="AA94" s="214"/>
      <c r="AB94" s="214"/>
      <c r="AC94" s="214"/>
      <c r="AD94" s="214"/>
      <c r="AE94" s="214"/>
      <c r="AF94" s="214"/>
      <c r="AG94" s="214" t="s">
        <v>144</v>
      </c>
      <c r="AH94" s="214"/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ht="22.5" outlineLevel="1" x14ac:dyDescent="0.2">
      <c r="A95" s="237">
        <v>15</v>
      </c>
      <c r="B95" s="238" t="s">
        <v>207</v>
      </c>
      <c r="C95" s="253" t="s">
        <v>208</v>
      </c>
      <c r="D95" s="239" t="s">
        <v>131</v>
      </c>
      <c r="E95" s="240">
        <v>191.5</v>
      </c>
      <c r="F95" s="241"/>
      <c r="G95" s="242">
        <f>ROUND(E95*F95,2)</f>
        <v>0</v>
      </c>
      <c r="H95" s="241"/>
      <c r="I95" s="242">
        <f>ROUND(E95*H95,2)</f>
        <v>0</v>
      </c>
      <c r="J95" s="241"/>
      <c r="K95" s="242">
        <f>ROUND(E95*J95,2)</f>
        <v>0</v>
      </c>
      <c r="L95" s="242">
        <v>21</v>
      </c>
      <c r="M95" s="242">
        <f>G95*(1+L95/100)</f>
        <v>0</v>
      </c>
      <c r="N95" s="240">
        <v>0</v>
      </c>
      <c r="O95" s="240">
        <f>ROUND(E95*N95,2)</f>
        <v>0</v>
      </c>
      <c r="P95" s="240">
        <v>6.8000000000000005E-2</v>
      </c>
      <c r="Q95" s="240">
        <f>ROUND(E95*P95,2)</f>
        <v>13.02</v>
      </c>
      <c r="R95" s="242" t="s">
        <v>199</v>
      </c>
      <c r="S95" s="242" t="s">
        <v>133</v>
      </c>
      <c r="T95" s="243" t="s">
        <v>133</v>
      </c>
      <c r="U95" s="225">
        <v>0.3</v>
      </c>
      <c r="V95" s="225">
        <f>ROUND(E95*U95,2)</f>
        <v>57.45</v>
      </c>
      <c r="W95" s="225"/>
      <c r="X95" s="225" t="s">
        <v>134</v>
      </c>
      <c r="Y95" s="225" t="s">
        <v>135</v>
      </c>
      <c r="Z95" s="214"/>
      <c r="AA95" s="214"/>
      <c r="AB95" s="214"/>
      <c r="AC95" s="214"/>
      <c r="AD95" s="214"/>
      <c r="AE95" s="214"/>
      <c r="AF95" s="214"/>
      <c r="AG95" s="214" t="s">
        <v>186</v>
      </c>
      <c r="AH95" s="214"/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outlineLevel="2" x14ac:dyDescent="0.2">
      <c r="A96" s="221"/>
      <c r="B96" s="222"/>
      <c r="C96" s="254" t="s">
        <v>209</v>
      </c>
      <c r="D96" s="244"/>
      <c r="E96" s="244"/>
      <c r="F96" s="244"/>
      <c r="G96" s="244"/>
      <c r="H96" s="225"/>
      <c r="I96" s="225"/>
      <c r="J96" s="225"/>
      <c r="K96" s="225"/>
      <c r="L96" s="225"/>
      <c r="M96" s="225"/>
      <c r="N96" s="224"/>
      <c r="O96" s="224"/>
      <c r="P96" s="224"/>
      <c r="Q96" s="224"/>
      <c r="R96" s="225"/>
      <c r="S96" s="225"/>
      <c r="T96" s="225"/>
      <c r="U96" s="225"/>
      <c r="V96" s="225"/>
      <c r="W96" s="225"/>
      <c r="X96" s="225"/>
      <c r="Y96" s="225"/>
      <c r="Z96" s="214"/>
      <c r="AA96" s="214"/>
      <c r="AB96" s="214"/>
      <c r="AC96" s="214"/>
      <c r="AD96" s="214"/>
      <c r="AE96" s="214"/>
      <c r="AF96" s="214"/>
      <c r="AG96" s="214" t="s">
        <v>138</v>
      </c>
      <c r="AH96" s="214"/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outlineLevel="2" x14ac:dyDescent="0.2">
      <c r="A97" s="221"/>
      <c r="B97" s="222"/>
      <c r="C97" s="255" t="s">
        <v>158</v>
      </c>
      <c r="D97" s="227"/>
      <c r="E97" s="228"/>
      <c r="F97" s="225"/>
      <c r="G97" s="225"/>
      <c r="H97" s="225"/>
      <c r="I97" s="225"/>
      <c r="J97" s="225"/>
      <c r="K97" s="225"/>
      <c r="L97" s="225"/>
      <c r="M97" s="225"/>
      <c r="N97" s="224"/>
      <c r="O97" s="224"/>
      <c r="P97" s="224"/>
      <c r="Q97" s="224"/>
      <c r="R97" s="225"/>
      <c r="S97" s="225"/>
      <c r="T97" s="225"/>
      <c r="U97" s="225"/>
      <c r="V97" s="225"/>
      <c r="W97" s="225"/>
      <c r="X97" s="225"/>
      <c r="Y97" s="225"/>
      <c r="Z97" s="214"/>
      <c r="AA97" s="214"/>
      <c r="AB97" s="214"/>
      <c r="AC97" s="214"/>
      <c r="AD97" s="214"/>
      <c r="AE97" s="214"/>
      <c r="AF97" s="214"/>
      <c r="AG97" s="214" t="s">
        <v>140</v>
      </c>
      <c r="AH97" s="214">
        <v>0</v>
      </c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outlineLevel="3" x14ac:dyDescent="0.2">
      <c r="A98" s="221"/>
      <c r="B98" s="222"/>
      <c r="C98" s="255" t="s">
        <v>210</v>
      </c>
      <c r="D98" s="227"/>
      <c r="E98" s="228">
        <v>128.6</v>
      </c>
      <c r="F98" s="225"/>
      <c r="G98" s="225"/>
      <c r="H98" s="225"/>
      <c r="I98" s="225"/>
      <c r="J98" s="225"/>
      <c r="K98" s="225"/>
      <c r="L98" s="225"/>
      <c r="M98" s="225"/>
      <c r="N98" s="224"/>
      <c r="O98" s="224"/>
      <c r="P98" s="224"/>
      <c r="Q98" s="224"/>
      <c r="R98" s="225"/>
      <c r="S98" s="225"/>
      <c r="T98" s="225"/>
      <c r="U98" s="225"/>
      <c r="V98" s="225"/>
      <c r="W98" s="225"/>
      <c r="X98" s="225"/>
      <c r="Y98" s="225"/>
      <c r="Z98" s="214"/>
      <c r="AA98" s="214"/>
      <c r="AB98" s="214"/>
      <c r="AC98" s="214"/>
      <c r="AD98" s="214"/>
      <c r="AE98" s="214"/>
      <c r="AF98" s="214"/>
      <c r="AG98" s="214" t="s">
        <v>140</v>
      </c>
      <c r="AH98" s="214">
        <v>0</v>
      </c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outlineLevel="3" x14ac:dyDescent="0.2">
      <c r="A99" s="221"/>
      <c r="B99" s="222"/>
      <c r="C99" s="255" t="s">
        <v>211</v>
      </c>
      <c r="D99" s="227"/>
      <c r="E99" s="228">
        <v>48.4</v>
      </c>
      <c r="F99" s="225"/>
      <c r="G99" s="225"/>
      <c r="H99" s="225"/>
      <c r="I99" s="225"/>
      <c r="J99" s="225"/>
      <c r="K99" s="225"/>
      <c r="L99" s="225"/>
      <c r="M99" s="225"/>
      <c r="N99" s="224"/>
      <c r="O99" s="224"/>
      <c r="P99" s="224"/>
      <c r="Q99" s="224"/>
      <c r="R99" s="225"/>
      <c r="S99" s="225"/>
      <c r="T99" s="225"/>
      <c r="U99" s="225"/>
      <c r="V99" s="225"/>
      <c r="W99" s="225"/>
      <c r="X99" s="225"/>
      <c r="Y99" s="225"/>
      <c r="Z99" s="214"/>
      <c r="AA99" s="214"/>
      <c r="AB99" s="214"/>
      <c r="AC99" s="214"/>
      <c r="AD99" s="214"/>
      <c r="AE99" s="214"/>
      <c r="AF99" s="214"/>
      <c r="AG99" s="214" t="s">
        <v>140</v>
      </c>
      <c r="AH99" s="214">
        <v>0</v>
      </c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outlineLevel="3" x14ac:dyDescent="0.2">
      <c r="A100" s="221"/>
      <c r="B100" s="222"/>
      <c r="C100" s="255" t="s">
        <v>142</v>
      </c>
      <c r="D100" s="227"/>
      <c r="E100" s="228">
        <v>3.8</v>
      </c>
      <c r="F100" s="225"/>
      <c r="G100" s="225"/>
      <c r="H100" s="225"/>
      <c r="I100" s="225"/>
      <c r="J100" s="225"/>
      <c r="K100" s="225"/>
      <c r="L100" s="225"/>
      <c r="M100" s="225"/>
      <c r="N100" s="224"/>
      <c r="O100" s="224"/>
      <c r="P100" s="224"/>
      <c r="Q100" s="224"/>
      <c r="R100" s="225"/>
      <c r="S100" s="225"/>
      <c r="T100" s="225"/>
      <c r="U100" s="225"/>
      <c r="V100" s="225"/>
      <c r="W100" s="225"/>
      <c r="X100" s="225"/>
      <c r="Y100" s="225"/>
      <c r="Z100" s="214"/>
      <c r="AA100" s="214"/>
      <c r="AB100" s="214"/>
      <c r="AC100" s="214"/>
      <c r="AD100" s="214"/>
      <c r="AE100" s="214"/>
      <c r="AF100" s="214"/>
      <c r="AG100" s="214" t="s">
        <v>140</v>
      </c>
      <c r="AH100" s="214">
        <v>0</v>
      </c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</row>
    <row r="101" spans="1:60" outlineLevel="3" x14ac:dyDescent="0.2">
      <c r="A101" s="221"/>
      <c r="B101" s="222"/>
      <c r="C101" s="255" t="s">
        <v>143</v>
      </c>
      <c r="D101" s="227"/>
      <c r="E101" s="228">
        <v>10.7</v>
      </c>
      <c r="F101" s="225"/>
      <c r="G101" s="225"/>
      <c r="H101" s="225"/>
      <c r="I101" s="225"/>
      <c r="J101" s="225"/>
      <c r="K101" s="225"/>
      <c r="L101" s="225"/>
      <c r="M101" s="225"/>
      <c r="N101" s="224"/>
      <c r="O101" s="224"/>
      <c r="P101" s="224"/>
      <c r="Q101" s="224"/>
      <c r="R101" s="225"/>
      <c r="S101" s="225"/>
      <c r="T101" s="225"/>
      <c r="U101" s="225"/>
      <c r="V101" s="225"/>
      <c r="W101" s="225"/>
      <c r="X101" s="225"/>
      <c r="Y101" s="225"/>
      <c r="Z101" s="214"/>
      <c r="AA101" s="214"/>
      <c r="AB101" s="214"/>
      <c r="AC101" s="214"/>
      <c r="AD101" s="214"/>
      <c r="AE101" s="214"/>
      <c r="AF101" s="214"/>
      <c r="AG101" s="214" t="s">
        <v>140</v>
      </c>
      <c r="AH101" s="214">
        <v>0</v>
      </c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</row>
    <row r="102" spans="1:60" outlineLevel="2" x14ac:dyDescent="0.2">
      <c r="A102" s="221"/>
      <c r="B102" s="222"/>
      <c r="C102" s="256"/>
      <c r="D102" s="246"/>
      <c r="E102" s="246"/>
      <c r="F102" s="246"/>
      <c r="G102" s="246"/>
      <c r="H102" s="225"/>
      <c r="I102" s="225"/>
      <c r="J102" s="225"/>
      <c r="K102" s="225"/>
      <c r="L102" s="225"/>
      <c r="M102" s="225"/>
      <c r="N102" s="224"/>
      <c r="O102" s="224"/>
      <c r="P102" s="224"/>
      <c r="Q102" s="224"/>
      <c r="R102" s="225"/>
      <c r="S102" s="225"/>
      <c r="T102" s="225"/>
      <c r="U102" s="225"/>
      <c r="V102" s="225"/>
      <c r="W102" s="225"/>
      <c r="X102" s="225"/>
      <c r="Y102" s="225"/>
      <c r="Z102" s="214"/>
      <c r="AA102" s="214"/>
      <c r="AB102" s="214"/>
      <c r="AC102" s="214"/>
      <c r="AD102" s="214"/>
      <c r="AE102" s="214"/>
      <c r="AF102" s="214"/>
      <c r="AG102" s="214" t="s">
        <v>144</v>
      </c>
      <c r="AH102" s="214"/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  <c r="AT102" s="214"/>
      <c r="AU102" s="214"/>
      <c r="AV102" s="214"/>
      <c r="AW102" s="214"/>
      <c r="AX102" s="214"/>
      <c r="AY102" s="214"/>
      <c r="AZ102" s="214"/>
      <c r="BA102" s="214"/>
      <c r="BB102" s="214"/>
      <c r="BC102" s="214"/>
      <c r="BD102" s="214"/>
      <c r="BE102" s="214"/>
      <c r="BF102" s="214"/>
      <c r="BG102" s="214"/>
      <c r="BH102" s="214"/>
    </row>
    <row r="103" spans="1:60" x14ac:dyDescent="0.2">
      <c r="A103" s="230" t="s">
        <v>127</v>
      </c>
      <c r="B103" s="231" t="s">
        <v>81</v>
      </c>
      <c r="C103" s="252" t="s">
        <v>82</v>
      </c>
      <c r="D103" s="232"/>
      <c r="E103" s="233"/>
      <c r="F103" s="234"/>
      <c r="G103" s="234">
        <f>SUMIF(AG104:AG106,"&lt;&gt;NOR",G104:G106)</f>
        <v>0</v>
      </c>
      <c r="H103" s="234"/>
      <c r="I103" s="234">
        <f>SUM(I104:I106)</f>
        <v>0</v>
      </c>
      <c r="J103" s="234"/>
      <c r="K103" s="234">
        <f>SUM(K104:K106)</f>
        <v>0</v>
      </c>
      <c r="L103" s="234"/>
      <c r="M103" s="234">
        <f>SUM(M104:M106)</f>
        <v>0</v>
      </c>
      <c r="N103" s="233"/>
      <c r="O103" s="233">
        <f>SUM(O104:O106)</f>
        <v>0</v>
      </c>
      <c r="P103" s="233"/>
      <c r="Q103" s="233">
        <f>SUM(Q104:Q106)</f>
        <v>0</v>
      </c>
      <c r="R103" s="234"/>
      <c r="S103" s="234"/>
      <c r="T103" s="235"/>
      <c r="U103" s="229"/>
      <c r="V103" s="229">
        <f>SUM(V104:V106)</f>
        <v>33.869999999999997</v>
      </c>
      <c r="W103" s="229"/>
      <c r="X103" s="229"/>
      <c r="Y103" s="229"/>
      <c r="AG103" t="s">
        <v>128</v>
      </c>
    </row>
    <row r="104" spans="1:60" ht="22.5" outlineLevel="1" x14ac:dyDescent="0.2">
      <c r="A104" s="237">
        <v>16</v>
      </c>
      <c r="B104" s="238" t="s">
        <v>212</v>
      </c>
      <c r="C104" s="253" t="s">
        <v>213</v>
      </c>
      <c r="D104" s="239" t="s">
        <v>214</v>
      </c>
      <c r="E104" s="240">
        <v>16.127359999999999</v>
      </c>
      <c r="F104" s="241"/>
      <c r="G104" s="242">
        <f>ROUND(E104*F104,2)</f>
        <v>0</v>
      </c>
      <c r="H104" s="241"/>
      <c r="I104" s="242">
        <f>ROUND(E104*H104,2)</f>
        <v>0</v>
      </c>
      <c r="J104" s="241"/>
      <c r="K104" s="242">
        <f>ROUND(E104*J104,2)</f>
        <v>0</v>
      </c>
      <c r="L104" s="242">
        <v>21</v>
      </c>
      <c r="M104" s="242">
        <f>G104*(1+L104/100)</f>
        <v>0</v>
      </c>
      <c r="N104" s="240">
        <v>0</v>
      </c>
      <c r="O104" s="240">
        <f>ROUND(E104*N104,2)</f>
        <v>0</v>
      </c>
      <c r="P104" s="240">
        <v>0</v>
      </c>
      <c r="Q104" s="240">
        <f>ROUND(E104*P104,2)</f>
        <v>0</v>
      </c>
      <c r="R104" s="242" t="s">
        <v>157</v>
      </c>
      <c r="S104" s="242" t="s">
        <v>133</v>
      </c>
      <c r="T104" s="243" t="s">
        <v>133</v>
      </c>
      <c r="U104" s="225">
        <v>2.1</v>
      </c>
      <c r="V104" s="225">
        <f>ROUND(E104*U104,2)</f>
        <v>33.869999999999997</v>
      </c>
      <c r="W104" s="225"/>
      <c r="X104" s="225" t="s">
        <v>215</v>
      </c>
      <c r="Y104" s="225" t="s">
        <v>135</v>
      </c>
      <c r="Z104" s="214"/>
      <c r="AA104" s="214"/>
      <c r="AB104" s="214"/>
      <c r="AC104" s="214"/>
      <c r="AD104" s="214"/>
      <c r="AE104" s="214"/>
      <c r="AF104" s="214"/>
      <c r="AG104" s="214" t="s">
        <v>216</v>
      </c>
      <c r="AH104" s="214"/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</row>
    <row r="105" spans="1:60" outlineLevel="2" x14ac:dyDescent="0.2">
      <c r="A105" s="221"/>
      <c r="B105" s="222"/>
      <c r="C105" s="254" t="s">
        <v>217</v>
      </c>
      <c r="D105" s="244"/>
      <c r="E105" s="244"/>
      <c r="F105" s="244"/>
      <c r="G105" s="244"/>
      <c r="H105" s="225"/>
      <c r="I105" s="225"/>
      <c r="J105" s="225"/>
      <c r="K105" s="225"/>
      <c r="L105" s="225"/>
      <c r="M105" s="225"/>
      <c r="N105" s="224"/>
      <c r="O105" s="224"/>
      <c r="P105" s="224"/>
      <c r="Q105" s="224"/>
      <c r="R105" s="225"/>
      <c r="S105" s="225"/>
      <c r="T105" s="225"/>
      <c r="U105" s="225"/>
      <c r="V105" s="225"/>
      <c r="W105" s="225"/>
      <c r="X105" s="225"/>
      <c r="Y105" s="225"/>
      <c r="Z105" s="214"/>
      <c r="AA105" s="214"/>
      <c r="AB105" s="214"/>
      <c r="AC105" s="214"/>
      <c r="AD105" s="214"/>
      <c r="AE105" s="214"/>
      <c r="AF105" s="214"/>
      <c r="AG105" s="214" t="s">
        <v>138</v>
      </c>
      <c r="AH105" s="214"/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</row>
    <row r="106" spans="1:60" outlineLevel="2" x14ac:dyDescent="0.2">
      <c r="A106" s="221"/>
      <c r="B106" s="222"/>
      <c r="C106" s="256"/>
      <c r="D106" s="246"/>
      <c r="E106" s="246"/>
      <c r="F106" s="246"/>
      <c r="G106" s="246"/>
      <c r="H106" s="225"/>
      <c r="I106" s="225"/>
      <c r="J106" s="225"/>
      <c r="K106" s="225"/>
      <c r="L106" s="225"/>
      <c r="M106" s="225"/>
      <c r="N106" s="224"/>
      <c r="O106" s="224"/>
      <c r="P106" s="224"/>
      <c r="Q106" s="224"/>
      <c r="R106" s="225"/>
      <c r="S106" s="225"/>
      <c r="T106" s="225"/>
      <c r="U106" s="225"/>
      <c r="V106" s="225"/>
      <c r="W106" s="225"/>
      <c r="X106" s="225"/>
      <c r="Y106" s="225"/>
      <c r="Z106" s="214"/>
      <c r="AA106" s="214"/>
      <c r="AB106" s="214"/>
      <c r="AC106" s="214"/>
      <c r="AD106" s="214"/>
      <c r="AE106" s="214"/>
      <c r="AF106" s="214"/>
      <c r="AG106" s="214" t="s">
        <v>144</v>
      </c>
      <c r="AH106" s="214"/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</row>
    <row r="107" spans="1:60" x14ac:dyDescent="0.2">
      <c r="A107" s="230" t="s">
        <v>127</v>
      </c>
      <c r="B107" s="231" t="s">
        <v>83</v>
      </c>
      <c r="C107" s="252" t="s">
        <v>84</v>
      </c>
      <c r="D107" s="232"/>
      <c r="E107" s="233"/>
      <c r="F107" s="234"/>
      <c r="G107" s="234">
        <f>SUMIF(AG108:AG114,"&lt;&gt;NOR",G108:G114)</f>
        <v>0</v>
      </c>
      <c r="H107" s="234"/>
      <c r="I107" s="234">
        <f>SUM(I108:I114)</f>
        <v>0</v>
      </c>
      <c r="J107" s="234"/>
      <c r="K107" s="234">
        <f>SUM(K108:K114)</f>
        <v>0</v>
      </c>
      <c r="L107" s="234"/>
      <c r="M107" s="234">
        <f>SUM(M108:M114)</f>
        <v>0</v>
      </c>
      <c r="N107" s="233"/>
      <c r="O107" s="233">
        <f>SUM(O108:O114)</f>
        <v>0.39</v>
      </c>
      <c r="P107" s="233"/>
      <c r="Q107" s="233">
        <f>SUM(Q108:Q114)</f>
        <v>0</v>
      </c>
      <c r="R107" s="234"/>
      <c r="S107" s="234"/>
      <c r="T107" s="235"/>
      <c r="U107" s="229"/>
      <c r="V107" s="229">
        <f>SUM(V108:V114)</f>
        <v>13.94</v>
      </c>
      <c r="W107" s="229"/>
      <c r="X107" s="229"/>
      <c r="Y107" s="229"/>
      <c r="AG107" t="s">
        <v>128</v>
      </c>
    </row>
    <row r="108" spans="1:60" outlineLevel="1" x14ac:dyDescent="0.2">
      <c r="A108" s="237">
        <v>17</v>
      </c>
      <c r="B108" s="238" t="s">
        <v>218</v>
      </c>
      <c r="C108" s="253" t="s">
        <v>219</v>
      </c>
      <c r="D108" s="239" t="s">
        <v>131</v>
      </c>
      <c r="E108" s="240">
        <v>30.3</v>
      </c>
      <c r="F108" s="241"/>
      <c r="G108" s="242">
        <f>ROUND(E108*F108,2)</f>
        <v>0</v>
      </c>
      <c r="H108" s="241"/>
      <c r="I108" s="242">
        <f>ROUND(E108*H108,2)</f>
        <v>0</v>
      </c>
      <c r="J108" s="241"/>
      <c r="K108" s="242">
        <f>ROUND(E108*J108,2)</f>
        <v>0</v>
      </c>
      <c r="L108" s="242">
        <v>21</v>
      </c>
      <c r="M108" s="242">
        <f>G108*(1+L108/100)</f>
        <v>0</v>
      </c>
      <c r="N108" s="240">
        <v>1.2930000000000001E-2</v>
      </c>
      <c r="O108" s="240">
        <f>ROUND(E108*N108,2)</f>
        <v>0.39</v>
      </c>
      <c r="P108" s="240">
        <v>0</v>
      </c>
      <c r="Q108" s="240">
        <f>ROUND(E108*P108,2)</f>
        <v>0</v>
      </c>
      <c r="R108" s="242" t="s">
        <v>220</v>
      </c>
      <c r="S108" s="242" t="s">
        <v>133</v>
      </c>
      <c r="T108" s="243" t="s">
        <v>133</v>
      </c>
      <c r="U108" s="225">
        <v>0.46</v>
      </c>
      <c r="V108" s="225">
        <f>ROUND(E108*U108,2)</f>
        <v>13.94</v>
      </c>
      <c r="W108" s="225"/>
      <c r="X108" s="225" t="s">
        <v>134</v>
      </c>
      <c r="Y108" s="225" t="s">
        <v>135</v>
      </c>
      <c r="Z108" s="214"/>
      <c r="AA108" s="214"/>
      <c r="AB108" s="214"/>
      <c r="AC108" s="214"/>
      <c r="AD108" s="214"/>
      <c r="AE108" s="214"/>
      <c r="AF108" s="214"/>
      <c r="AG108" s="214" t="s">
        <v>136</v>
      </c>
      <c r="AH108" s="214"/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</row>
    <row r="109" spans="1:60" ht="22.5" outlineLevel="2" x14ac:dyDescent="0.2">
      <c r="A109" s="221"/>
      <c r="B109" s="222"/>
      <c r="C109" s="258" t="s">
        <v>221</v>
      </c>
      <c r="D109" s="249"/>
      <c r="E109" s="249"/>
      <c r="F109" s="249"/>
      <c r="G109" s="249"/>
      <c r="H109" s="225"/>
      <c r="I109" s="225"/>
      <c r="J109" s="225"/>
      <c r="K109" s="225"/>
      <c r="L109" s="225"/>
      <c r="M109" s="225"/>
      <c r="N109" s="224"/>
      <c r="O109" s="224"/>
      <c r="P109" s="224"/>
      <c r="Q109" s="224"/>
      <c r="R109" s="225"/>
      <c r="S109" s="225"/>
      <c r="T109" s="225"/>
      <c r="U109" s="225"/>
      <c r="V109" s="225"/>
      <c r="W109" s="225"/>
      <c r="X109" s="225"/>
      <c r="Y109" s="225"/>
      <c r="Z109" s="214"/>
      <c r="AA109" s="214"/>
      <c r="AB109" s="214"/>
      <c r="AC109" s="214"/>
      <c r="AD109" s="214"/>
      <c r="AE109" s="214"/>
      <c r="AF109" s="214"/>
      <c r="AG109" s="214" t="s">
        <v>189</v>
      </c>
      <c r="AH109" s="214"/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48" t="str">
        <f>C109</f>
        <v>Očištění povrchu stěny od prachu, nařezání izolačních desek na požadovaný rozměr, dodávka a nanesení lepicího tmelu, dodávka a osazení desek.</v>
      </c>
      <c r="BB109" s="214"/>
      <c r="BC109" s="214"/>
      <c r="BD109" s="214"/>
      <c r="BE109" s="214"/>
      <c r="BF109" s="214"/>
      <c r="BG109" s="214"/>
      <c r="BH109" s="214"/>
    </row>
    <row r="110" spans="1:60" outlineLevel="2" x14ac:dyDescent="0.2">
      <c r="A110" s="221"/>
      <c r="B110" s="222"/>
      <c r="C110" s="255" t="s">
        <v>222</v>
      </c>
      <c r="D110" s="227"/>
      <c r="E110" s="228">
        <v>30.3</v>
      </c>
      <c r="F110" s="225"/>
      <c r="G110" s="225"/>
      <c r="H110" s="225"/>
      <c r="I110" s="225"/>
      <c r="J110" s="225"/>
      <c r="K110" s="225"/>
      <c r="L110" s="225"/>
      <c r="M110" s="225"/>
      <c r="N110" s="224"/>
      <c r="O110" s="224"/>
      <c r="P110" s="224"/>
      <c r="Q110" s="224"/>
      <c r="R110" s="225"/>
      <c r="S110" s="225"/>
      <c r="T110" s="225"/>
      <c r="U110" s="225"/>
      <c r="V110" s="225"/>
      <c r="W110" s="225"/>
      <c r="X110" s="225"/>
      <c r="Y110" s="225"/>
      <c r="Z110" s="214"/>
      <c r="AA110" s="214"/>
      <c r="AB110" s="214"/>
      <c r="AC110" s="214"/>
      <c r="AD110" s="214"/>
      <c r="AE110" s="214"/>
      <c r="AF110" s="214"/>
      <c r="AG110" s="214" t="s">
        <v>140</v>
      </c>
      <c r="AH110" s="214">
        <v>0</v>
      </c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14"/>
      <c r="BF110" s="214"/>
      <c r="BG110" s="214"/>
      <c r="BH110" s="214"/>
    </row>
    <row r="111" spans="1:60" outlineLevel="2" x14ac:dyDescent="0.2">
      <c r="A111" s="221"/>
      <c r="B111" s="222"/>
      <c r="C111" s="256"/>
      <c r="D111" s="246"/>
      <c r="E111" s="246"/>
      <c r="F111" s="246"/>
      <c r="G111" s="246"/>
      <c r="H111" s="225"/>
      <c r="I111" s="225"/>
      <c r="J111" s="225"/>
      <c r="K111" s="225"/>
      <c r="L111" s="225"/>
      <c r="M111" s="225"/>
      <c r="N111" s="224"/>
      <c r="O111" s="224"/>
      <c r="P111" s="224"/>
      <c r="Q111" s="224"/>
      <c r="R111" s="225"/>
      <c r="S111" s="225"/>
      <c r="T111" s="225"/>
      <c r="U111" s="225"/>
      <c r="V111" s="225"/>
      <c r="W111" s="225"/>
      <c r="X111" s="225"/>
      <c r="Y111" s="225"/>
      <c r="Z111" s="214"/>
      <c r="AA111" s="214"/>
      <c r="AB111" s="214"/>
      <c r="AC111" s="214"/>
      <c r="AD111" s="214"/>
      <c r="AE111" s="214"/>
      <c r="AF111" s="214"/>
      <c r="AG111" s="214" t="s">
        <v>144</v>
      </c>
      <c r="AH111" s="214"/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/>
      <c r="BE111" s="214"/>
      <c r="BF111" s="214"/>
      <c r="BG111" s="214"/>
      <c r="BH111" s="214"/>
    </row>
    <row r="112" spans="1:60" outlineLevel="1" x14ac:dyDescent="0.2">
      <c r="A112" s="221">
        <v>18</v>
      </c>
      <c r="B112" s="222" t="s">
        <v>223</v>
      </c>
      <c r="C112" s="259" t="s">
        <v>224</v>
      </c>
      <c r="D112" s="223" t="s">
        <v>0</v>
      </c>
      <c r="E112" s="245"/>
      <c r="F112" s="226"/>
      <c r="G112" s="225">
        <f>ROUND(E112*F112,2)</f>
        <v>0</v>
      </c>
      <c r="H112" s="226"/>
      <c r="I112" s="225">
        <f>ROUND(E112*H112,2)</f>
        <v>0</v>
      </c>
      <c r="J112" s="226"/>
      <c r="K112" s="225">
        <f>ROUND(E112*J112,2)</f>
        <v>0</v>
      </c>
      <c r="L112" s="225">
        <v>21</v>
      </c>
      <c r="M112" s="225">
        <f>G112*(1+L112/100)</f>
        <v>0</v>
      </c>
      <c r="N112" s="224">
        <v>0</v>
      </c>
      <c r="O112" s="224">
        <f>ROUND(E112*N112,2)</f>
        <v>0</v>
      </c>
      <c r="P112" s="224">
        <v>0</v>
      </c>
      <c r="Q112" s="224">
        <f>ROUND(E112*P112,2)</f>
        <v>0</v>
      </c>
      <c r="R112" s="225" t="s">
        <v>220</v>
      </c>
      <c r="S112" s="225" t="s">
        <v>133</v>
      </c>
      <c r="T112" s="225" t="s">
        <v>133</v>
      </c>
      <c r="U112" s="225">
        <v>0</v>
      </c>
      <c r="V112" s="225">
        <f>ROUND(E112*U112,2)</f>
        <v>0</v>
      </c>
      <c r="W112" s="225"/>
      <c r="X112" s="225" t="s">
        <v>215</v>
      </c>
      <c r="Y112" s="225" t="s">
        <v>135</v>
      </c>
      <c r="Z112" s="214"/>
      <c r="AA112" s="214"/>
      <c r="AB112" s="214"/>
      <c r="AC112" s="214"/>
      <c r="AD112" s="214"/>
      <c r="AE112" s="214"/>
      <c r="AF112" s="214"/>
      <c r="AG112" s="214" t="s">
        <v>216</v>
      </c>
      <c r="AH112" s="214"/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</row>
    <row r="113" spans="1:60" outlineLevel="2" x14ac:dyDescent="0.2">
      <c r="A113" s="221"/>
      <c r="B113" s="222"/>
      <c r="C113" s="260" t="s">
        <v>225</v>
      </c>
      <c r="D113" s="250"/>
      <c r="E113" s="250"/>
      <c r="F113" s="250"/>
      <c r="G113" s="250"/>
      <c r="H113" s="225"/>
      <c r="I113" s="225"/>
      <c r="J113" s="225"/>
      <c r="K113" s="225"/>
      <c r="L113" s="225"/>
      <c r="M113" s="225"/>
      <c r="N113" s="224"/>
      <c r="O113" s="224"/>
      <c r="P113" s="224"/>
      <c r="Q113" s="224"/>
      <c r="R113" s="225"/>
      <c r="S113" s="225"/>
      <c r="T113" s="225"/>
      <c r="U113" s="225"/>
      <c r="V113" s="225"/>
      <c r="W113" s="225"/>
      <c r="X113" s="225"/>
      <c r="Y113" s="225"/>
      <c r="Z113" s="214"/>
      <c r="AA113" s="214"/>
      <c r="AB113" s="214"/>
      <c r="AC113" s="214"/>
      <c r="AD113" s="214"/>
      <c r="AE113" s="214"/>
      <c r="AF113" s="214"/>
      <c r="AG113" s="214" t="s">
        <v>138</v>
      </c>
      <c r="AH113" s="214"/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</row>
    <row r="114" spans="1:60" outlineLevel="2" x14ac:dyDescent="0.2">
      <c r="A114" s="221"/>
      <c r="B114" s="222"/>
      <c r="C114" s="256"/>
      <c r="D114" s="246"/>
      <c r="E114" s="246"/>
      <c r="F114" s="246"/>
      <c r="G114" s="246"/>
      <c r="H114" s="225"/>
      <c r="I114" s="225"/>
      <c r="J114" s="225"/>
      <c r="K114" s="225"/>
      <c r="L114" s="225"/>
      <c r="M114" s="225"/>
      <c r="N114" s="224"/>
      <c r="O114" s="224"/>
      <c r="P114" s="224"/>
      <c r="Q114" s="224"/>
      <c r="R114" s="225"/>
      <c r="S114" s="225"/>
      <c r="T114" s="225"/>
      <c r="U114" s="225"/>
      <c r="V114" s="225"/>
      <c r="W114" s="225"/>
      <c r="X114" s="225"/>
      <c r="Y114" s="225"/>
      <c r="Z114" s="214"/>
      <c r="AA114" s="214"/>
      <c r="AB114" s="214"/>
      <c r="AC114" s="214"/>
      <c r="AD114" s="214"/>
      <c r="AE114" s="214"/>
      <c r="AF114" s="214"/>
      <c r="AG114" s="214" t="s">
        <v>144</v>
      </c>
      <c r="AH114" s="214"/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  <c r="BG114" s="214"/>
      <c r="BH114" s="214"/>
    </row>
    <row r="115" spans="1:60" x14ac:dyDescent="0.2">
      <c r="A115" s="230" t="s">
        <v>127</v>
      </c>
      <c r="B115" s="231" t="s">
        <v>85</v>
      </c>
      <c r="C115" s="252" t="s">
        <v>86</v>
      </c>
      <c r="D115" s="232"/>
      <c r="E115" s="233"/>
      <c r="F115" s="234"/>
      <c r="G115" s="234">
        <f>SUMIF(AG116:AG134,"&lt;&gt;NOR",G116:G134)</f>
        <v>0</v>
      </c>
      <c r="H115" s="234"/>
      <c r="I115" s="234">
        <f>SUM(I116:I134)</f>
        <v>0</v>
      </c>
      <c r="J115" s="234"/>
      <c r="K115" s="234">
        <f>SUM(K116:K134)</f>
        <v>0</v>
      </c>
      <c r="L115" s="234"/>
      <c r="M115" s="234">
        <f>SUM(M116:M134)</f>
        <v>0</v>
      </c>
      <c r="N115" s="233"/>
      <c r="O115" s="233">
        <f>SUM(O116:O134)</f>
        <v>0.01</v>
      </c>
      <c r="P115" s="233"/>
      <c r="Q115" s="233">
        <f>SUM(Q116:Q134)</f>
        <v>0</v>
      </c>
      <c r="R115" s="234"/>
      <c r="S115" s="234"/>
      <c r="T115" s="235"/>
      <c r="U115" s="229"/>
      <c r="V115" s="229">
        <f>SUM(V116:V134)</f>
        <v>8.58</v>
      </c>
      <c r="W115" s="229"/>
      <c r="X115" s="229"/>
      <c r="Y115" s="229"/>
      <c r="AG115" t="s">
        <v>128</v>
      </c>
    </row>
    <row r="116" spans="1:60" outlineLevel="1" x14ac:dyDescent="0.2">
      <c r="A116" s="237">
        <v>19</v>
      </c>
      <c r="B116" s="238" t="s">
        <v>226</v>
      </c>
      <c r="C116" s="253" t="s">
        <v>227</v>
      </c>
      <c r="D116" s="239" t="s">
        <v>228</v>
      </c>
      <c r="E116" s="240">
        <v>11</v>
      </c>
      <c r="F116" s="241"/>
      <c r="G116" s="242">
        <f>ROUND(E116*F116,2)</f>
        <v>0</v>
      </c>
      <c r="H116" s="241"/>
      <c r="I116" s="242">
        <f>ROUND(E116*H116,2)</f>
        <v>0</v>
      </c>
      <c r="J116" s="241"/>
      <c r="K116" s="242">
        <f>ROUND(E116*J116,2)</f>
        <v>0</v>
      </c>
      <c r="L116" s="242">
        <v>21</v>
      </c>
      <c r="M116" s="242">
        <f>G116*(1+L116/100)</f>
        <v>0</v>
      </c>
      <c r="N116" s="240">
        <v>0</v>
      </c>
      <c r="O116" s="240">
        <f>ROUND(E116*N116,2)</f>
        <v>0</v>
      </c>
      <c r="P116" s="240">
        <v>0</v>
      </c>
      <c r="Q116" s="240">
        <f>ROUND(E116*P116,2)</f>
        <v>0</v>
      </c>
      <c r="R116" s="242" t="s">
        <v>229</v>
      </c>
      <c r="S116" s="242" t="s">
        <v>133</v>
      </c>
      <c r="T116" s="243" t="s">
        <v>133</v>
      </c>
      <c r="U116" s="225">
        <v>0.78</v>
      </c>
      <c r="V116" s="225">
        <f>ROUND(E116*U116,2)</f>
        <v>8.58</v>
      </c>
      <c r="W116" s="225"/>
      <c r="X116" s="225" t="s">
        <v>134</v>
      </c>
      <c r="Y116" s="225" t="s">
        <v>135</v>
      </c>
      <c r="Z116" s="214"/>
      <c r="AA116" s="214"/>
      <c r="AB116" s="214"/>
      <c r="AC116" s="214"/>
      <c r="AD116" s="214"/>
      <c r="AE116" s="214"/>
      <c r="AF116" s="214"/>
      <c r="AG116" s="214" t="s">
        <v>182</v>
      </c>
      <c r="AH116" s="214"/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</row>
    <row r="117" spans="1:60" outlineLevel="2" x14ac:dyDescent="0.2">
      <c r="A117" s="221"/>
      <c r="B117" s="222"/>
      <c r="C117" s="255" t="s">
        <v>230</v>
      </c>
      <c r="D117" s="227"/>
      <c r="E117" s="228"/>
      <c r="F117" s="225"/>
      <c r="G117" s="225"/>
      <c r="H117" s="225"/>
      <c r="I117" s="225"/>
      <c r="J117" s="225"/>
      <c r="K117" s="225"/>
      <c r="L117" s="225"/>
      <c r="M117" s="225"/>
      <c r="N117" s="224"/>
      <c r="O117" s="224"/>
      <c r="P117" s="224"/>
      <c r="Q117" s="224"/>
      <c r="R117" s="225"/>
      <c r="S117" s="225"/>
      <c r="T117" s="225"/>
      <c r="U117" s="225"/>
      <c r="V117" s="225"/>
      <c r="W117" s="225"/>
      <c r="X117" s="225"/>
      <c r="Y117" s="225"/>
      <c r="Z117" s="214"/>
      <c r="AA117" s="214"/>
      <c r="AB117" s="214"/>
      <c r="AC117" s="214"/>
      <c r="AD117" s="214"/>
      <c r="AE117" s="214"/>
      <c r="AF117" s="214"/>
      <c r="AG117" s="214" t="s">
        <v>140</v>
      </c>
      <c r="AH117" s="214">
        <v>0</v>
      </c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</row>
    <row r="118" spans="1:60" outlineLevel="3" x14ac:dyDescent="0.2">
      <c r="A118" s="221"/>
      <c r="B118" s="222"/>
      <c r="C118" s="255" t="s">
        <v>231</v>
      </c>
      <c r="D118" s="227"/>
      <c r="E118" s="228">
        <v>1</v>
      </c>
      <c r="F118" s="225"/>
      <c r="G118" s="225"/>
      <c r="H118" s="225"/>
      <c r="I118" s="225"/>
      <c r="J118" s="225"/>
      <c r="K118" s="225"/>
      <c r="L118" s="225"/>
      <c r="M118" s="225"/>
      <c r="N118" s="224"/>
      <c r="O118" s="224"/>
      <c r="P118" s="224"/>
      <c r="Q118" s="224"/>
      <c r="R118" s="225"/>
      <c r="S118" s="225"/>
      <c r="T118" s="225"/>
      <c r="U118" s="225"/>
      <c r="V118" s="225"/>
      <c r="W118" s="225"/>
      <c r="X118" s="225"/>
      <c r="Y118" s="225"/>
      <c r="Z118" s="214"/>
      <c r="AA118" s="214"/>
      <c r="AB118" s="214"/>
      <c r="AC118" s="214"/>
      <c r="AD118" s="214"/>
      <c r="AE118" s="214"/>
      <c r="AF118" s="214"/>
      <c r="AG118" s="214" t="s">
        <v>140</v>
      </c>
      <c r="AH118" s="214">
        <v>0</v>
      </c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</row>
    <row r="119" spans="1:60" outlineLevel="3" x14ac:dyDescent="0.2">
      <c r="A119" s="221"/>
      <c r="B119" s="222"/>
      <c r="C119" s="255" t="s">
        <v>232</v>
      </c>
      <c r="D119" s="227"/>
      <c r="E119" s="228"/>
      <c r="F119" s="225"/>
      <c r="G119" s="225"/>
      <c r="H119" s="225"/>
      <c r="I119" s="225"/>
      <c r="J119" s="225"/>
      <c r="K119" s="225"/>
      <c r="L119" s="225"/>
      <c r="M119" s="225"/>
      <c r="N119" s="224"/>
      <c r="O119" s="224"/>
      <c r="P119" s="224"/>
      <c r="Q119" s="224"/>
      <c r="R119" s="225"/>
      <c r="S119" s="225"/>
      <c r="T119" s="225"/>
      <c r="U119" s="225"/>
      <c r="V119" s="225"/>
      <c r="W119" s="225"/>
      <c r="X119" s="225"/>
      <c r="Y119" s="225"/>
      <c r="Z119" s="214"/>
      <c r="AA119" s="214"/>
      <c r="AB119" s="214"/>
      <c r="AC119" s="214"/>
      <c r="AD119" s="214"/>
      <c r="AE119" s="214"/>
      <c r="AF119" s="214"/>
      <c r="AG119" s="214" t="s">
        <v>140</v>
      </c>
      <c r="AH119" s="214">
        <v>0</v>
      </c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</row>
    <row r="120" spans="1:60" outlineLevel="3" x14ac:dyDescent="0.2">
      <c r="A120" s="221"/>
      <c r="B120" s="222"/>
      <c r="C120" s="255" t="s">
        <v>233</v>
      </c>
      <c r="D120" s="227"/>
      <c r="E120" s="228">
        <v>2</v>
      </c>
      <c r="F120" s="225"/>
      <c r="G120" s="225"/>
      <c r="H120" s="225"/>
      <c r="I120" s="225"/>
      <c r="J120" s="225"/>
      <c r="K120" s="225"/>
      <c r="L120" s="225"/>
      <c r="M120" s="225"/>
      <c r="N120" s="224"/>
      <c r="O120" s="224"/>
      <c r="P120" s="224"/>
      <c r="Q120" s="224"/>
      <c r="R120" s="225"/>
      <c r="S120" s="225"/>
      <c r="T120" s="225"/>
      <c r="U120" s="225"/>
      <c r="V120" s="225"/>
      <c r="W120" s="225"/>
      <c r="X120" s="225"/>
      <c r="Y120" s="225"/>
      <c r="Z120" s="214"/>
      <c r="AA120" s="214"/>
      <c r="AB120" s="214"/>
      <c r="AC120" s="214"/>
      <c r="AD120" s="214"/>
      <c r="AE120" s="214"/>
      <c r="AF120" s="214"/>
      <c r="AG120" s="214" t="s">
        <v>140</v>
      </c>
      <c r="AH120" s="214">
        <v>0</v>
      </c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</row>
    <row r="121" spans="1:60" outlineLevel="3" x14ac:dyDescent="0.2">
      <c r="A121" s="221"/>
      <c r="B121" s="222"/>
      <c r="C121" s="255" t="s">
        <v>234</v>
      </c>
      <c r="D121" s="227"/>
      <c r="E121" s="228"/>
      <c r="F121" s="225"/>
      <c r="G121" s="225"/>
      <c r="H121" s="225"/>
      <c r="I121" s="225"/>
      <c r="J121" s="225"/>
      <c r="K121" s="225"/>
      <c r="L121" s="225"/>
      <c r="M121" s="225"/>
      <c r="N121" s="224"/>
      <c r="O121" s="224"/>
      <c r="P121" s="224"/>
      <c r="Q121" s="224"/>
      <c r="R121" s="225"/>
      <c r="S121" s="225"/>
      <c r="T121" s="225"/>
      <c r="U121" s="225"/>
      <c r="V121" s="225"/>
      <c r="W121" s="225"/>
      <c r="X121" s="225"/>
      <c r="Y121" s="225"/>
      <c r="Z121" s="214"/>
      <c r="AA121" s="214"/>
      <c r="AB121" s="214"/>
      <c r="AC121" s="214"/>
      <c r="AD121" s="214"/>
      <c r="AE121" s="214"/>
      <c r="AF121" s="214"/>
      <c r="AG121" s="214" t="s">
        <v>140</v>
      </c>
      <c r="AH121" s="214">
        <v>0</v>
      </c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</row>
    <row r="122" spans="1:60" outlineLevel="3" x14ac:dyDescent="0.2">
      <c r="A122" s="221"/>
      <c r="B122" s="222"/>
      <c r="C122" s="255" t="s">
        <v>235</v>
      </c>
      <c r="D122" s="227"/>
      <c r="E122" s="228">
        <v>5</v>
      </c>
      <c r="F122" s="225"/>
      <c r="G122" s="225"/>
      <c r="H122" s="225"/>
      <c r="I122" s="225"/>
      <c r="J122" s="225"/>
      <c r="K122" s="225"/>
      <c r="L122" s="225"/>
      <c r="M122" s="225"/>
      <c r="N122" s="224"/>
      <c r="O122" s="224"/>
      <c r="P122" s="224"/>
      <c r="Q122" s="224"/>
      <c r="R122" s="225"/>
      <c r="S122" s="225"/>
      <c r="T122" s="225"/>
      <c r="U122" s="225"/>
      <c r="V122" s="225"/>
      <c r="W122" s="225"/>
      <c r="X122" s="225"/>
      <c r="Y122" s="225"/>
      <c r="Z122" s="214"/>
      <c r="AA122" s="214"/>
      <c r="AB122" s="214"/>
      <c r="AC122" s="214"/>
      <c r="AD122" s="214"/>
      <c r="AE122" s="214"/>
      <c r="AF122" s="214"/>
      <c r="AG122" s="214" t="s">
        <v>140</v>
      </c>
      <c r="AH122" s="214">
        <v>0</v>
      </c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</row>
    <row r="123" spans="1:60" outlineLevel="3" x14ac:dyDescent="0.2">
      <c r="A123" s="221"/>
      <c r="B123" s="222"/>
      <c r="C123" s="255" t="s">
        <v>236</v>
      </c>
      <c r="D123" s="227"/>
      <c r="E123" s="228">
        <v>1</v>
      </c>
      <c r="F123" s="225"/>
      <c r="G123" s="225"/>
      <c r="H123" s="225"/>
      <c r="I123" s="225"/>
      <c r="J123" s="225"/>
      <c r="K123" s="225"/>
      <c r="L123" s="225"/>
      <c r="M123" s="225"/>
      <c r="N123" s="224"/>
      <c r="O123" s="224"/>
      <c r="P123" s="224"/>
      <c r="Q123" s="224"/>
      <c r="R123" s="225"/>
      <c r="S123" s="225"/>
      <c r="T123" s="225"/>
      <c r="U123" s="225"/>
      <c r="V123" s="225"/>
      <c r="W123" s="225"/>
      <c r="X123" s="225"/>
      <c r="Y123" s="225"/>
      <c r="Z123" s="214"/>
      <c r="AA123" s="214"/>
      <c r="AB123" s="214"/>
      <c r="AC123" s="214"/>
      <c r="AD123" s="214"/>
      <c r="AE123" s="214"/>
      <c r="AF123" s="214"/>
      <c r="AG123" s="214" t="s">
        <v>140</v>
      </c>
      <c r="AH123" s="214">
        <v>0</v>
      </c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14"/>
      <c r="BB123" s="214"/>
      <c r="BC123" s="214"/>
      <c r="BD123" s="214"/>
      <c r="BE123" s="214"/>
      <c r="BF123" s="214"/>
      <c r="BG123" s="214"/>
      <c r="BH123" s="214"/>
    </row>
    <row r="124" spans="1:60" outlineLevel="3" x14ac:dyDescent="0.2">
      <c r="A124" s="221"/>
      <c r="B124" s="222"/>
      <c r="C124" s="255" t="s">
        <v>237</v>
      </c>
      <c r="D124" s="227"/>
      <c r="E124" s="228"/>
      <c r="F124" s="225"/>
      <c r="G124" s="225"/>
      <c r="H124" s="225"/>
      <c r="I124" s="225"/>
      <c r="J124" s="225"/>
      <c r="K124" s="225"/>
      <c r="L124" s="225"/>
      <c r="M124" s="225"/>
      <c r="N124" s="224"/>
      <c r="O124" s="224"/>
      <c r="P124" s="224"/>
      <c r="Q124" s="224"/>
      <c r="R124" s="225"/>
      <c r="S124" s="225"/>
      <c r="T124" s="225"/>
      <c r="U124" s="225"/>
      <c r="V124" s="225"/>
      <c r="W124" s="225"/>
      <c r="X124" s="225"/>
      <c r="Y124" s="225"/>
      <c r="Z124" s="214"/>
      <c r="AA124" s="214"/>
      <c r="AB124" s="214"/>
      <c r="AC124" s="214"/>
      <c r="AD124" s="214"/>
      <c r="AE124" s="214"/>
      <c r="AF124" s="214"/>
      <c r="AG124" s="214" t="s">
        <v>140</v>
      </c>
      <c r="AH124" s="214">
        <v>0</v>
      </c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214"/>
      <c r="AY124" s="214"/>
      <c r="AZ124" s="214"/>
      <c r="BA124" s="214"/>
      <c r="BB124" s="214"/>
      <c r="BC124" s="214"/>
      <c r="BD124" s="214"/>
      <c r="BE124" s="214"/>
      <c r="BF124" s="214"/>
      <c r="BG124" s="214"/>
      <c r="BH124" s="214"/>
    </row>
    <row r="125" spans="1:60" outlineLevel="3" x14ac:dyDescent="0.2">
      <c r="A125" s="221"/>
      <c r="B125" s="222"/>
      <c r="C125" s="255" t="s">
        <v>231</v>
      </c>
      <c r="D125" s="227"/>
      <c r="E125" s="228">
        <v>1</v>
      </c>
      <c r="F125" s="225"/>
      <c r="G125" s="225"/>
      <c r="H125" s="225"/>
      <c r="I125" s="225"/>
      <c r="J125" s="225"/>
      <c r="K125" s="225"/>
      <c r="L125" s="225"/>
      <c r="M125" s="225"/>
      <c r="N125" s="224"/>
      <c r="O125" s="224"/>
      <c r="P125" s="224"/>
      <c r="Q125" s="224"/>
      <c r="R125" s="225"/>
      <c r="S125" s="225"/>
      <c r="T125" s="225"/>
      <c r="U125" s="225"/>
      <c r="V125" s="225"/>
      <c r="W125" s="225"/>
      <c r="X125" s="225"/>
      <c r="Y125" s="225"/>
      <c r="Z125" s="214"/>
      <c r="AA125" s="214"/>
      <c r="AB125" s="214"/>
      <c r="AC125" s="214"/>
      <c r="AD125" s="214"/>
      <c r="AE125" s="214"/>
      <c r="AF125" s="214"/>
      <c r="AG125" s="214" t="s">
        <v>140</v>
      </c>
      <c r="AH125" s="214">
        <v>0</v>
      </c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214"/>
      <c r="AX125" s="214"/>
      <c r="AY125" s="214"/>
      <c r="AZ125" s="214"/>
      <c r="BA125" s="214"/>
      <c r="BB125" s="214"/>
      <c r="BC125" s="214"/>
      <c r="BD125" s="214"/>
      <c r="BE125" s="214"/>
      <c r="BF125" s="214"/>
      <c r="BG125" s="214"/>
      <c r="BH125" s="214"/>
    </row>
    <row r="126" spans="1:60" outlineLevel="3" x14ac:dyDescent="0.2">
      <c r="A126" s="221"/>
      <c r="B126" s="222"/>
      <c r="C126" s="255" t="s">
        <v>238</v>
      </c>
      <c r="D126" s="227"/>
      <c r="E126" s="228"/>
      <c r="F126" s="225"/>
      <c r="G126" s="225"/>
      <c r="H126" s="225"/>
      <c r="I126" s="225"/>
      <c r="J126" s="225"/>
      <c r="K126" s="225"/>
      <c r="L126" s="225"/>
      <c r="M126" s="225"/>
      <c r="N126" s="224"/>
      <c r="O126" s="224"/>
      <c r="P126" s="224"/>
      <c r="Q126" s="224"/>
      <c r="R126" s="225"/>
      <c r="S126" s="225"/>
      <c r="T126" s="225"/>
      <c r="U126" s="225"/>
      <c r="V126" s="225"/>
      <c r="W126" s="225"/>
      <c r="X126" s="225"/>
      <c r="Y126" s="225"/>
      <c r="Z126" s="214"/>
      <c r="AA126" s="214"/>
      <c r="AB126" s="214"/>
      <c r="AC126" s="214"/>
      <c r="AD126" s="214"/>
      <c r="AE126" s="214"/>
      <c r="AF126" s="214"/>
      <c r="AG126" s="214" t="s">
        <v>140</v>
      </c>
      <c r="AH126" s="214">
        <v>0</v>
      </c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214"/>
      <c r="AX126" s="214"/>
      <c r="AY126" s="214"/>
      <c r="AZ126" s="214"/>
      <c r="BA126" s="214"/>
      <c r="BB126" s="214"/>
      <c r="BC126" s="214"/>
      <c r="BD126" s="214"/>
      <c r="BE126" s="214"/>
      <c r="BF126" s="214"/>
      <c r="BG126" s="214"/>
      <c r="BH126" s="214"/>
    </row>
    <row r="127" spans="1:60" outlineLevel="3" x14ac:dyDescent="0.2">
      <c r="A127" s="221"/>
      <c r="B127" s="222"/>
      <c r="C127" s="255" t="s">
        <v>231</v>
      </c>
      <c r="D127" s="227"/>
      <c r="E127" s="228">
        <v>1</v>
      </c>
      <c r="F127" s="225"/>
      <c r="G127" s="225"/>
      <c r="H127" s="225"/>
      <c r="I127" s="225"/>
      <c r="J127" s="225"/>
      <c r="K127" s="225"/>
      <c r="L127" s="225"/>
      <c r="M127" s="225"/>
      <c r="N127" s="224"/>
      <c r="O127" s="224"/>
      <c r="P127" s="224"/>
      <c r="Q127" s="224"/>
      <c r="R127" s="225"/>
      <c r="S127" s="225"/>
      <c r="T127" s="225"/>
      <c r="U127" s="225"/>
      <c r="V127" s="225"/>
      <c r="W127" s="225"/>
      <c r="X127" s="225"/>
      <c r="Y127" s="225"/>
      <c r="Z127" s="214"/>
      <c r="AA127" s="214"/>
      <c r="AB127" s="214"/>
      <c r="AC127" s="214"/>
      <c r="AD127" s="214"/>
      <c r="AE127" s="214"/>
      <c r="AF127" s="214"/>
      <c r="AG127" s="214" t="s">
        <v>140</v>
      </c>
      <c r="AH127" s="214">
        <v>0</v>
      </c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214"/>
      <c r="AX127" s="214"/>
      <c r="AY127" s="214"/>
      <c r="AZ127" s="214"/>
      <c r="BA127" s="214"/>
      <c r="BB127" s="214"/>
      <c r="BC127" s="214"/>
      <c r="BD127" s="214"/>
      <c r="BE127" s="214"/>
      <c r="BF127" s="214"/>
      <c r="BG127" s="214"/>
      <c r="BH127" s="214"/>
    </row>
    <row r="128" spans="1:60" outlineLevel="2" x14ac:dyDescent="0.2">
      <c r="A128" s="221"/>
      <c r="B128" s="222"/>
      <c r="C128" s="256"/>
      <c r="D128" s="246"/>
      <c r="E128" s="246"/>
      <c r="F128" s="246"/>
      <c r="G128" s="246"/>
      <c r="H128" s="225"/>
      <c r="I128" s="225"/>
      <c r="J128" s="225"/>
      <c r="K128" s="225"/>
      <c r="L128" s="225"/>
      <c r="M128" s="225"/>
      <c r="N128" s="224"/>
      <c r="O128" s="224"/>
      <c r="P128" s="224"/>
      <c r="Q128" s="224"/>
      <c r="R128" s="225"/>
      <c r="S128" s="225"/>
      <c r="T128" s="225"/>
      <c r="U128" s="225"/>
      <c r="V128" s="225"/>
      <c r="W128" s="225"/>
      <c r="X128" s="225"/>
      <c r="Y128" s="225"/>
      <c r="Z128" s="214"/>
      <c r="AA128" s="214"/>
      <c r="AB128" s="214"/>
      <c r="AC128" s="214"/>
      <c r="AD128" s="214"/>
      <c r="AE128" s="214"/>
      <c r="AF128" s="214"/>
      <c r="AG128" s="214" t="s">
        <v>144</v>
      </c>
      <c r="AH128" s="214"/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14"/>
      <c r="BF128" s="214"/>
      <c r="BG128" s="214"/>
      <c r="BH128" s="214"/>
    </row>
    <row r="129" spans="1:60" ht="22.5" outlineLevel="1" x14ac:dyDescent="0.2">
      <c r="A129" s="237">
        <v>20</v>
      </c>
      <c r="B129" s="238" t="s">
        <v>239</v>
      </c>
      <c r="C129" s="253" t="s">
        <v>240</v>
      </c>
      <c r="D129" s="239" t="s">
        <v>228</v>
      </c>
      <c r="E129" s="240">
        <v>11</v>
      </c>
      <c r="F129" s="241"/>
      <c r="G129" s="242">
        <f>ROUND(E129*F129,2)</f>
        <v>0</v>
      </c>
      <c r="H129" s="241"/>
      <c r="I129" s="242">
        <f>ROUND(E129*H129,2)</f>
        <v>0</v>
      </c>
      <c r="J129" s="241"/>
      <c r="K129" s="242">
        <f>ROUND(E129*J129,2)</f>
        <v>0</v>
      </c>
      <c r="L129" s="242">
        <v>21</v>
      </c>
      <c r="M129" s="242">
        <f>G129*(1+L129/100)</f>
        <v>0</v>
      </c>
      <c r="N129" s="240">
        <v>8.0000000000000004E-4</v>
      </c>
      <c r="O129" s="240">
        <f>ROUND(E129*N129,2)</f>
        <v>0.01</v>
      </c>
      <c r="P129" s="240">
        <v>0</v>
      </c>
      <c r="Q129" s="240">
        <f>ROUND(E129*P129,2)</f>
        <v>0</v>
      </c>
      <c r="R129" s="242" t="s">
        <v>241</v>
      </c>
      <c r="S129" s="242" t="s">
        <v>133</v>
      </c>
      <c r="T129" s="243" t="s">
        <v>133</v>
      </c>
      <c r="U129" s="225">
        <v>0</v>
      </c>
      <c r="V129" s="225">
        <f>ROUND(E129*U129,2)</f>
        <v>0</v>
      </c>
      <c r="W129" s="225"/>
      <c r="X129" s="225" t="s">
        <v>242</v>
      </c>
      <c r="Y129" s="225" t="s">
        <v>135</v>
      </c>
      <c r="Z129" s="214"/>
      <c r="AA129" s="214"/>
      <c r="AB129" s="214"/>
      <c r="AC129" s="214"/>
      <c r="AD129" s="214"/>
      <c r="AE129" s="214"/>
      <c r="AF129" s="214"/>
      <c r="AG129" s="214" t="s">
        <v>243</v>
      </c>
      <c r="AH129" s="214"/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/>
      <c r="BB129" s="214"/>
      <c r="BC129" s="214"/>
      <c r="BD129" s="214"/>
      <c r="BE129" s="214"/>
      <c r="BF129" s="214"/>
      <c r="BG129" s="214"/>
      <c r="BH129" s="214"/>
    </row>
    <row r="130" spans="1:60" outlineLevel="2" x14ac:dyDescent="0.2">
      <c r="A130" s="221"/>
      <c r="B130" s="222"/>
      <c r="C130" s="255" t="s">
        <v>244</v>
      </c>
      <c r="D130" s="227"/>
      <c r="E130" s="228">
        <v>11</v>
      </c>
      <c r="F130" s="225"/>
      <c r="G130" s="225"/>
      <c r="H130" s="225"/>
      <c r="I130" s="225"/>
      <c r="J130" s="225"/>
      <c r="K130" s="225"/>
      <c r="L130" s="225"/>
      <c r="M130" s="225"/>
      <c r="N130" s="224"/>
      <c r="O130" s="224"/>
      <c r="P130" s="224"/>
      <c r="Q130" s="224"/>
      <c r="R130" s="225"/>
      <c r="S130" s="225"/>
      <c r="T130" s="225"/>
      <c r="U130" s="225"/>
      <c r="V130" s="225"/>
      <c r="W130" s="225"/>
      <c r="X130" s="225"/>
      <c r="Y130" s="225"/>
      <c r="Z130" s="214"/>
      <c r="AA130" s="214"/>
      <c r="AB130" s="214"/>
      <c r="AC130" s="214"/>
      <c r="AD130" s="214"/>
      <c r="AE130" s="214"/>
      <c r="AF130" s="214"/>
      <c r="AG130" s="214" t="s">
        <v>140</v>
      </c>
      <c r="AH130" s="214">
        <v>5</v>
      </c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14"/>
      <c r="BF130" s="214"/>
      <c r="BG130" s="214"/>
      <c r="BH130" s="214"/>
    </row>
    <row r="131" spans="1:60" outlineLevel="2" x14ac:dyDescent="0.2">
      <c r="A131" s="221"/>
      <c r="B131" s="222"/>
      <c r="C131" s="256"/>
      <c r="D131" s="246"/>
      <c r="E131" s="246"/>
      <c r="F131" s="246"/>
      <c r="G131" s="246"/>
      <c r="H131" s="225"/>
      <c r="I131" s="225"/>
      <c r="J131" s="225"/>
      <c r="K131" s="225"/>
      <c r="L131" s="225"/>
      <c r="M131" s="225"/>
      <c r="N131" s="224"/>
      <c r="O131" s="224"/>
      <c r="P131" s="224"/>
      <c r="Q131" s="224"/>
      <c r="R131" s="225"/>
      <c r="S131" s="225"/>
      <c r="T131" s="225"/>
      <c r="U131" s="225"/>
      <c r="V131" s="225"/>
      <c r="W131" s="225"/>
      <c r="X131" s="225"/>
      <c r="Y131" s="225"/>
      <c r="Z131" s="214"/>
      <c r="AA131" s="214"/>
      <c r="AB131" s="214"/>
      <c r="AC131" s="214"/>
      <c r="AD131" s="214"/>
      <c r="AE131" s="214"/>
      <c r="AF131" s="214"/>
      <c r="AG131" s="214" t="s">
        <v>144</v>
      </c>
      <c r="AH131" s="214"/>
      <c r="AI131" s="214"/>
      <c r="AJ131" s="214"/>
      <c r="AK131" s="214"/>
      <c r="AL131" s="214"/>
      <c r="AM131" s="214"/>
      <c r="AN131" s="214"/>
      <c r="AO131" s="214"/>
      <c r="AP131" s="214"/>
      <c r="AQ131" s="214"/>
      <c r="AR131" s="214"/>
      <c r="AS131" s="214"/>
      <c r="AT131" s="214"/>
      <c r="AU131" s="214"/>
      <c r="AV131" s="214"/>
      <c r="AW131" s="214"/>
      <c r="AX131" s="214"/>
      <c r="AY131" s="214"/>
      <c r="AZ131" s="214"/>
      <c r="BA131" s="214"/>
      <c r="BB131" s="214"/>
      <c r="BC131" s="214"/>
      <c r="BD131" s="214"/>
      <c r="BE131" s="214"/>
      <c r="BF131" s="214"/>
      <c r="BG131" s="214"/>
      <c r="BH131" s="214"/>
    </row>
    <row r="132" spans="1:60" outlineLevel="1" x14ac:dyDescent="0.2">
      <c r="A132" s="221">
        <v>21</v>
      </c>
      <c r="B132" s="222" t="s">
        <v>245</v>
      </c>
      <c r="C132" s="259" t="s">
        <v>246</v>
      </c>
      <c r="D132" s="223" t="s">
        <v>0</v>
      </c>
      <c r="E132" s="245"/>
      <c r="F132" s="226"/>
      <c r="G132" s="225">
        <f>ROUND(E132*F132,2)</f>
        <v>0</v>
      </c>
      <c r="H132" s="226"/>
      <c r="I132" s="225">
        <f>ROUND(E132*H132,2)</f>
        <v>0</v>
      </c>
      <c r="J132" s="226"/>
      <c r="K132" s="225">
        <f>ROUND(E132*J132,2)</f>
        <v>0</v>
      </c>
      <c r="L132" s="225">
        <v>21</v>
      </c>
      <c r="M132" s="225">
        <f>G132*(1+L132/100)</f>
        <v>0</v>
      </c>
      <c r="N132" s="224">
        <v>0</v>
      </c>
      <c r="O132" s="224">
        <f>ROUND(E132*N132,2)</f>
        <v>0</v>
      </c>
      <c r="P132" s="224">
        <v>0</v>
      </c>
      <c r="Q132" s="224">
        <f>ROUND(E132*P132,2)</f>
        <v>0</v>
      </c>
      <c r="R132" s="225" t="s">
        <v>229</v>
      </c>
      <c r="S132" s="225" t="s">
        <v>133</v>
      </c>
      <c r="T132" s="225" t="s">
        <v>133</v>
      </c>
      <c r="U132" s="225">
        <v>0</v>
      </c>
      <c r="V132" s="225">
        <f>ROUND(E132*U132,2)</f>
        <v>0</v>
      </c>
      <c r="W132" s="225"/>
      <c r="X132" s="225" t="s">
        <v>215</v>
      </c>
      <c r="Y132" s="225" t="s">
        <v>135</v>
      </c>
      <c r="Z132" s="214"/>
      <c r="AA132" s="214"/>
      <c r="AB132" s="214"/>
      <c r="AC132" s="214"/>
      <c r="AD132" s="214"/>
      <c r="AE132" s="214"/>
      <c r="AF132" s="214"/>
      <c r="AG132" s="214" t="s">
        <v>216</v>
      </c>
      <c r="AH132" s="214"/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214"/>
      <c r="AS132" s="214"/>
      <c r="AT132" s="214"/>
      <c r="AU132" s="214"/>
      <c r="AV132" s="214"/>
      <c r="AW132" s="214"/>
      <c r="AX132" s="214"/>
      <c r="AY132" s="214"/>
      <c r="AZ132" s="214"/>
      <c r="BA132" s="214"/>
      <c r="BB132" s="214"/>
      <c r="BC132" s="214"/>
      <c r="BD132" s="214"/>
      <c r="BE132" s="214"/>
      <c r="BF132" s="214"/>
      <c r="BG132" s="214"/>
      <c r="BH132" s="214"/>
    </row>
    <row r="133" spans="1:60" outlineLevel="2" x14ac:dyDescent="0.2">
      <c r="A133" s="221"/>
      <c r="B133" s="222"/>
      <c r="C133" s="260" t="s">
        <v>225</v>
      </c>
      <c r="D133" s="250"/>
      <c r="E133" s="250"/>
      <c r="F133" s="250"/>
      <c r="G133" s="250"/>
      <c r="H133" s="225"/>
      <c r="I133" s="225"/>
      <c r="J133" s="225"/>
      <c r="K133" s="225"/>
      <c r="L133" s="225"/>
      <c r="M133" s="225"/>
      <c r="N133" s="224"/>
      <c r="O133" s="224"/>
      <c r="P133" s="224"/>
      <c r="Q133" s="224"/>
      <c r="R133" s="225"/>
      <c r="S133" s="225"/>
      <c r="T133" s="225"/>
      <c r="U133" s="225"/>
      <c r="V133" s="225"/>
      <c r="W133" s="225"/>
      <c r="X133" s="225"/>
      <c r="Y133" s="225"/>
      <c r="Z133" s="214"/>
      <c r="AA133" s="214"/>
      <c r="AB133" s="214"/>
      <c r="AC133" s="214"/>
      <c r="AD133" s="214"/>
      <c r="AE133" s="214"/>
      <c r="AF133" s="214"/>
      <c r="AG133" s="214" t="s">
        <v>138</v>
      </c>
      <c r="AH133" s="214"/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214"/>
      <c r="AS133" s="214"/>
      <c r="AT133" s="214"/>
      <c r="AU133" s="214"/>
      <c r="AV133" s="214"/>
      <c r="AW133" s="214"/>
      <c r="AX133" s="214"/>
      <c r="AY133" s="214"/>
      <c r="AZ133" s="214"/>
      <c r="BA133" s="214"/>
      <c r="BB133" s="214"/>
      <c r="BC133" s="214"/>
      <c r="BD133" s="214"/>
      <c r="BE133" s="214"/>
      <c r="BF133" s="214"/>
      <c r="BG133" s="214"/>
      <c r="BH133" s="214"/>
    </row>
    <row r="134" spans="1:60" outlineLevel="2" x14ac:dyDescent="0.2">
      <c r="A134" s="221"/>
      <c r="B134" s="222"/>
      <c r="C134" s="256"/>
      <c r="D134" s="246"/>
      <c r="E134" s="246"/>
      <c r="F134" s="246"/>
      <c r="G134" s="246"/>
      <c r="H134" s="225"/>
      <c r="I134" s="225"/>
      <c r="J134" s="225"/>
      <c r="K134" s="225"/>
      <c r="L134" s="225"/>
      <c r="M134" s="225"/>
      <c r="N134" s="224"/>
      <c r="O134" s="224"/>
      <c r="P134" s="224"/>
      <c r="Q134" s="224"/>
      <c r="R134" s="225"/>
      <c r="S134" s="225"/>
      <c r="T134" s="225"/>
      <c r="U134" s="225"/>
      <c r="V134" s="225"/>
      <c r="W134" s="225"/>
      <c r="X134" s="225"/>
      <c r="Y134" s="225"/>
      <c r="Z134" s="214"/>
      <c r="AA134" s="214"/>
      <c r="AB134" s="214"/>
      <c r="AC134" s="214"/>
      <c r="AD134" s="214"/>
      <c r="AE134" s="214"/>
      <c r="AF134" s="214"/>
      <c r="AG134" s="214" t="s">
        <v>144</v>
      </c>
      <c r="AH134" s="214"/>
      <c r="AI134" s="214"/>
      <c r="AJ134" s="214"/>
      <c r="AK134" s="214"/>
      <c r="AL134" s="214"/>
      <c r="AM134" s="214"/>
      <c r="AN134" s="214"/>
      <c r="AO134" s="214"/>
      <c r="AP134" s="214"/>
      <c r="AQ134" s="214"/>
      <c r="AR134" s="214"/>
      <c r="AS134" s="214"/>
      <c r="AT134" s="214"/>
      <c r="AU134" s="214"/>
      <c r="AV134" s="214"/>
      <c r="AW134" s="214"/>
      <c r="AX134" s="214"/>
      <c r="AY134" s="214"/>
      <c r="AZ134" s="214"/>
      <c r="BA134" s="214"/>
      <c r="BB134" s="214"/>
      <c r="BC134" s="214"/>
      <c r="BD134" s="214"/>
      <c r="BE134" s="214"/>
      <c r="BF134" s="214"/>
      <c r="BG134" s="214"/>
      <c r="BH134" s="214"/>
    </row>
    <row r="135" spans="1:60" x14ac:dyDescent="0.2">
      <c r="A135" s="230" t="s">
        <v>127</v>
      </c>
      <c r="B135" s="231" t="s">
        <v>87</v>
      </c>
      <c r="C135" s="252" t="s">
        <v>88</v>
      </c>
      <c r="D135" s="232"/>
      <c r="E135" s="233"/>
      <c r="F135" s="234"/>
      <c r="G135" s="234">
        <f>SUMIF(AG136:AG144,"&lt;&gt;NOR",G136:G144)</f>
        <v>0</v>
      </c>
      <c r="H135" s="234"/>
      <c r="I135" s="234">
        <f>SUM(I136:I144)</f>
        <v>0</v>
      </c>
      <c r="J135" s="234"/>
      <c r="K135" s="234">
        <f>SUM(K136:K144)</f>
        <v>0</v>
      </c>
      <c r="L135" s="234"/>
      <c r="M135" s="234">
        <f>SUM(M136:M144)</f>
        <v>0</v>
      </c>
      <c r="N135" s="233"/>
      <c r="O135" s="233">
        <f>SUM(O136:O144)</f>
        <v>0</v>
      </c>
      <c r="P135" s="233"/>
      <c r="Q135" s="233">
        <f>SUM(Q136:Q144)</f>
        <v>0</v>
      </c>
      <c r="R135" s="234"/>
      <c r="S135" s="234"/>
      <c r="T135" s="235"/>
      <c r="U135" s="229"/>
      <c r="V135" s="229">
        <f>SUM(V136:V144)</f>
        <v>0</v>
      </c>
      <c r="W135" s="229"/>
      <c r="X135" s="229"/>
      <c r="Y135" s="229"/>
      <c r="AG135" t="s">
        <v>128</v>
      </c>
    </row>
    <row r="136" spans="1:60" outlineLevel="1" x14ac:dyDescent="0.2">
      <c r="A136" s="237">
        <v>22</v>
      </c>
      <c r="B136" s="238" t="s">
        <v>247</v>
      </c>
      <c r="C136" s="253" t="s">
        <v>248</v>
      </c>
      <c r="D136" s="239" t="s">
        <v>228</v>
      </c>
      <c r="E136" s="240">
        <v>1</v>
      </c>
      <c r="F136" s="241"/>
      <c r="G136" s="242">
        <f>ROUND(E136*F136,2)</f>
        <v>0</v>
      </c>
      <c r="H136" s="241"/>
      <c r="I136" s="242">
        <f>ROUND(E136*H136,2)</f>
        <v>0</v>
      </c>
      <c r="J136" s="241"/>
      <c r="K136" s="242">
        <f>ROUND(E136*J136,2)</f>
        <v>0</v>
      </c>
      <c r="L136" s="242">
        <v>21</v>
      </c>
      <c r="M136" s="242">
        <f>G136*(1+L136/100)</f>
        <v>0</v>
      </c>
      <c r="N136" s="240">
        <v>0</v>
      </c>
      <c r="O136" s="240">
        <f>ROUND(E136*N136,2)</f>
        <v>0</v>
      </c>
      <c r="P136" s="240">
        <v>0</v>
      </c>
      <c r="Q136" s="240">
        <f>ROUND(E136*P136,2)</f>
        <v>0</v>
      </c>
      <c r="R136" s="242"/>
      <c r="S136" s="242" t="s">
        <v>176</v>
      </c>
      <c r="T136" s="243" t="s">
        <v>177</v>
      </c>
      <c r="U136" s="225">
        <v>0</v>
      </c>
      <c r="V136" s="225">
        <f>ROUND(E136*U136,2)</f>
        <v>0</v>
      </c>
      <c r="W136" s="225"/>
      <c r="X136" s="225" t="s">
        <v>134</v>
      </c>
      <c r="Y136" s="225" t="s">
        <v>135</v>
      </c>
      <c r="Z136" s="214"/>
      <c r="AA136" s="214"/>
      <c r="AB136" s="214"/>
      <c r="AC136" s="214"/>
      <c r="AD136" s="214"/>
      <c r="AE136" s="214"/>
      <c r="AF136" s="214"/>
      <c r="AG136" s="214" t="s">
        <v>136</v>
      </c>
      <c r="AH136" s="214"/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214"/>
      <c r="AS136" s="214"/>
      <c r="AT136" s="214"/>
      <c r="AU136" s="214"/>
      <c r="AV136" s="214"/>
      <c r="AW136" s="214"/>
      <c r="AX136" s="214"/>
      <c r="AY136" s="214"/>
      <c r="AZ136" s="214"/>
      <c r="BA136" s="214"/>
      <c r="BB136" s="214"/>
      <c r="BC136" s="214"/>
      <c r="BD136" s="214"/>
      <c r="BE136" s="214"/>
      <c r="BF136" s="214"/>
      <c r="BG136" s="214"/>
      <c r="BH136" s="214"/>
    </row>
    <row r="137" spans="1:60" outlineLevel="2" x14ac:dyDescent="0.2">
      <c r="A137" s="221"/>
      <c r="B137" s="222"/>
      <c r="C137" s="255" t="s">
        <v>43</v>
      </c>
      <c r="D137" s="227"/>
      <c r="E137" s="228">
        <v>1</v>
      </c>
      <c r="F137" s="225"/>
      <c r="G137" s="225"/>
      <c r="H137" s="225"/>
      <c r="I137" s="225"/>
      <c r="J137" s="225"/>
      <c r="K137" s="225"/>
      <c r="L137" s="225"/>
      <c r="M137" s="225"/>
      <c r="N137" s="224"/>
      <c r="O137" s="224"/>
      <c r="P137" s="224"/>
      <c r="Q137" s="224"/>
      <c r="R137" s="225"/>
      <c r="S137" s="225"/>
      <c r="T137" s="225"/>
      <c r="U137" s="225"/>
      <c r="V137" s="225"/>
      <c r="W137" s="225"/>
      <c r="X137" s="225"/>
      <c r="Y137" s="225"/>
      <c r="Z137" s="214"/>
      <c r="AA137" s="214"/>
      <c r="AB137" s="214"/>
      <c r="AC137" s="214"/>
      <c r="AD137" s="214"/>
      <c r="AE137" s="214"/>
      <c r="AF137" s="214"/>
      <c r="AG137" s="214" t="s">
        <v>140</v>
      </c>
      <c r="AH137" s="214">
        <v>0</v>
      </c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/>
      <c r="AV137" s="214"/>
      <c r="AW137" s="214"/>
      <c r="AX137" s="214"/>
      <c r="AY137" s="214"/>
      <c r="AZ137" s="214"/>
      <c r="BA137" s="214"/>
      <c r="BB137" s="214"/>
      <c r="BC137" s="214"/>
      <c r="BD137" s="214"/>
      <c r="BE137" s="214"/>
      <c r="BF137" s="214"/>
      <c r="BG137" s="214"/>
      <c r="BH137" s="214"/>
    </row>
    <row r="138" spans="1:60" outlineLevel="2" x14ac:dyDescent="0.2">
      <c r="A138" s="221"/>
      <c r="B138" s="222"/>
      <c r="C138" s="256"/>
      <c r="D138" s="246"/>
      <c r="E138" s="246"/>
      <c r="F138" s="246"/>
      <c r="G138" s="246"/>
      <c r="H138" s="225"/>
      <c r="I138" s="225"/>
      <c r="J138" s="225"/>
      <c r="K138" s="225"/>
      <c r="L138" s="225"/>
      <c r="M138" s="225"/>
      <c r="N138" s="224"/>
      <c r="O138" s="224"/>
      <c r="P138" s="224"/>
      <c r="Q138" s="224"/>
      <c r="R138" s="225"/>
      <c r="S138" s="225"/>
      <c r="T138" s="225"/>
      <c r="U138" s="225"/>
      <c r="V138" s="225"/>
      <c r="W138" s="225"/>
      <c r="X138" s="225"/>
      <c r="Y138" s="225"/>
      <c r="Z138" s="214"/>
      <c r="AA138" s="214"/>
      <c r="AB138" s="214"/>
      <c r="AC138" s="214"/>
      <c r="AD138" s="214"/>
      <c r="AE138" s="214"/>
      <c r="AF138" s="214"/>
      <c r="AG138" s="214" t="s">
        <v>144</v>
      </c>
      <c r="AH138" s="214"/>
      <c r="AI138" s="214"/>
      <c r="AJ138" s="214"/>
      <c r="AK138" s="214"/>
      <c r="AL138" s="214"/>
      <c r="AM138" s="214"/>
      <c r="AN138" s="214"/>
      <c r="AO138" s="214"/>
      <c r="AP138" s="214"/>
      <c r="AQ138" s="214"/>
      <c r="AR138" s="214"/>
      <c r="AS138" s="214"/>
      <c r="AT138" s="214"/>
      <c r="AU138" s="214"/>
      <c r="AV138" s="214"/>
      <c r="AW138" s="214"/>
      <c r="AX138" s="214"/>
      <c r="AY138" s="214"/>
      <c r="AZ138" s="214"/>
      <c r="BA138" s="214"/>
      <c r="BB138" s="214"/>
      <c r="BC138" s="214"/>
      <c r="BD138" s="214"/>
      <c r="BE138" s="214"/>
      <c r="BF138" s="214"/>
      <c r="BG138" s="214"/>
      <c r="BH138" s="214"/>
    </row>
    <row r="139" spans="1:60" outlineLevel="1" x14ac:dyDescent="0.2">
      <c r="A139" s="237">
        <v>23</v>
      </c>
      <c r="B139" s="238" t="s">
        <v>249</v>
      </c>
      <c r="C139" s="253" t="s">
        <v>250</v>
      </c>
      <c r="D139" s="239" t="s">
        <v>228</v>
      </c>
      <c r="E139" s="240">
        <v>11</v>
      </c>
      <c r="F139" s="241"/>
      <c r="G139" s="242">
        <f>ROUND(E139*F139,2)</f>
        <v>0</v>
      </c>
      <c r="H139" s="241"/>
      <c r="I139" s="242">
        <f>ROUND(E139*H139,2)</f>
        <v>0</v>
      </c>
      <c r="J139" s="241"/>
      <c r="K139" s="242">
        <f>ROUND(E139*J139,2)</f>
        <v>0</v>
      </c>
      <c r="L139" s="242">
        <v>21</v>
      </c>
      <c r="M139" s="242">
        <f>G139*(1+L139/100)</f>
        <v>0</v>
      </c>
      <c r="N139" s="240">
        <v>0</v>
      </c>
      <c r="O139" s="240">
        <f>ROUND(E139*N139,2)</f>
        <v>0</v>
      </c>
      <c r="P139" s="240">
        <v>0</v>
      </c>
      <c r="Q139" s="240">
        <f>ROUND(E139*P139,2)</f>
        <v>0</v>
      </c>
      <c r="R139" s="242"/>
      <c r="S139" s="242" t="s">
        <v>176</v>
      </c>
      <c r="T139" s="243" t="s">
        <v>177</v>
      </c>
      <c r="U139" s="225">
        <v>0</v>
      </c>
      <c r="V139" s="225">
        <f>ROUND(E139*U139,2)</f>
        <v>0</v>
      </c>
      <c r="W139" s="225"/>
      <c r="X139" s="225" t="s">
        <v>134</v>
      </c>
      <c r="Y139" s="225" t="s">
        <v>135</v>
      </c>
      <c r="Z139" s="214"/>
      <c r="AA139" s="214"/>
      <c r="AB139" s="214"/>
      <c r="AC139" s="214"/>
      <c r="AD139" s="214"/>
      <c r="AE139" s="214"/>
      <c r="AF139" s="214"/>
      <c r="AG139" s="214" t="s">
        <v>136</v>
      </c>
      <c r="AH139" s="214"/>
      <c r="AI139" s="214"/>
      <c r="AJ139" s="214"/>
      <c r="AK139" s="214"/>
      <c r="AL139" s="214"/>
      <c r="AM139" s="214"/>
      <c r="AN139" s="214"/>
      <c r="AO139" s="214"/>
      <c r="AP139" s="214"/>
      <c r="AQ139" s="214"/>
      <c r="AR139" s="214"/>
      <c r="AS139" s="214"/>
      <c r="AT139" s="214"/>
      <c r="AU139" s="214"/>
      <c r="AV139" s="214"/>
      <c r="AW139" s="214"/>
      <c r="AX139" s="214"/>
      <c r="AY139" s="214"/>
      <c r="AZ139" s="214"/>
      <c r="BA139" s="214"/>
      <c r="BB139" s="214"/>
      <c r="BC139" s="214"/>
      <c r="BD139" s="214"/>
      <c r="BE139" s="214"/>
      <c r="BF139" s="214"/>
      <c r="BG139" s="214"/>
      <c r="BH139" s="214"/>
    </row>
    <row r="140" spans="1:60" outlineLevel="2" x14ac:dyDescent="0.2">
      <c r="A140" s="221"/>
      <c r="B140" s="222"/>
      <c r="C140" s="255" t="s">
        <v>251</v>
      </c>
      <c r="D140" s="227"/>
      <c r="E140" s="228">
        <v>11</v>
      </c>
      <c r="F140" s="225"/>
      <c r="G140" s="225"/>
      <c r="H140" s="225"/>
      <c r="I140" s="225"/>
      <c r="J140" s="225"/>
      <c r="K140" s="225"/>
      <c r="L140" s="225"/>
      <c r="M140" s="225"/>
      <c r="N140" s="224"/>
      <c r="O140" s="224"/>
      <c r="P140" s="224"/>
      <c r="Q140" s="224"/>
      <c r="R140" s="225"/>
      <c r="S140" s="225"/>
      <c r="T140" s="225"/>
      <c r="U140" s="225"/>
      <c r="V140" s="225"/>
      <c r="W140" s="225"/>
      <c r="X140" s="225"/>
      <c r="Y140" s="225"/>
      <c r="Z140" s="214"/>
      <c r="AA140" s="214"/>
      <c r="AB140" s="214"/>
      <c r="AC140" s="214"/>
      <c r="AD140" s="214"/>
      <c r="AE140" s="214"/>
      <c r="AF140" s="214"/>
      <c r="AG140" s="214" t="s">
        <v>140</v>
      </c>
      <c r="AH140" s="214">
        <v>0</v>
      </c>
      <c r="AI140" s="214"/>
      <c r="AJ140" s="214"/>
      <c r="AK140" s="214"/>
      <c r="AL140" s="214"/>
      <c r="AM140" s="214"/>
      <c r="AN140" s="214"/>
      <c r="AO140" s="214"/>
      <c r="AP140" s="214"/>
      <c r="AQ140" s="214"/>
      <c r="AR140" s="214"/>
      <c r="AS140" s="214"/>
      <c r="AT140" s="214"/>
      <c r="AU140" s="214"/>
      <c r="AV140" s="214"/>
      <c r="AW140" s="214"/>
      <c r="AX140" s="214"/>
      <c r="AY140" s="214"/>
      <c r="AZ140" s="214"/>
      <c r="BA140" s="214"/>
      <c r="BB140" s="214"/>
      <c r="BC140" s="214"/>
      <c r="BD140" s="214"/>
      <c r="BE140" s="214"/>
      <c r="BF140" s="214"/>
      <c r="BG140" s="214"/>
      <c r="BH140" s="214"/>
    </row>
    <row r="141" spans="1:60" outlineLevel="2" x14ac:dyDescent="0.2">
      <c r="A141" s="221"/>
      <c r="B141" s="222"/>
      <c r="C141" s="256"/>
      <c r="D141" s="246"/>
      <c r="E141" s="246"/>
      <c r="F141" s="246"/>
      <c r="G141" s="246"/>
      <c r="H141" s="225"/>
      <c r="I141" s="225"/>
      <c r="J141" s="225"/>
      <c r="K141" s="225"/>
      <c r="L141" s="225"/>
      <c r="M141" s="225"/>
      <c r="N141" s="224"/>
      <c r="O141" s="224"/>
      <c r="P141" s="224"/>
      <c r="Q141" s="224"/>
      <c r="R141" s="225"/>
      <c r="S141" s="225"/>
      <c r="T141" s="225"/>
      <c r="U141" s="225"/>
      <c r="V141" s="225"/>
      <c r="W141" s="225"/>
      <c r="X141" s="225"/>
      <c r="Y141" s="225"/>
      <c r="Z141" s="214"/>
      <c r="AA141" s="214"/>
      <c r="AB141" s="214"/>
      <c r="AC141" s="214"/>
      <c r="AD141" s="214"/>
      <c r="AE141" s="214"/>
      <c r="AF141" s="214"/>
      <c r="AG141" s="214" t="s">
        <v>144</v>
      </c>
      <c r="AH141" s="214"/>
      <c r="AI141" s="214"/>
      <c r="AJ141" s="214"/>
      <c r="AK141" s="214"/>
      <c r="AL141" s="214"/>
      <c r="AM141" s="214"/>
      <c r="AN141" s="214"/>
      <c r="AO141" s="214"/>
      <c r="AP141" s="214"/>
      <c r="AQ141" s="214"/>
      <c r="AR141" s="214"/>
      <c r="AS141" s="214"/>
      <c r="AT141" s="214"/>
      <c r="AU141" s="214"/>
      <c r="AV141" s="214"/>
      <c r="AW141" s="214"/>
      <c r="AX141" s="214"/>
      <c r="AY141" s="214"/>
      <c r="AZ141" s="214"/>
      <c r="BA141" s="214"/>
      <c r="BB141" s="214"/>
      <c r="BC141" s="214"/>
      <c r="BD141" s="214"/>
      <c r="BE141" s="214"/>
      <c r="BF141" s="214"/>
      <c r="BG141" s="214"/>
      <c r="BH141" s="214"/>
    </row>
    <row r="142" spans="1:60" outlineLevel="1" x14ac:dyDescent="0.2">
      <c r="A142" s="221">
        <v>24</v>
      </c>
      <c r="B142" s="222" t="s">
        <v>252</v>
      </c>
      <c r="C142" s="259" t="s">
        <v>253</v>
      </c>
      <c r="D142" s="223" t="s">
        <v>0</v>
      </c>
      <c r="E142" s="245"/>
      <c r="F142" s="226"/>
      <c r="G142" s="225">
        <f>ROUND(E142*F142,2)</f>
        <v>0</v>
      </c>
      <c r="H142" s="226"/>
      <c r="I142" s="225">
        <f>ROUND(E142*H142,2)</f>
        <v>0</v>
      </c>
      <c r="J142" s="226"/>
      <c r="K142" s="225">
        <f>ROUND(E142*J142,2)</f>
        <v>0</v>
      </c>
      <c r="L142" s="225">
        <v>21</v>
      </c>
      <c r="M142" s="225">
        <f>G142*(1+L142/100)</f>
        <v>0</v>
      </c>
      <c r="N142" s="224">
        <v>0</v>
      </c>
      <c r="O142" s="224">
        <f>ROUND(E142*N142,2)</f>
        <v>0</v>
      </c>
      <c r="P142" s="224">
        <v>0</v>
      </c>
      <c r="Q142" s="224">
        <f>ROUND(E142*P142,2)</f>
        <v>0</v>
      </c>
      <c r="R142" s="225" t="s">
        <v>254</v>
      </c>
      <c r="S142" s="225" t="s">
        <v>133</v>
      </c>
      <c r="T142" s="225" t="s">
        <v>133</v>
      </c>
      <c r="U142" s="225">
        <v>0</v>
      </c>
      <c r="V142" s="225">
        <f>ROUND(E142*U142,2)</f>
        <v>0</v>
      </c>
      <c r="W142" s="225"/>
      <c r="X142" s="225" t="s">
        <v>215</v>
      </c>
      <c r="Y142" s="225" t="s">
        <v>135</v>
      </c>
      <c r="Z142" s="214"/>
      <c r="AA142" s="214"/>
      <c r="AB142" s="214"/>
      <c r="AC142" s="214"/>
      <c r="AD142" s="214"/>
      <c r="AE142" s="214"/>
      <c r="AF142" s="214"/>
      <c r="AG142" s="214" t="s">
        <v>216</v>
      </c>
      <c r="AH142" s="214"/>
      <c r="AI142" s="214"/>
      <c r="AJ142" s="214"/>
      <c r="AK142" s="214"/>
      <c r="AL142" s="214"/>
      <c r="AM142" s="214"/>
      <c r="AN142" s="214"/>
      <c r="AO142" s="214"/>
      <c r="AP142" s="214"/>
      <c r="AQ142" s="214"/>
      <c r="AR142" s="214"/>
      <c r="AS142" s="214"/>
      <c r="AT142" s="214"/>
      <c r="AU142" s="214"/>
      <c r="AV142" s="214"/>
      <c r="AW142" s="214"/>
      <c r="AX142" s="214"/>
      <c r="AY142" s="214"/>
      <c r="AZ142" s="214"/>
      <c r="BA142" s="214"/>
      <c r="BB142" s="214"/>
      <c r="BC142" s="214"/>
      <c r="BD142" s="214"/>
      <c r="BE142" s="214"/>
      <c r="BF142" s="214"/>
      <c r="BG142" s="214"/>
      <c r="BH142" s="214"/>
    </row>
    <row r="143" spans="1:60" outlineLevel="2" x14ac:dyDescent="0.2">
      <c r="A143" s="221"/>
      <c r="B143" s="222"/>
      <c r="C143" s="260" t="s">
        <v>225</v>
      </c>
      <c r="D143" s="250"/>
      <c r="E143" s="250"/>
      <c r="F143" s="250"/>
      <c r="G143" s="250"/>
      <c r="H143" s="225"/>
      <c r="I143" s="225"/>
      <c r="J143" s="225"/>
      <c r="K143" s="225"/>
      <c r="L143" s="225"/>
      <c r="M143" s="225"/>
      <c r="N143" s="224"/>
      <c r="O143" s="224"/>
      <c r="P143" s="224"/>
      <c r="Q143" s="224"/>
      <c r="R143" s="225"/>
      <c r="S143" s="225"/>
      <c r="T143" s="225"/>
      <c r="U143" s="225"/>
      <c r="V143" s="225"/>
      <c r="W143" s="225"/>
      <c r="X143" s="225"/>
      <c r="Y143" s="225"/>
      <c r="Z143" s="214"/>
      <c r="AA143" s="214"/>
      <c r="AB143" s="214"/>
      <c r="AC143" s="214"/>
      <c r="AD143" s="214"/>
      <c r="AE143" s="214"/>
      <c r="AF143" s="214"/>
      <c r="AG143" s="214" t="s">
        <v>138</v>
      </c>
      <c r="AH143" s="214"/>
      <c r="AI143" s="214"/>
      <c r="AJ143" s="214"/>
      <c r="AK143" s="214"/>
      <c r="AL143" s="214"/>
      <c r="AM143" s="214"/>
      <c r="AN143" s="214"/>
      <c r="AO143" s="214"/>
      <c r="AP143" s="214"/>
      <c r="AQ143" s="214"/>
      <c r="AR143" s="214"/>
      <c r="AS143" s="214"/>
      <c r="AT143" s="214"/>
      <c r="AU143" s="214"/>
      <c r="AV143" s="214"/>
      <c r="AW143" s="214"/>
      <c r="AX143" s="214"/>
      <c r="AY143" s="214"/>
      <c r="AZ143" s="214"/>
      <c r="BA143" s="214"/>
      <c r="BB143" s="214"/>
      <c r="BC143" s="214"/>
      <c r="BD143" s="214"/>
      <c r="BE143" s="214"/>
      <c r="BF143" s="214"/>
      <c r="BG143" s="214"/>
      <c r="BH143" s="214"/>
    </row>
    <row r="144" spans="1:60" outlineLevel="2" x14ac:dyDescent="0.2">
      <c r="A144" s="221"/>
      <c r="B144" s="222"/>
      <c r="C144" s="256"/>
      <c r="D144" s="246"/>
      <c r="E144" s="246"/>
      <c r="F144" s="246"/>
      <c r="G144" s="246"/>
      <c r="H144" s="225"/>
      <c r="I144" s="225"/>
      <c r="J144" s="225"/>
      <c r="K144" s="225"/>
      <c r="L144" s="225"/>
      <c r="M144" s="225"/>
      <c r="N144" s="224"/>
      <c r="O144" s="224"/>
      <c r="P144" s="224"/>
      <c r="Q144" s="224"/>
      <c r="R144" s="225"/>
      <c r="S144" s="225"/>
      <c r="T144" s="225"/>
      <c r="U144" s="225"/>
      <c r="V144" s="225"/>
      <c r="W144" s="225"/>
      <c r="X144" s="225"/>
      <c r="Y144" s="225"/>
      <c r="Z144" s="214"/>
      <c r="AA144" s="214"/>
      <c r="AB144" s="214"/>
      <c r="AC144" s="214"/>
      <c r="AD144" s="214"/>
      <c r="AE144" s="214"/>
      <c r="AF144" s="214"/>
      <c r="AG144" s="214" t="s">
        <v>144</v>
      </c>
      <c r="AH144" s="214"/>
      <c r="AI144" s="214"/>
      <c r="AJ144" s="214"/>
      <c r="AK144" s="214"/>
      <c r="AL144" s="214"/>
      <c r="AM144" s="214"/>
      <c r="AN144" s="214"/>
      <c r="AO144" s="214"/>
      <c r="AP144" s="214"/>
      <c r="AQ144" s="214"/>
      <c r="AR144" s="214"/>
      <c r="AS144" s="214"/>
      <c r="AT144" s="214"/>
      <c r="AU144" s="214"/>
      <c r="AV144" s="214"/>
      <c r="AW144" s="214"/>
      <c r="AX144" s="214"/>
      <c r="AY144" s="214"/>
      <c r="AZ144" s="214"/>
      <c r="BA144" s="214"/>
      <c r="BB144" s="214"/>
      <c r="BC144" s="214"/>
      <c r="BD144" s="214"/>
      <c r="BE144" s="214"/>
      <c r="BF144" s="214"/>
      <c r="BG144" s="214"/>
      <c r="BH144" s="214"/>
    </row>
    <row r="145" spans="1:60" x14ac:dyDescent="0.2">
      <c r="A145" s="230" t="s">
        <v>127</v>
      </c>
      <c r="B145" s="231" t="s">
        <v>89</v>
      </c>
      <c r="C145" s="252" t="s">
        <v>90</v>
      </c>
      <c r="D145" s="232"/>
      <c r="E145" s="233"/>
      <c r="F145" s="234"/>
      <c r="G145" s="234">
        <f>SUMIF(AG146:AG192,"&lt;&gt;NOR",G146:G192)</f>
        <v>0</v>
      </c>
      <c r="H145" s="234"/>
      <c r="I145" s="234">
        <f>SUM(I146:I192)</f>
        <v>0</v>
      </c>
      <c r="J145" s="234"/>
      <c r="K145" s="234">
        <f>SUM(K146:K192)</f>
        <v>0</v>
      </c>
      <c r="L145" s="234"/>
      <c r="M145" s="234">
        <f>SUM(M146:M192)</f>
        <v>0</v>
      </c>
      <c r="N145" s="233"/>
      <c r="O145" s="233">
        <f>SUM(O146:O192)</f>
        <v>1.3</v>
      </c>
      <c r="P145" s="233"/>
      <c r="Q145" s="233">
        <f>SUM(Q146:Q192)</f>
        <v>0.03</v>
      </c>
      <c r="R145" s="234"/>
      <c r="S145" s="234"/>
      <c r="T145" s="235"/>
      <c r="U145" s="229"/>
      <c r="V145" s="229">
        <f>SUM(V146:V192)</f>
        <v>188.93</v>
      </c>
      <c r="W145" s="229"/>
      <c r="X145" s="229"/>
      <c r="Y145" s="229"/>
      <c r="AG145" t="s">
        <v>128</v>
      </c>
    </row>
    <row r="146" spans="1:60" outlineLevel="1" x14ac:dyDescent="0.2">
      <c r="A146" s="237">
        <v>25</v>
      </c>
      <c r="B146" s="238" t="s">
        <v>255</v>
      </c>
      <c r="C146" s="253" t="s">
        <v>256</v>
      </c>
      <c r="D146" s="239" t="s">
        <v>131</v>
      </c>
      <c r="E146" s="240">
        <v>273.57</v>
      </c>
      <c r="F146" s="241"/>
      <c r="G146" s="242">
        <f>ROUND(E146*F146,2)</f>
        <v>0</v>
      </c>
      <c r="H146" s="241"/>
      <c r="I146" s="242">
        <f>ROUND(E146*H146,2)</f>
        <v>0</v>
      </c>
      <c r="J146" s="241"/>
      <c r="K146" s="242">
        <f>ROUND(E146*J146,2)</f>
        <v>0</v>
      </c>
      <c r="L146" s="242">
        <v>21</v>
      </c>
      <c r="M146" s="242">
        <f>G146*(1+L146/100)</f>
        <v>0</v>
      </c>
      <c r="N146" s="240">
        <v>0</v>
      </c>
      <c r="O146" s="240">
        <f>ROUND(E146*N146,2)</f>
        <v>0</v>
      </c>
      <c r="P146" s="240">
        <v>0</v>
      </c>
      <c r="Q146" s="240">
        <f>ROUND(E146*P146,2)</f>
        <v>0</v>
      </c>
      <c r="R146" s="242" t="s">
        <v>257</v>
      </c>
      <c r="S146" s="242" t="s">
        <v>133</v>
      </c>
      <c r="T146" s="243" t="s">
        <v>133</v>
      </c>
      <c r="U146" s="225">
        <v>1.6E-2</v>
      </c>
      <c r="V146" s="225">
        <f>ROUND(E146*U146,2)</f>
        <v>4.38</v>
      </c>
      <c r="W146" s="225"/>
      <c r="X146" s="225" t="s">
        <v>134</v>
      </c>
      <c r="Y146" s="225" t="s">
        <v>135</v>
      </c>
      <c r="Z146" s="214"/>
      <c r="AA146" s="214"/>
      <c r="AB146" s="214"/>
      <c r="AC146" s="214"/>
      <c r="AD146" s="214"/>
      <c r="AE146" s="214"/>
      <c r="AF146" s="214"/>
      <c r="AG146" s="214" t="s">
        <v>186</v>
      </c>
      <c r="AH146" s="214"/>
      <c r="AI146" s="214"/>
      <c r="AJ146" s="214"/>
      <c r="AK146" s="214"/>
      <c r="AL146" s="214"/>
      <c r="AM146" s="214"/>
      <c r="AN146" s="214"/>
      <c r="AO146" s="214"/>
      <c r="AP146" s="214"/>
      <c r="AQ146" s="214"/>
      <c r="AR146" s="214"/>
      <c r="AS146" s="214"/>
      <c r="AT146" s="214"/>
      <c r="AU146" s="214"/>
      <c r="AV146" s="214"/>
      <c r="AW146" s="214"/>
      <c r="AX146" s="214"/>
      <c r="AY146" s="214"/>
      <c r="AZ146" s="214"/>
      <c r="BA146" s="214"/>
      <c r="BB146" s="214"/>
      <c r="BC146" s="214"/>
      <c r="BD146" s="214"/>
      <c r="BE146" s="214"/>
      <c r="BF146" s="214"/>
      <c r="BG146" s="214"/>
      <c r="BH146" s="214"/>
    </row>
    <row r="147" spans="1:60" outlineLevel="2" x14ac:dyDescent="0.2">
      <c r="A147" s="221"/>
      <c r="B147" s="222"/>
      <c r="C147" s="254" t="s">
        <v>258</v>
      </c>
      <c r="D147" s="244"/>
      <c r="E147" s="244"/>
      <c r="F147" s="244"/>
      <c r="G147" s="244"/>
      <c r="H147" s="225"/>
      <c r="I147" s="225"/>
      <c r="J147" s="225"/>
      <c r="K147" s="225"/>
      <c r="L147" s="225"/>
      <c r="M147" s="225"/>
      <c r="N147" s="224"/>
      <c r="O147" s="224"/>
      <c r="P147" s="224"/>
      <c r="Q147" s="224"/>
      <c r="R147" s="225"/>
      <c r="S147" s="225"/>
      <c r="T147" s="225"/>
      <c r="U147" s="225"/>
      <c r="V147" s="225"/>
      <c r="W147" s="225"/>
      <c r="X147" s="225"/>
      <c r="Y147" s="225"/>
      <c r="Z147" s="214"/>
      <c r="AA147" s="214"/>
      <c r="AB147" s="214"/>
      <c r="AC147" s="214"/>
      <c r="AD147" s="214"/>
      <c r="AE147" s="214"/>
      <c r="AF147" s="214"/>
      <c r="AG147" s="214" t="s">
        <v>138</v>
      </c>
      <c r="AH147" s="214"/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214"/>
      <c r="AS147" s="214"/>
      <c r="AT147" s="214"/>
      <c r="AU147" s="214"/>
      <c r="AV147" s="214"/>
      <c r="AW147" s="214"/>
      <c r="AX147" s="214"/>
      <c r="AY147" s="214"/>
      <c r="AZ147" s="214"/>
      <c r="BA147" s="214"/>
      <c r="BB147" s="214"/>
      <c r="BC147" s="214"/>
      <c r="BD147" s="214"/>
      <c r="BE147" s="214"/>
      <c r="BF147" s="214"/>
      <c r="BG147" s="214"/>
      <c r="BH147" s="214"/>
    </row>
    <row r="148" spans="1:60" outlineLevel="2" x14ac:dyDescent="0.2">
      <c r="A148" s="221"/>
      <c r="B148" s="222"/>
      <c r="C148" s="255" t="s">
        <v>194</v>
      </c>
      <c r="D148" s="227"/>
      <c r="E148" s="228">
        <v>273.57</v>
      </c>
      <c r="F148" s="225"/>
      <c r="G148" s="225"/>
      <c r="H148" s="225"/>
      <c r="I148" s="225"/>
      <c r="J148" s="225"/>
      <c r="K148" s="225"/>
      <c r="L148" s="225"/>
      <c r="M148" s="225"/>
      <c r="N148" s="224"/>
      <c r="O148" s="224"/>
      <c r="P148" s="224"/>
      <c r="Q148" s="224"/>
      <c r="R148" s="225"/>
      <c r="S148" s="225"/>
      <c r="T148" s="225"/>
      <c r="U148" s="225"/>
      <c r="V148" s="225"/>
      <c r="W148" s="225"/>
      <c r="X148" s="225"/>
      <c r="Y148" s="225"/>
      <c r="Z148" s="214"/>
      <c r="AA148" s="214"/>
      <c r="AB148" s="214"/>
      <c r="AC148" s="214"/>
      <c r="AD148" s="214"/>
      <c r="AE148" s="214"/>
      <c r="AF148" s="214"/>
      <c r="AG148" s="214" t="s">
        <v>140</v>
      </c>
      <c r="AH148" s="214">
        <v>0</v>
      </c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214"/>
      <c r="BE148" s="214"/>
      <c r="BF148" s="214"/>
      <c r="BG148" s="214"/>
      <c r="BH148" s="214"/>
    </row>
    <row r="149" spans="1:60" outlineLevel="2" x14ac:dyDescent="0.2">
      <c r="A149" s="221"/>
      <c r="B149" s="222"/>
      <c r="C149" s="256"/>
      <c r="D149" s="246"/>
      <c r="E149" s="246"/>
      <c r="F149" s="246"/>
      <c r="G149" s="246"/>
      <c r="H149" s="225"/>
      <c r="I149" s="225"/>
      <c r="J149" s="225"/>
      <c r="K149" s="225"/>
      <c r="L149" s="225"/>
      <c r="M149" s="225"/>
      <c r="N149" s="224"/>
      <c r="O149" s="224"/>
      <c r="P149" s="224"/>
      <c r="Q149" s="224"/>
      <c r="R149" s="225"/>
      <c r="S149" s="225"/>
      <c r="T149" s="225"/>
      <c r="U149" s="225"/>
      <c r="V149" s="225"/>
      <c r="W149" s="225"/>
      <c r="X149" s="225"/>
      <c r="Y149" s="225"/>
      <c r="Z149" s="214"/>
      <c r="AA149" s="214"/>
      <c r="AB149" s="214"/>
      <c r="AC149" s="214"/>
      <c r="AD149" s="214"/>
      <c r="AE149" s="214"/>
      <c r="AF149" s="214"/>
      <c r="AG149" s="214" t="s">
        <v>144</v>
      </c>
      <c r="AH149" s="214"/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214"/>
      <c r="AS149" s="214"/>
      <c r="AT149" s="214"/>
      <c r="AU149" s="214"/>
      <c r="AV149" s="214"/>
      <c r="AW149" s="214"/>
      <c r="AX149" s="214"/>
      <c r="AY149" s="214"/>
      <c r="AZ149" s="214"/>
      <c r="BA149" s="214"/>
      <c r="BB149" s="214"/>
      <c r="BC149" s="214"/>
      <c r="BD149" s="214"/>
      <c r="BE149" s="214"/>
      <c r="BF149" s="214"/>
      <c r="BG149" s="214"/>
      <c r="BH149" s="214"/>
    </row>
    <row r="150" spans="1:60" outlineLevel="1" x14ac:dyDescent="0.2">
      <c r="A150" s="237">
        <v>26</v>
      </c>
      <c r="B150" s="238" t="s">
        <v>259</v>
      </c>
      <c r="C150" s="253" t="s">
        <v>260</v>
      </c>
      <c r="D150" s="239" t="s">
        <v>131</v>
      </c>
      <c r="E150" s="240">
        <v>273.57</v>
      </c>
      <c r="F150" s="241"/>
      <c r="G150" s="242">
        <f>ROUND(E150*F150,2)</f>
        <v>0</v>
      </c>
      <c r="H150" s="241"/>
      <c r="I150" s="242">
        <f>ROUND(E150*H150,2)</f>
        <v>0</v>
      </c>
      <c r="J150" s="241"/>
      <c r="K150" s="242">
        <f>ROUND(E150*J150,2)</f>
        <v>0</v>
      </c>
      <c r="L150" s="242">
        <v>21</v>
      </c>
      <c r="M150" s="242">
        <f>G150*(1+L150/100)</f>
        <v>0</v>
      </c>
      <c r="N150" s="240">
        <v>0</v>
      </c>
      <c r="O150" s="240">
        <f>ROUND(E150*N150,2)</f>
        <v>0</v>
      </c>
      <c r="P150" s="240">
        <v>0</v>
      </c>
      <c r="Q150" s="240">
        <f>ROUND(E150*P150,2)</f>
        <v>0</v>
      </c>
      <c r="R150" s="242" t="s">
        <v>257</v>
      </c>
      <c r="S150" s="242" t="s">
        <v>133</v>
      </c>
      <c r="T150" s="243" t="s">
        <v>133</v>
      </c>
      <c r="U150" s="225">
        <v>4.5999999999999999E-2</v>
      </c>
      <c r="V150" s="225">
        <f>ROUND(E150*U150,2)</f>
        <v>12.58</v>
      </c>
      <c r="W150" s="225"/>
      <c r="X150" s="225" t="s">
        <v>134</v>
      </c>
      <c r="Y150" s="225" t="s">
        <v>135</v>
      </c>
      <c r="Z150" s="214"/>
      <c r="AA150" s="214"/>
      <c r="AB150" s="214"/>
      <c r="AC150" s="214"/>
      <c r="AD150" s="214"/>
      <c r="AE150" s="214"/>
      <c r="AF150" s="214"/>
      <c r="AG150" s="214" t="s">
        <v>186</v>
      </c>
      <c r="AH150" s="214"/>
      <c r="AI150" s="214"/>
      <c r="AJ150" s="214"/>
      <c r="AK150" s="214"/>
      <c r="AL150" s="214"/>
      <c r="AM150" s="214"/>
      <c r="AN150" s="214"/>
      <c r="AO150" s="214"/>
      <c r="AP150" s="214"/>
      <c r="AQ150" s="214"/>
      <c r="AR150" s="214"/>
      <c r="AS150" s="214"/>
      <c r="AT150" s="214"/>
      <c r="AU150" s="214"/>
      <c r="AV150" s="214"/>
      <c r="AW150" s="214"/>
      <c r="AX150" s="214"/>
      <c r="AY150" s="214"/>
      <c r="AZ150" s="214"/>
      <c r="BA150" s="214"/>
      <c r="BB150" s="214"/>
      <c r="BC150" s="214"/>
      <c r="BD150" s="214"/>
      <c r="BE150" s="214"/>
      <c r="BF150" s="214"/>
      <c r="BG150" s="214"/>
      <c r="BH150" s="214"/>
    </row>
    <row r="151" spans="1:60" outlineLevel="2" x14ac:dyDescent="0.2">
      <c r="A151" s="221"/>
      <c r="B151" s="222"/>
      <c r="C151" s="254" t="s">
        <v>258</v>
      </c>
      <c r="D151" s="244"/>
      <c r="E151" s="244"/>
      <c r="F151" s="244"/>
      <c r="G151" s="244"/>
      <c r="H151" s="225"/>
      <c r="I151" s="225"/>
      <c r="J151" s="225"/>
      <c r="K151" s="225"/>
      <c r="L151" s="225"/>
      <c r="M151" s="225"/>
      <c r="N151" s="224"/>
      <c r="O151" s="224"/>
      <c r="P151" s="224"/>
      <c r="Q151" s="224"/>
      <c r="R151" s="225"/>
      <c r="S151" s="225"/>
      <c r="T151" s="225"/>
      <c r="U151" s="225"/>
      <c r="V151" s="225"/>
      <c r="W151" s="225"/>
      <c r="X151" s="225"/>
      <c r="Y151" s="225"/>
      <c r="Z151" s="214"/>
      <c r="AA151" s="214"/>
      <c r="AB151" s="214"/>
      <c r="AC151" s="214"/>
      <c r="AD151" s="214"/>
      <c r="AE151" s="214"/>
      <c r="AF151" s="214"/>
      <c r="AG151" s="214" t="s">
        <v>138</v>
      </c>
      <c r="AH151" s="214"/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214"/>
      <c r="AS151" s="214"/>
      <c r="AT151" s="214"/>
      <c r="AU151" s="214"/>
      <c r="AV151" s="214"/>
      <c r="AW151" s="214"/>
      <c r="AX151" s="214"/>
      <c r="AY151" s="214"/>
      <c r="AZ151" s="214"/>
      <c r="BA151" s="214"/>
      <c r="BB151" s="214"/>
      <c r="BC151" s="214"/>
      <c r="BD151" s="214"/>
      <c r="BE151" s="214"/>
      <c r="BF151" s="214"/>
      <c r="BG151" s="214"/>
      <c r="BH151" s="214"/>
    </row>
    <row r="152" spans="1:60" outlineLevel="2" x14ac:dyDescent="0.2">
      <c r="A152" s="221"/>
      <c r="B152" s="222"/>
      <c r="C152" s="255" t="s">
        <v>261</v>
      </c>
      <c r="D152" s="227"/>
      <c r="E152" s="228">
        <v>273.57</v>
      </c>
      <c r="F152" s="225"/>
      <c r="G152" s="225"/>
      <c r="H152" s="225"/>
      <c r="I152" s="225"/>
      <c r="J152" s="225"/>
      <c r="K152" s="225"/>
      <c r="L152" s="225"/>
      <c r="M152" s="225"/>
      <c r="N152" s="224"/>
      <c r="O152" s="224"/>
      <c r="P152" s="224"/>
      <c r="Q152" s="224"/>
      <c r="R152" s="225"/>
      <c r="S152" s="225"/>
      <c r="T152" s="225"/>
      <c r="U152" s="225"/>
      <c r="V152" s="225"/>
      <c r="W152" s="225"/>
      <c r="X152" s="225"/>
      <c r="Y152" s="225"/>
      <c r="Z152" s="214"/>
      <c r="AA152" s="214"/>
      <c r="AB152" s="214"/>
      <c r="AC152" s="214"/>
      <c r="AD152" s="214"/>
      <c r="AE152" s="214"/>
      <c r="AF152" s="214"/>
      <c r="AG152" s="214" t="s">
        <v>140</v>
      </c>
      <c r="AH152" s="214">
        <v>5</v>
      </c>
      <c r="AI152" s="214"/>
      <c r="AJ152" s="214"/>
      <c r="AK152" s="214"/>
      <c r="AL152" s="214"/>
      <c r="AM152" s="214"/>
      <c r="AN152" s="214"/>
      <c r="AO152" s="214"/>
      <c r="AP152" s="214"/>
      <c r="AQ152" s="214"/>
      <c r="AR152" s="214"/>
      <c r="AS152" s="214"/>
      <c r="AT152" s="214"/>
      <c r="AU152" s="214"/>
      <c r="AV152" s="214"/>
      <c r="AW152" s="214"/>
      <c r="AX152" s="214"/>
      <c r="AY152" s="214"/>
      <c r="AZ152" s="214"/>
      <c r="BA152" s="214"/>
      <c r="BB152" s="214"/>
      <c r="BC152" s="214"/>
      <c r="BD152" s="214"/>
      <c r="BE152" s="214"/>
      <c r="BF152" s="214"/>
      <c r="BG152" s="214"/>
      <c r="BH152" s="214"/>
    </row>
    <row r="153" spans="1:60" outlineLevel="2" x14ac:dyDescent="0.2">
      <c r="A153" s="221"/>
      <c r="B153" s="222"/>
      <c r="C153" s="256"/>
      <c r="D153" s="246"/>
      <c r="E153" s="246"/>
      <c r="F153" s="246"/>
      <c r="G153" s="246"/>
      <c r="H153" s="225"/>
      <c r="I153" s="225"/>
      <c r="J153" s="225"/>
      <c r="K153" s="225"/>
      <c r="L153" s="225"/>
      <c r="M153" s="225"/>
      <c r="N153" s="224"/>
      <c r="O153" s="224"/>
      <c r="P153" s="224"/>
      <c r="Q153" s="224"/>
      <c r="R153" s="225"/>
      <c r="S153" s="225"/>
      <c r="T153" s="225"/>
      <c r="U153" s="225"/>
      <c r="V153" s="225"/>
      <c r="W153" s="225"/>
      <c r="X153" s="225"/>
      <c r="Y153" s="225"/>
      <c r="Z153" s="214"/>
      <c r="AA153" s="214"/>
      <c r="AB153" s="214"/>
      <c r="AC153" s="214"/>
      <c r="AD153" s="214"/>
      <c r="AE153" s="214"/>
      <c r="AF153" s="214"/>
      <c r="AG153" s="214" t="s">
        <v>144</v>
      </c>
      <c r="AH153" s="214"/>
      <c r="AI153" s="214"/>
      <c r="AJ153" s="214"/>
      <c r="AK153" s="214"/>
      <c r="AL153" s="214"/>
      <c r="AM153" s="214"/>
      <c r="AN153" s="214"/>
      <c r="AO153" s="214"/>
      <c r="AP153" s="214"/>
      <c r="AQ153" s="214"/>
      <c r="AR153" s="214"/>
      <c r="AS153" s="214"/>
      <c r="AT153" s="214"/>
      <c r="AU153" s="214"/>
      <c r="AV153" s="214"/>
      <c r="AW153" s="214"/>
      <c r="AX153" s="214"/>
      <c r="AY153" s="214"/>
      <c r="AZ153" s="214"/>
      <c r="BA153" s="214"/>
      <c r="BB153" s="214"/>
      <c r="BC153" s="214"/>
      <c r="BD153" s="214"/>
      <c r="BE153" s="214"/>
      <c r="BF153" s="214"/>
      <c r="BG153" s="214"/>
      <c r="BH153" s="214"/>
    </row>
    <row r="154" spans="1:60" ht="22.5" outlineLevel="1" x14ac:dyDescent="0.2">
      <c r="A154" s="237">
        <v>27</v>
      </c>
      <c r="B154" s="238" t="s">
        <v>262</v>
      </c>
      <c r="C154" s="253" t="s">
        <v>263</v>
      </c>
      <c r="D154" s="239" t="s">
        <v>181</v>
      </c>
      <c r="E154" s="240">
        <v>165.8</v>
      </c>
      <c r="F154" s="241"/>
      <c r="G154" s="242">
        <f>ROUND(E154*F154,2)</f>
        <v>0</v>
      </c>
      <c r="H154" s="241"/>
      <c r="I154" s="242">
        <f>ROUND(E154*H154,2)</f>
        <v>0</v>
      </c>
      <c r="J154" s="241"/>
      <c r="K154" s="242">
        <f>ROUND(E154*J154,2)</f>
        <v>0</v>
      </c>
      <c r="L154" s="242">
        <v>21</v>
      </c>
      <c r="M154" s="242">
        <f>G154*(1+L154/100)</f>
        <v>0</v>
      </c>
      <c r="N154" s="240">
        <v>9.0000000000000006E-5</v>
      </c>
      <c r="O154" s="240">
        <f>ROUND(E154*N154,2)</f>
        <v>0.01</v>
      </c>
      <c r="P154" s="240">
        <v>0</v>
      </c>
      <c r="Q154" s="240">
        <f>ROUND(E154*P154,2)</f>
        <v>0</v>
      </c>
      <c r="R154" s="242" t="s">
        <v>257</v>
      </c>
      <c r="S154" s="242" t="s">
        <v>133</v>
      </c>
      <c r="T154" s="243" t="s">
        <v>133</v>
      </c>
      <c r="U154" s="225">
        <v>0.23</v>
      </c>
      <c r="V154" s="225">
        <f>ROUND(E154*U154,2)</f>
        <v>38.130000000000003</v>
      </c>
      <c r="W154" s="225"/>
      <c r="X154" s="225" t="s">
        <v>134</v>
      </c>
      <c r="Y154" s="225" t="s">
        <v>135</v>
      </c>
      <c r="Z154" s="214"/>
      <c r="AA154" s="214"/>
      <c r="AB154" s="214"/>
      <c r="AC154" s="214"/>
      <c r="AD154" s="214"/>
      <c r="AE154" s="214"/>
      <c r="AF154" s="214"/>
      <c r="AG154" s="214" t="s">
        <v>182</v>
      </c>
      <c r="AH154" s="214"/>
      <c r="AI154" s="214"/>
      <c r="AJ154" s="214"/>
      <c r="AK154" s="214"/>
      <c r="AL154" s="214"/>
      <c r="AM154" s="214"/>
      <c r="AN154" s="214"/>
      <c r="AO154" s="214"/>
      <c r="AP154" s="214"/>
      <c r="AQ154" s="214"/>
      <c r="AR154" s="214"/>
      <c r="AS154" s="214"/>
      <c r="AT154" s="214"/>
      <c r="AU154" s="214"/>
      <c r="AV154" s="214"/>
      <c r="AW154" s="214"/>
      <c r="AX154" s="214"/>
      <c r="AY154" s="214"/>
      <c r="AZ154" s="214"/>
      <c r="BA154" s="214"/>
      <c r="BB154" s="214"/>
      <c r="BC154" s="214"/>
      <c r="BD154" s="214"/>
      <c r="BE154" s="214"/>
      <c r="BF154" s="214"/>
      <c r="BG154" s="214"/>
      <c r="BH154" s="214"/>
    </row>
    <row r="155" spans="1:60" outlineLevel="2" x14ac:dyDescent="0.2">
      <c r="A155" s="221"/>
      <c r="B155" s="222"/>
      <c r="C155" s="258" t="s">
        <v>264</v>
      </c>
      <c r="D155" s="249"/>
      <c r="E155" s="249"/>
      <c r="F155" s="249"/>
      <c r="G155" s="249"/>
      <c r="H155" s="225"/>
      <c r="I155" s="225"/>
      <c r="J155" s="225"/>
      <c r="K155" s="225"/>
      <c r="L155" s="225"/>
      <c r="M155" s="225"/>
      <c r="N155" s="224"/>
      <c r="O155" s="224"/>
      <c r="P155" s="224"/>
      <c r="Q155" s="224"/>
      <c r="R155" s="225"/>
      <c r="S155" s="225"/>
      <c r="T155" s="225"/>
      <c r="U155" s="225"/>
      <c r="V155" s="225"/>
      <c r="W155" s="225"/>
      <c r="X155" s="225"/>
      <c r="Y155" s="225"/>
      <c r="Z155" s="214"/>
      <c r="AA155" s="214"/>
      <c r="AB155" s="214"/>
      <c r="AC155" s="214"/>
      <c r="AD155" s="214"/>
      <c r="AE155" s="214"/>
      <c r="AF155" s="214"/>
      <c r="AG155" s="214" t="s">
        <v>189</v>
      </c>
      <c r="AH155" s="214"/>
      <c r="AI155" s="214"/>
      <c r="AJ155" s="214"/>
      <c r="AK155" s="214"/>
      <c r="AL155" s="214"/>
      <c r="AM155" s="214"/>
      <c r="AN155" s="214"/>
      <c r="AO155" s="214"/>
      <c r="AP155" s="214"/>
      <c r="AQ155" s="214"/>
      <c r="AR155" s="214"/>
      <c r="AS155" s="214"/>
      <c r="AT155" s="214"/>
      <c r="AU155" s="214"/>
      <c r="AV155" s="214"/>
      <c r="AW155" s="214"/>
      <c r="AX155" s="214"/>
      <c r="AY155" s="214"/>
      <c r="AZ155" s="214"/>
      <c r="BA155" s="214"/>
      <c r="BB155" s="214"/>
      <c r="BC155" s="214"/>
      <c r="BD155" s="214"/>
      <c r="BE155" s="214"/>
      <c r="BF155" s="214"/>
      <c r="BG155" s="214"/>
      <c r="BH155" s="214"/>
    </row>
    <row r="156" spans="1:60" outlineLevel="2" x14ac:dyDescent="0.2">
      <c r="A156" s="221"/>
      <c r="B156" s="222"/>
      <c r="C156" s="255" t="s">
        <v>265</v>
      </c>
      <c r="D156" s="227"/>
      <c r="E156" s="228">
        <v>165.8</v>
      </c>
      <c r="F156" s="225"/>
      <c r="G156" s="225"/>
      <c r="H156" s="225"/>
      <c r="I156" s="225"/>
      <c r="J156" s="225"/>
      <c r="K156" s="225"/>
      <c r="L156" s="225"/>
      <c r="M156" s="225"/>
      <c r="N156" s="224"/>
      <c r="O156" s="224"/>
      <c r="P156" s="224"/>
      <c r="Q156" s="224"/>
      <c r="R156" s="225"/>
      <c r="S156" s="225"/>
      <c r="T156" s="225"/>
      <c r="U156" s="225"/>
      <c r="V156" s="225"/>
      <c r="W156" s="225"/>
      <c r="X156" s="225"/>
      <c r="Y156" s="225"/>
      <c r="Z156" s="214"/>
      <c r="AA156" s="214"/>
      <c r="AB156" s="214"/>
      <c r="AC156" s="214"/>
      <c r="AD156" s="214"/>
      <c r="AE156" s="214"/>
      <c r="AF156" s="214"/>
      <c r="AG156" s="214" t="s">
        <v>140</v>
      </c>
      <c r="AH156" s="214">
        <v>0</v>
      </c>
      <c r="AI156" s="214"/>
      <c r="AJ156" s="214"/>
      <c r="AK156" s="214"/>
      <c r="AL156" s="214"/>
      <c r="AM156" s="214"/>
      <c r="AN156" s="214"/>
      <c r="AO156" s="214"/>
      <c r="AP156" s="214"/>
      <c r="AQ156" s="214"/>
      <c r="AR156" s="214"/>
      <c r="AS156" s="214"/>
      <c r="AT156" s="214"/>
      <c r="AU156" s="214"/>
      <c r="AV156" s="214"/>
      <c r="AW156" s="214"/>
      <c r="AX156" s="214"/>
      <c r="AY156" s="214"/>
      <c r="AZ156" s="214"/>
      <c r="BA156" s="214"/>
      <c r="BB156" s="214"/>
      <c r="BC156" s="214"/>
      <c r="BD156" s="214"/>
      <c r="BE156" s="214"/>
      <c r="BF156" s="214"/>
      <c r="BG156" s="214"/>
      <c r="BH156" s="214"/>
    </row>
    <row r="157" spans="1:60" outlineLevel="2" x14ac:dyDescent="0.2">
      <c r="A157" s="221"/>
      <c r="B157" s="222"/>
      <c r="C157" s="256"/>
      <c r="D157" s="246"/>
      <c r="E157" s="246"/>
      <c r="F157" s="246"/>
      <c r="G157" s="246"/>
      <c r="H157" s="225"/>
      <c r="I157" s="225"/>
      <c r="J157" s="225"/>
      <c r="K157" s="225"/>
      <c r="L157" s="225"/>
      <c r="M157" s="225"/>
      <c r="N157" s="224"/>
      <c r="O157" s="224"/>
      <c r="P157" s="224"/>
      <c r="Q157" s="224"/>
      <c r="R157" s="225"/>
      <c r="S157" s="225"/>
      <c r="T157" s="225"/>
      <c r="U157" s="225"/>
      <c r="V157" s="225"/>
      <c r="W157" s="225"/>
      <c r="X157" s="225"/>
      <c r="Y157" s="225"/>
      <c r="Z157" s="214"/>
      <c r="AA157" s="214"/>
      <c r="AB157" s="214"/>
      <c r="AC157" s="214"/>
      <c r="AD157" s="214"/>
      <c r="AE157" s="214"/>
      <c r="AF157" s="214"/>
      <c r="AG157" s="214" t="s">
        <v>144</v>
      </c>
      <c r="AH157" s="214"/>
      <c r="AI157" s="214"/>
      <c r="AJ157" s="214"/>
      <c r="AK157" s="214"/>
      <c r="AL157" s="214"/>
      <c r="AM157" s="214"/>
      <c r="AN157" s="214"/>
      <c r="AO157" s="214"/>
      <c r="AP157" s="214"/>
      <c r="AQ157" s="214"/>
      <c r="AR157" s="214"/>
      <c r="AS157" s="214"/>
      <c r="AT157" s="214"/>
      <c r="AU157" s="214"/>
      <c r="AV157" s="214"/>
      <c r="AW157" s="214"/>
      <c r="AX157" s="214"/>
      <c r="AY157" s="214"/>
      <c r="AZ157" s="214"/>
      <c r="BA157" s="214"/>
      <c r="BB157" s="214"/>
      <c r="BC157" s="214"/>
      <c r="BD157" s="214"/>
      <c r="BE157" s="214"/>
      <c r="BF157" s="214"/>
      <c r="BG157" s="214"/>
      <c r="BH157" s="214"/>
    </row>
    <row r="158" spans="1:60" ht="22.5" outlineLevel="1" x14ac:dyDescent="0.2">
      <c r="A158" s="237">
        <v>28</v>
      </c>
      <c r="B158" s="238" t="s">
        <v>266</v>
      </c>
      <c r="C158" s="253" t="s">
        <v>267</v>
      </c>
      <c r="D158" s="239" t="s">
        <v>131</v>
      </c>
      <c r="E158" s="240">
        <v>7.4</v>
      </c>
      <c r="F158" s="241"/>
      <c r="G158" s="242">
        <f>ROUND(E158*F158,2)</f>
        <v>0</v>
      </c>
      <c r="H158" s="241"/>
      <c r="I158" s="242">
        <f>ROUND(E158*H158,2)</f>
        <v>0</v>
      </c>
      <c r="J158" s="241"/>
      <c r="K158" s="242">
        <f>ROUND(E158*J158,2)</f>
        <v>0</v>
      </c>
      <c r="L158" s="242">
        <v>21</v>
      </c>
      <c r="M158" s="242">
        <f>G158*(1+L158/100)</f>
        <v>0</v>
      </c>
      <c r="N158" s="240">
        <v>0</v>
      </c>
      <c r="O158" s="240">
        <f>ROUND(E158*N158,2)</f>
        <v>0</v>
      </c>
      <c r="P158" s="240">
        <v>3.5000000000000001E-3</v>
      </c>
      <c r="Q158" s="240">
        <f>ROUND(E158*P158,2)</f>
        <v>0.03</v>
      </c>
      <c r="R158" s="242" t="s">
        <v>257</v>
      </c>
      <c r="S158" s="242" t="s">
        <v>133</v>
      </c>
      <c r="T158" s="243" t="s">
        <v>133</v>
      </c>
      <c r="U158" s="225">
        <v>0.128</v>
      </c>
      <c r="V158" s="225">
        <f>ROUND(E158*U158,2)</f>
        <v>0.95</v>
      </c>
      <c r="W158" s="225"/>
      <c r="X158" s="225" t="s">
        <v>134</v>
      </c>
      <c r="Y158" s="225" t="s">
        <v>135</v>
      </c>
      <c r="Z158" s="214"/>
      <c r="AA158" s="214"/>
      <c r="AB158" s="214"/>
      <c r="AC158" s="214"/>
      <c r="AD158" s="214"/>
      <c r="AE158" s="214"/>
      <c r="AF158" s="214"/>
      <c r="AG158" s="214" t="s">
        <v>186</v>
      </c>
      <c r="AH158" s="214"/>
      <c r="AI158" s="214"/>
      <c r="AJ158" s="214"/>
      <c r="AK158" s="214"/>
      <c r="AL158" s="214"/>
      <c r="AM158" s="214"/>
      <c r="AN158" s="214"/>
      <c r="AO158" s="214"/>
      <c r="AP158" s="214"/>
      <c r="AQ158" s="214"/>
      <c r="AR158" s="214"/>
      <c r="AS158" s="214"/>
      <c r="AT158" s="214"/>
      <c r="AU158" s="214"/>
      <c r="AV158" s="214"/>
      <c r="AW158" s="214"/>
      <c r="AX158" s="214"/>
      <c r="AY158" s="214"/>
      <c r="AZ158" s="214"/>
      <c r="BA158" s="214"/>
      <c r="BB158" s="214"/>
      <c r="BC158" s="214"/>
      <c r="BD158" s="214"/>
      <c r="BE158" s="214"/>
      <c r="BF158" s="214"/>
      <c r="BG158" s="214"/>
      <c r="BH158" s="214"/>
    </row>
    <row r="159" spans="1:60" outlineLevel="2" x14ac:dyDescent="0.2">
      <c r="A159" s="221"/>
      <c r="B159" s="222"/>
      <c r="C159" s="255" t="s">
        <v>268</v>
      </c>
      <c r="D159" s="227"/>
      <c r="E159" s="228">
        <v>7.4</v>
      </c>
      <c r="F159" s="225"/>
      <c r="G159" s="225"/>
      <c r="H159" s="225"/>
      <c r="I159" s="225"/>
      <c r="J159" s="225"/>
      <c r="K159" s="225"/>
      <c r="L159" s="225"/>
      <c r="M159" s="225"/>
      <c r="N159" s="224"/>
      <c r="O159" s="224"/>
      <c r="P159" s="224"/>
      <c r="Q159" s="224"/>
      <c r="R159" s="225"/>
      <c r="S159" s="225"/>
      <c r="T159" s="225"/>
      <c r="U159" s="225"/>
      <c r="V159" s="225"/>
      <c r="W159" s="225"/>
      <c r="X159" s="225"/>
      <c r="Y159" s="225"/>
      <c r="Z159" s="214"/>
      <c r="AA159" s="214"/>
      <c r="AB159" s="214"/>
      <c r="AC159" s="214"/>
      <c r="AD159" s="214"/>
      <c r="AE159" s="214"/>
      <c r="AF159" s="214"/>
      <c r="AG159" s="214" t="s">
        <v>140</v>
      </c>
      <c r="AH159" s="214">
        <v>0</v>
      </c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214"/>
      <c r="AS159" s="214"/>
      <c r="AT159" s="214"/>
      <c r="AU159" s="214"/>
      <c r="AV159" s="214"/>
      <c r="AW159" s="214"/>
      <c r="AX159" s="214"/>
      <c r="AY159" s="214"/>
      <c r="AZ159" s="214"/>
      <c r="BA159" s="214"/>
      <c r="BB159" s="214"/>
      <c r="BC159" s="214"/>
      <c r="BD159" s="214"/>
      <c r="BE159" s="214"/>
      <c r="BF159" s="214"/>
      <c r="BG159" s="214"/>
      <c r="BH159" s="214"/>
    </row>
    <row r="160" spans="1:60" outlineLevel="2" x14ac:dyDescent="0.2">
      <c r="A160" s="221"/>
      <c r="B160" s="222"/>
      <c r="C160" s="256"/>
      <c r="D160" s="246"/>
      <c r="E160" s="246"/>
      <c r="F160" s="246"/>
      <c r="G160" s="246"/>
      <c r="H160" s="225"/>
      <c r="I160" s="225"/>
      <c r="J160" s="225"/>
      <c r="K160" s="225"/>
      <c r="L160" s="225"/>
      <c r="M160" s="225"/>
      <c r="N160" s="224"/>
      <c r="O160" s="224"/>
      <c r="P160" s="224"/>
      <c r="Q160" s="224"/>
      <c r="R160" s="225"/>
      <c r="S160" s="225"/>
      <c r="T160" s="225"/>
      <c r="U160" s="225"/>
      <c r="V160" s="225"/>
      <c r="W160" s="225"/>
      <c r="X160" s="225"/>
      <c r="Y160" s="225"/>
      <c r="Z160" s="214"/>
      <c r="AA160" s="214"/>
      <c r="AB160" s="214"/>
      <c r="AC160" s="214"/>
      <c r="AD160" s="214"/>
      <c r="AE160" s="214"/>
      <c r="AF160" s="214"/>
      <c r="AG160" s="214" t="s">
        <v>144</v>
      </c>
      <c r="AH160" s="214"/>
      <c r="AI160" s="214"/>
      <c r="AJ160" s="214"/>
      <c r="AK160" s="214"/>
      <c r="AL160" s="214"/>
      <c r="AM160" s="214"/>
      <c r="AN160" s="214"/>
      <c r="AO160" s="214"/>
      <c r="AP160" s="214"/>
      <c r="AQ160" s="214"/>
      <c r="AR160" s="214"/>
      <c r="AS160" s="214"/>
      <c r="AT160" s="214"/>
      <c r="AU160" s="214"/>
      <c r="AV160" s="214"/>
      <c r="AW160" s="214"/>
      <c r="AX160" s="214"/>
      <c r="AY160" s="214"/>
      <c r="AZ160" s="214"/>
      <c r="BA160" s="214"/>
      <c r="BB160" s="214"/>
      <c r="BC160" s="214"/>
      <c r="BD160" s="214"/>
      <c r="BE160" s="214"/>
      <c r="BF160" s="214"/>
      <c r="BG160" s="214"/>
      <c r="BH160" s="214"/>
    </row>
    <row r="161" spans="1:60" outlineLevel="1" x14ac:dyDescent="0.2">
      <c r="A161" s="237">
        <v>29</v>
      </c>
      <c r="B161" s="238" t="s">
        <v>269</v>
      </c>
      <c r="C161" s="253" t="s">
        <v>270</v>
      </c>
      <c r="D161" s="239" t="s">
        <v>131</v>
      </c>
      <c r="E161" s="240">
        <v>273.57</v>
      </c>
      <c r="F161" s="241"/>
      <c r="G161" s="242">
        <f>ROUND(E161*F161,2)</f>
        <v>0</v>
      </c>
      <c r="H161" s="241"/>
      <c r="I161" s="242">
        <f>ROUND(E161*H161,2)</f>
        <v>0</v>
      </c>
      <c r="J161" s="241"/>
      <c r="K161" s="242">
        <f>ROUND(E161*J161,2)</f>
        <v>0</v>
      </c>
      <c r="L161" s="242">
        <v>21</v>
      </c>
      <c r="M161" s="242">
        <f>G161*(1+L161/100)</f>
        <v>0</v>
      </c>
      <c r="N161" s="240">
        <v>3.8000000000000002E-4</v>
      </c>
      <c r="O161" s="240">
        <f>ROUND(E161*N161,2)</f>
        <v>0.1</v>
      </c>
      <c r="P161" s="240">
        <v>0</v>
      </c>
      <c r="Q161" s="240">
        <f>ROUND(E161*P161,2)</f>
        <v>0</v>
      </c>
      <c r="R161" s="242" t="s">
        <v>257</v>
      </c>
      <c r="S161" s="242" t="s">
        <v>133</v>
      </c>
      <c r="T161" s="243" t="s">
        <v>133</v>
      </c>
      <c r="U161" s="225">
        <v>0.38</v>
      </c>
      <c r="V161" s="225">
        <f>ROUND(E161*U161,2)</f>
        <v>103.96</v>
      </c>
      <c r="W161" s="225"/>
      <c r="X161" s="225" t="s">
        <v>134</v>
      </c>
      <c r="Y161" s="225" t="s">
        <v>135</v>
      </c>
      <c r="Z161" s="214"/>
      <c r="AA161" s="214"/>
      <c r="AB161" s="214"/>
      <c r="AC161" s="214"/>
      <c r="AD161" s="214"/>
      <c r="AE161" s="214"/>
      <c r="AF161" s="214"/>
      <c r="AG161" s="214" t="s">
        <v>186</v>
      </c>
      <c r="AH161" s="214"/>
      <c r="AI161" s="214"/>
      <c r="AJ161" s="214"/>
      <c r="AK161" s="214"/>
      <c r="AL161" s="214"/>
      <c r="AM161" s="214"/>
      <c r="AN161" s="214"/>
      <c r="AO161" s="214"/>
      <c r="AP161" s="214"/>
      <c r="AQ161" s="214"/>
      <c r="AR161" s="214"/>
      <c r="AS161" s="214"/>
      <c r="AT161" s="214"/>
      <c r="AU161" s="214"/>
      <c r="AV161" s="214"/>
      <c r="AW161" s="214"/>
      <c r="AX161" s="214"/>
      <c r="AY161" s="214"/>
      <c r="AZ161" s="214"/>
      <c r="BA161" s="214"/>
      <c r="BB161" s="214"/>
      <c r="BC161" s="214"/>
      <c r="BD161" s="214"/>
      <c r="BE161" s="214"/>
      <c r="BF161" s="214"/>
      <c r="BG161" s="214"/>
      <c r="BH161" s="214"/>
    </row>
    <row r="162" spans="1:60" outlineLevel="2" x14ac:dyDescent="0.2">
      <c r="A162" s="221"/>
      <c r="B162" s="222"/>
      <c r="C162" s="255" t="s">
        <v>271</v>
      </c>
      <c r="D162" s="227"/>
      <c r="E162" s="228">
        <v>273.57</v>
      </c>
      <c r="F162" s="225"/>
      <c r="G162" s="225"/>
      <c r="H162" s="225"/>
      <c r="I162" s="225"/>
      <c r="J162" s="225"/>
      <c r="K162" s="225"/>
      <c r="L162" s="225"/>
      <c r="M162" s="225"/>
      <c r="N162" s="224"/>
      <c r="O162" s="224"/>
      <c r="P162" s="224"/>
      <c r="Q162" s="224"/>
      <c r="R162" s="225"/>
      <c r="S162" s="225"/>
      <c r="T162" s="225"/>
      <c r="U162" s="225"/>
      <c r="V162" s="225"/>
      <c r="W162" s="225"/>
      <c r="X162" s="225"/>
      <c r="Y162" s="225"/>
      <c r="Z162" s="214"/>
      <c r="AA162" s="214"/>
      <c r="AB162" s="214"/>
      <c r="AC162" s="214"/>
      <c r="AD162" s="214"/>
      <c r="AE162" s="214"/>
      <c r="AF162" s="214"/>
      <c r="AG162" s="214" t="s">
        <v>140</v>
      </c>
      <c r="AH162" s="214">
        <v>5</v>
      </c>
      <c r="AI162" s="214"/>
      <c r="AJ162" s="214"/>
      <c r="AK162" s="214"/>
      <c r="AL162" s="214"/>
      <c r="AM162" s="214"/>
      <c r="AN162" s="214"/>
      <c r="AO162" s="214"/>
      <c r="AP162" s="214"/>
      <c r="AQ162" s="214"/>
      <c r="AR162" s="214"/>
      <c r="AS162" s="214"/>
      <c r="AT162" s="214"/>
      <c r="AU162" s="214"/>
      <c r="AV162" s="214"/>
      <c r="AW162" s="214"/>
      <c r="AX162" s="214"/>
      <c r="AY162" s="214"/>
      <c r="AZ162" s="214"/>
      <c r="BA162" s="214"/>
      <c r="BB162" s="214"/>
      <c r="BC162" s="214"/>
      <c r="BD162" s="214"/>
      <c r="BE162" s="214"/>
      <c r="BF162" s="214"/>
      <c r="BG162" s="214"/>
      <c r="BH162" s="214"/>
    </row>
    <row r="163" spans="1:60" outlineLevel="2" x14ac:dyDescent="0.2">
      <c r="A163" s="221"/>
      <c r="B163" s="222"/>
      <c r="C163" s="256"/>
      <c r="D163" s="246"/>
      <c r="E163" s="246"/>
      <c r="F163" s="246"/>
      <c r="G163" s="246"/>
      <c r="H163" s="225"/>
      <c r="I163" s="225"/>
      <c r="J163" s="225"/>
      <c r="K163" s="225"/>
      <c r="L163" s="225"/>
      <c r="M163" s="225"/>
      <c r="N163" s="224"/>
      <c r="O163" s="224"/>
      <c r="P163" s="224"/>
      <c r="Q163" s="224"/>
      <c r="R163" s="225"/>
      <c r="S163" s="225"/>
      <c r="T163" s="225"/>
      <c r="U163" s="225"/>
      <c r="V163" s="225"/>
      <c r="W163" s="225"/>
      <c r="X163" s="225"/>
      <c r="Y163" s="225"/>
      <c r="Z163" s="214"/>
      <c r="AA163" s="214"/>
      <c r="AB163" s="214"/>
      <c r="AC163" s="214"/>
      <c r="AD163" s="214"/>
      <c r="AE163" s="214"/>
      <c r="AF163" s="214"/>
      <c r="AG163" s="214" t="s">
        <v>144</v>
      </c>
      <c r="AH163" s="214"/>
      <c r="AI163" s="214"/>
      <c r="AJ163" s="214"/>
      <c r="AK163" s="214"/>
      <c r="AL163" s="214"/>
      <c r="AM163" s="214"/>
      <c r="AN163" s="214"/>
      <c r="AO163" s="214"/>
      <c r="AP163" s="214"/>
      <c r="AQ163" s="214"/>
      <c r="AR163" s="214"/>
      <c r="AS163" s="214"/>
      <c r="AT163" s="214"/>
      <c r="AU163" s="214"/>
      <c r="AV163" s="214"/>
      <c r="AW163" s="214"/>
      <c r="AX163" s="214"/>
      <c r="AY163" s="214"/>
      <c r="AZ163" s="214"/>
      <c r="BA163" s="214"/>
      <c r="BB163" s="214"/>
      <c r="BC163" s="214"/>
      <c r="BD163" s="214"/>
      <c r="BE163" s="214"/>
      <c r="BF163" s="214"/>
      <c r="BG163" s="214"/>
      <c r="BH163" s="214"/>
    </row>
    <row r="164" spans="1:60" outlineLevel="1" x14ac:dyDescent="0.2">
      <c r="A164" s="237">
        <v>30</v>
      </c>
      <c r="B164" s="238" t="s">
        <v>272</v>
      </c>
      <c r="C164" s="253" t="s">
        <v>273</v>
      </c>
      <c r="D164" s="239" t="s">
        <v>131</v>
      </c>
      <c r="E164" s="240">
        <v>3</v>
      </c>
      <c r="F164" s="241"/>
      <c r="G164" s="242">
        <f>ROUND(E164*F164,2)</f>
        <v>0</v>
      </c>
      <c r="H164" s="241"/>
      <c r="I164" s="242">
        <f>ROUND(E164*H164,2)</f>
        <v>0</v>
      </c>
      <c r="J164" s="241"/>
      <c r="K164" s="242">
        <f>ROUND(E164*J164,2)</f>
        <v>0</v>
      </c>
      <c r="L164" s="242">
        <v>21</v>
      </c>
      <c r="M164" s="242">
        <f>G164*(1+L164/100)</f>
        <v>0</v>
      </c>
      <c r="N164" s="240">
        <v>2.3000000000000001E-4</v>
      </c>
      <c r="O164" s="240">
        <f>ROUND(E164*N164,2)</f>
        <v>0</v>
      </c>
      <c r="P164" s="240">
        <v>0</v>
      </c>
      <c r="Q164" s="240">
        <f>ROUND(E164*P164,2)</f>
        <v>0</v>
      </c>
      <c r="R164" s="242" t="s">
        <v>257</v>
      </c>
      <c r="S164" s="242" t="s">
        <v>133</v>
      </c>
      <c r="T164" s="243" t="s">
        <v>133</v>
      </c>
      <c r="U164" s="225">
        <v>0.25800000000000001</v>
      </c>
      <c r="V164" s="225">
        <f>ROUND(E164*U164,2)</f>
        <v>0.77</v>
      </c>
      <c r="W164" s="225"/>
      <c r="X164" s="225" t="s">
        <v>134</v>
      </c>
      <c r="Y164" s="225" t="s">
        <v>135</v>
      </c>
      <c r="Z164" s="214"/>
      <c r="AA164" s="214"/>
      <c r="AB164" s="214"/>
      <c r="AC164" s="214"/>
      <c r="AD164" s="214"/>
      <c r="AE164" s="214"/>
      <c r="AF164" s="214"/>
      <c r="AG164" s="214" t="s">
        <v>186</v>
      </c>
      <c r="AH164" s="214"/>
      <c r="AI164" s="214"/>
      <c r="AJ164" s="214"/>
      <c r="AK164" s="214"/>
      <c r="AL164" s="214"/>
      <c r="AM164" s="214"/>
      <c r="AN164" s="214"/>
      <c r="AO164" s="214"/>
      <c r="AP164" s="214"/>
      <c r="AQ164" s="214"/>
      <c r="AR164" s="214"/>
      <c r="AS164" s="214"/>
      <c r="AT164" s="214"/>
      <c r="AU164" s="214"/>
      <c r="AV164" s="214"/>
      <c r="AW164" s="214"/>
      <c r="AX164" s="214"/>
      <c r="AY164" s="214"/>
      <c r="AZ164" s="214"/>
      <c r="BA164" s="214"/>
      <c r="BB164" s="214"/>
      <c r="BC164" s="214"/>
      <c r="BD164" s="214"/>
      <c r="BE164" s="214"/>
      <c r="BF164" s="214"/>
      <c r="BG164" s="214"/>
      <c r="BH164" s="214"/>
    </row>
    <row r="165" spans="1:60" outlineLevel="2" x14ac:dyDescent="0.2">
      <c r="A165" s="221"/>
      <c r="B165" s="222"/>
      <c r="C165" s="255" t="s">
        <v>274</v>
      </c>
      <c r="D165" s="227"/>
      <c r="E165" s="228">
        <v>3</v>
      </c>
      <c r="F165" s="225"/>
      <c r="G165" s="225"/>
      <c r="H165" s="225"/>
      <c r="I165" s="225"/>
      <c r="J165" s="225"/>
      <c r="K165" s="225"/>
      <c r="L165" s="225"/>
      <c r="M165" s="225"/>
      <c r="N165" s="224"/>
      <c r="O165" s="224"/>
      <c r="P165" s="224"/>
      <c r="Q165" s="224"/>
      <c r="R165" s="225"/>
      <c r="S165" s="225"/>
      <c r="T165" s="225"/>
      <c r="U165" s="225"/>
      <c r="V165" s="225"/>
      <c r="W165" s="225"/>
      <c r="X165" s="225"/>
      <c r="Y165" s="225"/>
      <c r="Z165" s="214"/>
      <c r="AA165" s="214"/>
      <c r="AB165" s="214"/>
      <c r="AC165" s="214"/>
      <c r="AD165" s="214"/>
      <c r="AE165" s="214"/>
      <c r="AF165" s="214"/>
      <c r="AG165" s="214" t="s">
        <v>140</v>
      </c>
      <c r="AH165" s="214">
        <v>0</v>
      </c>
      <c r="AI165" s="214"/>
      <c r="AJ165" s="214"/>
      <c r="AK165" s="214"/>
      <c r="AL165" s="214"/>
      <c r="AM165" s="214"/>
      <c r="AN165" s="214"/>
      <c r="AO165" s="214"/>
      <c r="AP165" s="214"/>
      <c r="AQ165" s="214"/>
      <c r="AR165" s="214"/>
      <c r="AS165" s="214"/>
      <c r="AT165" s="214"/>
      <c r="AU165" s="214"/>
      <c r="AV165" s="214"/>
      <c r="AW165" s="214"/>
      <c r="AX165" s="214"/>
      <c r="AY165" s="214"/>
      <c r="AZ165" s="214"/>
      <c r="BA165" s="214"/>
      <c r="BB165" s="214"/>
      <c r="BC165" s="214"/>
      <c r="BD165" s="214"/>
      <c r="BE165" s="214"/>
      <c r="BF165" s="214"/>
      <c r="BG165" s="214"/>
      <c r="BH165" s="214"/>
    </row>
    <row r="166" spans="1:60" outlineLevel="2" x14ac:dyDescent="0.2">
      <c r="A166" s="221"/>
      <c r="B166" s="222"/>
      <c r="C166" s="256"/>
      <c r="D166" s="246"/>
      <c r="E166" s="246"/>
      <c r="F166" s="246"/>
      <c r="G166" s="246"/>
      <c r="H166" s="225"/>
      <c r="I166" s="225"/>
      <c r="J166" s="225"/>
      <c r="K166" s="225"/>
      <c r="L166" s="225"/>
      <c r="M166" s="225"/>
      <c r="N166" s="224"/>
      <c r="O166" s="224"/>
      <c r="P166" s="224"/>
      <c r="Q166" s="224"/>
      <c r="R166" s="225"/>
      <c r="S166" s="225"/>
      <c r="T166" s="225"/>
      <c r="U166" s="225"/>
      <c r="V166" s="225"/>
      <c r="W166" s="225"/>
      <c r="X166" s="225"/>
      <c r="Y166" s="225"/>
      <c r="Z166" s="214"/>
      <c r="AA166" s="214"/>
      <c r="AB166" s="214"/>
      <c r="AC166" s="214"/>
      <c r="AD166" s="214"/>
      <c r="AE166" s="214"/>
      <c r="AF166" s="214"/>
      <c r="AG166" s="214" t="s">
        <v>144</v>
      </c>
      <c r="AH166" s="214"/>
      <c r="AI166" s="214"/>
      <c r="AJ166" s="214"/>
      <c r="AK166" s="214"/>
      <c r="AL166" s="214"/>
      <c r="AM166" s="214"/>
      <c r="AN166" s="214"/>
      <c r="AO166" s="214"/>
      <c r="AP166" s="214"/>
      <c r="AQ166" s="214"/>
      <c r="AR166" s="214"/>
      <c r="AS166" s="214"/>
      <c r="AT166" s="214"/>
      <c r="AU166" s="214"/>
      <c r="AV166" s="214"/>
      <c r="AW166" s="214"/>
      <c r="AX166" s="214"/>
      <c r="AY166" s="214"/>
      <c r="AZ166" s="214"/>
      <c r="BA166" s="214"/>
      <c r="BB166" s="214"/>
      <c r="BC166" s="214"/>
      <c r="BD166" s="214"/>
      <c r="BE166" s="214"/>
      <c r="BF166" s="214"/>
      <c r="BG166" s="214"/>
      <c r="BH166" s="214"/>
    </row>
    <row r="167" spans="1:60" ht="22.5" outlineLevel="1" x14ac:dyDescent="0.2">
      <c r="A167" s="237">
        <v>31</v>
      </c>
      <c r="B167" s="238" t="s">
        <v>275</v>
      </c>
      <c r="C167" s="253" t="s">
        <v>276</v>
      </c>
      <c r="D167" s="239" t="s">
        <v>181</v>
      </c>
      <c r="E167" s="240">
        <v>25.7</v>
      </c>
      <c r="F167" s="241"/>
      <c r="G167" s="242">
        <f>ROUND(E167*F167,2)</f>
        <v>0</v>
      </c>
      <c r="H167" s="241"/>
      <c r="I167" s="242">
        <f>ROUND(E167*H167,2)</f>
        <v>0</v>
      </c>
      <c r="J167" s="241"/>
      <c r="K167" s="242">
        <f>ROUND(E167*J167,2)</f>
        <v>0</v>
      </c>
      <c r="L167" s="242">
        <v>21</v>
      </c>
      <c r="M167" s="242">
        <f>G167*(1+L167/100)</f>
        <v>0</v>
      </c>
      <c r="N167" s="240">
        <v>3.5E-4</v>
      </c>
      <c r="O167" s="240">
        <f>ROUND(E167*N167,2)</f>
        <v>0.01</v>
      </c>
      <c r="P167" s="240">
        <v>0</v>
      </c>
      <c r="Q167" s="240">
        <f>ROUND(E167*P167,2)</f>
        <v>0</v>
      </c>
      <c r="R167" s="242" t="s">
        <v>257</v>
      </c>
      <c r="S167" s="242" t="s">
        <v>133</v>
      </c>
      <c r="T167" s="243" t="s">
        <v>133</v>
      </c>
      <c r="U167" s="225">
        <v>0.28000000000000003</v>
      </c>
      <c r="V167" s="225">
        <f>ROUND(E167*U167,2)</f>
        <v>7.2</v>
      </c>
      <c r="W167" s="225"/>
      <c r="X167" s="225" t="s">
        <v>134</v>
      </c>
      <c r="Y167" s="225" t="s">
        <v>135</v>
      </c>
      <c r="Z167" s="214"/>
      <c r="AA167" s="214"/>
      <c r="AB167" s="214"/>
      <c r="AC167" s="214"/>
      <c r="AD167" s="214"/>
      <c r="AE167" s="214"/>
      <c r="AF167" s="214"/>
      <c r="AG167" s="214" t="s">
        <v>182</v>
      </c>
      <c r="AH167" s="214"/>
      <c r="AI167" s="214"/>
      <c r="AJ167" s="214"/>
      <c r="AK167" s="214"/>
      <c r="AL167" s="214"/>
      <c r="AM167" s="214"/>
      <c r="AN167" s="214"/>
      <c r="AO167" s="214"/>
      <c r="AP167" s="214"/>
      <c r="AQ167" s="214"/>
      <c r="AR167" s="214"/>
      <c r="AS167" s="214"/>
      <c r="AT167" s="214"/>
      <c r="AU167" s="214"/>
      <c r="AV167" s="214"/>
      <c r="AW167" s="214"/>
      <c r="AX167" s="214"/>
      <c r="AY167" s="214"/>
      <c r="AZ167" s="214"/>
      <c r="BA167" s="214"/>
      <c r="BB167" s="214"/>
      <c r="BC167" s="214"/>
      <c r="BD167" s="214"/>
      <c r="BE167" s="214"/>
      <c r="BF167" s="214"/>
      <c r="BG167" s="214"/>
      <c r="BH167" s="214"/>
    </row>
    <row r="168" spans="1:60" outlineLevel="2" x14ac:dyDescent="0.2">
      <c r="A168" s="221"/>
      <c r="B168" s="222"/>
      <c r="C168" s="255" t="s">
        <v>277</v>
      </c>
      <c r="D168" s="227"/>
      <c r="E168" s="228">
        <v>25.7</v>
      </c>
      <c r="F168" s="225"/>
      <c r="G168" s="225"/>
      <c r="H168" s="225"/>
      <c r="I168" s="225"/>
      <c r="J168" s="225"/>
      <c r="K168" s="225"/>
      <c r="L168" s="225"/>
      <c r="M168" s="225"/>
      <c r="N168" s="224"/>
      <c r="O168" s="224"/>
      <c r="P168" s="224"/>
      <c r="Q168" s="224"/>
      <c r="R168" s="225"/>
      <c r="S168" s="225"/>
      <c r="T168" s="225"/>
      <c r="U168" s="225"/>
      <c r="V168" s="225"/>
      <c r="W168" s="225"/>
      <c r="X168" s="225"/>
      <c r="Y168" s="225"/>
      <c r="Z168" s="214"/>
      <c r="AA168" s="214"/>
      <c r="AB168" s="214"/>
      <c r="AC168" s="214"/>
      <c r="AD168" s="214"/>
      <c r="AE168" s="214"/>
      <c r="AF168" s="214"/>
      <c r="AG168" s="214" t="s">
        <v>140</v>
      </c>
      <c r="AH168" s="214">
        <v>0</v>
      </c>
      <c r="AI168" s="214"/>
      <c r="AJ168" s="214"/>
      <c r="AK168" s="214"/>
      <c r="AL168" s="214"/>
      <c r="AM168" s="214"/>
      <c r="AN168" s="214"/>
      <c r="AO168" s="214"/>
      <c r="AP168" s="214"/>
      <c r="AQ168" s="214"/>
      <c r="AR168" s="214"/>
      <c r="AS168" s="214"/>
      <c r="AT168" s="214"/>
      <c r="AU168" s="214"/>
      <c r="AV168" s="214"/>
      <c r="AW168" s="214"/>
      <c r="AX168" s="214"/>
      <c r="AY168" s="214"/>
      <c r="AZ168" s="214"/>
      <c r="BA168" s="214"/>
      <c r="BB168" s="214"/>
      <c r="BC168" s="214"/>
      <c r="BD168" s="214"/>
      <c r="BE168" s="214"/>
      <c r="BF168" s="214"/>
      <c r="BG168" s="214"/>
      <c r="BH168" s="214"/>
    </row>
    <row r="169" spans="1:60" outlineLevel="2" x14ac:dyDescent="0.2">
      <c r="A169" s="221"/>
      <c r="B169" s="222"/>
      <c r="C169" s="256"/>
      <c r="D169" s="246"/>
      <c r="E169" s="246"/>
      <c r="F169" s="246"/>
      <c r="G169" s="246"/>
      <c r="H169" s="225"/>
      <c r="I169" s="225"/>
      <c r="J169" s="225"/>
      <c r="K169" s="225"/>
      <c r="L169" s="225"/>
      <c r="M169" s="225"/>
      <c r="N169" s="224"/>
      <c r="O169" s="224"/>
      <c r="P169" s="224"/>
      <c r="Q169" s="224"/>
      <c r="R169" s="225"/>
      <c r="S169" s="225"/>
      <c r="T169" s="225"/>
      <c r="U169" s="225"/>
      <c r="V169" s="225"/>
      <c r="W169" s="225"/>
      <c r="X169" s="225"/>
      <c r="Y169" s="225"/>
      <c r="Z169" s="214"/>
      <c r="AA169" s="214"/>
      <c r="AB169" s="214"/>
      <c r="AC169" s="214"/>
      <c r="AD169" s="214"/>
      <c r="AE169" s="214"/>
      <c r="AF169" s="214"/>
      <c r="AG169" s="214" t="s">
        <v>144</v>
      </c>
      <c r="AH169" s="214"/>
      <c r="AI169" s="214"/>
      <c r="AJ169" s="214"/>
      <c r="AK169" s="214"/>
      <c r="AL169" s="214"/>
      <c r="AM169" s="214"/>
      <c r="AN169" s="214"/>
      <c r="AO169" s="214"/>
      <c r="AP169" s="214"/>
      <c r="AQ169" s="214"/>
      <c r="AR169" s="214"/>
      <c r="AS169" s="214"/>
      <c r="AT169" s="214"/>
      <c r="AU169" s="214"/>
      <c r="AV169" s="214"/>
      <c r="AW169" s="214"/>
      <c r="AX169" s="214"/>
      <c r="AY169" s="214"/>
      <c r="AZ169" s="214"/>
      <c r="BA169" s="214"/>
      <c r="BB169" s="214"/>
      <c r="BC169" s="214"/>
      <c r="BD169" s="214"/>
      <c r="BE169" s="214"/>
      <c r="BF169" s="214"/>
      <c r="BG169" s="214"/>
      <c r="BH169" s="214"/>
    </row>
    <row r="170" spans="1:60" outlineLevel="1" x14ac:dyDescent="0.2">
      <c r="A170" s="237">
        <v>32</v>
      </c>
      <c r="B170" s="238" t="s">
        <v>278</v>
      </c>
      <c r="C170" s="253" t="s">
        <v>279</v>
      </c>
      <c r="D170" s="239" t="s">
        <v>181</v>
      </c>
      <c r="E170" s="240">
        <v>268</v>
      </c>
      <c r="F170" s="241"/>
      <c r="G170" s="242">
        <f>ROUND(E170*F170,2)</f>
        <v>0</v>
      </c>
      <c r="H170" s="241"/>
      <c r="I170" s="242">
        <f>ROUND(E170*H170,2)</f>
        <v>0</v>
      </c>
      <c r="J170" s="241"/>
      <c r="K170" s="242">
        <f>ROUND(E170*J170,2)</f>
        <v>0</v>
      </c>
      <c r="L170" s="242">
        <v>21</v>
      </c>
      <c r="M170" s="242">
        <f>G170*(1+L170/100)</f>
        <v>0</v>
      </c>
      <c r="N170" s="240">
        <v>4.0000000000000003E-5</v>
      </c>
      <c r="O170" s="240">
        <f>ROUND(E170*N170,2)</f>
        <v>0.01</v>
      </c>
      <c r="P170" s="240">
        <v>0</v>
      </c>
      <c r="Q170" s="240">
        <f>ROUND(E170*P170,2)</f>
        <v>0</v>
      </c>
      <c r="R170" s="242" t="s">
        <v>257</v>
      </c>
      <c r="S170" s="242" t="s">
        <v>133</v>
      </c>
      <c r="T170" s="243" t="s">
        <v>133</v>
      </c>
      <c r="U170" s="225">
        <v>7.8200000000000006E-2</v>
      </c>
      <c r="V170" s="225">
        <f>ROUND(E170*U170,2)</f>
        <v>20.96</v>
      </c>
      <c r="W170" s="225"/>
      <c r="X170" s="225" t="s">
        <v>134</v>
      </c>
      <c r="Y170" s="225" t="s">
        <v>135</v>
      </c>
      <c r="Z170" s="214"/>
      <c r="AA170" s="214"/>
      <c r="AB170" s="214"/>
      <c r="AC170" s="214"/>
      <c r="AD170" s="214"/>
      <c r="AE170" s="214"/>
      <c r="AF170" s="214"/>
      <c r="AG170" s="214" t="s">
        <v>182</v>
      </c>
      <c r="AH170" s="214"/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214"/>
      <c r="AS170" s="214"/>
      <c r="AT170" s="214"/>
      <c r="AU170" s="214"/>
      <c r="AV170" s="214"/>
      <c r="AW170" s="214"/>
      <c r="AX170" s="214"/>
      <c r="AY170" s="214"/>
      <c r="AZ170" s="214"/>
      <c r="BA170" s="214"/>
      <c r="BB170" s="214"/>
      <c r="BC170" s="214"/>
      <c r="BD170" s="214"/>
      <c r="BE170" s="214"/>
      <c r="BF170" s="214"/>
      <c r="BG170" s="214"/>
      <c r="BH170" s="214"/>
    </row>
    <row r="171" spans="1:60" outlineLevel="2" x14ac:dyDescent="0.2">
      <c r="A171" s="221"/>
      <c r="B171" s="222"/>
      <c r="C171" s="255" t="s">
        <v>280</v>
      </c>
      <c r="D171" s="227"/>
      <c r="E171" s="228">
        <v>268</v>
      </c>
      <c r="F171" s="225"/>
      <c r="G171" s="225"/>
      <c r="H171" s="225"/>
      <c r="I171" s="225"/>
      <c r="J171" s="225"/>
      <c r="K171" s="225"/>
      <c r="L171" s="225"/>
      <c r="M171" s="225"/>
      <c r="N171" s="224"/>
      <c r="O171" s="224"/>
      <c r="P171" s="224"/>
      <c r="Q171" s="224"/>
      <c r="R171" s="225"/>
      <c r="S171" s="225"/>
      <c r="T171" s="225"/>
      <c r="U171" s="225"/>
      <c r="V171" s="225"/>
      <c r="W171" s="225"/>
      <c r="X171" s="225"/>
      <c r="Y171" s="225"/>
      <c r="Z171" s="214"/>
      <c r="AA171" s="214"/>
      <c r="AB171" s="214"/>
      <c r="AC171" s="214"/>
      <c r="AD171" s="214"/>
      <c r="AE171" s="214"/>
      <c r="AF171" s="214"/>
      <c r="AG171" s="214" t="s">
        <v>140</v>
      </c>
      <c r="AH171" s="214">
        <v>0</v>
      </c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214"/>
      <c r="AS171" s="214"/>
      <c r="AT171" s="214"/>
      <c r="AU171" s="214"/>
      <c r="AV171" s="214"/>
      <c r="AW171" s="214"/>
      <c r="AX171" s="214"/>
      <c r="AY171" s="214"/>
      <c r="AZ171" s="214"/>
      <c r="BA171" s="214"/>
      <c r="BB171" s="214"/>
      <c r="BC171" s="214"/>
      <c r="BD171" s="214"/>
      <c r="BE171" s="214"/>
      <c r="BF171" s="214"/>
      <c r="BG171" s="214"/>
      <c r="BH171" s="214"/>
    </row>
    <row r="172" spans="1:60" outlineLevel="2" x14ac:dyDescent="0.2">
      <c r="A172" s="221"/>
      <c r="B172" s="222"/>
      <c r="C172" s="256"/>
      <c r="D172" s="246"/>
      <c r="E172" s="246"/>
      <c r="F172" s="246"/>
      <c r="G172" s="246"/>
      <c r="H172" s="225"/>
      <c r="I172" s="225"/>
      <c r="J172" s="225"/>
      <c r="K172" s="225"/>
      <c r="L172" s="225"/>
      <c r="M172" s="225"/>
      <c r="N172" s="224"/>
      <c r="O172" s="224"/>
      <c r="P172" s="224"/>
      <c r="Q172" s="224"/>
      <c r="R172" s="225"/>
      <c r="S172" s="225"/>
      <c r="T172" s="225"/>
      <c r="U172" s="225"/>
      <c r="V172" s="225"/>
      <c r="W172" s="225"/>
      <c r="X172" s="225"/>
      <c r="Y172" s="225"/>
      <c r="Z172" s="214"/>
      <c r="AA172" s="214"/>
      <c r="AB172" s="214"/>
      <c r="AC172" s="214"/>
      <c r="AD172" s="214"/>
      <c r="AE172" s="214"/>
      <c r="AF172" s="214"/>
      <c r="AG172" s="214" t="s">
        <v>144</v>
      </c>
      <c r="AH172" s="214"/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</row>
    <row r="173" spans="1:60" outlineLevel="1" x14ac:dyDescent="0.2">
      <c r="A173" s="237">
        <v>33</v>
      </c>
      <c r="B173" s="238" t="s">
        <v>281</v>
      </c>
      <c r="C173" s="253" t="s">
        <v>282</v>
      </c>
      <c r="D173" s="239" t="s">
        <v>131</v>
      </c>
      <c r="E173" s="240">
        <v>273.57</v>
      </c>
      <c r="F173" s="241"/>
      <c r="G173" s="242">
        <f>ROUND(E173*F173,2)</f>
        <v>0</v>
      </c>
      <c r="H173" s="241"/>
      <c r="I173" s="242">
        <f>ROUND(E173*H173,2)</f>
        <v>0</v>
      </c>
      <c r="J173" s="241"/>
      <c r="K173" s="242">
        <f>ROUND(E173*J173,2)</f>
        <v>0</v>
      </c>
      <c r="L173" s="242">
        <v>21</v>
      </c>
      <c r="M173" s="242">
        <f>G173*(1+L173/100)</f>
        <v>0</v>
      </c>
      <c r="N173" s="240">
        <v>0</v>
      </c>
      <c r="O173" s="240">
        <f>ROUND(E173*N173,2)</f>
        <v>0</v>
      </c>
      <c r="P173" s="240">
        <v>0</v>
      </c>
      <c r="Q173" s="240">
        <f>ROUND(E173*P173,2)</f>
        <v>0</v>
      </c>
      <c r="R173" s="242"/>
      <c r="S173" s="242" t="s">
        <v>176</v>
      </c>
      <c r="T173" s="243" t="s">
        <v>177</v>
      </c>
      <c r="U173" s="225">
        <v>0</v>
      </c>
      <c r="V173" s="225">
        <f>ROUND(E173*U173,2)</f>
        <v>0</v>
      </c>
      <c r="W173" s="225"/>
      <c r="X173" s="225" t="s">
        <v>134</v>
      </c>
      <c r="Y173" s="225" t="s">
        <v>135</v>
      </c>
      <c r="Z173" s="214"/>
      <c r="AA173" s="214"/>
      <c r="AB173" s="214"/>
      <c r="AC173" s="214"/>
      <c r="AD173" s="214"/>
      <c r="AE173" s="214"/>
      <c r="AF173" s="214"/>
      <c r="AG173" s="214" t="s">
        <v>182</v>
      </c>
      <c r="AH173" s="214"/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  <c r="BG173" s="214"/>
      <c r="BH173" s="214"/>
    </row>
    <row r="174" spans="1:60" outlineLevel="2" x14ac:dyDescent="0.2">
      <c r="A174" s="221"/>
      <c r="B174" s="222"/>
      <c r="C174" s="255" t="s">
        <v>194</v>
      </c>
      <c r="D174" s="227"/>
      <c r="E174" s="228">
        <v>273.57</v>
      </c>
      <c r="F174" s="225"/>
      <c r="G174" s="225"/>
      <c r="H174" s="225"/>
      <c r="I174" s="225"/>
      <c r="J174" s="225"/>
      <c r="K174" s="225"/>
      <c r="L174" s="225"/>
      <c r="M174" s="225"/>
      <c r="N174" s="224"/>
      <c r="O174" s="224"/>
      <c r="P174" s="224"/>
      <c r="Q174" s="224"/>
      <c r="R174" s="225"/>
      <c r="S174" s="225"/>
      <c r="T174" s="225"/>
      <c r="U174" s="225"/>
      <c r="V174" s="225"/>
      <c r="W174" s="225"/>
      <c r="X174" s="225"/>
      <c r="Y174" s="225"/>
      <c r="Z174" s="214"/>
      <c r="AA174" s="214"/>
      <c r="AB174" s="214"/>
      <c r="AC174" s="214"/>
      <c r="AD174" s="214"/>
      <c r="AE174" s="214"/>
      <c r="AF174" s="214"/>
      <c r="AG174" s="214" t="s">
        <v>140</v>
      </c>
      <c r="AH174" s="214">
        <v>0</v>
      </c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</row>
    <row r="175" spans="1:60" outlineLevel="2" x14ac:dyDescent="0.2">
      <c r="A175" s="221"/>
      <c r="B175" s="222"/>
      <c r="C175" s="256"/>
      <c r="D175" s="246"/>
      <c r="E175" s="246"/>
      <c r="F175" s="246"/>
      <c r="G175" s="246"/>
      <c r="H175" s="225"/>
      <c r="I175" s="225"/>
      <c r="J175" s="225"/>
      <c r="K175" s="225"/>
      <c r="L175" s="225"/>
      <c r="M175" s="225"/>
      <c r="N175" s="224"/>
      <c r="O175" s="224"/>
      <c r="P175" s="224"/>
      <c r="Q175" s="224"/>
      <c r="R175" s="225"/>
      <c r="S175" s="225"/>
      <c r="T175" s="225"/>
      <c r="U175" s="225"/>
      <c r="V175" s="225"/>
      <c r="W175" s="225"/>
      <c r="X175" s="225"/>
      <c r="Y175" s="225"/>
      <c r="Z175" s="214"/>
      <c r="AA175" s="214"/>
      <c r="AB175" s="214"/>
      <c r="AC175" s="214"/>
      <c r="AD175" s="214"/>
      <c r="AE175" s="214"/>
      <c r="AF175" s="214"/>
      <c r="AG175" s="214" t="s">
        <v>144</v>
      </c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</row>
    <row r="176" spans="1:60" outlineLevel="1" x14ac:dyDescent="0.2">
      <c r="A176" s="237">
        <v>34</v>
      </c>
      <c r="B176" s="238" t="s">
        <v>283</v>
      </c>
      <c r="C176" s="253" t="s">
        <v>284</v>
      </c>
      <c r="D176" s="239" t="s">
        <v>181</v>
      </c>
      <c r="E176" s="240">
        <v>41.58</v>
      </c>
      <c r="F176" s="241"/>
      <c r="G176" s="242">
        <f>ROUND(E176*F176,2)</f>
        <v>0</v>
      </c>
      <c r="H176" s="241"/>
      <c r="I176" s="242">
        <f>ROUND(E176*H176,2)</f>
        <v>0</v>
      </c>
      <c r="J176" s="241"/>
      <c r="K176" s="242">
        <f>ROUND(E176*J176,2)</f>
        <v>0</v>
      </c>
      <c r="L176" s="242">
        <v>21</v>
      </c>
      <c r="M176" s="242">
        <f>G176*(1+L176/100)</f>
        <v>0</v>
      </c>
      <c r="N176" s="240">
        <v>0</v>
      </c>
      <c r="O176" s="240">
        <f>ROUND(E176*N176,2)</f>
        <v>0</v>
      </c>
      <c r="P176" s="240">
        <v>0</v>
      </c>
      <c r="Q176" s="240">
        <f>ROUND(E176*P176,2)</f>
        <v>0</v>
      </c>
      <c r="R176" s="242"/>
      <c r="S176" s="242" t="s">
        <v>176</v>
      </c>
      <c r="T176" s="243" t="s">
        <v>177</v>
      </c>
      <c r="U176" s="225">
        <v>0</v>
      </c>
      <c r="V176" s="225">
        <f>ROUND(E176*U176,2)</f>
        <v>0</v>
      </c>
      <c r="W176" s="225"/>
      <c r="X176" s="225" t="s">
        <v>134</v>
      </c>
      <c r="Y176" s="225" t="s">
        <v>135</v>
      </c>
      <c r="Z176" s="214"/>
      <c r="AA176" s="214"/>
      <c r="AB176" s="214"/>
      <c r="AC176" s="214"/>
      <c r="AD176" s="214"/>
      <c r="AE176" s="214"/>
      <c r="AF176" s="214"/>
      <c r="AG176" s="214" t="s">
        <v>186</v>
      </c>
      <c r="AH176" s="214"/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</row>
    <row r="177" spans="1:60" outlineLevel="2" x14ac:dyDescent="0.2">
      <c r="A177" s="221"/>
      <c r="B177" s="222"/>
      <c r="C177" s="255" t="s">
        <v>285</v>
      </c>
      <c r="D177" s="227"/>
      <c r="E177" s="228">
        <v>41.58</v>
      </c>
      <c r="F177" s="225"/>
      <c r="G177" s="225"/>
      <c r="H177" s="225"/>
      <c r="I177" s="225"/>
      <c r="J177" s="225"/>
      <c r="K177" s="225"/>
      <c r="L177" s="225"/>
      <c r="M177" s="225"/>
      <c r="N177" s="224"/>
      <c r="O177" s="224"/>
      <c r="P177" s="224"/>
      <c r="Q177" s="224"/>
      <c r="R177" s="225"/>
      <c r="S177" s="225"/>
      <c r="T177" s="225"/>
      <c r="U177" s="225"/>
      <c r="V177" s="225"/>
      <c r="W177" s="225"/>
      <c r="X177" s="225"/>
      <c r="Y177" s="225"/>
      <c r="Z177" s="214"/>
      <c r="AA177" s="214"/>
      <c r="AB177" s="214"/>
      <c r="AC177" s="214"/>
      <c r="AD177" s="214"/>
      <c r="AE177" s="214"/>
      <c r="AF177" s="214"/>
      <c r="AG177" s="214" t="s">
        <v>140</v>
      </c>
      <c r="AH177" s="214">
        <v>0</v>
      </c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</row>
    <row r="178" spans="1:60" outlineLevel="2" x14ac:dyDescent="0.2">
      <c r="A178" s="221"/>
      <c r="B178" s="222"/>
      <c r="C178" s="256"/>
      <c r="D178" s="246"/>
      <c r="E178" s="246"/>
      <c r="F178" s="246"/>
      <c r="G178" s="246"/>
      <c r="H178" s="225"/>
      <c r="I178" s="225"/>
      <c r="J178" s="225"/>
      <c r="K178" s="225"/>
      <c r="L178" s="225"/>
      <c r="M178" s="225"/>
      <c r="N178" s="224"/>
      <c r="O178" s="224"/>
      <c r="P178" s="224"/>
      <c r="Q178" s="224"/>
      <c r="R178" s="225"/>
      <c r="S178" s="225"/>
      <c r="T178" s="225"/>
      <c r="U178" s="225"/>
      <c r="V178" s="225"/>
      <c r="W178" s="225"/>
      <c r="X178" s="225"/>
      <c r="Y178" s="225"/>
      <c r="Z178" s="214"/>
      <c r="AA178" s="214"/>
      <c r="AB178" s="214"/>
      <c r="AC178" s="214"/>
      <c r="AD178" s="214"/>
      <c r="AE178" s="214"/>
      <c r="AF178" s="214"/>
      <c r="AG178" s="214" t="s">
        <v>144</v>
      </c>
      <c r="AH178" s="214"/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214"/>
      <c r="AS178" s="214"/>
      <c r="AT178" s="214"/>
      <c r="AU178" s="214"/>
      <c r="AV178" s="214"/>
      <c r="AW178" s="214"/>
      <c r="AX178" s="214"/>
      <c r="AY178" s="214"/>
      <c r="AZ178" s="214"/>
      <c r="BA178" s="214"/>
      <c r="BB178" s="214"/>
      <c r="BC178" s="214"/>
      <c r="BD178" s="214"/>
      <c r="BE178" s="214"/>
      <c r="BF178" s="214"/>
      <c r="BG178" s="214"/>
      <c r="BH178" s="214"/>
    </row>
    <row r="179" spans="1:60" outlineLevel="1" x14ac:dyDescent="0.2">
      <c r="A179" s="237">
        <v>35</v>
      </c>
      <c r="B179" s="238" t="s">
        <v>286</v>
      </c>
      <c r="C179" s="253" t="s">
        <v>287</v>
      </c>
      <c r="D179" s="239" t="s">
        <v>181</v>
      </c>
      <c r="E179" s="240">
        <v>182.38</v>
      </c>
      <c r="F179" s="241"/>
      <c r="G179" s="242">
        <f>ROUND(E179*F179,2)</f>
        <v>0</v>
      </c>
      <c r="H179" s="241"/>
      <c r="I179" s="242">
        <f>ROUND(E179*H179,2)</f>
        <v>0</v>
      </c>
      <c r="J179" s="241"/>
      <c r="K179" s="242">
        <f>ROUND(E179*J179,2)</f>
        <v>0</v>
      </c>
      <c r="L179" s="242">
        <v>21</v>
      </c>
      <c r="M179" s="242">
        <f>G179*(1+L179/100)</f>
        <v>0</v>
      </c>
      <c r="N179" s="240">
        <v>0</v>
      </c>
      <c r="O179" s="240">
        <f>ROUND(E179*N179,2)</f>
        <v>0</v>
      </c>
      <c r="P179" s="240">
        <v>0</v>
      </c>
      <c r="Q179" s="240">
        <f>ROUND(E179*P179,2)</f>
        <v>0</v>
      </c>
      <c r="R179" s="242"/>
      <c r="S179" s="242" t="s">
        <v>176</v>
      </c>
      <c r="T179" s="243" t="s">
        <v>177</v>
      </c>
      <c r="U179" s="225">
        <v>0</v>
      </c>
      <c r="V179" s="225">
        <f>ROUND(E179*U179,2)</f>
        <v>0</v>
      </c>
      <c r="W179" s="225"/>
      <c r="X179" s="225" t="s">
        <v>242</v>
      </c>
      <c r="Y179" s="225" t="s">
        <v>135</v>
      </c>
      <c r="Z179" s="214"/>
      <c r="AA179" s="214"/>
      <c r="AB179" s="214"/>
      <c r="AC179" s="214"/>
      <c r="AD179" s="214"/>
      <c r="AE179" s="214"/>
      <c r="AF179" s="214"/>
      <c r="AG179" s="214" t="s">
        <v>243</v>
      </c>
      <c r="AH179" s="214"/>
      <c r="AI179" s="214"/>
      <c r="AJ179" s="214"/>
      <c r="AK179" s="214"/>
      <c r="AL179" s="214"/>
      <c r="AM179" s="214"/>
      <c r="AN179" s="214"/>
      <c r="AO179" s="214"/>
      <c r="AP179" s="214"/>
      <c r="AQ179" s="214"/>
      <c r="AR179" s="214"/>
      <c r="AS179" s="214"/>
      <c r="AT179" s="214"/>
      <c r="AU179" s="214"/>
      <c r="AV179" s="214"/>
      <c r="AW179" s="214"/>
      <c r="AX179" s="214"/>
      <c r="AY179" s="214"/>
      <c r="AZ179" s="214"/>
      <c r="BA179" s="214"/>
      <c r="BB179" s="214"/>
      <c r="BC179" s="214"/>
      <c r="BD179" s="214"/>
      <c r="BE179" s="214"/>
      <c r="BF179" s="214"/>
      <c r="BG179" s="214"/>
      <c r="BH179" s="214"/>
    </row>
    <row r="180" spans="1:60" outlineLevel="2" x14ac:dyDescent="0.2">
      <c r="A180" s="221"/>
      <c r="B180" s="222"/>
      <c r="C180" s="255" t="s">
        <v>288</v>
      </c>
      <c r="D180" s="227"/>
      <c r="E180" s="228">
        <v>182.38</v>
      </c>
      <c r="F180" s="225"/>
      <c r="G180" s="225"/>
      <c r="H180" s="225"/>
      <c r="I180" s="225"/>
      <c r="J180" s="225"/>
      <c r="K180" s="225"/>
      <c r="L180" s="225"/>
      <c r="M180" s="225"/>
      <c r="N180" s="224"/>
      <c r="O180" s="224"/>
      <c r="P180" s="224"/>
      <c r="Q180" s="224"/>
      <c r="R180" s="225"/>
      <c r="S180" s="225"/>
      <c r="T180" s="225"/>
      <c r="U180" s="225"/>
      <c r="V180" s="225"/>
      <c r="W180" s="225"/>
      <c r="X180" s="225"/>
      <c r="Y180" s="225"/>
      <c r="Z180" s="214"/>
      <c r="AA180" s="214"/>
      <c r="AB180" s="214"/>
      <c r="AC180" s="214"/>
      <c r="AD180" s="214"/>
      <c r="AE180" s="214"/>
      <c r="AF180" s="214"/>
      <c r="AG180" s="214" t="s">
        <v>140</v>
      </c>
      <c r="AH180" s="214">
        <v>5</v>
      </c>
      <c r="AI180" s="214"/>
      <c r="AJ180" s="214"/>
      <c r="AK180" s="214"/>
      <c r="AL180" s="214"/>
      <c r="AM180" s="214"/>
      <c r="AN180" s="214"/>
      <c r="AO180" s="214"/>
      <c r="AP180" s="214"/>
      <c r="AQ180" s="214"/>
      <c r="AR180" s="214"/>
      <c r="AS180" s="214"/>
      <c r="AT180" s="214"/>
      <c r="AU180" s="214"/>
      <c r="AV180" s="214"/>
      <c r="AW180" s="214"/>
      <c r="AX180" s="214"/>
      <c r="AY180" s="214"/>
      <c r="AZ180" s="214"/>
      <c r="BA180" s="214"/>
      <c r="BB180" s="214"/>
      <c r="BC180" s="214"/>
      <c r="BD180" s="214"/>
      <c r="BE180" s="214"/>
      <c r="BF180" s="214"/>
      <c r="BG180" s="214"/>
      <c r="BH180" s="214"/>
    </row>
    <row r="181" spans="1:60" outlineLevel="2" x14ac:dyDescent="0.2">
      <c r="A181" s="221"/>
      <c r="B181" s="222"/>
      <c r="C181" s="256"/>
      <c r="D181" s="246"/>
      <c r="E181" s="246"/>
      <c r="F181" s="246"/>
      <c r="G181" s="246"/>
      <c r="H181" s="225"/>
      <c r="I181" s="225"/>
      <c r="J181" s="225"/>
      <c r="K181" s="225"/>
      <c r="L181" s="225"/>
      <c r="M181" s="225"/>
      <c r="N181" s="224"/>
      <c r="O181" s="224"/>
      <c r="P181" s="224"/>
      <c r="Q181" s="224"/>
      <c r="R181" s="225"/>
      <c r="S181" s="225"/>
      <c r="T181" s="225"/>
      <c r="U181" s="225"/>
      <c r="V181" s="225"/>
      <c r="W181" s="225"/>
      <c r="X181" s="225"/>
      <c r="Y181" s="225"/>
      <c r="Z181" s="214"/>
      <c r="AA181" s="214"/>
      <c r="AB181" s="214"/>
      <c r="AC181" s="214"/>
      <c r="AD181" s="214"/>
      <c r="AE181" s="214"/>
      <c r="AF181" s="214"/>
      <c r="AG181" s="214" t="s">
        <v>144</v>
      </c>
      <c r="AH181" s="214"/>
      <c r="AI181" s="214"/>
      <c r="AJ181" s="214"/>
      <c r="AK181" s="214"/>
      <c r="AL181" s="214"/>
      <c r="AM181" s="214"/>
      <c r="AN181" s="214"/>
      <c r="AO181" s="214"/>
      <c r="AP181" s="214"/>
      <c r="AQ181" s="214"/>
      <c r="AR181" s="214"/>
      <c r="AS181" s="214"/>
      <c r="AT181" s="214"/>
      <c r="AU181" s="214"/>
      <c r="AV181" s="214"/>
      <c r="AW181" s="214"/>
      <c r="AX181" s="214"/>
      <c r="AY181" s="214"/>
      <c r="AZ181" s="214"/>
      <c r="BA181" s="214"/>
      <c r="BB181" s="214"/>
      <c r="BC181" s="214"/>
      <c r="BD181" s="214"/>
      <c r="BE181" s="214"/>
      <c r="BF181" s="214"/>
      <c r="BG181" s="214"/>
      <c r="BH181" s="214"/>
    </row>
    <row r="182" spans="1:60" ht="33.75" outlineLevel="1" x14ac:dyDescent="0.2">
      <c r="A182" s="237">
        <v>36</v>
      </c>
      <c r="B182" s="238" t="s">
        <v>289</v>
      </c>
      <c r="C182" s="253" t="s">
        <v>290</v>
      </c>
      <c r="D182" s="239" t="s">
        <v>131</v>
      </c>
      <c r="E182" s="240">
        <v>420</v>
      </c>
      <c r="F182" s="241"/>
      <c r="G182" s="242">
        <f>ROUND(E182*F182,2)</f>
        <v>0</v>
      </c>
      <c r="H182" s="241"/>
      <c r="I182" s="242">
        <f>ROUND(E182*H182,2)</f>
        <v>0</v>
      </c>
      <c r="J182" s="241"/>
      <c r="K182" s="242">
        <f>ROUND(E182*J182,2)</f>
        <v>0</v>
      </c>
      <c r="L182" s="242">
        <v>21</v>
      </c>
      <c r="M182" s="242">
        <f>G182*(1+L182/100)</f>
        <v>0</v>
      </c>
      <c r="N182" s="240">
        <v>2.7499999999999998E-3</v>
      </c>
      <c r="O182" s="240">
        <f>ROUND(E182*N182,2)</f>
        <v>1.1599999999999999</v>
      </c>
      <c r="P182" s="240">
        <v>0</v>
      </c>
      <c r="Q182" s="240">
        <f>ROUND(E182*P182,2)</f>
        <v>0</v>
      </c>
      <c r="R182" s="242" t="s">
        <v>241</v>
      </c>
      <c r="S182" s="242" t="s">
        <v>133</v>
      </c>
      <c r="T182" s="243" t="s">
        <v>133</v>
      </c>
      <c r="U182" s="225">
        <v>0</v>
      </c>
      <c r="V182" s="225">
        <f>ROUND(E182*U182,2)</f>
        <v>0</v>
      </c>
      <c r="W182" s="225"/>
      <c r="X182" s="225" t="s">
        <v>242</v>
      </c>
      <c r="Y182" s="225" t="s">
        <v>135</v>
      </c>
      <c r="Z182" s="214"/>
      <c r="AA182" s="214"/>
      <c r="AB182" s="214"/>
      <c r="AC182" s="214"/>
      <c r="AD182" s="214"/>
      <c r="AE182" s="214"/>
      <c r="AF182" s="214"/>
      <c r="AG182" s="214" t="s">
        <v>243</v>
      </c>
      <c r="AH182" s="214"/>
      <c r="AI182" s="214"/>
      <c r="AJ182" s="214"/>
      <c r="AK182" s="214"/>
      <c r="AL182" s="214"/>
      <c r="AM182" s="214"/>
      <c r="AN182" s="214"/>
      <c r="AO182" s="214"/>
      <c r="AP182" s="214"/>
      <c r="AQ182" s="214"/>
      <c r="AR182" s="214"/>
      <c r="AS182" s="214"/>
      <c r="AT182" s="214"/>
      <c r="AU182" s="214"/>
      <c r="AV182" s="214"/>
      <c r="AW182" s="214"/>
      <c r="AX182" s="214"/>
      <c r="AY182" s="214"/>
      <c r="AZ182" s="214"/>
      <c r="BA182" s="214"/>
      <c r="BB182" s="214"/>
      <c r="BC182" s="214"/>
      <c r="BD182" s="214"/>
      <c r="BE182" s="214"/>
      <c r="BF182" s="214"/>
      <c r="BG182" s="214"/>
      <c r="BH182" s="214"/>
    </row>
    <row r="183" spans="1:60" outlineLevel="2" x14ac:dyDescent="0.2">
      <c r="A183" s="221"/>
      <c r="B183" s="222"/>
      <c r="C183" s="255" t="s">
        <v>291</v>
      </c>
      <c r="D183" s="227"/>
      <c r="E183" s="228">
        <v>290</v>
      </c>
      <c r="F183" s="225"/>
      <c r="G183" s="225"/>
      <c r="H183" s="225"/>
      <c r="I183" s="225"/>
      <c r="J183" s="225"/>
      <c r="K183" s="225"/>
      <c r="L183" s="225"/>
      <c r="M183" s="225"/>
      <c r="N183" s="224"/>
      <c r="O183" s="224"/>
      <c r="P183" s="224"/>
      <c r="Q183" s="224"/>
      <c r="R183" s="225"/>
      <c r="S183" s="225"/>
      <c r="T183" s="225"/>
      <c r="U183" s="225"/>
      <c r="V183" s="225"/>
      <c r="W183" s="225"/>
      <c r="X183" s="225"/>
      <c r="Y183" s="225"/>
      <c r="Z183" s="214"/>
      <c r="AA183" s="214"/>
      <c r="AB183" s="214"/>
      <c r="AC183" s="214"/>
      <c r="AD183" s="214"/>
      <c r="AE183" s="214"/>
      <c r="AF183" s="214"/>
      <c r="AG183" s="214" t="s">
        <v>140</v>
      </c>
      <c r="AH183" s="214">
        <v>0</v>
      </c>
      <c r="AI183" s="214"/>
      <c r="AJ183" s="214"/>
      <c r="AK183" s="214"/>
      <c r="AL183" s="214"/>
      <c r="AM183" s="214"/>
      <c r="AN183" s="214"/>
      <c r="AO183" s="214"/>
      <c r="AP183" s="214"/>
      <c r="AQ183" s="214"/>
      <c r="AR183" s="214"/>
      <c r="AS183" s="214"/>
      <c r="AT183" s="214"/>
      <c r="AU183" s="214"/>
      <c r="AV183" s="214"/>
      <c r="AW183" s="214"/>
      <c r="AX183" s="214"/>
      <c r="AY183" s="214"/>
      <c r="AZ183" s="214"/>
      <c r="BA183" s="214"/>
      <c r="BB183" s="214"/>
      <c r="BC183" s="214"/>
      <c r="BD183" s="214"/>
      <c r="BE183" s="214"/>
      <c r="BF183" s="214"/>
      <c r="BG183" s="214"/>
      <c r="BH183" s="214"/>
    </row>
    <row r="184" spans="1:60" outlineLevel="3" x14ac:dyDescent="0.2">
      <c r="A184" s="221"/>
      <c r="B184" s="222"/>
      <c r="C184" s="255" t="s">
        <v>292</v>
      </c>
      <c r="D184" s="227"/>
      <c r="E184" s="228">
        <v>130</v>
      </c>
      <c r="F184" s="225"/>
      <c r="G184" s="225"/>
      <c r="H184" s="225"/>
      <c r="I184" s="225"/>
      <c r="J184" s="225"/>
      <c r="K184" s="225"/>
      <c r="L184" s="225"/>
      <c r="M184" s="225"/>
      <c r="N184" s="224"/>
      <c r="O184" s="224"/>
      <c r="P184" s="224"/>
      <c r="Q184" s="224"/>
      <c r="R184" s="225"/>
      <c r="S184" s="225"/>
      <c r="T184" s="225"/>
      <c r="U184" s="225"/>
      <c r="V184" s="225"/>
      <c r="W184" s="225"/>
      <c r="X184" s="225"/>
      <c r="Y184" s="225"/>
      <c r="Z184" s="214"/>
      <c r="AA184" s="214"/>
      <c r="AB184" s="214"/>
      <c r="AC184" s="214"/>
      <c r="AD184" s="214"/>
      <c r="AE184" s="214"/>
      <c r="AF184" s="214"/>
      <c r="AG184" s="214" t="s">
        <v>140</v>
      </c>
      <c r="AH184" s="214">
        <v>0</v>
      </c>
      <c r="AI184" s="214"/>
      <c r="AJ184" s="214"/>
      <c r="AK184" s="214"/>
      <c r="AL184" s="214"/>
      <c r="AM184" s="214"/>
      <c r="AN184" s="214"/>
      <c r="AO184" s="214"/>
      <c r="AP184" s="214"/>
      <c r="AQ184" s="214"/>
      <c r="AR184" s="214"/>
      <c r="AS184" s="214"/>
      <c r="AT184" s="214"/>
      <c r="AU184" s="214"/>
      <c r="AV184" s="214"/>
      <c r="AW184" s="214"/>
      <c r="AX184" s="214"/>
      <c r="AY184" s="214"/>
      <c r="AZ184" s="214"/>
      <c r="BA184" s="214"/>
      <c r="BB184" s="214"/>
      <c r="BC184" s="214"/>
      <c r="BD184" s="214"/>
      <c r="BE184" s="214"/>
      <c r="BF184" s="214"/>
      <c r="BG184" s="214"/>
      <c r="BH184" s="214"/>
    </row>
    <row r="185" spans="1:60" outlineLevel="2" x14ac:dyDescent="0.2">
      <c r="A185" s="221"/>
      <c r="B185" s="222"/>
      <c r="C185" s="256"/>
      <c r="D185" s="246"/>
      <c r="E185" s="246"/>
      <c r="F185" s="246"/>
      <c r="G185" s="246"/>
      <c r="H185" s="225"/>
      <c r="I185" s="225"/>
      <c r="J185" s="225"/>
      <c r="K185" s="225"/>
      <c r="L185" s="225"/>
      <c r="M185" s="225"/>
      <c r="N185" s="224"/>
      <c r="O185" s="224"/>
      <c r="P185" s="224"/>
      <c r="Q185" s="224"/>
      <c r="R185" s="225"/>
      <c r="S185" s="225"/>
      <c r="T185" s="225"/>
      <c r="U185" s="225"/>
      <c r="V185" s="225"/>
      <c r="W185" s="225"/>
      <c r="X185" s="225"/>
      <c r="Y185" s="225"/>
      <c r="Z185" s="214"/>
      <c r="AA185" s="214"/>
      <c r="AB185" s="214"/>
      <c r="AC185" s="214"/>
      <c r="AD185" s="214"/>
      <c r="AE185" s="214"/>
      <c r="AF185" s="214"/>
      <c r="AG185" s="214" t="s">
        <v>144</v>
      </c>
      <c r="AH185" s="214"/>
      <c r="AI185" s="214"/>
      <c r="AJ185" s="214"/>
      <c r="AK185" s="214"/>
      <c r="AL185" s="214"/>
      <c r="AM185" s="214"/>
      <c r="AN185" s="214"/>
      <c r="AO185" s="214"/>
      <c r="AP185" s="214"/>
      <c r="AQ185" s="214"/>
      <c r="AR185" s="214"/>
      <c r="AS185" s="214"/>
      <c r="AT185" s="214"/>
      <c r="AU185" s="214"/>
      <c r="AV185" s="214"/>
      <c r="AW185" s="214"/>
      <c r="AX185" s="214"/>
      <c r="AY185" s="214"/>
      <c r="AZ185" s="214"/>
      <c r="BA185" s="214"/>
      <c r="BB185" s="214"/>
      <c r="BC185" s="214"/>
      <c r="BD185" s="214"/>
      <c r="BE185" s="214"/>
      <c r="BF185" s="214"/>
      <c r="BG185" s="214"/>
      <c r="BH185" s="214"/>
    </row>
    <row r="186" spans="1:60" outlineLevel="1" x14ac:dyDescent="0.2">
      <c r="A186" s="237">
        <v>37</v>
      </c>
      <c r="B186" s="238" t="s">
        <v>293</v>
      </c>
      <c r="C186" s="253" t="s">
        <v>294</v>
      </c>
      <c r="D186" s="239" t="s">
        <v>131</v>
      </c>
      <c r="E186" s="240">
        <v>3.3</v>
      </c>
      <c r="F186" s="241"/>
      <c r="G186" s="242">
        <f>ROUND(E186*F186,2)</f>
        <v>0</v>
      </c>
      <c r="H186" s="241"/>
      <c r="I186" s="242">
        <f>ROUND(E186*H186,2)</f>
        <v>0</v>
      </c>
      <c r="J186" s="241"/>
      <c r="K186" s="242">
        <f>ROUND(E186*J186,2)</f>
        <v>0</v>
      </c>
      <c r="L186" s="242">
        <v>21</v>
      </c>
      <c r="M186" s="242">
        <f>G186*(1+L186/100)</f>
        <v>0</v>
      </c>
      <c r="N186" s="240">
        <v>3.3999999999999998E-3</v>
      </c>
      <c r="O186" s="240">
        <f>ROUND(E186*N186,2)</f>
        <v>0.01</v>
      </c>
      <c r="P186" s="240">
        <v>0</v>
      </c>
      <c r="Q186" s="240">
        <f>ROUND(E186*P186,2)</f>
        <v>0</v>
      </c>
      <c r="R186" s="242" t="s">
        <v>241</v>
      </c>
      <c r="S186" s="242" t="s">
        <v>133</v>
      </c>
      <c r="T186" s="243" t="s">
        <v>133</v>
      </c>
      <c r="U186" s="225">
        <v>0</v>
      </c>
      <c r="V186" s="225">
        <f>ROUND(E186*U186,2)</f>
        <v>0</v>
      </c>
      <c r="W186" s="225"/>
      <c r="X186" s="225" t="s">
        <v>242</v>
      </c>
      <c r="Y186" s="225" t="s">
        <v>135</v>
      </c>
      <c r="Z186" s="214"/>
      <c r="AA186" s="214"/>
      <c r="AB186" s="214"/>
      <c r="AC186" s="214"/>
      <c r="AD186" s="214"/>
      <c r="AE186" s="214"/>
      <c r="AF186" s="214"/>
      <c r="AG186" s="214" t="s">
        <v>295</v>
      </c>
      <c r="AH186" s="214"/>
      <c r="AI186" s="214"/>
      <c r="AJ186" s="214"/>
      <c r="AK186" s="214"/>
      <c r="AL186" s="214"/>
      <c r="AM186" s="214"/>
      <c r="AN186" s="214"/>
      <c r="AO186" s="214"/>
      <c r="AP186" s="214"/>
      <c r="AQ186" s="214"/>
      <c r="AR186" s="214"/>
      <c r="AS186" s="214"/>
      <c r="AT186" s="214"/>
      <c r="AU186" s="214"/>
      <c r="AV186" s="214"/>
      <c r="AW186" s="214"/>
      <c r="AX186" s="214"/>
      <c r="AY186" s="214"/>
      <c r="AZ186" s="214"/>
      <c r="BA186" s="214"/>
      <c r="BB186" s="214"/>
      <c r="BC186" s="214"/>
      <c r="BD186" s="214"/>
      <c r="BE186" s="214"/>
      <c r="BF186" s="214"/>
      <c r="BG186" s="214"/>
      <c r="BH186" s="214"/>
    </row>
    <row r="187" spans="1:60" outlineLevel="2" x14ac:dyDescent="0.2">
      <c r="A187" s="221"/>
      <c r="B187" s="222"/>
      <c r="C187" s="255" t="s">
        <v>296</v>
      </c>
      <c r="D187" s="227"/>
      <c r="E187" s="228"/>
      <c r="F187" s="225"/>
      <c r="G187" s="225"/>
      <c r="H187" s="225"/>
      <c r="I187" s="225"/>
      <c r="J187" s="225"/>
      <c r="K187" s="225"/>
      <c r="L187" s="225"/>
      <c r="M187" s="225"/>
      <c r="N187" s="224"/>
      <c r="O187" s="224"/>
      <c r="P187" s="224"/>
      <c r="Q187" s="224"/>
      <c r="R187" s="225"/>
      <c r="S187" s="225"/>
      <c r="T187" s="225"/>
      <c r="U187" s="225"/>
      <c r="V187" s="225"/>
      <c r="W187" s="225"/>
      <c r="X187" s="225"/>
      <c r="Y187" s="225"/>
      <c r="Z187" s="214"/>
      <c r="AA187" s="214"/>
      <c r="AB187" s="214"/>
      <c r="AC187" s="214"/>
      <c r="AD187" s="214"/>
      <c r="AE187" s="214"/>
      <c r="AF187" s="214"/>
      <c r="AG187" s="214" t="s">
        <v>140</v>
      </c>
      <c r="AH187" s="214">
        <v>0</v>
      </c>
      <c r="AI187" s="214"/>
      <c r="AJ187" s="214"/>
      <c r="AK187" s="214"/>
      <c r="AL187" s="214"/>
      <c r="AM187" s="214"/>
      <c r="AN187" s="214"/>
      <c r="AO187" s="214"/>
      <c r="AP187" s="214"/>
      <c r="AQ187" s="214"/>
      <c r="AR187" s="214"/>
      <c r="AS187" s="214"/>
      <c r="AT187" s="214"/>
      <c r="AU187" s="214"/>
      <c r="AV187" s="214"/>
      <c r="AW187" s="214"/>
      <c r="AX187" s="214"/>
      <c r="AY187" s="214"/>
      <c r="AZ187" s="214"/>
      <c r="BA187" s="214"/>
      <c r="BB187" s="214"/>
      <c r="BC187" s="214"/>
      <c r="BD187" s="214"/>
      <c r="BE187" s="214"/>
      <c r="BF187" s="214"/>
      <c r="BG187" s="214"/>
      <c r="BH187" s="214"/>
    </row>
    <row r="188" spans="1:60" outlineLevel="3" x14ac:dyDescent="0.2">
      <c r="A188" s="221"/>
      <c r="B188" s="222"/>
      <c r="C188" s="255" t="s">
        <v>297</v>
      </c>
      <c r="D188" s="227"/>
      <c r="E188" s="228">
        <v>3.3</v>
      </c>
      <c r="F188" s="225"/>
      <c r="G188" s="225"/>
      <c r="H188" s="225"/>
      <c r="I188" s="225"/>
      <c r="J188" s="225"/>
      <c r="K188" s="225"/>
      <c r="L188" s="225"/>
      <c r="M188" s="225"/>
      <c r="N188" s="224"/>
      <c r="O188" s="224"/>
      <c r="P188" s="224"/>
      <c r="Q188" s="224"/>
      <c r="R188" s="225"/>
      <c r="S188" s="225"/>
      <c r="T188" s="225"/>
      <c r="U188" s="225"/>
      <c r="V188" s="225"/>
      <c r="W188" s="225"/>
      <c r="X188" s="225"/>
      <c r="Y188" s="225"/>
      <c r="Z188" s="214"/>
      <c r="AA188" s="214"/>
      <c r="AB188" s="214"/>
      <c r="AC188" s="214"/>
      <c r="AD188" s="214"/>
      <c r="AE188" s="214"/>
      <c r="AF188" s="214"/>
      <c r="AG188" s="214" t="s">
        <v>140</v>
      </c>
      <c r="AH188" s="214">
        <v>0</v>
      </c>
      <c r="AI188" s="214"/>
      <c r="AJ188" s="214"/>
      <c r="AK188" s="214"/>
      <c r="AL188" s="214"/>
      <c r="AM188" s="214"/>
      <c r="AN188" s="214"/>
      <c r="AO188" s="214"/>
      <c r="AP188" s="214"/>
      <c r="AQ188" s="214"/>
      <c r="AR188" s="214"/>
      <c r="AS188" s="214"/>
      <c r="AT188" s="214"/>
      <c r="AU188" s="214"/>
      <c r="AV188" s="214"/>
      <c r="AW188" s="214"/>
      <c r="AX188" s="214"/>
      <c r="AY188" s="214"/>
      <c r="AZ188" s="214"/>
      <c r="BA188" s="214"/>
      <c r="BB188" s="214"/>
      <c r="BC188" s="214"/>
      <c r="BD188" s="214"/>
      <c r="BE188" s="214"/>
      <c r="BF188" s="214"/>
      <c r="BG188" s="214"/>
      <c r="BH188" s="214"/>
    </row>
    <row r="189" spans="1:60" outlineLevel="2" x14ac:dyDescent="0.2">
      <c r="A189" s="221"/>
      <c r="B189" s="222"/>
      <c r="C189" s="256"/>
      <c r="D189" s="246"/>
      <c r="E189" s="246"/>
      <c r="F189" s="246"/>
      <c r="G189" s="246"/>
      <c r="H189" s="225"/>
      <c r="I189" s="225"/>
      <c r="J189" s="225"/>
      <c r="K189" s="225"/>
      <c r="L189" s="225"/>
      <c r="M189" s="225"/>
      <c r="N189" s="224"/>
      <c r="O189" s="224"/>
      <c r="P189" s="224"/>
      <c r="Q189" s="224"/>
      <c r="R189" s="225"/>
      <c r="S189" s="225"/>
      <c r="T189" s="225"/>
      <c r="U189" s="225"/>
      <c r="V189" s="225"/>
      <c r="W189" s="225"/>
      <c r="X189" s="225"/>
      <c r="Y189" s="225"/>
      <c r="Z189" s="214"/>
      <c r="AA189" s="214"/>
      <c r="AB189" s="214"/>
      <c r="AC189" s="214"/>
      <c r="AD189" s="214"/>
      <c r="AE189" s="214"/>
      <c r="AF189" s="214"/>
      <c r="AG189" s="214" t="s">
        <v>144</v>
      </c>
      <c r="AH189" s="214"/>
      <c r="AI189" s="214"/>
      <c r="AJ189" s="214"/>
      <c r="AK189" s="214"/>
      <c r="AL189" s="214"/>
      <c r="AM189" s="214"/>
      <c r="AN189" s="214"/>
      <c r="AO189" s="214"/>
      <c r="AP189" s="214"/>
      <c r="AQ189" s="214"/>
      <c r="AR189" s="214"/>
      <c r="AS189" s="214"/>
      <c r="AT189" s="214"/>
      <c r="AU189" s="214"/>
      <c r="AV189" s="214"/>
      <c r="AW189" s="214"/>
      <c r="AX189" s="214"/>
      <c r="AY189" s="214"/>
      <c r="AZ189" s="214"/>
      <c r="BA189" s="214"/>
      <c r="BB189" s="214"/>
      <c r="BC189" s="214"/>
      <c r="BD189" s="214"/>
      <c r="BE189" s="214"/>
      <c r="BF189" s="214"/>
      <c r="BG189" s="214"/>
      <c r="BH189" s="214"/>
    </row>
    <row r="190" spans="1:60" outlineLevel="1" x14ac:dyDescent="0.2">
      <c r="A190" s="221">
        <v>38</v>
      </c>
      <c r="B190" s="222" t="s">
        <v>298</v>
      </c>
      <c r="C190" s="259" t="s">
        <v>299</v>
      </c>
      <c r="D190" s="223" t="s">
        <v>0</v>
      </c>
      <c r="E190" s="245"/>
      <c r="F190" s="226"/>
      <c r="G190" s="225">
        <f>ROUND(E190*F190,2)</f>
        <v>0</v>
      </c>
      <c r="H190" s="226"/>
      <c r="I190" s="225">
        <f>ROUND(E190*H190,2)</f>
        <v>0</v>
      </c>
      <c r="J190" s="226"/>
      <c r="K190" s="225">
        <f>ROUND(E190*J190,2)</f>
        <v>0</v>
      </c>
      <c r="L190" s="225">
        <v>21</v>
      </c>
      <c r="M190" s="225">
        <f>G190*(1+L190/100)</f>
        <v>0</v>
      </c>
      <c r="N190" s="224">
        <v>0</v>
      </c>
      <c r="O190" s="224">
        <f>ROUND(E190*N190,2)</f>
        <v>0</v>
      </c>
      <c r="P190" s="224">
        <v>0</v>
      </c>
      <c r="Q190" s="224">
        <f>ROUND(E190*P190,2)</f>
        <v>0</v>
      </c>
      <c r="R190" s="225" t="s">
        <v>257</v>
      </c>
      <c r="S190" s="225" t="s">
        <v>133</v>
      </c>
      <c r="T190" s="225" t="s">
        <v>133</v>
      </c>
      <c r="U190" s="225">
        <v>0</v>
      </c>
      <c r="V190" s="225">
        <f>ROUND(E190*U190,2)</f>
        <v>0</v>
      </c>
      <c r="W190" s="225"/>
      <c r="X190" s="225" t="s">
        <v>215</v>
      </c>
      <c r="Y190" s="225" t="s">
        <v>135</v>
      </c>
      <c r="Z190" s="214"/>
      <c r="AA190" s="214"/>
      <c r="AB190" s="214"/>
      <c r="AC190" s="214"/>
      <c r="AD190" s="214"/>
      <c r="AE190" s="214"/>
      <c r="AF190" s="214"/>
      <c r="AG190" s="214" t="s">
        <v>216</v>
      </c>
      <c r="AH190" s="214"/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214"/>
      <c r="AU190" s="214"/>
      <c r="AV190" s="214"/>
      <c r="AW190" s="214"/>
      <c r="AX190" s="214"/>
      <c r="AY190" s="214"/>
      <c r="AZ190" s="214"/>
      <c r="BA190" s="214"/>
      <c r="BB190" s="214"/>
      <c r="BC190" s="214"/>
      <c r="BD190" s="214"/>
      <c r="BE190" s="214"/>
      <c r="BF190" s="214"/>
      <c r="BG190" s="214"/>
      <c r="BH190" s="214"/>
    </row>
    <row r="191" spans="1:60" outlineLevel="2" x14ac:dyDescent="0.2">
      <c r="A191" s="221"/>
      <c r="B191" s="222"/>
      <c r="C191" s="260" t="s">
        <v>300</v>
      </c>
      <c r="D191" s="250"/>
      <c r="E191" s="250"/>
      <c r="F191" s="250"/>
      <c r="G191" s="250"/>
      <c r="H191" s="225"/>
      <c r="I191" s="225"/>
      <c r="J191" s="225"/>
      <c r="K191" s="225"/>
      <c r="L191" s="225"/>
      <c r="M191" s="225"/>
      <c r="N191" s="224"/>
      <c r="O191" s="224"/>
      <c r="P191" s="224"/>
      <c r="Q191" s="224"/>
      <c r="R191" s="225"/>
      <c r="S191" s="225"/>
      <c r="T191" s="225"/>
      <c r="U191" s="225"/>
      <c r="V191" s="225"/>
      <c r="W191" s="225"/>
      <c r="X191" s="225"/>
      <c r="Y191" s="225"/>
      <c r="Z191" s="214"/>
      <c r="AA191" s="214"/>
      <c r="AB191" s="214"/>
      <c r="AC191" s="214"/>
      <c r="AD191" s="214"/>
      <c r="AE191" s="214"/>
      <c r="AF191" s="214"/>
      <c r="AG191" s="214" t="s">
        <v>138</v>
      </c>
      <c r="AH191" s="214"/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4"/>
      <c r="AT191" s="214"/>
      <c r="AU191" s="214"/>
      <c r="AV191" s="214"/>
      <c r="AW191" s="214"/>
      <c r="AX191" s="214"/>
      <c r="AY191" s="214"/>
      <c r="AZ191" s="214"/>
      <c r="BA191" s="214"/>
      <c r="BB191" s="214"/>
      <c r="BC191" s="214"/>
      <c r="BD191" s="214"/>
      <c r="BE191" s="214"/>
      <c r="BF191" s="214"/>
      <c r="BG191" s="214"/>
      <c r="BH191" s="214"/>
    </row>
    <row r="192" spans="1:60" outlineLevel="2" x14ac:dyDescent="0.2">
      <c r="A192" s="221"/>
      <c r="B192" s="222"/>
      <c r="C192" s="256"/>
      <c r="D192" s="246"/>
      <c r="E192" s="246"/>
      <c r="F192" s="246"/>
      <c r="G192" s="246"/>
      <c r="H192" s="225"/>
      <c r="I192" s="225"/>
      <c r="J192" s="225"/>
      <c r="K192" s="225"/>
      <c r="L192" s="225"/>
      <c r="M192" s="225"/>
      <c r="N192" s="224"/>
      <c r="O192" s="224"/>
      <c r="P192" s="224"/>
      <c r="Q192" s="224"/>
      <c r="R192" s="225"/>
      <c r="S192" s="225"/>
      <c r="T192" s="225"/>
      <c r="U192" s="225"/>
      <c r="V192" s="225"/>
      <c r="W192" s="225"/>
      <c r="X192" s="225"/>
      <c r="Y192" s="225"/>
      <c r="Z192" s="214"/>
      <c r="AA192" s="214"/>
      <c r="AB192" s="214"/>
      <c r="AC192" s="214"/>
      <c r="AD192" s="214"/>
      <c r="AE192" s="214"/>
      <c r="AF192" s="214"/>
      <c r="AG192" s="214" t="s">
        <v>144</v>
      </c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</row>
    <row r="193" spans="1:60" x14ac:dyDescent="0.2">
      <c r="A193" s="230" t="s">
        <v>127</v>
      </c>
      <c r="B193" s="231" t="s">
        <v>91</v>
      </c>
      <c r="C193" s="252" t="s">
        <v>92</v>
      </c>
      <c r="D193" s="232"/>
      <c r="E193" s="233"/>
      <c r="F193" s="234"/>
      <c r="G193" s="234">
        <f>SUMIF(AG194:AG227,"&lt;&gt;NOR",G194:G227)</f>
        <v>0</v>
      </c>
      <c r="H193" s="234"/>
      <c r="I193" s="234">
        <f>SUM(I194:I227)</f>
        <v>0</v>
      </c>
      <c r="J193" s="234"/>
      <c r="K193" s="234">
        <f>SUM(K194:K227)</f>
        <v>0</v>
      </c>
      <c r="L193" s="234"/>
      <c r="M193" s="234">
        <f>SUM(M194:M227)</f>
        <v>0</v>
      </c>
      <c r="N193" s="233"/>
      <c r="O193" s="233">
        <f>SUM(O194:O227)</f>
        <v>0.06</v>
      </c>
      <c r="P193" s="233"/>
      <c r="Q193" s="233">
        <f>SUM(Q194:Q227)</f>
        <v>0</v>
      </c>
      <c r="R193" s="234"/>
      <c r="S193" s="234"/>
      <c r="T193" s="235"/>
      <c r="U193" s="229"/>
      <c r="V193" s="229">
        <f>SUM(V194:V227)</f>
        <v>64.17</v>
      </c>
      <c r="W193" s="229"/>
      <c r="X193" s="229"/>
      <c r="Y193" s="229"/>
      <c r="AG193" t="s">
        <v>128</v>
      </c>
    </row>
    <row r="194" spans="1:60" outlineLevel="1" x14ac:dyDescent="0.2">
      <c r="A194" s="237">
        <v>39</v>
      </c>
      <c r="B194" s="238" t="s">
        <v>301</v>
      </c>
      <c r="C194" s="253" t="s">
        <v>302</v>
      </c>
      <c r="D194" s="239" t="s">
        <v>131</v>
      </c>
      <c r="E194" s="240">
        <v>24</v>
      </c>
      <c r="F194" s="241"/>
      <c r="G194" s="242">
        <f>ROUND(E194*F194,2)</f>
        <v>0</v>
      </c>
      <c r="H194" s="241"/>
      <c r="I194" s="242">
        <f>ROUND(E194*H194,2)</f>
        <v>0</v>
      </c>
      <c r="J194" s="241"/>
      <c r="K194" s="242">
        <f>ROUND(E194*J194,2)</f>
        <v>0</v>
      </c>
      <c r="L194" s="242">
        <v>21</v>
      </c>
      <c r="M194" s="242">
        <f>G194*(1+L194/100)</f>
        <v>0</v>
      </c>
      <c r="N194" s="240">
        <v>3.1E-4</v>
      </c>
      <c r="O194" s="240">
        <f>ROUND(E194*N194,2)</f>
        <v>0.01</v>
      </c>
      <c r="P194" s="240">
        <v>0</v>
      </c>
      <c r="Q194" s="240">
        <f>ROUND(E194*P194,2)</f>
        <v>0</v>
      </c>
      <c r="R194" s="242" t="s">
        <v>303</v>
      </c>
      <c r="S194" s="242" t="s">
        <v>133</v>
      </c>
      <c r="T194" s="243" t="s">
        <v>133</v>
      </c>
      <c r="U194" s="225">
        <v>0.41199999999999998</v>
      </c>
      <c r="V194" s="225">
        <f>ROUND(E194*U194,2)</f>
        <v>9.89</v>
      </c>
      <c r="W194" s="225"/>
      <c r="X194" s="225" t="s">
        <v>134</v>
      </c>
      <c r="Y194" s="225" t="s">
        <v>135</v>
      </c>
      <c r="Z194" s="214"/>
      <c r="AA194" s="214"/>
      <c r="AB194" s="214"/>
      <c r="AC194" s="214"/>
      <c r="AD194" s="214"/>
      <c r="AE194" s="214"/>
      <c r="AF194" s="214"/>
      <c r="AG194" s="214" t="s">
        <v>186</v>
      </c>
      <c r="AH194" s="214"/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  <c r="BG194" s="214"/>
      <c r="BH194" s="214"/>
    </row>
    <row r="195" spans="1:60" outlineLevel="2" x14ac:dyDescent="0.2">
      <c r="A195" s="221"/>
      <c r="B195" s="222"/>
      <c r="C195" s="255" t="s">
        <v>304</v>
      </c>
      <c r="D195" s="227"/>
      <c r="E195" s="228">
        <v>24</v>
      </c>
      <c r="F195" s="225"/>
      <c r="G195" s="225"/>
      <c r="H195" s="225"/>
      <c r="I195" s="225"/>
      <c r="J195" s="225"/>
      <c r="K195" s="225"/>
      <c r="L195" s="225"/>
      <c r="M195" s="225"/>
      <c r="N195" s="224"/>
      <c r="O195" s="224"/>
      <c r="P195" s="224"/>
      <c r="Q195" s="224"/>
      <c r="R195" s="225"/>
      <c r="S195" s="225"/>
      <c r="T195" s="225"/>
      <c r="U195" s="225"/>
      <c r="V195" s="225"/>
      <c r="W195" s="225"/>
      <c r="X195" s="225"/>
      <c r="Y195" s="225"/>
      <c r="Z195" s="214"/>
      <c r="AA195" s="214"/>
      <c r="AB195" s="214"/>
      <c r="AC195" s="214"/>
      <c r="AD195" s="214"/>
      <c r="AE195" s="214"/>
      <c r="AF195" s="214"/>
      <c r="AG195" s="214" t="s">
        <v>140</v>
      </c>
      <c r="AH195" s="214">
        <v>0</v>
      </c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214"/>
      <c r="AS195" s="214"/>
      <c r="AT195" s="214"/>
      <c r="AU195" s="214"/>
      <c r="AV195" s="214"/>
      <c r="AW195" s="214"/>
      <c r="AX195" s="214"/>
      <c r="AY195" s="214"/>
      <c r="AZ195" s="214"/>
      <c r="BA195" s="214"/>
      <c r="BB195" s="214"/>
      <c r="BC195" s="214"/>
      <c r="BD195" s="214"/>
      <c r="BE195" s="214"/>
      <c r="BF195" s="214"/>
      <c r="BG195" s="214"/>
      <c r="BH195" s="214"/>
    </row>
    <row r="196" spans="1:60" outlineLevel="2" x14ac:dyDescent="0.2">
      <c r="A196" s="221"/>
      <c r="B196" s="222"/>
      <c r="C196" s="256"/>
      <c r="D196" s="246"/>
      <c r="E196" s="246"/>
      <c r="F196" s="246"/>
      <c r="G196" s="246"/>
      <c r="H196" s="225"/>
      <c r="I196" s="225"/>
      <c r="J196" s="225"/>
      <c r="K196" s="225"/>
      <c r="L196" s="225"/>
      <c r="M196" s="225"/>
      <c r="N196" s="224"/>
      <c r="O196" s="224"/>
      <c r="P196" s="224"/>
      <c r="Q196" s="224"/>
      <c r="R196" s="225"/>
      <c r="S196" s="225"/>
      <c r="T196" s="225"/>
      <c r="U196" s="225"/>
      <c r="V196" s="225"/>
      <c r="W196" s="225"/>
      <c r="X196" s="225"/>
      <c r="Y196" s="225"/>
      <c r="Z196" s="214"/>
      <c r="AA196" s="214"/>
      <c r="AB196" s="214"/>
      <c r="AC196" s="214"/>
      <c r="AD196" s="214"/>
      <c r="AE196" s="214"/>
      <c r="AF196" s="214"/>
      <c r="AG196" s="214" t="s">
        <v>144</v>
      </c>
      <c r="AH196" s="214"/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214"/>
      <c r="AS196" s="214"/>
      <c r="AT196" s="214"/>
      <c r="AU196" s="214"/>
      <c r="AV196" s="214"/>
      <c r="AW196" s="214"/>
      <c r="AX196" s="214"/>
      <c r="AY196" s="214"/>
      <c r="AZ196" s="214"/>
      <c r="BA196" s="214"/>
      <c r="BB196" s="214"/>
      <c r="BC196" s="214"/>
      <c r="BD196" s="214"/>
      <c r="BE196" s="214"/>
      <c r="BF196" s="214"/>
      <c r="BG196" s="214"/>
      <c r="BH196" s="214"/>
    </row>
    <row r="197" spans="1:60" ht="22.5" outlineLevel="1" x14ac:dyDescent="0.2">
      <c r="A197" s="237">
        <v>40</v>
      </c>
      <c r="B197" s="238" t="s">
        <v>305</v>
      </c>
      <c r="C197" s="253" t="s">
        <v>306</v>
      </c>
      <c r="D197" s="239" t="s">
        <v>131</v>
      </c>
      <c r="E197" s="240">
        <v>24</v>
      </c>
      <c r="F197" s="241"/>
      <c r="G197" s="242">
        <f>ROUND(E197*F197,2)</f>
        <v>0</v>
      </c>
      <c r="H197" s="241"/>
      <c r="I197" s="242">
        <f>ROUND(E197*H197,2)</f>
        <v>0</v>
      </c>
      <c r="J197" s="241"/>
      <c r="K197" s="242">
        <f>ROUND(E197*J197,2)</f>
        <v>0</v>
      </c>
      <c r="L197" s="242">
        <v>21</v>
      </c>
      <c r="M197" s="242">
        <f>G197*(1+L197/100)</f>
        <v>0</v>
      </c>
      <c r="N197" s="240">
        <v>8.0999999999999996E-4</v>
      </c>
      <c r="O197" s="240">
        <f>ROUND(E197*N197,2)</f>
        <v>0.02</v>
      </c>
      <c r="P197" s="240">
        <v>0</v>
      </c>
      <c r="Q197" s="240">
        <f>ROUND(E197*P197,2)</f>
        <v>0</v>
      </c>
      <c r="R197" s="242" t="s">
        <v>303</v>
      </c>
      <c r="S197" s="242" t="s">
        <v>133</v>
      </c>
      <c r="T197" s="243" t="s">
        <v>133</v>
      </c>
      <c r="U197" s="225">
        <v>0.40699999999999997</v>
      </c>
      <c r="V197" s="225">
        <f>ROUND(E197*U197,2)</f>
        <v>9.77</v>
      </c>
      <c r="W197" s="225"/>
      <c r="X197" s="225" t="s">
        <v>134</v>
      </c>
      <c r="Y197" s="225" t="s">
        <v>135</v>
      </c>
      <c r="Z197" s="214"/>
      <c r="AA197" s="214"/>
      <c r="AB197" s="214"/>
      <c r="AC197" s="214"/>
      <c r="AD197" s="214"/>
      <c r="AE197" s="214"/>
      <c r="AF197" s="214"/>
      <c r="AG197" s="214" t="s">
        <v>182</v>
      </c>
      <c r="AH197" s="214"/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214"/>
      <c r="AS197" s="214"/>
      <c r="AT197" s="214"/>
      <c r="AU197" s="214"/>
      <c r="AV197" s="214"/>
      <c r="AW197" s="214"/>
      <c r="AX197" s="214"/>
      <c r="AY197" s="214"/>
      <c r="AZ197" s="214"/>
      <c r="BA197" s="214"/>
      <c r="BB197" s="214"/>
      <c r="BC197" s="214"/>
      <c r="BD197" s="214"/>
      <c r="BE197" s="214"/>
      <c r="BF197" s="214"/>
      <c r="BG197" s="214"/>
      <c r="BH197" s="214"/>
    </row>
    <row r="198" spans="1:60" outlineLevel="2" x14ac:dyDescent="0.2">
      <c r="A198" s="221"/>
      <c r="B198" s="222"/>
      <c r="C198" s="255" t="s">
        <v>307</v>
      </c>
      <c r="D198" s="227"/>
      <c r="E198" s="228">
        <v>24</v>
      </c>
      <c r="F198" s="225"/>
      <c r="G198" s="225"/>
      <c r="H198" s="225"/>
      <c r="I198" s="225"/>
      <c r="J198" s="225"/>
      <c r="K198" s="225"/>
      <c r="L198" s="225"/>
      <c r="M198" s="225"/>
      <c r="N198" s="224"/>
      <c r="O198" s="224"/>
      <c r="P198" s="224"/>
      <c r="Q198" s="224"/>
      <c r="R198" s="225"/>
      <c r="S198" s="225"/>
      <c r="T198" s="225"/>
      <c r="U198" s="225"/>
      <c r="V198" s="225"/>
      <c r="W198" s="225"/>
      <c r="X198" s="225"/>
      <c r="Y198" s="225"/>
      <c r="Z198" s="214"/>
      <c r="AA198" s="214"/>
      <c r="AB198" s="214"/>
      <c r="AC198" s="214"/>
      <c r="AD198" s="214"/>
      <c r="AE198" s="214"/>
      <c r="AF198" s="214"/>
      <c r="AG198" s="214" t="s">
        <v>140</v>
      </c>
      <c r="AH198" s="214">
        <v>5</v>
      </c>
      <c r="AI198" s="214"/>
      <c r="AJ198" s="214"/>
      <c r="AK198" s="214"/>
      <c r="AL198" s="214"/>
      <c r="AM198" s="214"/>
      <c r="AN198" s="214"/>
      <c r="AO198" s="214"/>
      <c r="AP198" s="214"/>
      <c r="AQ198" s="214"/>
      <c r="AR198" s="214"/>
      <c r="AS198" s="214"/>
      <c r="AT198" s="214"/>
      <c r="AU198" s="214"/>
      <c r="AV198" s="214"/>
      <c r="AW198" s="214"/>
      <c r="AX198" s="214"/>
      <c r="AY198" s="214"/>
      <c r="AZ198" s="214"/>
      <c r="BA198" s="214"/>
      <c r="BB198" s="214"/>
      <c r="BC198" s="214"/>
      <c r="BD198" s="214"/>
      <c r="BE198" s="214"/>
      <c r="BF198" s="214"/>
      <c r="BG198" s="214"/>
      <c r="BH198" s="214"/>
    </row>
    <row r="199" spans="1:60" outlineLevel="2" x14ac:dyDescent="0.2">
      <c r="A199" s="221"/>
      <c r="B199" s="222"/>
      <c r="C199" s="256"/>
      <c r="D199" s="246"/>
      <c r="E199" s="246"/>
      <c r="F199" s="246"/>
      <c r="G199" s="246"/>
      <c r="H199" s="225"/>
      <c r="I199" s="225"/>
      <c r="J199" s="225"/>
      <c r="K199" s="225"/>
      <c r="L199" s="225"/>
      <c r="M199" s="225"/>
      <c r="N199" s="224"/>
      <c r="O199" s="224"/>
      <c r="P199" s="224"/>
      <c r="Q199" s="224"/>
      <c r="R199" s="225"/>
      <c r="S199" s="225"/>
      <c r="T199" s="225"/>
      <c r="U199" s="225"/>
      <c r="V199" s="225"/>
      <c r="W199" s="225"/>
      <c r="X199" s="225"/>
      <c r="Y199" s="225"/>
      <c r="Z199" s="214"/>
      <c r="AA199" s="214"/>
      <c r="AB199" s="214"/>
      <c r="AC199" s="214"/>
      <c r="AD199" s="214"/>
      <c r="AE199" s="214"/>
      <c r="AF199" s="214"/>
      <c r="AG199" s="214" t="s">
        <v>144</v>
      </c>
      <c r="AH199" s="214"/>
      <c r="AI199" s="214"/>
      <c r="AJ199" s="214"/>
      <c r="AK199" s="214"/>
      <c r="AL199" s="214"/>
      <c r="AM199" s="214"/>
      <c r="AN199" s="214"/>
      <c r="AO199" s="214"/>
      <c r="AP199" s="214"/>
      <c r="AQ199" s="214"/>
      <c r="AR199" s="214"/>
      <c r="AS199" s="214"/>
      <c r="AT199" s="214"/>
      <c r="AU199" s="214"/>
      <c r="AV199" s="214"/>
      <c r="AW199" s="214"/>
      <c r="AX199" s="214"/>
      <c r="AY199" s="214"/>
      <c r="AZ199" s="214"/>
      <c r="BA199" s="214"/>
      <c r="BB199" s="214"/>
      <c r="BC199" s="214"/>
      <c r="BD199" s="214"/>
      <c r="BE199" s="214"/>
      <c r="BF199" s="214"/>
      <c r="BG199" s="214"/>
      <c r="BH199" s="214"/>
    </row>
    <row r="200" spans="1:60" ht="22.5" outlineLevel="1" x14ac:dyDescent="0.2">
      <c r="A200" s="237">
        <v>41</v>
      </c>
      <c r="B200" s="238" t="s">
        <v>308</v>
      </c>
      <c r="C200" s="253" t="s">
        <v>309</v>
      </c>
      <c r="D200" s="239" t="s">
        <v>131</v>
      </c>
      <c r="E200" s="240">
        <v>48.38</v>
      </c>
      <c r="F200" s="241"/>
      <c r="G200" s="242">
        <f>ROUND(E200*F200,2)</f>
        <v>0</v>
      </c>
      <c r="H200" s="241"/>
      <c r="I200" s="242">
        <f>ROUND(E200*H200,2)</f>
        <v>0</v>
      </c>
      <c r="J200" s="241"/>
      <c r="K200" s="242">
        <f>ROUND(E200*J200,2)</f>
        <v>0</v>
      </c>
      <c r="L200" s="242">
        <v>21</v>
      </c>
      <c r="M200" s="242">
        <f>G200*(1+L200/100)</f>
        <v>0</v>
      </c>
      <c r="N200" s="240">
        <v>3.1E-4</v>
      </c>
      <c r="O200" s="240">
        <f>ROUND(E200*N200,2)</f>
        <v>0.01</v>
      </c>
      <c r="P200" s="240">
        <v>0</v>
      </c>
      <c r="Q200" s="240">
        <f>ROUND(E200*P200,2)</f>
        <v>0</v>
      </c>
      <c r="R200" s="242" t="s">
        <v>303</v>
      </c>
      <c r="S200" s="242" t="s">
        <v>133</v>
      </c>
      <c r="T200" s="243" t="s">
        <v>133</v>
      </c>
      <c r="U200" s="225">
        <v>0.41</v>
      </c>
      <c r="V200" s="225">
        <f>ROUND(E200*U200,2)</f>
        <v>19.84</v>
      </c>
      <c r="W200" s="225"/>
      <c r="X200" s="225" t="s">
        <v>134</v>
      </c>
      <c r="Y200" s="225" t="s">
        <v>135</v>
      </c>
      <c r="Z200" s="214"/>
      <c r="AA200" s="214"/>
      <c r="AB200" s="214"/>
      <c r="AC200" s="214"/>
      <c r="AD200" s="214"/>
      <c r="AE200" s="214"/>
      <c r="AF200" s="214"/>
      <c r="AG200" s="214" t="s">
        <v>182</v>
      </c>
      <c r="AH200" s="214"/>
      <c r="AI200" s="214"/>
      <c r="AJ200" s="214"/>
      <c r="AK200" s="214"/>
      <c r="AL200" s="214"/>
      <c r="AM200" s="214"/>
      <c r="AN200" s="214"/>
      <c r="AO200" s="214"/>
      <c r="AP200" s="214"/>
      <c r="AQ200" s="214"/>
      <c r="AR200" s="214"/>
      <c r="AS200" s="214"/>
      <c r="AT200" s="214"/>
      <c r="AU200" s="214"/>
      <c r="AV200" s="214"/>
      <c r="AW200" s="214"/>
      <c r="AX200" s="214"/>
      <c r="AY200" s="214"/>
      <c r="AZ200" s="214"/>
      <c r="BA200" s="214"/>
      <c r="BB200" s="214"/>
      <c r="BC200" s="214"/>
      <c r="BD200" s="214"/>
      <c r="BE200" s="214"/>
      <c r="BF200" s="214"/>
      <c r="BG200" s="214"/>
      <c r="BH200" s="214"/>
    </row>
    <row r="201" spans="1:60" outlineLevel="2" x14ac:dyDescent="0.2">
      <c r="A201" s="221"/>
      <c r="B201" s="222"/>
      <c r="C201" s="255" t="s">
        <v>230</v>
      </c>
      <c r="D201" s="227"/>
      <c r="E201" s="228"/>
      <c r="F201" s="225"/>
      <c r="G201" s="225"/>
      <c r="H201" s="225"/>
      <c r="I201" s="225"/>
      <c r="J201" s="225"/>
      <c r="K201" s="225"/>
      <c r="L201" s="225"/>
      <c r="M201" s="225"/>
      <c r="N201" s="224"/>
      <c r="O201" s="224"/>
      <c r="P201" s="224"/>
      <c r="Q201" s="224"/>
      <c r="R201" s="225"/>
      <c r="S201" s="225"/>
      <c r="T201" s="225"/>
      <c r="U201" s="225"/>
      <c r="V201" s="225"/>
      <c r="W201" s="225"/>
      <c r="X201" s="225"/>
      <c r="Y201" s="225"/>
      <c r="Z201" s="214"/>
      <c r="AA201" s="214"/>
      <c r="AB201" s="214"/>
      <c r="AC201" s="214"/>
      <c r="AD201" s="214"/>
      <c r="AE201" s="214"/>
      <c r="AF201" s="214"/>
      <c r="AG201" s="214" t="s">
        <v>140</v>
      </c>
      <c r="AH201" s="214">
        <v>0</v>
      </c>
      <c r="AI201" s="214"/>
      <c r="AJ201" s="214"/>
      <c r="AK201" s="214"/>
      <c r="AL201" s="214"/>
      <c r="AM201" s="214"/>
      <c r="AN201" s="214"/>
      <c r="AO201" s="214"/>
      <c r="AP201" s="214"/>
      <c r="AQ201" s="214"/>
      <c r="AR201" s="214"/>
      <c r="AS201" s="214"/>
      <c r="AT201" s="214"/>
      <c r="AU201" s="214"/>
      <c r="AV201" s="214"/>
      <c r="AW201" s="214"/>
      <c r="AX201" s="214"/>
      <c r="AY201" s="214"/>
      <c r="AZ201" s="214"/>
      <c r="BA201" s="214"/>
      <c r="BB201" s="214"/>
      <c r="BC201" s="214"/>
      <c r="BD201" s="214"/>
      <c r="BE201" s="214"/>
      <c r="BF201" s="214"/>
      <c r="BG201" s="214"/>
      <c r="BH201" s="214"/>
    </row>
    <row r="202" spans="1:60" outlineLevel="3" x14ac:dyDescent="0.2">
      <c r="A202" s="221"/>
      <c r="B202" s="222"/>
      <c r="C202" s="255" t="s">
        <v>310</v>
      </c>
      <c r="D202" s="227"/>
      <c r="E202" s="228">
        <v>4.51</v>
      </c>
      <c r="F202" s="225"/>
      <c r="G202" s="225"/>
      <c r="H202" s="225"/>
      <c r="I202" s="225"/>
      <c r="J202" s="225"/>
      <c r="K202" s="225"/>
      <c r="L202" s="225"/>
      <c r="M202" s="225"/>
      <c r="N202" s="224"/>
      <c r="O202" s="224"/>
      <c r="P202" s="224"/>
      <c r="Q202" s="224"/>
      <c r="R202" s="225"/>
      <c r="S202" s="225"/>
      <c r="T202" s="225"/>
      <c r="U202" s="225"/>
      <c r="V202" s="225"/>
      <c r="W202" s="225"/>
      <c r="X202" s="225"/>
      <c r="Y202" s="225"/>
      <c r="Z202" s="214"/>
      <c r="AA202" s="214"/>
      <c r="AB202" s="214"/>
      <c r="AC202" s="214"/>
      <c r="AD202" s="214"/>
      <c r="AE202" s="214"/>
      <c r="AF202" s="214"/>
      <c r="AG202" s="214" t="s">
        <v>140</v>
      </c>
      <c r="AH202" s="214">
        <v>0</v>
      </c>
      <c r="AI202" s="214"/>
      <c r="AJ202" s="214"/>
      <c r="AK202" s="214"/>
      <c r="AL202" s="214"/>
      <c r="AM202" s="214"/>
      <c r="AN202" s="214"/>
      <c r="AO202" s="214"/>
      <c r="AP202" s="214"/>
      <c r="AQ202" s="214"/>
      <c r="AR202" s="214"/>
      <c r="AS202" s="214"/>
      <c r="AT202" s="214"/>
      <c r="AU202" s="214"/>
      <c r="AV202" s="214"/>
      <c r="AW202" s="214"/>
      <c r="AX202" s="214"/>
      <c r="AY202" s="214"/>
      <c r="AZ202" s="214"/>
      <c r="BA202" s="214"/>
      <c r="BB202" s="214"/>
      <c r="BC202" s="214"/>
      <c r="BD202" s="214"/>
      <c r="BE202" s="214"/>
      <c r="BF202" s="214"/>
      <c r="BG202" s="214"/>
      <c r="BH202" s="214"/>
    </row>
    <row r="203" spans="1:60" outlineLevel="3" x14ac:dyDescent="0.2">
      <c r="A203" s="221"/>
      <c r="B203" s="222"/>
      <c r="C203" s="255" t="s">
        <v>232</v>
      </c>
      <c r="D203" s="227"/>
      <c r="E203" s="228"/>
      <c r="F203" s="225"/>
      <c r="G203" s="225"/>
      <c r="H203" s="225"/>
      <c r="I203" s="225"/>
      <c r="J203" s="225"/>
      <c r="K203" s="225"/>
      <c r="L203" s="225"/>
      <c r="M203" s="225"/>
      <c r="N203" s="224"/>
      <c r="O203" s="224"/>
      <c r="P203" s="224"/>
      <c r="Q203" s="224"/>
      <c r="R203" s="225"/>
      <c r="S203" s="225"/>
      <c r="T203" s="225"/>
      <c r="U203" s="225"/>
      <c r="V203" s="225"/>
      <c r="W203" s="225"/>
      <c r="X203" s="225"/>
      <c r="Y203" s="225"/>
      <c r="Z203" s="214"/>
      <c r="AA203" s="214"/>
      <c r="AB203" s="214"/>
      <c r="AC203" s="214"/>
      <c r="AD203" s="214"/>
      <c r="AE203" s="214"/>
      <c r="AF203" s="214"/>
      <c r="AG203" s="214" t="s">
        <v>140</v>
      </c>
      <c r="AH203" s="214">
        <v>0</v>
      </c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214"/>
      <c r="AS203" s="214"/>
      <c r="AT203" s="214"/>
      <c r="AU203" s="214"/>
      <c r="AV203" s="214"/>
      <c r="AW203" s="214"/>
      <c r="AX203" s="214"/>
      <c r="AY203" s="214"/>
      <c r="AZ203" s="214"/>
      <c r="BA203" s="214"/>
      <c r="BB203" s="214"/>
      <c r="BC203" s="214"/>
      <c r="BD203" s="214"/>
      <c r="BE203" s="214"/>
      <c r="BF203" s="214"/>
      <c r="BG203" s="214"/>
      <c r="BH203" s="214"/>
    </row>
    <row r="204" spans="1:60" outlineLevel="3" x14ac:dyDescent="0.2">
      <c r="A204" s="221"/>
      <c r="B204" s="222"/>
      <c r="C204" s="255" t="s">
        <v>311</v>
      </c>
      <c r="D204" s="227"/>
      <c r="E204" s="228">
        <v>8.1999999999999993</v>
      </c>
      <c r="F204" s="225"/>
      <c r="G204" s="225"/>
      <c r="H204" s="225"/>
      <c r="I204" s="225"/>
      <c r="J204" s="225"/>
      <c r="K204" s="225"/>
      <c r="L204" s="225"/>
      <c r="M204" s="225"/>
      <c r="N204" s="224"/>
      <c r="O204" s="224"/>
      <c r="P204" s="224"/>
      <c r="Q204" s="224"/>
      <c r="R204" s="225"/>
      <c r="S204" s="225"/>
      <c r="T204" s="225"/>
      <c r="U204" s="225"/>
      <c r="V204" s="225"/>
      <c r="W204" s="225"/>
      <c r="X204" s="225"/>
      <c r="Y204" s="225"/>
      <c r="Z204" s="214"/>
      <c r="AA204" s="214"/>
      <c r="AB204" s="214"/>
      <c r="AC204" s="214"/>
      <c r="AD204" s="214"/>
      <c r="AE204" s="214"/>
      <c r="AF204" s="214"/>
      <c r="AG204" s="214" t="s">
        <v>140</v>
      </c>
      <c r="AH204" s="214">
        <v>0</v>
      </c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4"/>
      <c r="AT204" s="214"/>
      <c r="AU204" s="214"/>
      <c r="AV204" s="214"/>
      <c r="AW204" s="214"/>
      <c r="AX204" s="214"/>
      <c r="AY204" s="214"/>
      <c r="AZ204" s="214"/>
      <c r="BA204" s="214"/>
      <c r="BB204" s="214"/>
      <c r="BC204" s="214"/>
      <c r="BD204" s="214"/>
      <c r="BE204" s="214"/>
      <c r="BF204" s="214"/>
      <c r="BG204" s="214"/>
      <c r="BH204" s="214"/>
    </row>
    <row r="205" spans="1:60" outlineLevel="3" x14ac:dyDescent="0.2">
      <c r="A205" s="221"/>
      <c r="B205" s="222"/>
      <c r="C205" s="255" t="s">
        <v>234</v>
      </c>
      <c r="D205" s="227"/>
      <c r="E205" s="228"/>
      <c r="F205" s="225"/>
      <c r="G205" s="225"/>
      <c r="H205" s="225"/>
      <c r="I205" s="225"/>
      <c r="J205" s="225"/>
      <c r="K205" s="225"/>
      <c r="L205" s="225"/>
      <c r="M205" s="225"/>
      <c r="N205" s="224"/>
      <c r="O205" s="224"/>
      <c r="P205" s="224"/>
      <c r="Q205" s="224"/>
      <c r="R205" s="225"/>
      <c r="S205" s="225"/>
      <c r="T205" s="225"/>
      <c r="U205" s="225"/>
      <c r="V205" s="225"/>
      <c r="W205" s="225"/>
      <c r="X205" s="225"/>
      <c r="Y205" s="225"/>
      <c r="Z205" s="214"/>
      <c r="AA205" s="214"/>
      <c r="AB205" s="214"/>
      <c r="AC205" s="214"/>
      <c r="AD205" s="214"/>
      <c r="AE205" s="214"/>
      <c r="AF205" s="214"/>
      <c r="AG205" s="214" t="s">
        <v>140</v>
      </c>
      <c r="AH205" s="214">
        <v>0</v>
      </c>
      <c r="AI205" s="214"/>
      <c r="AJ205" s="214"/>
      <c r="AK205" s="214"/>
      <c r="AL205" s="214"/>
      <c r="AM205" s="214"/>
      <c r="AN205" s="214"/>
      <c r="AO205" s="214"/>
      <c r="AP205" s="214"/>
      <c r="AQ205" s="214"/>
      <c r="AR205" s="214"/>
      <c r="AS205" s="214"/>
      <c r="AT205" s="214"/>
      <c r="AU205" s="214"/>
      <c r="AV205" s="214"/>
      <c r="AW205" s="214"/>
      <c r="AX205" s="214"/>
      <c r="AY205" s="214"/>
      <c r="AZ205" s="214"/>
      <c r="BA205" s="214"/>
      <c r="BB205" s="214"/>
      <c r="BC205" s="214"/>
      <c r="BD205" s="214"/>
      <c r="BE205" s="214"/>
      <c r="BF205" s="214"/>
      <c r="BG205" s="214"/>
      <c r="BH205" s="214"/>
    </row>
    <row r="206" spans="1:60" outlineLevel="3" x14ac:dyDescent="0.2">
      <c r="A206" s="221"/>
      <c r="B206" s="222"/>
      <c r="C206" s="255" t="s">
        <v>312</v>
      </c>
      <c r="D206" s="227"/>
      <c r="E206" s="228">
        <v>22.55</v>
      </c>
      <c r="F206" s="225"/>
      <c r="G206" s="225"/>
      <c r="H206" s="225"/>
      <c r="I206" s="225"/>
      <c r="J206" s="225"/>
      <c r="K206" s="225"/>
      <c r="L206" s="225"/>
      <c r="M206" s="225"/>
      <c r="N206" s="224"/>
      <c r="O206" s="224"/>
      <c r="P206" s="224"/>
      <c r="Q206" s="224"/>
      <c r="R206" s="225"/>
      <c r="S206" s="225"/>
      <c r="T206" s="225"/>
      <c r="U206" s="225"/>
      <c r="V206" s="225"/>
      <c r="W206" s="225"/>
      <c r="X206" s="225"/>
      <c r="Y206" s="225"/>
      <c r="Z206" s="214"/>
      <c r="AA206" s="214"/>
      <c r="AB206" s="214"/>
      <c r="AC206" s="214"/>
      <c r="AD206" s="214"/>
      <c r="AE206" s="214"/>
      <c r="AF206" s="214"/>
      <c r="AG206" s="214" t="s">
        <v>140</v>
      </c>
      <c r="AH206" s="214">
        <v>0</v>
      </c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14"/>
      <c r="BB206" s="214"/>
      <c r="BC206" s="214"/>
      <c r="BD206" s="214"/>
      <c r="BE206" s="214"/>
      <c r="BF206" s="214"/>
      <c r="BG206" s="214"/>
      <c r="BH206" s="214"/>
    </row>
    <row r="207" spans="1:60" outlineLevel="3" x14ac:dyDescent="0.2">
      <c r="A207" s="221"/>
      <c r="B207" s="222"/>
      <c r="C207" s="255" t="s">
        <v>313</v>
      </c>
      <c r="D207" s="227"/>
      <c r="E207" s="228">
        <v>4.0999999999999996</v>
      </c>
      <c r="F207" s="225"/>
      <c r="G207" s="225"/>
      <c r="H207" s="225"/>
      <c r="I207" s="225"/>
      <c r="J207" s="225"/>
      <c r="K207" s="225"/>
      <c r="L207" s="225"/>
      <c r="M207" s="225"/>
      <c r="N207" s="224"/>
      <c r="O207" s="224"/>
      <c r="P207" s="224"/>
      <c r="Q207" s="224"/>
      <c r="R207" s="225"/>
      <c r="S207" s="225"/>
      <c r="T207" s="225"/>
      <c r="U207" s="225"/>
      <c r="V207" s="225"/>
      <c r="W207" s="225"/>
      <c r="X207" s="225"/>
      <c r="Y207" s="225"/>
      <c r="Z207" s="214"/>
      <c r="AA207" s="214"/>
      <c r="AB207" s="214"/>
      <c r="AC207" s="214"/>
      <c r="AD207" s="214"/>
      <c r="AE207" s="214"/>
      <c r="AF207" s="214"/>
      <c r="AG207" s="214" t="s">
        <v>140</v>
      </c>
      <c r="AH207" s="214">
        <v>0</v>
      </c>
      <c r="AI207" s="214"/>
      <c r="AJ207" s="214"/>
      <c r="AK207" s="214"/>
      <c r="AL207" s="214"/>
      <c r="AM207" s="214"/>
      <c r="AN207" s="214"/>
      <c r="AO207" s="214"/>
      <c r="AP207" s="214"/>
      <c r="AQ207" s="214"/>
      <c r="AR207" s="214"/>
      <c r="AS207" s="214"/>
      <c r="AT207" s="214"/>
      <c r="AU207" s="214"/>
      <c r="AV207" s="214"/>
      <c r="AW207" s="214"/>
      <c r="AX207" s="214"/>
      <c r="AY207" s="214"/>
      <c r="AZ207" s="214"/>
      <c r="BA207" s="214"/>
      <c r="BB207" s="214"/>
      <c r="BC207" s="214"/>
      <c r="BD207" s="214"/>
      <c r="BE207" s="214"/>
      <c r="BF207" s="214"/>
      <c r="BG207" s="214"/>
      <c r="BH207" s="214"/>
    </row>
    <row r="208" spans="1:60" outlineLevel="3" x14ac:dyDescent="0.2">
      <c r="A208" s="221"/>
      <c r="B208" s="222"/>
      <c r="C208" s="255" t="s">
        <v>237</v>
      </c>
      <c r="D208" s="227"/>
      <c r="E208" s="228"/>
      <c r="F208" s="225"/>
      <c r="G208" s="225"/>
      <c r="H208" s="225"/>
      <c r="I208" s="225"/>
      <c r="J208" s="225"/>
      <c r="K208" s="225"/>
      <c r="L208" s="225"/>
      <c r="M208" s="225"/>
      <c r="N208" s="224"/>
      <c r="O208" s="224"/>
      <c r="P208" s="224"/>
      <c r="Q208" s="224"/>
      <c r="R208" s="225"/>
      <c r="S208" s="225"/>
      <c r="T208" s="225"/>
      <c r="U208" s="225"/>
      <c r="V208" s="225"/>
      <c r="W208" s="225"/>
      <c r="X208" s="225"/>
      <c r="Y208" s="225"/>
      <c r="Z208" s="214"/>
      <c r="AA208" s="214"/>
      <c r="AB208" s="214"/>
      <c r="AC208" s="214"/>
      <c r="AD208" s="214"/>
      <c r="AE208" s="214"/>
      <c r="AF208" s="214"/>
      <c r="AG208" s="214" t="s">
        <v>140</v>
      </c>
      <c r="AH208" s="214">
        <v>0</v>
      </c>
      <c r="AI208" s="214"/>
      <c r="AJ208" s="214"/>
      <c r="AK208" s="214"/>
      <c r="AL208" s="214"/>
      <c r="AM208" s="214"/>
      <c r="AN208" s="214"/>
      <c r="AO208" s="214"/>
      <c r="AP208" s="214"/>
      <c r="AQ208" s="214"/>
      <c r="AR208" s="214"/>
      <c r="AS208" s="214"/>
      <c r="AT208" s="214"/>
      <c r="AU208" s="214"/>
      <c r="AV208" s="214"/>
      <c r="AW208" s="214"/>
      <c r="AX208" s="214"/>
      <c r="AY208" s="214"/>
      <c r="AZ208" s="214"/>
      <c r="BA208" s="214"/>
      <c r="BB208" s="214"/>
      <c r="BC208" s="214"/>
      <c r="BD208" s="214"/>
      <c r="BE208" s="214"/>
      <c r="BF208" s="214"/>
      <c r="BG208" s="214"/>
      <c r="BH208" s="214"/>
    </row>
    <row r="209" spans="1:60" outlineLevel="3" x14ac:dyDescent="0.2">
      <c r="A209" s="221"/>
      <c r="B209" s="222"/>
      <c r="C209" s="255" t="s">
        <v>310</v>
      </c>
      <c r="D209" s="227"/>
      <c r="E209" s="228">
        <v>4.51</v>
      </c>
      <c r="F209" s="225"/>
      <c r="G209" s="225"/>
      <c r="H209" s="225"/>
      <c r="I209" s="225"/>
      <c r="J209" s="225"/>
      <c r="K209" s="225"/>
      <c r="L209" s="225"/>
      <c r="M209" s="225"/>
      <c r="N209" s="224"/>
      <c r="O209" s="224"/>
      <c r="P209" s="224"/>
      <c r="Q209" s="224"/>
      <c r="R209" s="225"/>
      <c r="S209" s="225"/>
      <c r="T209" s="225"/>
      <c r="U209" s="225"/>
      <c r="V209" s="225"/>
      <c r="W209" s="225"/>
      <c r="X209" s="225"/>
      <c r="Y209" s="225"/>
      <c r="Z209" s="214"/>
      <c r="AA209" s="214"/>
      <c r="AB209" s="214"/>
      <c r="AC209" s="214"/>
      <c r="AD209" s="214"/>
      <c r="AE209" s="214"/>
      <c r="AF209" s="214"/>
      <c r="AG209" s="214" t="s">
        <v>140</v>
      </c>
      <c r="AH209" s="214">
        <v>0</v>
      </c>
      <c r="AI209" s="214"/>
      <c r="AJ209" s="214"/>
      <c r="AK209" s="214"/>
      <c r="AL209" s="214"/>
      <c r="AM209" s="214"/>
      <c r="AN209" s="214"/>
      <c r="AO209" s="214"/>
      <c r="AP209" s="214"/>
      <c r="AQ209" s="214"/>
      <c r="AR209" s="214"/>
      <c r="AS209" s="214"/>
      <c r="AT209" s="214"/>
      <c r="AU209" s="214"/>
      <c r="AV209" s="214"/>
      <c r="AW209" s="214"/>
      <c r="AX209" s="214"/>
      <c r="AY209" s="214"/>
      <c r="AZ209" s="214"/>
      <c r="BA209" s="214"/>
      <c r="BB209" s="214"/>
      <c r="BC209" s="214"/>
      <c r="BD209" s="214"/>
      <c r="BE209" s="214"/>
      <c r="BF209" s="214"/>
      <c r="BG209" s="214"/>
      <c r="BH209" s="214"/>
    </row>
    <row r="210" spans="1:60" outlineLevel="3" x14ac:dyDescent="0.2">
      <c r="A210" s="221"/>
      <c r="B210" s="222"/>
      <c r="C210" s="255" t="s">
        <v>238</v>
      </c>
      <c r="D210" s="227"/>
      <c r="E210" s="228"/>
      <c r="F210" s="225"/>
      <c r="G210" s="225"/>
      <c r="H210" s="225"/>
      <c r="I210" s="225"/>
      <c r="J210" s="225"/>
      <c r="K210" s="225"/>
      <c r="L210" s="225"/>
      <c r="M210" s="225"/>
      <c r="N210" s="224"/>
      <c r="O210" s="224"/>
      <c r="P210" s="224"/>
      <c r="Q210" s="224"/>
      <c r="R210" s="225"/>
      <c r="S210" s="225"/>
      <c r="T210" s="225"/>
      <c r="U210" s="225"/>
      <c r="V210" s="225"/>
      <c r="W210" s="225"/>
      <c r="X210" s="225"/>
      <c r="Y210" s="225"/>
      <c r="Z210" s="214"/>
      <c r="AA210" s="214"/>
      <c r="AB210" s="214"/>
      <c r="AC210" s="214"/>
      <c r="AD210" s="214"/>
      <c r="AE210" s="214"/>
      <c r="AF210" s="214"/>
      <c r="AG210" s="214" t="s">
        <v>140</v>
      </c>
      <c r="AH210" s="214">
        <v>0</v>
      </c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  <c r="BG210" s="214"/>
      <c r="BH210" s="214"/>
    </row>
    <row r="211" spans="1:60" outlineLevel="3" x14ac:dyDescent="0.2">
      <c r="A211" s="221"/>
      <c r="B211" s="222"/>
      <c r="C211" s="255" t="s">
        <v>310</v>
      </c>
      <c r="D211" s="227"/>
      <c r="E211" s="228">
        <v>4.51</v>
      </c>
      <c r="F211" s="225"/>
      <c r="G211" s="225"/>
      <c r="H211" s="225"/>
      <c r="I211" s="225"/>
      <c r="J211" s="225"/>
      <c r="K211" s="225"/>
      <c r="L211" s="225"/>
      <c r="M211" s="225"/>
      <c r="N211" s="224"/>
      <c r="O211" s="224"/>
      <c r="P211" s="224"/>
      <c r="Q211" s="224"/>
      <c r="R211" s="225"/>
      <c r="S211" s="225"/>
      <c r="T211" s="225"/>
      <c r="U211" s="225"/>
      <c r="V211" s="225"/>
      <c r="W211" s="225"/>
      <c r="X211" s="225"/>
      <c r="Y211" s="225"/>
      <c r="Z211" s="214"/>
      <c r="AA211" s="214"/>
      <c r="AB211" s="214"/>
      <c r="AC211" s="214"/>
      <c r="AD211" s="214"/>
      <c r="AE211" s="214"/>
      <c r="AF211" s="214"/>
      <c r="AG211" s="214" t="s">
        <v>140</v>
      </c>
      <c r="AH211" s="214">
        <v>0</v>
      </c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  <c r="BG211" s="214"/>
      <c r="BH211" s="214"/>
    </row>
    <row r="212" spans="1:60" outlineLevel="2" x14ac:dyDescent="0.2">
      <c r="A212" s="221"/>
      <c r="B212" s="222"/>
      <c r="C212" s="256"/>
      <c r="D212" s="246"/>
      <c r="E212" s="246"/>
      <c r="F212" s="246"/>
      <c r="G212" s="246"/>
      <c r="H212" s="225"/>
      <c r="I212" s="225"/>
      <c r="J212" s="225"/>
      <c r="K212" s="225"/>
      <c r="L212" s="225"/>
      <c r="M212" s="225"/>
      <c r="N212" s="224"/>
      <c r="O212" s="224"/>
      <c r="P212" s="224"/>
      <c r="Q212" s="224"/>
      <c r="R212" s="225"/>
      <c r="S212" s="225"/>
      <c r="T212" s="225"/>
      <c r="U212" s="225"/>
      <c r="V212" s="225"/>
      <c r="W212" s="225"/>
      <c r="X212" s="225"/>
      <c r="Y212" s="225"/>
      <c r="Z212" s="214"/>
      <c r="AA212" s="214"/>
      <c r="AB212" s="214"/>
      <c r="AC212" s="214"/>
      <c r="AD212" s="214"/>
      <c r="AE212" s="214"/>
      <c r="AF212" s="214"/>
      <c r="AG212" s="214" t="s">
        <v>144</v>
      </c>
      <c r="AH212" s="214"/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14"/>
      <c r="BB212" s="214"/>
      <c r="BC212" s="214"/>
      <c r="BD212" s="214"/>
      <c r="BE212" s="214"/>
      <c r="BF212" s="214"/>
      <c r="BG212" s="214"/>
      <c r="BH212" s="214"/>
    </row>
    <row r="213" spans="1:60" ht="22.5" outlineLevel="1" x14ac:dyDescent="0.2">
      <c r="A213" s="237">
        <v>42</v>
      </c>
      <c r="B213" s="238" t="s">
        <v>314</v>
      </c>
      <c r="C213" s="253" t="s">
        <v>315</v>
      </c>
      <c r="D213" s="239" t="s">
        <v>131</v>
      </c>
      <c r="E213" s="240">
        <v>48.38</v>
      </c>
      <c r="F213" s="241"/>
      <c r="G213" s="242">
        <f>ROUND(E213*F213,2)</f>
        <v>0</v>
      </c>
      <c r="H213" s="241"/>
      <c r="I213" s="242">
        <f>ROUND(E213*H213,2)</f>
        <v>0</v>
      </c>
      <c r="J213" s="241"/>
      <c r="K213" s="242">
        <f>ROUND(E213*J213,2)</f>
        <v>0</v>
      </c>
      <c r="L213" s="242">
        <v>21</v>
      </c>
      <c r="M213" s="242">
        <f>G213*(1+L213/100)</f>
        <v>0</v>
      </c>
      <c r="N213" s="240">
        <v>4.6999999999999999E-4</v>
      </c>
      <c r="O213" s="240">
        <f>ROUND(E213*N213,2)</f>
        <v>0.02</v>
      </c>
      <c r="P213" s="240">
        <v>0</v>
      </c>
      <c r="Q213" s="240">
        <f>ROUND(E213*P213,2)</f>
        <v>0</v>
      </c>
      <c r="R213" s="242" t="s">
        <v>303</v>
      </c>
      <c r="S213" s="242" t="s">
        <v>133</v>
      </c>
      <c r="T213" s="243" t="s">
        <v>133</v>
      </c>
      <c r="U213" s="225">
        <v>0.51</v>
      </c>
      <c r="V213" s="225">
        <f>ROUND(E213*U213,2)</f>
        <v>24.67</v>
      </c>
      <c r="W213" s="225"/>
      <c r="X213" s="225" t="s">
        <v>134</v>
      </c>
      <c r="Y213" s="225" t="s">
        <v>135</v>
      </c>
      <c r="Z213" s="214"/>
      <c r="AA213" s="214"/>
      <c r="AB213" s="214"/>
      <c r="AC213" s="214"/>
      <c r="AD213" s="214"/>
      <c r="AE213" s="214"/>
      <c r="AF213" s="214"/>
      <c r="AG213" s="214" t="s">
        <v>182</v>
      </c>
      <c r="AH213" s="214"/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4"/>
      <c r="AT213" s="214"/>
      <c r="AU213" s="214"/>
      <c r="AV213" s="214"/>
      <c r="AW213" s="214"/>
      <c r="AX213" s="214"/>
      <c r="AY213" s="214"/>
      <c r="AZ213" s="214"/>
      <c r="BA213" s="214"/>
      <c r="BB213" s="214"/>
      <c r="BC213" s="214"/>
      <c r="BD213" s="214"/>
      <c r="BE213" s="214"/>
      <c r="BF213" s="214"/>
      <c r="BG213" s="214"/>
      <c r="BH213" s="214"/>
    </row>
    <row r="214" spans="1:60" outlineLevel="2" x14ac:dyDescent="0.2">
      <c r="A214" s="221"/>
      <c r="B214" s="222"/>
      <c r="C214" s="258" t="s">
        <v>316</v>
      </c>
      <c r="D214" s="249"/>
      <c r="E214" s="249"/>
      <c r="F214" s="249"/>
      <c r="G214" s="249"/>
      <c r="H214" s="225"/>
      <c r="I214" s="225"/>
      <c r="J214" s="225"/>
      <c r="K214" s="225"/>
      <c r="L214" s="225"/>
      <c r="M214" s="225"/>
      <c r="N214" s="224"/>
      <c r="O214" s="224"/>
      <c r="P214" s="224"/>
      <c r="Q214" s="224"/>
      <c r="R214" s="225"/>
      <c r="S214" s="225"/>
      <c r="T214" s="225"/>
      <c r="U214" s="225"/>
      <c r="V214" s="225"/>
      <c r="W214" s="225"/>
      <c r="X214" s="225"/>
      <c r="Y214" s="225"/>
      <c r="Z214" s="214"/>
      <c r="AA214" s="214"/>
      <c r="AB214" s="214"/>
      <c r="AC214" s="214"/>
      <c r="AD214" s="214"/>
      <c r="AE214" s="214"/>
      <c r="AF214" s="214"/>
      <c r="AG214" s="214" t="s">
        <v>189</v>
      </c>
      <c r="AH214" s="214"/>
      <c r="AI214" s="214"/>
      <c r="AJ214" s="214"/>
      <c r="AK214" s="214"/>
      <c r="AL214" s="214"/>
      <c r="AM214" s="214"/>
      <c r="AN214" s="214"/>
      <c r="AO214" s="214"/>
      <c r="AP214" s="214"/>
      <c r="AQ214" s="214"/>
      <c r="AR214" s="214"/>
      <c r="AS214" s="214"/>
      <c r="AT214" s="214"/>
      <c r="AU214" s="214"/>
      <c r="AV214" s="214"/>
      <c r="AW214" s="214"/>
      <c r="AX214" s="214"/>
      <c r="AY214" s="214"/>
      <c r="AZ214" s="214"/>
      <c r="BA214" s="214"/>
      <c r="BB214" s="214"/>
      <c r="BC214" s="214"/>
      <c r="BD214" s="214"/>
      <c r="BE214" s="214"/>
      <c r="BF214" s="214"/>
      <c r="BG214" s="214"/>
      <c r="BH214" s="214"/>
    </row>
    <row r="215" spans="1:60" outlineLevel="2" x14ac:dyDescent="0.2">
      <c r="A215" s="221"/>
      <c r="B215" s="222"/>
      <c r="C215" s="255" t="s">
        <v>317</v>
      </c>
      <c r="D215" s="227"/>
      <c r="E215" s="228"/>
      <c r="F215" s="225"/>
      <c r="G215" s="225"/>
      <c r="H215" s="225"/>
      <c r="I215" s="225"/>
      <c r="J215" s="225"/>
      <c r="K215" s="225"/>
      <c r="L215" s="225"/>
      <c r="M215" s="225"/>
      <c r="N215" s="224"/>
      <c r="O215" s="224"/>
      <c r="P215" s="224"/>
      <c r="Q215" s="224"/>
      <c r="R215" s="225"/>
      <c r="S215" s="225"/>
      <c r="T215" s="225"/>
      <c r="U215" s="225"/>
      <c r="V215" s="225"/>
      <c r="W215" s="225"/>
      <c r="X215" s="225"/>
      <c r="Y215" s="225"/>
      <c r="Z215" s="214"/>
      <c r="AA215" s="214"/>
      <c r="AB215" s="214"/>
      <c r="AC215" s="214"/>
      <c r="AD215" s="214"/>
      <c r="AE215" s="214"/>
      <c r="AF215" s="214"/>
      <c r="AG215" s="214" t="s">
        <v>140</v>
      </c>
      <c r="AH215" s="214">
        <v>0</v>
      </c>
      <c r="AI215" s="214"/>
      <c r="AJ215" s="214"/>
      <c r="AK215" s="214"/>
      <c r="AL215" s="214"/>
      <c r="AM215" s="214"/>
      <c r="AN215" s="214"/>
      <c r="AO215" s="214"/>
      <c r="AP215" s="214"/>
      <c r="AQ215" s="214"/>
      <c r="AR215" s="214"/>
      <c r="AS215" s="214"/>
      <c r="AT215" s="214"/>
      <c r="AU215" s="214"/>
      <c r="AV215" s="214"/>
      <c r="AW215" s="214"/>
      <c r="AX215" s="214"/>
      <c r="AY215" s="214"/>
      <c r="AZ215" s="214"/>
      <c r="BA215" s="214"/>
      <c r="BB215" s="214"/>
      <c r="BC215" s="214"/>
      <c r="BD215" s="214"/>
      <c r="BE215" s="214"/>
      <c r="BF215" s="214"/>
      <c r="BG215" s="214"/>
      <c r="BH215" s="214"/>
    </row>
    <row r="216" spans="1:60" outlineLevel="3" x14ac:dyDescent="0.2">
      <c r="A216" s="221"/>
      <c r="B216" s="222"/>
      <c r="C216" s="255" t="s">
        <v>230</v>
      </c>
      <c r="D216" s="227"/>
      <c r="E216" s="228"/>
      <c r="F216" s="225"/>
      <c r="G216" s="225"/>
      <c r="H216" s="225"/>
      <c r="I216" s="225"/>
      <c r="J216" s="225"/>
      <c r="K216" s="225"/>
      <c r="L216" s="225"/>
      <c r="M216" s="225"/>
      <c r="N216" s="224"/>
      <c r="O216" s="224"/>
      <c r="P216" s="224"/>
      <c r="Q216" s="224"/>
      <c r="R216" s="225"/>
      <c r="S216" s="225"/>
      <c r="T216" s="225"/>
      <c r="U216" s="225"/>
      <c r="V216" s="225"/>
      <c r="W216" s="225"/>
      <c r="X216" s="225"/>
      <c r="Y216" s="225"/>
      <c r="Z216" s="214"/>
      <c r="AA216" s="214"/>
      <c r="AB216" s="214"/>
      <c r="AC216" s="214"/>
      <c r="AD216" s="214"/>
      <c r="AE216" s="214"/>
      <c r="AF216" s="214"/>
      <c r="AG216" s="214" t="s">
        <v>140</v>
      </c>
      <c r="AH216" s="214">
        <v>0</v>
      </c>
      <c r="AI216" s="214"/>
      <c r="AJ216" s="214"/>
      <c r="AK216" s="214"/>
      <c r="AL216" s="214"/>
      <c r="AM216" s="214"/>
      <c r="AN216" s="214"/>
      <c r="AO216" s="214"/>
      <c r="AP216" s="214"/>
      <c r="AQ216" s="214"/>
      <c r="AR216" s="214"/>
      <c r="AS216" s="214"/>
      <c r="AT216" s="214"/>
      <c r="AU216" s="214"/>
      <c r="AV216" s="214"/>
      <c r="AW216" s="214"/>
      <c r="AX216" s="214"/>
      <c r="AY216" s="214"/>
      <c r="AZ216" s="214"/>
      <c r="BA216" s="214"/>
      <c r="BB216" s="214"/>
      <c r="BC216" s="214"/>
      <c r="BD216" s="214"/>
      <c r="BE216" s="214"/>
      <c r="BF216" s="214"/>
      <c r="BG216" s="214"/>
      <c r="BH216" s="214"/>
    </row>
    <row r="217" spans="1:60" outlineLevel="3" x14ac:dyDescent="0.2">
      <c r="A217" s="221"/>
      <c r="B217" s="222"/>
      <c r="C217" s="255" t="s">
        <v>310</v>
      </c>
      <c r="D217" s="227"/>
      <c r="E217" s="228">
        <v>4.51</v>
      </c>
      <c r="F217" s="225"/>
      <c r="G217" s="225"/>
      <c r="H217" s="225"/>
      <c r="I217" s="225"/>
      <c r="J217" s="225"/>
      <c r="K217" s="225"/>
      <c r="L217" s="225"/>
      <c r="M217" s="225"/>
      <c r="N217" s="224"/>
      <c r="O217" s="224"/>
      <c r="P217" s="224"/>
      <c r="Q217" s="224"/>
      <c r="R217" s="225"/>
      <c r="S217" s="225"/>
      <c r="T217" s="225"/>
      <c r="U217" s="225"/>
      <c r="V217" s="225"/>
      <c r="W217" s="225"/>
      <c r="X217" s="225"/>
      <c r="Y217" s="225"/>
      <c r="Z217" s="214"/>
      <c r="AA217" s="214"/>
      <c r="AB217" s="214"/>
      <c r="AC217" s="214"/>
      <c r="AD217" s="214"/>
      <c r="AE217" s="214"/>
      <c r="AF217" s="214"/>
      <c r="AG217" s="214" t="s">
        <v>140</v>
      </c>
      <c r="AH217" s="214">
        <v>0</v>
      </c>
      <c r="AI217" s="214"/>
      <c r="AJ217" s="214"/>
      <c r="AK217" s="214"/>
      <c r="AL217" s="214"/>
      <c r="AM217" s="214"/>
      <c r="AN217" s="214"/>
      <c r="AO217" s="214"/>
      <c r="AP217" s="214"/>
      <c r="AQ217" s="214"/>
      <c r="AR217" s="214"/>
      <c r="AS217" s="214"/>
      <c r="AT217" s="214"/>
      <c r="AU217" s="214"/>
      <c r="AV217" s="214"/>
      <c r="AW217" s="214"/>
      <c r="AX217" s="214"/>
      <c r="AY217" s="214"/>
      <c r="AZ217" s="214"/>
      <c r="BA217" s="214"/>
      <c r="BB217" s="214"/>
      <c r="BC217" s="214"/>
      <c r="BD217" s="214"/>
      <c r="BE217" s="214"/>
      <c r="BF217" s="214"/>
      <c r="BG217" s="214"/>
      <c r="BH217" s="214"/>
    </row>
    <row r="218" spans="1:60" outlineLevel="3" x14ac:dyDescent="0.2">
      <c r="A218" s="221"/>
      <c r="B218" s="222"/>
      <c r="C218" s="255" t="s">
        <v>232</v>
      </c>
      <c r="D218" s="227"/>
      <c r="E218" s="228"/>
      <c r="F218" s="225"/>
      <c r="G218" s="225"/>
      <c r="H218" s="225"/>
      <c r="I218" s="225"/>
      <c r="J218" s="225"/>
      <c r="K218" s="225"/>
      <c r="L218" s="225"/>
      <c r="M218" s="225"/>
      <c r="N218" s="224"/>
      <c r="O218" s="224"/>
      <c r="P218" s="224"/>
      <c r="Q218" s="224"/>
      <c r="R218" s="225"/>
      <c r="S218" s="225"/>
      <c r="T218" s="225"/>
      <c r="U218" s="225"/>
      <c r="V218" s="225"/>
      <c r="W218" s="225"/>
      <c r="X218" s="225"/>
      <c r="Y218" s="225"/>
      <c r="Z218" s="214"/>
      <c r="AA218" s="214"/>
      <c r="AB218" s="214"/>
      <c r="AC218" s="214"/>
      <c r="AD218" s="214"/>
      <c r="AE218" s="214"/>
      <c r="AF218" s="214"/>
      <c r="AG218" s="214" t="s">
        <v>140</v>
      </c>
      <c r="AH218" s="214">
        <v>0</v>
      </c>
      <c r="AI218" s="214"/>
      <c r="AJ218" s="214"/>
      <c r="AK218" s="214"/>
      <c r="AL218" s="214"/>
      <c r="AM218" s="214"/>
      <c r="AN218" s="214"/>
      <c r="AO218" s="214"/>
      <c r="AP218" s="214"/>
      <c r="AQ218" s="214"/>
      <c r="AR218" s="214"/>
      <c r="AS218" s="214"/>
      <c r="AT218" s="214"/>
      <c r="AU218" s="214"/>
      <c r="AV218" s="214"/>
      <c r="AW218" s="214"/>
      <c r="AX218" s="214"/>
      <c r="AY218" s="214"/>
      <c r="AZ218" s="214"/>
      <c r="BA218" s="214"/>
      <c r="BB218" s="214"/>
      <c r="BC218" s="214"/>
      <c r="BD218" s="214"/>
      <c r="BE218" s="214"/>
      <c r="BF218" s="214"/>
      <c r="BG218" s="214"/>
      <c r="BH218" s="214"/>
    </row>
    <row r="219" spans="1:60" outlineLevel="3" x14ac:dyDescent="0.2">
      <c r="A219" s="221"/>
      <c r="B219" s="222"/>
      <c r="C219" s="255" t="s">
        <v>311</v>
      </c>
      <c r="D219" s="227"/>
      <c r="E219" s="228">
        <v>8.1999999999999993</v>
      </c>
      <c r="F219" s="225"/>
      <c r="G219" s="225"/>
      <c r="H219" s="225"/>
      <c r="I219" s="225"/>
      <c r="J219" s="225"/>
      <c r="K219" s="225"/>
      <c r="L219" s="225"/>
      <c r="M219" s="225"/>
      <c r="N219" s="224"/>
      <c r="O219" s="224"/>
      <c r="P219" s="224"/>
      <c r="Q219" s="224"/>
      <c r="R219" s="225"/>
      <c r="S219" s="225"/>
      <c r="T219" s="225"/>
      <c r="U219" s="225"/>
      <c r="V219" s="225"/>
      <c r="W219" s="225"/>
      <c r="X219" s="225"/>
      <c r="Y219" s="225"/>
      <c r="Z219" s="214"/>
      <c r="AA219" s="214"/>
      <c r="AB219" s="214"/>
      <c r="AC219" s="214"/>
      <c r="AD219" s="214"/>
      <c r="AE219" s="214"/>
      <c r="AF219" s="214"/>
      <c r="AG219" s="214" t="s">
        <v>140</v>
      </c>
      <c r="AH219" s="214">
        <v>0</v>
      </c>
      <c r="AI219" s="214"/>
      <c r="AJ219" s="214"/>
      <c r="AK219" s="214"/>
      <c r="AL219" s="214"/>
      <c r="AM219" s="214"/>
      <c r="AN219" s="214"/>
      <c r="AO219" s="214"/>
      <c r="AP219" s="214"/>
      <c r="AQ219" s="214"/>
      <c r="AR219" s="214"/>
      <c r="AS219" s="214"/>
      <c r="AT219" s="214"/>
      <c r="AU219" s="214"/>
      <c r="AV219" s="214"/>
      <c r="AW219" s="214"/>
      <c r="AX219" s="214"/>
      <c r="AY219" s="214"/>
      <c r="AZ219" s="214"/>
      <c r="BA219" s="214"/>
      <c r="BB219" s="214"/>
      <c r="BC219" s="214"/>
      <c r="BD219" s="214"/>
      <c r="BE219" s="214"/>
      <c r="BF219" s="214"/>
      <c r="BG219" s="214"/>
      <c r="BH219" s="214"/>
    </row>
    <row r="220" spans="1:60" outlineLevel="3" x14ac:dyDescent="0.2">
      <c r="A220" s="221"/>
      <c r="B220" s="222"/>
      <c r="C220" s="255" t="s">
        <v>234</v>
      </c>
      <c r="D220" s="227"/>
      <c r="E220" s="228"/>
      <c r="F220" s="225"/>
      <c r="G220" s="225"/>
      <c r="H220" s="225"/>
      <c r="I220" s="225"/>
      <c r="J220" s="225"/>
      <c r="K220" s="225"/>
      <c r="L220" s="225"/>
      <c r="M220" s="225"/>
      <c r="N220" s="224"/>
      <c r="O220" s="224"/>
      <c r="P220" s="224"/>
      <c r="Q220" s="224"/>
      <c r="R220" s="225"/>
      <c r="S220" s="225"/>
      <c r="T220" s="225"/>
      <c r="U220" s="225"/>
      <c r="V220" s="225"/>
      <c r="W220" s="225"/>
      <c r="X220" s="225"/>
      <c r="Y220" s="225"/>
      <c r="Z220" s="214"/>
      <c r="AA220" s="214"/>
      <c r="AB220" s="214"/>
      <c r="AC220" s="214"/>
      <c r="AD220" s="214"/>
      <c r="AE220" s="214"/>
      <c r="AF220" s="214"/>
      <c r="AG220" s="214" t="s">
        <v>140</v>
      </c>
      <c r="AH220" s="214">
        <v>0</v>
      </c>
      <c r="AI220" s="214"/>
      <c r="AJ220" s="214"/>
      <c r="AK220" s="214"/>
      <c r="AL220" s="214"/>
      <c r="AM220" s="214"/>
      <c r="AN220" s="214"/>
      <c r="AO220" s="214"/>
      <c r="AP220" s="214"/>
      <c r="AQ220" s="214"/>
      <c r="AR220" s="214"/>
      <c r="AS220" s="214"/>
      <c r="AT220" s="214"/>
      <c r="AU220" s="214"/>
      <c r="AV220" s="214"/>
      <c r="AW220" s="214"/>
      <c r="AX220" s="214"/>
      <c r="AY220" s="214"/>
      <c r="AZ220" s="214"/>
      <c r="BA220" s="214"/>
      <c r="BB220" s="214"/>
      <c r="BC220" s="214"/>
      <c r="BD220" s="214"/>
      <c r="BE220" s="214"/>
      <c r="BF220" s="214"/>
      <c r="BG220" s="214"/>
      <c r="BH220" s="214"/>
    </row>
    <row r="221" spans="1:60" outlineLevel="3" x14ac:dyDescent="0.2">
      <c r="A221" s="221"/>
      <c r="B221" s="222"/>
      <c r="C221" s="255" t="s">
        <v>312</v>
      </c>
      <c r="D221" s="227"/>
      <c r="E221" s="228">
        <v>22.55</v>
      </c>
      <c r="F221" s="225"/>
      <c r="G221" s="225"/>
      <c r="H221" s="225"/>
      <c r="I221" s="225"/>
      <c r="J221" s="225"/>
      <c r="K221" s="225"/>
      <c r="L221" s="225"/>
      <c r="M221" s="225"/>
      <c r="N221" s="224"/>
      <c r="O221" s="224"/>
      <c r="P221" s="224"/>
      <c r="Q221" s="224"/>
      <c r="R221" s="225"/>
      <c r="S221" s="225"/>
      <c r="T221" s="225"/>
      <c r="U221" s="225"/>
      <c r="V221" s="225"/>
      <c r="W221" s="225"/>
      <c r="X221" s="225"/>
      <c r="Y221" s="225"/>
      <c r="Z221" s="214"/>
      <c r="AA221" s="214"/>
      <c r="AB221" s="214"/>
      <c r="AC221" s="214"/>
      <c r="AD221" s="214"/>
      <c r="AE221" s="214"/>
      <c r="AF221" s="214"/>
      <c r="AG221" s="214" t="s">
        <v>140</v>
      </c>
      <c r="AH221" s="214">
        <v>0</v>
      </c>
      <c r="AI221" s="214"/>
      <c r="AJ221" s="214"/>
      <c r="AK221" s="214"/>
      <c r="AL221" s="214"/>
      <c r="AM221" s="214"/>
      <c r="AN221" s="214"/>
      <c r="AO221" s="214"/>
      <c r="AP221" s="214"/>
      <c r="AQ221" s="214"/>
      <c r="AR221" s="214"/>
      <c r="AS221" s="214"/>
      <c r="AT221" s="214"/>
      <c r="AU221" s="214"/>
      <c r="AV221" s="214"/>
      <c r="AW221" s="214"/>
      <c r="AX221" s="214"/>
      <c r="AY221" s="214"/>
      <c r="AZ221" s="214"/>
      <c r="BA221" s="214"/>
      <c r="BB221" s="214"/>
      <c r="BC221" s="214"/>
      <c r="BD221" s="214"/>
      <c r="BE221" s="214"/>
      <c r="BF221" s="214"/>
      <c r="BG221" s="214"/>
      <c r="BH221" s="214"/>
    </row>
    <row r="222" spans="1:60" outlineLevel="3" x14ac:dyDescent="0.2">
      <c r="A222" s="221"/>
      <c r="B222" s="222"/>
      <c r="C222" s="255" t="s">
        <v>313</v>
      </c>
      <c r="D222" s="227"/>
      <c r="E222" s="228">
        <v>4.0999999999999996</v>
      </c>
      <c r="F222" s="225"/>
      <c r="G222" s="225"/>
      <c r="H222" s="225"/>
      <c r="I222" s="225"/>
      <c r="J222" s="225"/>
      <c r="K222" s="225"/>
      <c r="L222" s="225"/>
      <c r="M222" s="225"/>
      <c r="N222" s="224"/>
      <c r="O222" s="224"/>
      <c r="P222" s="224"/>
      <c r="Q222" s="224"/>
      <c r="R222" s="225"/>
      <c r="S222" s="225"/>
      <c r="T222" s="225"/>
      <c r="U222" s="225"/>
      <c r="V222" s="225"/>
      <c r="W222" s="225"/>
      <c r="X222" s="225"/>
      <c r="Y222" s="225"/>
      <c r="Z222" s="214"/>
      <c r="AA222" s="214"/>
      <c r="AB222" s="214"/>
      <c r="AC222" s="214"/>
      <c r="AD222" s="214"/>
      <c r="AE222" s="214"/>
      <c r="AF222" s="214"/>
      <c r="AG222" s="214" t="s">
        <v>140</v>
      </c>
      <c r="AH222" s="214">
        <v>0</v>
      </c>
      <c r="AI222" s="214"/>
      <c r="AJ222" s="214"/>
      <c r="AK222" s="214"/>
      <c r="AL222" s="214"/>
      <c r="AM222" s="214"/>
      <c r="AN222" s="214"/>
      <c r="AO222" s="214"/>
      <c r="AP222" s="214"/>
      <c r="AQ222" s="214"/>
      <c r="AR222" s="214"/>
      <c r="AS222" s="214"/>
      <c r="AT222" s="214"/>
      <c r="AU222" s="214"/>
      <c r="AV222" s="214"/>
      <c r="AW222" s="214"/>
      <c r="AX222" s="214"/>
      <c r="AY222" s="214"/>
      <c r="AZ222" s="214"/>
      <c r="BA222" s="214"/>
      <c r="BB222" s="214"/>
      <c r="BC222" s="214"/>
      <c r="BD222" s="214"/>
      <c r="BE222" s="214"/>
      <c r="BF222" s="214"/>
      <c r="BG222" s="214"/>
      <c r="BH222" s="214"/>
    </row>
    <row r="223" spans="1:60" outlineLevel="3" x14ac:dyDescent="0.2">
      <c r="A223" s="221"/>
      <c r="B223" s="222"/>
      <c r="C223" s="255" t="s">
        <v>237</v>
      </c>
      <c r="D223" s="227"/>
      <c r="E223" s="228"/>
      <c r="F223" s="225"/>
      <c r="G223" s="225"/>
      <c r="H223" s="225"/>
      <c r="I223" s="225"/>
      <c r="J223" s="225"/>
      <c r="K223" s="225"/>
      <c r="L223" s="225"/>
      <c r="M223" s="225"/>
      <c r="N223" s="224"/>
      <c r="O223" s="224"/>
      <c r="P223" s="224"/>
      <c r="Q223" s="224"/>
      <c r="R223" s="225"/>
      <c r="S223" s="225"/>
      <c r="T223" s="225"/>
      <c r="U223" s="225"/>
      <c r="V223" s="225"/>
      <c r="W223" s="225"/>
      <c r="X223" s="225"/>
      <c r="Y223" s="225"/>
      <c r="Z223" s="214"/>
      <c r="AA223" s="214"/>
      <c r="AB223" s="214"/>
      <c r="AC223" s="214"/>
      <c r="AD223" s="214"/>
      <c r="AE223" s="214"/>
      <c r="AF223" s="214"/>
      <c r="AG223" s="214" t="s">
        <v>140</v>
      </c>
      <c r="AH223" s="214">
        <v>0</v>
      </c>
      <c r="AI223" s="214"/>
      <c r="AJ223" s="214"/>
      <c r="AK223" s="214"/>
      <c r="AL223" s="214"/>
      <c r="AM223" s="214"/>
      <c r="AN223" s="214"/>
      <c r="AO223" s="214"/>
      <c r="AP223" s="214"/>
      <c r="AQ223" s="214"/>
      <c r="AR223" s="214"/>
      <c r="AS223" s="214"/>
      <c r="AT223" s="214"/>
      <c r="AU223" s="214"/>
      <c r="AV223" s="214"/>
      <c r="AW223" s="214"/>
      <c r="AX223" s="214"/>
      <c r="AY223" s="214"/>
      <c r="AZ223" s="214"/>
      <c r="BA223" s="214"/>
      <c r="BB223" s="214"/>
      <c r="BC223" s="214"/>
      <c r="BD223" s="214"/>
      <c r="BE223" s="214"/>
      <c r="BF223" s="214"/>
      <c r="BG223" s="214"/>
      <c r="BH223" s="214"/>
    </row>
    <row r="224" spans="1:60" outlineLevel="3" x14ac:dyDescent="0.2">
      <c r="A224" s="221"/>
      <c r="B224" s="222"/>
      <c r="C224" s="255" t="s">
        <v>310</v>
      </c>
      <c r="D224" s="227"/>
      <c r="E224" s="228">
        <v>4.51</v>
      </c>
      <c r="F224" s="225"/>
      <c r="G224" s="225"/>
      <c r="H224" s="225"/>
      <c r="I224" s="225"/>
      <c r="J224" s="225"/>
      <c r="K224" s="225"/>
      <c r="L224" s="225"/>
      <c r="M224" s="225"/>
      <c r="N224" s="224"/>
      <c r="O224" s="224"/>
      <c r="P224" s="224"/>
      <c r="Q224" s="224"/>
      <c r="R224" s="225"/>
      <c r="S224" s="225"/>
      <c r="T224" s="225"/>
      <c r="U224" s="225"/>
      <c r="V224" s="225"/>
      <c r="W224" s="225"/>
      <c r="X224" s="225"/>
      <c r="Y224" s="225"/>
      <c r="Z224" s="214"/>
      <c r="AA224" s="214"/>
      <c r="AB224" s="214"/>
      <c r="AC224" s="214"/>
      <c r="AD224" s="214"/>
      <c r="AE224" s="214"/>
      <c r="AF224" s="214"/>
      <c r="AG224" s="214" t="s">
        <v>140</v>
      </c>
      <c r="AH224" s="214">
        <v>0</v>
      </c>
      <c r="AI224" s="214"/>
      <c r="AJ224" s="214"/>
      <c r="AK224" s="214"/>
      <c r="AL224" s="214"/>
      <c r="AM224" s="214"/>
      <c r="AN224" s="214"/>
      <c r="AO224" s="214"/>
      <c r="AP224" s="214"/>
      <c r="AQ224" s="214"/>
      <c r="AR224" s="214"/>
      <c r="AS224" s="214"/>
      <c r="AT224" s="214"/>
      <c r="AU224" s="214"/>
      <c r="AV224" s="214"/>
      <c r="AW224" s="214"/>
      <c r="AX224" s="214"/>
      <c r="AY224" s="214"/>
      <c r="AZ224" s="214"/>
      <c r="BA224" s="214"/>
      <c r="BB224" s="214"/>
      <c r="BC224" s="214"/>
      <c r="BD224" s="214"/>
      <c r="BE224" s="214"/>
      <c r="BF224" s="214"/>
      <c r="BG224" s="214"/>
      <c r="BH224" s="214"/>
    </row>
    <row r="225" spans="1:60" outlineLevel="3" x14ac:dyDescent="0.2">
      <c r="A225" s="221"/>
      <c r="B225" s="222"/>
      <c r="C225" s="255" t="s">
        <v>238</v>
      </c>
      <c r="D225" s="227"/>
      <c r="E225" s="228"/>
      <c r="F225" s="225"/>
      <c r="G225" s="225"/>
      <c r="H225" s="225"/>
      <c r="I225" s="225"/>
      <c r="J225" s="225"/>
      <c r="K225" s="225"/>
      <c r="L225" s="225"/>
      <c r="M225" s="225"/>
      <c r="N225" s="224"/>
      <c r="O225" s="224"/>
      <c r="P225" s="224"/>
      <c r="Q225" s="224"/>
      <c r="R225" s="225"/>
      <c r="S225" s="225"/>
      <c r="T225" s="225"/>
      <c r="U225" s="225"/>
      <c r="V225" s="225"/>
      <c r="W225" s="225"/>
      <c r="X225" s="225"/>
      <c r="Y225" s="225"/>
      <c r="Z225" s="214"/>
      <c r="AA225" s="214"/>
      <c r="AB225" s="214"/>
      <c r="AC225" s="214"/>
      <c r="AD225" s="214"/>
      <c r="AE225" s="214"/>
      <c r="AF225" s="214"/>
      <c r="AG225" s="214" t="s">
        <v>140</v>
      </c>
      <c r="AH225" s="214">
        <v>0</v>
      </c>
      <c r="AI225" s="214"/>
      <c r="AJ225" s="214"/>
      <c r="AK225" s="214"/>
      <c r="AL225" s="214"/>
      <c r="AM225" s="214"/>
      <c r="AN225" s="214"/>
      <c r="AO225" s="214"/>
      <c r="AP225" s="214"/>
      <c r="AQ225" s="214"/>
      <c r="AR225" s="214"/>
      <c r="AS225" s="214"/>
      <c r="AT225" s="214"/>
      <c r="AU225" s="214"/>
      <c r="AV225" s="214"/>
      <c r="AW225" s="214"/>
      <c r="AX225" s="214"/>
      <c r="AY225" s="214"/>
      <c r="AZ225" s="214"/>
      <c r="BA225" s="214"/>
      <c r="BB225" s="214"/>
      <c r="BC225" s="214"/>
      <c r="BD225" s="214"/>
      <c r="BE225" s="214"/>
      <c r="BF225" s="214"/>
      <c r="BG225" s="214"/>
      <c r="BH225" s="214"/>
    </row>
    <row r="226" spans="1:60" outlineLevel="3" x14ac:dyDescent="0.2">
      <c r="A226" s="221"/>
      <c r="B226" s="222"/>
      <c r="C226" s="255" t="s">
        <v>310</v>
      </c>
      <c r="D226" s="227"/>
      <c r="E226" s="228">
        <v>4.51</v>
      </c>
      <c r="F226" s="225"/>
      <c r="G226" s="225"/>
      <c r="H226" s="225"/>
      <c r="I226" s="225"/>
      <c r="J226" s="225"/>
      <c r="K226" s="225"/>
      <c r="L226" s="225"/>
      <c r="M226" s="225"/>
      <c r="N226" s="224"/>
      <c r="O226" s="224"/>
      <c r="P226" s="224"/>
      <c r="Q226" s="224"/>
      <c r="R226" s="225"/>
      <c r="S226" s="225"/>
      <c r="T226" s="225"/>
      <c r="U226" s="225"/>
      <c r="V226" s="225"/>
      <c r="W226" s="225"/>
      <c r="X226" s="225"/>
      <c r="Y226" s="225"/>
      <c r="Z226" s="214"/>
      <c r="AA226" s="214"/>
      <c r="AB226" s="214"/>
      <c r="AC226" s="214"/>
      <c r="AD226" s="214"/>
      <c r="AE226" s="214"/>
      <c r="AF226" s="214"/>
      <c r="AG226" s="214" t="s">
        <v>140</v>
      </c>
      <c r="AH226" s="214">
        <v>0</v>
      </c>
      <c r="AI226" s="214"/>
      <c r="AJ226" s="214"/>
      <c r="AK226" s="214"/>
      <c r="AL226" s="214"/>
      <c r="AM226" s="214"/>
      <c r="AN226" s="214"/>
      <c r="AO226" s="214"/>
      <c r="AP226" s="214"/>
      <c r="AQ226" s="214"/>
      <c r="AR226" s="214"/>
      <c r="AS226" s="214"/>
      <c r="AT226" s="214"/>
      <c r="AU226" s="214"/>
      <c r="AV226" s="214"/>
      <c r="AW226" s="214"/>
      <c r="AX226" s="214"/>
      <c r="AY226" s="214"/>
      <c r="AZ226" s="214"/>
      <c r="BA226" s="214"/>
      <c r="BB226" s="214"/>
      <c r="BC226" s="214"/>
      <c r="BD226" s="214"/>
      <c r="BE226" s="214"/>
      <c r="BF226" s="214"/>
      <c r="BG226" s="214"/>
      <c r="BH226" s="214"/>
    </row>
    <row r="227" spans="1:60" outlineLevel="2" x14ac:dyDescent="0.2">
      <c r="A227" s="221"/>
      <c r="B227" s="222"/>
      <c r="C227" s="256"/>
      <c r="D227" s="246"/>
      <c r="E227" s="246"/>
      <c r="F227" s="246"/>
      <c r="G227" s="246"/>
      <c r="H227" s="225"/>
      <c r="I227" s="225"/>
      <c r="J227" s="225"/>
      <c r="K227" s="225"/>
      <c r="L227" s="225"/>
      <c r="M227" s="225"/>
      <c r="N227" s="224"/>
      <c r="O227" s="224"/>
      <c r="P227" s="224"/>
      <c r="Q227" s="224"/>
      <c r="R227" s="225"/>
      <c r="S227" s="225"/>
      <c r="T227" s="225"/>
      <c r="U227" s="225"/>
      <c r="V227" s="225"/>
      <c r="W227" s="225"/>
      <c r="X227" s="225"/>
      <c r="Y227" s="225"/>
      <c r="Z227" s="214"/>
      <c r="AA227" s="214"/>
      <c r="AB227" s="214"/>
      <c r="AC227" s="214"/>
      <c r="AD227" s="214"/>
      <c r="AE227" s="214"/>
      <c r="AF227" s="214"/>
      <c r="AG227" s="214" t="s">
        <v>144</v>
      </c>
      <c r="AH227" s="214"/>
      <c r="AI227" s="214"/>
      <c r="AJ227" s="214"/>
      <c r="AK227" s="214"/>
      <c r="AL227" s="214"/>
      <c r="AM227" s="214"/>
      <c r="AN227" s="214"/>
      <c r="AO227" s="214"/>
      <c r="AP227" s="214"/>
      <c r="AQ227" s="214"/>
      <c r="AR227" s="214"/>
      <c r="AS227" s="214"/>
      <c r="AT227" s="214"/>
      <c r="AU227" s="214"/>
      <c r="AV227" s="214"/>
      <c r="AW227" s="214"/>
      <c r="AX227" s="214"/>
      <c r="AY227" s="214"/>
      <c r="AZ227" s="214"/>
      <c r="BA227" s="214"/>
      <c r="BB227" s="214"/>
      <c r="BC227" s="214"/>
      <c r="BD227" s="214"/>
      <c r="BE227" s="214"/>
      <c r="BF227" s="214"/>
      <c r="BG227" s="214"/>
      <c r="BH227" s="214"/>
    </row>
    <row r="228" spans="1:60" x14ac:dyDescent="0.2">
      <c r="A228" s="230" t="s">
        <v>127</v>
      </c>
      <c r="B228" s="231" t="s">
        <v>93</v>
      </c>
      <c r="C228" s="252" t="s">
        <v>94</v>
      </c>
      <c r="D228" s="232"/>
      <c r="E228" s="233"/>
      <c r="F228" s="234"/>
      <c r="G228" s="234">
        <f>SUMIF(AG229:AG256,"&lt;&gt;NOR",G229:G256)</f>
        <v>0</v>
      </c>
      <c r="H228" s="234"/>
      <c r="I228" s="234">
        <f>SUM(I229:I256)</f>
        <v>0</v>
      </c>
      <c r="J228" s="234"/>
      <c r="K228" s="234">
        <f>SUM(K229:K256)</f>
        <v>0</v>
      </c>
      <c r="L228" s="234"/>
      <c r="M228" s="234">
        <f>SUM(M229:M256)</f>
        <v>0</v>
      </c>
      <c r="N228" s="233"/>
      <c r="O228" s="233">
        <f>SUM(O229:O256)</f>
        <v>0.28000000000000003</v>
      </c>
      <c r="P228" s="233"/>
      <c r="Q228" s="233">
        <f>SUM(Q229:Q256)</f>
        <v>0.08</v>
      </c>
      <c r="R228" s="234"/>
      <c r="S228" s="234"/>
      <c r="T228" s="235"/>
      <c r="U228" s="229"/>
      <c r="V228" s="229">
        <f>SUM(V229:V256)</f>
        <v>81.11</v>
      </c>
      <c r="W228" s="229"/>
      <c r="X228" s="229"/>
      <c r="Y228" s="229"/>
      <c r="AG228" t="s">
        <v>128</v>
      </c>
    </row>
    <row r="229" spans="1:60" outlineLevel="1" x14ac:dyDescent="0.2">
      <c r="A229" s="237">
        <v>43</v>
      </c>
      <c r="B229" s="238" t="s">
        <v>318</v>
      </c>
      <c r="C229" s="253" t="s">
        <v>319</v>
      </c>
      <c r="D229" s="239" t="s">
        <v>131</v>
      </c>
      <c r="E229" s="240">
        <v>93.5</v>
      </c>
      <c r="F229" s="241"/>
      <c r="G229" s="242">
        <f>ROUND(E229*F229,2)</f>
        <v>0</v>
      </c>
      <c r="H229" s="241"/>
      <c r="I229" s="242">
        <f>ROUND(E229*H229,2)</f>
        <v>0</v>
      </c>
      <c r="J229" s="241"/>
      <c r="K229" s="242">
        <f>ROUND(E229*J229,2)</f>
        <v>0</v>
      </c>
      <c r="L229" s="242">
        <v>21</v>
      </c>
      <c r="M229" s="242">
        <f>G229*(1+L229/100)</f>
        <v>0</v>
      </c>
      <c r="N229" s="240">
        <v>0</v>
      </c>
      <c r="O229" s="240">
        <f>ROUND(E229*N229,2)</f>
        <v>0</v>
      </c>
      <c r="P229" s="240">
        <v>8.9999999999999998E-4</v>
      </c>
      <c r="Q229" s="240">
        <f>ROUND(E229*P229,2)</f>
        <v>0.08</v>
      </c>
      <c r="R229" s="242" t="s">
        <v>320</v>
      </c>
      <c r="S229" s="242" t="s">
        <v>133</v>
      </c>
      <c r="T229" s="243" t="s">
        <v>133</v>
      </c>
      <c r="U229" s="225">
        <v>7.6679999999999998E-2</v>
      </c>
      <c r="V229" s="225">
        <f>ROUND(E229*U229,2)</f>
        <v>7.17</v>
      </c>
      <c r="W229" s="225"/>
      <c r="X229" s="225" t="s">
        <v>134</v>
      </c>
      <c r="Y229" s="225" t="s">
        <v>135</v>
      </c>
      <c r="Z229" s="214"/>
      <c r="AA229" s="214"/>
      <c r="AB229" s="214"/>
      <c r="AC229" s="214"/>
      <c r="AD229" s="214"/>
      <c r="AE229" s="214"/>
      <c r="AF229" s="214"/>
      <c r="AG229" s="214" t="s">
        <v>186</v>
      </c>
      <c r="AH229" s="214"/>
      <c r="AI229" s="214"/>
      <c r="AJ229" s="214"/>
      <c r="AK229" s="214"/>
      <c r="AL229" s="214"/>
      <c r="AM229" s="214"/>
      <c r="AN229" s="214"/>
      <c r="AO229" s="214"/>
      <c r="AP229" s="214"/>
      <c r="AQ229" s="214"/>
      <c r="AR229" s="214"/>
      <c r="AS229" s="214"/>
      <c r="AT229" s="214"/>
      <c r="AU229" s="214"/>
      <c r="AV229" s="214"/>
      <c r="AW229" s="214"/>
      <c r="AX229" s="214"/>
      <c r="AY229" s="214"/>
      <c r="AZ229" s="214"/>
      <c r="BA229" s="214"/>
      <c r="BB229" s="214"/>
      <c r="BC229" s="214"/>
      <c r="BD229" s="214"/>
      <c r="BE229" s="214"/>
      <c r="BF229" s="214"/>
      <c r="BG229" s="214"/>
      <c r="BH229" s="214"/>
    </row>
    <row r="230" spans="1:60" outlineLevel="2" x14ac:dyDescent="0.2">
      <c r="A230" s="221"/>
      <c r="B230" s="222"/>
      <c r="C230" s="255" t="s">
        <v>158</v>
      </c>
      <c r="D230" s="227"/>
      <c r="E230" s="228"/>
      <c r="F230" s="225"/>
      <c r="G230" s="225"/>
      <c r="H230" s="225"/>
      <c r="I230" s="225"/>
      <c r="J230" s="225"/>
      <c r="K230" s="225"/>
      <c r="L230" s="225"/>
      <c r="M230" s="225"/>
      <c r="N230" s="224"/>
      <c r="O230" s="224"/>
      <c r="P230" s="224"/>
      <c r="Q230" s="224"/>
      <c r="R230" s="225"/>
      <c r="S230" s="225"/>
      <c r="T230" s="225"/>
      <c r="U230" s="225"/>
      <c r="V230" s="225"/>
      <c r="W230" s="225"/>
      <c r="X230" s="225"/>
      <c r="Y230" s="225"/>
      <c r="Z230" s="214"/>
      <c r="AA230" s="214"/>
      <c r="AB230" s="214"/>
      <c r="AC230" s="214"/>
      <c r="AD230" s="214"/>
      <c r="AE230" s="214"/>
      <c r="AF230" s="214"/>
      <c r="AG230" s="214" t="s">
        <v>140</v>
      </c>
      <c r="AH230" s="214">
        <v>0</v>
      </c>
      <c r="AI230" s="214"/>
      <c r="AJ230" s="214"/>
      <c r="AK230" s="214"/>
      <c r="AL230" s="214"/>
      <c r="AM230" s="214"/>
      <c r="AN230" s="214"/>
      <c r="AO230" s="214"/>
      <c r="AP230" s="214"/>
      <c r="AQ230" s="214"/>
      <c r="AR230" s="214"/>
      <c r="AS230" s="214"/>
      <c r="AT230" s="214"/>
      <c r="AU230" s="214"/>
      <c r="AV230" s="214"/>
      <c r="AW230" s="214"/>
      <c r="AX230" s="214"/>
      <c r="AY230" s="214"/>
      <c r="AZ230" s="214"/>
      <c r="BA230" s="214"/>
      <c r="BB230" s="214"/>
      <c r="BC230" s="214"/>
      <c r="BD230" s="214"/>
      <c r="BE230" s="214"/>
      <c r="BF230" s="214"/>
      <c r="BG230" s="214"/>
      <c r="BH230" s="214"/>
    </row>
    <row r="231" spans="1:60" outlineLevel="3" x14ac:dyDescent="0.2">
      <c r="A231" s="221"/>
      <c r="B231" s="222"/>
      <c r="C231" s="255" t="s">
        <v>159</v>
      </c>
      <c r="D231" s="227"/>
      <c r="E231" s="228">
        <v>74.8</v>
      </c>
      <c r="F231" s="225"/>
      <c r="G231" s="225"/>
      <c r="H231" s="225"/>
      <c r="I231" s="225"/>
      <c r="J231" s="225"/>
      <c r="K231" s="225"/>
      <c r="L231" s="225"/>
      <c r="M231" s="225"/>
      <c r="N231" s="224"/>
      <c r="O231" s="224"/>
      <c r="P231" s="224"/>
      <c r="Q231" s="224"/>
      <c r="R231" s="225"/>
      <c r="S231" s="225"/>
      <c r="T231" s="225"/>
      <c r="U231" s="225"/>
      <c r="V231" s="225"/>
      <c r="W231" s="225"/>
      <c r="X231" s="225"/>
      <c r="Y231" s="225"/>
      <c r="Z231" s="214"/>
      <c r="AA231" s="214"/>
      <c r="AB231" s="214"/>
      <c r="AC231" s="214"/>
      <c r="AD231" s="214"/>
      <c r="AE231" s="214"/>
      <c r="AF231" s="214"/>
      <c r="AG231" s="214" t="s">
        <v>140</v>
      </c>
      <c r="AH231" s="214">
        <v>0</v>
      </c>
      <c r="AI231" s="214"/>
      <c r="AJ231" s="214"/>
      <c r="AK231" s="214"/>
      <c r="AL231" s="214"/>
      <c r="AM231" s="214"/>
      <c r="AN231" s="214"/>
      <c r="AO231" s="214"/>
      <c r="AP231" s="214"/>
      <c r="AQ231" s="214"/>
      <c r="AR231" s="214"/>
      <c r="AS231" s="214"/>
      <c r="AT231" s="214"/>
      <c r="AU231" s="214"/>
      <c r="AV231" s="214"/>
      <c r="AW231" s="214"/>
      <c r="AX231" s="214"/>
      <c r="AY231" s="214"/>
      <c r="AZ231" s="214"/>
      <c r="BA231" s="214"/>
      <c r="BB231" s="214"/>
      <c r="BC231" s="214"/>
      <c r="BD231" s="214"/>
      <c r="BE231" s="214"/>
      <c r="BF231" s="214"/>
      <c r="BG231" s="214"/>
      <c r="BH231" s="214"/>
    </row>
    <row r="232" spans="1:60" outlineLevel="3" x14ac:dyDescent="0.2">
      <c r="A232" s="221"/>
      <c r="B232" s="222"/>
      <c r="C232" s="255" t="s">
        <v>150</v>
      </c>
      <c r="D232" s="227"/>
      <c r="E232" s="228"/>
      <c r="F232" s="225"/>
      <c r="G232" s="225"/>
      <c r="H232" s="225"/>
      <c r="I232" s="225"/>
      <c r="J232" s="225"/>
      <c r="K232" s="225"/>
      <c r="L232" s="225"/>
      <c r="M232" s="225"/>
      <c r="N232" s="224"/>
      <c r="O232" s="224"/>
      <c r="P232" s="224"/>
      <c r="Q232" s="224"/>
      <c r="R232" s="225"/>
      <c r="S232" s="225"/>
      <c r="T232" s="225"/>
      <c r="U232" s="225"/>
      <c r="V232" s="225"/>
      <c r="W232" s="225"/>
      <c r="X232" s="225"/>
      <c r="Y232" s="225"/>
      <c r="Z232" s="214"/>
      <c r="AA232" s="214"/>
      <c r="AB232" s="214"/>
      <c r="AC232" s="214"/>
      <c r="AD232" s="214"/>
      <c r="AE232" s="214"/>
      <c r="AF232" s="214"/>
      <c r="AG232" s="214" t="s">
        <v>140</v>
      </c>
      <c r="AH232" s="214">
        <v>0</v>
      </c>
      <c r="AI232" s="214"/>
      <c r="AJ232" s="214"/>
      <c r="AK232" s="214"/>
      <c r="AL232" s="214"/>
      <c r="AM232" s="214"/>
      <c r="AN232" s="214"/>
      <c r="AO232" s="214"/>
      <c r="AP232" s="214"/>
      <c r="AQ232" s="214"/>
      <c r="AR232" s="214"/>
      <c r="AS232" s="214"/>
      <c r="AT232" s="214"/>
      <c r="AU232" s="214"/>
      <c r="AV232" s="214"/>
      <c r="AW232" s="214"/>
      <c r="AX232" s="214"/>
      <c r="AY232" s="214"/>
      <c r="AZ232" s="214"/>
      <c r="BA232" s="214"/>
      <c r="BB232" s="214"/>
      <c r="BC232" s="214"/>
      <c r="BD232" s="214"/>
      <c r="BE232" s="214"/>
      <c r="BF232" s="214"/>
      <c r="BG232" s="214"/>
      <c r="BH232" s="214"/>
    </row>
    <row r="233" spans="1:60" outlineLevel="3" x14ac:dyDescent="0.2">
      <c r="A233" s="221"/>
      <c r="B233" s="222"/>
      <c r="C233" s="255" t="s">
        <v>160</v>
      </c>
      <c r="D233" s="227"/>
      <c r="E233" s="228">
        <v>13</v>
      </c>
      <c r="F233" s="225"/>
      <c r="G233" s="225"/>
      <c r="H233" s="225"/>
      <c r="I233" s="225"/>
      <c r="J233" s="225"/>
      <c r="K233" s="225"/>
      <c r="L233" s="225"/>
      <c r="M233" s="225"/>
      <c r="N233" s="224"/>
      <c r="O233" s="224"/>
      <c r="P233" s="224"/>
      <c r="Q233" s="224"/>
      <c r="R233" s="225"/>
      <c r="S233" s="225"/>
      <c r="T233" s="225"/>
      <c r="U233" s="225"/>
      <c r="V233" s="225"/>
      <c r="W233" s="225"/>
      <c r="X233" s="225"/>
      <c r="Y233" s="225"/>
      <c r="Z233" s="214"/>
      <c r="AA233" s="214"/>
      <c r="AB233" s="214"/>
      <c r="AC233" s="214"/>
      <c r="AD233" s="214"/>
      <c r="AE233" s="214"/>
      <c r="AF233" s="214"/>
      <c r="AG233" s="214" t="s">
        <v>140</v>
      </c>
      <c r="AH233" s="214">
        <v>0</v>
      </c>
      <c r="AI233" s="214"/>
      <c r="AJ233" s="214"/>
      <c r="AK233" s="214"/>
      <c r="AL233" s="214"/>
      <c r="AM233" s="214"/>
      <c r="AN233" s="214"/>
      <c r="AO233" s="214"/>
      <c r="AP233" s="214"/>
      <c r="AQ233" s="214"/>
      <c r="AR233" s="214"/>
      <c r="AS233" s="214"/>
      <c r="AT233" s="214"/>
      <c r="AU233" s="214"/>
      <c r="AV233" s="214"/>
      <c r="AW233" s="214"/>
      <c r="AX233" s="214"/>
      <c r="AY233" s="214"/>
      <c r="AZ233" s="214"/>
      <c r="BA233" s="214"/>
      <c r="BB233" s="214"/>
      <c r="BC233" s="214"/>
      <c r="BD233" s="214"/>
      <c r="BE233" s="214"/>
      <c r="BF233" s="214"/>
      <c r="BG233" s="214"/>
      <c r="BH233" s="214"/>
    </row>
    <row r="234" spans="1:60" outlineLevel="3" x14ac:dyDescent="0.2">
      <c r="A234" s="221"/>
      <c r="B234" s="222"/>
      <c r="C234" s="255" t="s">
        <v>152</v>
      </c>
      <c r="D234" s="227"/>
      <c r="E234" s="228"/>
      <c r="F234" s="225"/>
      <c r="G234" s="225"/>
      <c r="H234" s="225"/>
      <c r="I234" s="225"/>
      <c r="J234" s="225"/>
      <c r="K234" s="225"/>
      <c r="L234" s="225"/>
      <c r="M234" s="225"/>
      <c r="N234" s="224"/>
      <c r="O234" s="224"/>
      <c r="P234" s="224"/>
      <c r="Q234" s="224"/>
      <c r="R234" s="225"/>
      <c r="S234" s="225"/>
      <c r="T234" s="225"/>
      <c r="U234" s="225"/>
      <c r="V234" s="225"/>
      <c r="W234" s="225"/>
      <c r="X234" s="225"/>
      <c r="Y234" s="225"/>
      <c r="Z234" s="214"/>
      <c r="AA234" s="214"/>
      <c r="AB234" s="214"/>
      <c r="AC234" s="214"/>
      <c r="AD234" s="214"/>
      <c r="AE234" s="214"/>
      <c r="AF234" s="214"/>
      <c r="AG234" s="214" t="s">
        <v>140</v>
      </c>
      <c r="AH234" s="214">
        <v>0</v>
      </c>
      <c r="AI234" s="214"/>
      <c r="AJ234" s="214"/>
      <c r="AK234" s="214"/>
      <c r="AL234" s="214"/>
      <c r="AM234" s="214"/>
      <c r="AN234" s="214"/>
      <c r="AO234" s="214"/>
      <c r="AP234" s="214"/>
      <c r="AQ234" s="214"/>
      <c r="AR234" s="214"/>
      <c r="AS234" s="214"/>
      <c r="AT234" s="214"/>
      <c r="AU234" s="214"/>
      <c r="AV234" s="214"/>
      <c r="AW234" s="214"/>
      <c r="AX234" s="214"/>
      <c r="AY234" s="214"/>
      <c r="AZ234" s="214"/>
      <c r="BA234" s="214"/>
      <c r="BB234" s="214"/>
      <c r="BC234" s="214"/>
      <c r="BD234" s="214"/>
      <c r="BE234" s="214"/>
      <c r="BF234" s="214"/>
      <c r="BG234" s="214"/>
      <c r="BH234" s="214"/>
    </row>
    <row r="235" spans="1:60" outlineLevel="3" x14ac:dyDescent="0.2">
      <c r="A235" s="221"/>
      <c r="B235" s="222"/>
      <c r="C235" s="255" t="s">
        <v>161</v>
      </c>
      <c r="D235" s="227"/>
      <c r="E235" s="228">
        <v>5.7</v>
      </c>
      <c r="F235" s="225"/>
      <c r="G235" s="225"/>
      <c r="H235" s="225"/>
      <c r="I235" s="225"/>
      <c r="J235" s="225"/>
      <c r="K235" s="225"/>
      <c r="L235" s="225"/>
      <c r="M235" s="225"/>
      <c r="N235" s="224"/>
      <c r="O235" s="224"/>
      <c r="P235" s="224"/>
      <c r="Q235" s="224"/>
      <c r="R235" s="225"/>
      <c r="S235" s="225"/>
      <c r="T235" s="225"/>
      <c r="U235" s="225"/>
      <c r="V235" s="225"/>
      <c r="W235" s="225"/>
      <c r="X235" s="225"/>
      <c r="Y235" s="225"/>
      <c r="Z235" s="214"/>
      <c r="AA235" s="214"/>
      <c r="AB235" s="214"/>
      <c r="AC235" s="214"/>
      <c r="AD235" s="214"/>
      <c r="AE235" s="214"/>
      <c r="AF235" s="214"/>
      <c r="AG235" s="214" t="s">
        <v>140</v>
      </c>
      <c r="AH235" s="214">
        <v>0</v>
      </c>
      <c r="AI235" s="214"/>
      <c r="AJ235" s="214"/>
      <c r="AK235" s="214"/>
      <c r="AL235" s="214"/>
      <c r="AM235" s="214"/>
      <c r="AN235" s="214"/>
      <c r="AO235" s="214"/>
      <c r="AP235" s="214"/>
      <c r="AQ235" s="214"/>
      <c r="AR235" s="214"/>
      <c r="AS235" s="214"/>
      <c r="AT235" s="214"/>
      <c r="AU235" s="214"/>
      <c r="AV235" s="214"/>
      <c r="AW235" s="214"/>
      <c r="AX235" s="214"/>
      <c r="AY235" s="214"/>
      <c r="AZ235" s="214"/>
      <c r="BA235" s="214"/>
      <c r="BB235" s="214"/>
      <c r="BC235" s="214"/>
      <c r="BD235" s="214"/>
      <c r="BE235" s="214"/>
      <c r="BF235" s="214"/>
      <c r="BG235" s="214"/>
      <c r="BH235" s="214"/>
    </row>
    <row r="236" spans="1:60" outlineLevel="2" x14ac:dyDescent="0.2">
      <c r="A236" s="221"/>
      <c r="B236" s="222"/>
      <c r="C236" s="256"/>
      <c r="D236" s="246"/>
      <c r="E236" s="246"/>
      <c r="F236" s="246"/>
      <c r="G236" s="246"/>
      <c r="H236" s="225"/>
      <c r="I236" s="225"/>
      <c r="J236" s="225"/>
      <c r="K236" s="225"/>
      <c r="L236" s="225"/>
      <c r="M236" s="225"/>
      <c r="N236" s="224"/>
      <c r="O236" s="224"/>
      <c r="P236" s="224"/>
      <c r="Q236" s="224"/>
      <c r="R236" s="225"/>
      <c r="S236" s="225"/>
      <c r="T236" s="225"/>
      <c r="U236" s="225"/>
      <c r="V236" s="225"/>
      <c r="W236" s="225"/>
      <c r="X236" s="225"/>
      <c r="Y236" s="225"/>
      <c r="Z236" s="214"/>
      <c r="AA236" s="214"/>
      <c r="AB236" s="214"/>
      <c r="AC236" s="214"/>
      <c r="AD236" s="214"/>
      <c r="AE236" s="214"/>
      <c r="AF236" s="214"/>
      <c r="AG236" s="214" t="s">
        <v>144</v>
      </c>
      <c r="AH236" s="214"/>
      <c r="AI236" s="214"/>
      <c r="AJ236" s="214"/>
      <c r="AK236" s="214"/>
      <c r="AL236" s="214"/>
      <c r="AM236" s="214"/>
      <c r="AN236" s="214"/>
      <c r="AO236" s="214"/>
      <c r="AP236" s="214"/>
      <c r="AQ236" s="214"/>
      <c r="AR236" s="214"/>
      <c r="AS236" s="214"/>
      <c r="AT236" s="214"/>
      <c r="AU236" s="214"/>
      <c r="AV236" s="214"/>
      <c r="AW236" s="214"/>
      <c r="AX236" s="214"/>
      <c r="AY236" s="214"/>
      <c r="AZ236" s="214"/>
      <c r="BA236" s="214"/>
      <c r="BB236" s="214"/>
      <c r="BC236" s="214"/>
      <c r="BD236" s="214"/>
      <c r="BE236" s="214"/>
      <c r="BF236" s="214"/>
      <c r="BG236" s="214"/>
      <c r="BH236" s="214"/>
    </row>
    <row r="237" spans="1:60" outlineLevel="1" x14ac:dyDescent="0.2">
      <c r="A237" s="237">
        <v>44</v>
      </c>
      <c r="B237" s="238" t="s">
        <v>321</v>
      </c>
      <c r="C237" s="253" t="s">
        <v>322</v>
      </c>
      <c r="D237" s="239" t="s">
        <v>131</v>
      </c>
      <c r="E237" s="240">
        <v>471.5</v>
      </c>
      <c r="F237" s="241"/>
      <c r="G237" s="242">
        <f>ROUND(E237*F237,2)</f>
        <v>0</v>
      </c>
      <c r="H237" s="241"/>
      <c r="I237" s="242">
        <f>ROUND(E237*H237,2)</f>
        <v>0</v>
      </c>
      <c r="J237" s="241"/>
      <c r="K237" s="242">
        <f>ROUND(E237*J237,2)</f>
        <v>0</v>
      </c>
      <c r="L237" s="242">
        <v>21</v>
      </c>
      <c r="M237" s="242">
        <f>G237*(1+L237/100)</f>
        <v>0</v>
      </c>
      <c r="N237" s="240">
        <v>1E-4</v>
      </c>
      <c r="O237" s="240">
        <f>ROUND(E237*N237,2)</f>
        <v>0.05</v>
      </c>
      <c r="P237" s="240">
        <v>0</v>
      </c>
      <c r="Q237" s="240">
        <f>ROUND(E237*P237,2)</f>
        <v>0</v>
      </c>
      <c r="R237" s="242" t="s">
        <v>320</v>
      </c>
      <c r="S237" s="242" t="s">
        <v>133</v>
      </c>
      <c r="T237" s="243" t="s">
        <v>133</v>
      </c>
      <c r="U237" s="225">
        <v>3.2480000000000002E-2</v>
      </c>
      <c r="V237" s="225">
        <f>ROUND(E237*U237,2)</f>
        <v>15.31</v>
      </c>
      <c r="W237" s="225"/>
      <c r="X237" s="225" t="s">
        <v>134</v>
      </c>
      <c r="Y237" s="225" t="s">
        <v>135</v>
      </c>
      <c r="Z237" s="214"/>
      <c r="AA237" s="214"/>
      <c r="AB237" s="214"/>
      <c r="AC237" s="214"/>
      <c r="AD237" s="214"/>
      <c r="AE237" s="214"/>
      <c r="AF237" s="214"/>
      <c r="AG237" s="214" t="s">
        <v>186</v>
      </c>
      <c r="AH237" s="214"/>
      <c r="AI237" s="214"/>
      <c r="AJ237" s="214"/>
      <c r="AK237" s="214"/>
      <c r="AL237" s="214"/>
      <c r="AM237" s="214"/>
      <c r="AN237" s="214"/>
      <c r="AO237" s="214"/>
      <c r="AP237" s="214"/>
      <c r="AQ237" s="214"/>
      <c r="AR237" s="214"/>
      <c r="AS237" s="214"/>
      <c r="AT237" s="214"/>
      <c r="AU237" s="214"/>
      <c r="AV237" s="214"/>
      <c r="AW237" s="214"/>
      <c r="AX237" s="214"/>
      <c r="AY237" s="214"/>
      <c r="AZ237" s="214"/>
      <c r="BA237" s="214"/>
      <c r="BB237" s="214"/>
      <c r="BC237" s="214"/>
      <c r="BD237" s="214"/>
      <c r="BE237" s="214"/>
      <c r="BF237" s="214"/>
      <c r="BG237" s="214"/>
      <c r="BH237" s="214"/>
    </row>
    <row r="238" spans="1:60" outlineLevel="2" x14ac:dyDescent="0.2">
      <c r="A238" s="221"/>
      <c r="B238" s="222"/>
      <c r="C238" s="255" t="s">
        <v>158</v>
      </c>
      <c r="D238" s="227"/>
      <c r="E238" s="228"/>
      <c r="F238" s="225"/>
      <c r="G238" s="225"/>
      <c r="H238" s="225"/>
      <c r="I238" s="225"/>
      <c r="J238" s="225"/>
      <c r="K238" s="225"/>
      <c r="L238" s="225"/>
      <c r="M238" s="225"/>
      <c r="N238" s="224"/>
      <c r="O238" s="224"/>
      <c r="P238" s="224"/>
      <c r="Q238" s="224"/>
      <c r="R238" s="225"/>
      <c r="S238" s="225"/>
      <c r="T238" s="225"/>
      <c r="U238" s="225"/>
      <c r="V238" s="225"/>
      <c r="W238" s="225"/>
      <c r="X238" s="225"/>
      <c r="Y238" s="225"/>
      <c r="Z238" s="214"/>
      <c r="AA238" s="214"/>
      <c r="AB238" s="214"/>
      <c r="AC238" s="214"/>
      <c r="AD238" s="214"/>
      <c r="AE238" s="214"/>
      <c r="AF238" s="214"/>
      <c r="AG238" s="214" t="s">
        <v>140</v>
      </c>
      <c r="AH238" s="214">
        <v>0</v>
      </c>
      <c r="AI238" s="214"/>
      <c r="AJ238" s="214"/>
      <c r="AK238" s="214"/>
      <c r="AL238" s="214"/>
      <c r="AM238" s="214"/>
      <c r="AN238" s="214"/>
      <c r="AO238" s="214"/>
      <c r="AP238" s="214"/>
      <c r="AQ238" s="214"/>
      <c r="AR238" s="214"/>
      <c r="AS238" s="214"/>
      <c r="AT238" s="214"/>
      <c r="AU238" s="214"/>
      <c r="AV238" s="214"/>
      <c r="AW238" s="214"/>
      <c r="AX238" s="214"/>
      <c r="AY238" s="214"/>
      <c r="AZ238" s="214"/>
      <c r="BA238" s="214"/>
      <c r="BB238" s="214"/>
      <c r="BC238" s="214"/>
      <c r="BD238" s="214"/>
      <c r="BE238" s="214"/>
      <c r="BF238" s="214"/>
      <c r="BG238" s="214"/>
      <c r="BH238" s="214"/>
    </row>
    <row r="239" spans="1:60" outlineLevel="3" x14ac:dyDescent="0.2">
      <c r="A239" s="221"/>
      <c r="B239" s="222"/>
      <c r="C239" s="255" t="s">
        <v>323</v>
      </c>
      <c r="D239" s="227"/>
      <c r="E239" s="228">
        <v>203.4</v>
      </c>
      <c r="F239" s="225"/>
      <c r="G239" s="225"/>
      <c r="H239" s="225"/>
      <c r="I239" s="225"/>
      <c r="J239" s="225"/>
      <c r="K239" s="225"/>
      <c r="L239" s="225"/>
      <c r="M239" s="225"/>
      <c r="N239" s="224"/>
      <c r="O239" s="224"/>
      <c r="P239" s="224"/>
      <c r="Q239" s="224"/>
      <c r="R239" s="225"/>
      <c r="S239" s="225"/>
      <c r="T239" s="225"/>
      <c r="U239" s="225"/>
      <c r="V239" s="225"/>
      <c r="W239" s="225"/>
      <c r="X239" s="225"/>
      <c r="Y239" s="225"/>
      <c r="Z239" s="214"/>
      <c r="AA239" s="214"/>
      <c r="AB239" s="214"/>
      <c r="AC239" s="214"/>
      <c r="AD239" s="214"/>
      <c r="AE239" s="214"/>
      <c r="AF239" s="214"/>
      <c r="AG239" s="214" t="s">
        <v>140</v>
      </c>
      <c r="AH239" s="214">
        <v>0</v>
      </c>
      <c r="AI239" s="214"/>
      <c r="AJ239" s="214"/>
      <c r="AK239" s="214"/>
      <c r="AL239" s="214"/>
      <c r="AM239" s="214"/>
      <c r="AN239" s="214"/>
      <c r="AO239" s="214"/>
      <c r="AP239" s="214"/>
      <c r="AQ239" s="214"/>
      <c r="AR239" s="214"/>
      <c r="AS239" s="214"/>
      <c r="AT239" s="214"/>
      <c r="AU239" s="214"/>
      <c r="AV239" s="214"/>
      <c r="AW239" s="214"/>
      <c r="AX239" s="214"/>
      <c r="AY239" s="214"/>
      <c r="AZ239" s="214"/>
      <c r="BA239" s="214"/>
      <c r="BB239" s="214"/>
      <c r="BC239" s="214"/>
      <c r="BD239" s="214"/>
      <c r="BE239" s="214"/>
      <c r="BF239" s="214"/>
      <c r="BG239" s="214"/>
      <c r="BH239" s="214"/>
    </row>
    <row r="240" spans="1:60" outlineLevel="3" x14ac:dyDescent="0.2">
      <c r="A240" s="221"/>
      <c r="B240" s="222"/>
      <c r="C240" s="255" t="s">
        <v>150</v>
      </c>
      <c r="D240" s="227"/>
      <c r="E240" s="228"/>
      <c r="F240" s="225"/>
      <c r="G240" s="225"/>
      <c r="H240" s="225"/>
      <c r="I240" s="225"/>
      <c r="J240" s="225"/>
      <c r="K240" s="225"/>
      <c r="L240" s="225"/>
      <c r="M240" s="225"/>
      <c r="N240" s="224"/>
      <c r="O240" s="224"/>
      <c r="P240" s="224"/>
      <c r="Q240" s="224"/>
      <c r="R240" s="225"/>
      <c r="S240" s="225"/>
      <c r="T240" s="225"/>
      <c r="U240" s="225"/>
      <c r="V240" s="225"/>
      <c r="W240" s="225"/>
      <c r="X240" s="225"/>
      <c r="Y240" s="225"/>
      <c r="Z240" s="214"/>
      <c r="AA240" s="214"/>
      <c r="AB240" s="214"/>
      <c r="AC240" s="214"/>
      <c r="AD240" s="214"/>
      <c r="AE240" s="214"/>
      <c r="AF240" s="214"/>
      <c r="AG240" s="214" t="s">
        <v>140</v>
      </c>
      <c r="AH240" s="214">
        <v>0</v>
      </c>
      <c r="AI240" s="214"/>
      <c r="AJ240" s="214"/>
      <c r="AK240" s="214"/>
      <c r="AL240" s="214"/>
      <c r="AM240" s="214"/>
      <c r="AN240" s="214"/>
      <c r="AO240" s="214"/>
      <c r="AP240" s="214"/>
      <c r="AQ240" s="214"/>
      <c r="AR240" s="214"/>
      <c r="AS240" s="214"/>
      <c r="AT240" s="214"/>
      <c r="AU240" s="214"/>
      <c r="AV240" s="214"/>
      <c r="AW240" s="214"/>
      <c r="AX240" s="214"/>
      <c r="AY240" s="214"/>
      <c r="AZ240" s="214"/>
      <c r="BA240" s="214"/>
      <c r="BB240" s="214"/>
      <c r="BC240" s="214"/>
      <c r="BD240" s="214"/>
      <c r="BE240" s="214"/>
      <c r="BF240" s="214"/>
      <c r="BG240" s="214"/>
      <c r="BH240" s="214"/>
    </row>
    <row r="241" spans="1:60" outlineLevel="3" x14ac:dyDescent="0.2">
      <c r="A241" s="221"/>
      <c r="B241" s="222"/>
      <c r="C241" s="255" t="s">
        <v>324</v>
      </c>
      <c r="D241" s="227"/>
      <c r="E241" s="228">
        <v>16.8</v>
      </c>
      <c r="F241" s="225"/>
      <c r="G241" s="225"/>
      <c r="H241" s="225"/>
      <c r="I241" s="225"/>
      <c r="J241" s="225"/>
      <c r="K241" s="225"/>
      <c r="L241" s="225"/>
      <c r="M241" s="225"/>
      <c r="N241" s="224"/>
      <c r="O241" s="224"/>
      <c r="P241" s="224"/>
      <c r="Q241" s="224"/>
      <c r="R241" s="225"/>
      <c r="S241" s="225"/>
      <c r="T241" s="225"/>
      <c r="U241" s="225"/>
      <c r="V241" s="225"/>
      <c r="W241" s="225"/>
      <c r="X241" s="225"/>
      <c r="Y241" s="225"/>
      <c r="Z241" s="214"/>
      <c r="AA241" s="214"/>
      <c r="AB241" s="214"/>
      <c r="AC241" s="214"/>
      <c r="AD241" s="214"/>
      <c r="AE241" s="214"/>
      <c r="AF241" s="214"/>
      <c r="AG241" s="214" t="s">
        <v>140</v>
      </c>
      <c r="AH241" s="214">
        <v>0</v>
      </c>
      <c r="AI241" s="214"/>
      <c r="AJ241" s="214"/>
      <c r="AK241" s="214"/>
      <c r="AL241" s="214"/>
      <c r="AM241" s="214"/>
      <c r="AN241" s="214"/>
      <c r="AO241" s="214"/>
      <c r="AP241" s="214"/>
      <c r="AQ241" s="214"/>
      <c r="AR241" s="214"/>
      <c r="AS241" s="214"/>
      <c r="AT241" s="214"/>
      <c r="AU241" s="214"/>
      <c r="AV241" s="214"/>
      <c r="AW241" s="214"/>
      <c r="AX241" s="214"/>
      <c r="AY241" s="214"/>
      <c r="AZ241" s="214"/>
      <c r="BA241" s="214"/>
      <c r="BB241" s="214"/>
      <c r="BC241" s="214"/>
      <c r="BD241" s="214"/>
      <c r="BE241" s="214"/>
      <c r="BF241" s="214"/>
      <c r="BG241" s="214"/>
      <c r="BH241" s="214"/>
    </row>
    <row r="242" spans="1:60" outlineLevel="3" x14ac:dyDescent="0.2">
      <c r="A242" s="221"/>
      <c r="B242" s="222"/>
      <c r="C242" s="255" t="s">
        <v>152</v>
      </c>
      <c r="D242" s="227"/>
      <c r="E242" s="228"/>
      <c r="F242" s="225"/>
      <c r="G242" s="225"/>
      <c r="H242" s="225"/>
      <c r="I242" s="225"/>
      <c r="J242" s="225"/>
      <c r="K242" s="225"/>
      <c r="L242" s="225"/>
      <c r="M242" s="225"/>
      <c r="N242" s="224"/>
      <c r="O242" s="224"/>
      <c r="P242" s="224"/>
      <c r="Q242" s="224"/>
      <c r="R242" s="225"/>
      <c r="S242" s="225"/>
      <c r="T242" s="225"/>
      <c r="U242" s="225"/>
      <c r="V242" s="225"/>
      <c r="W242" s="225"/>
      <c r="X242" s="225"/>
      <c r="Y242" s="225"/>
      <c r="Z242" s="214"/>
      <c r="AA242" s="214"/>
      <c r="AB242" s="214"/>
      <c r="AC242" s="214"/>
      <c r="AD242" s="214"/>
      <c r="AE242" s="214"/>
      <c r="AF242" s="214"/>
      <c r="AG242" s="214" t="s">
        <v>140</v>
      </c>
      <c r="AH242" s="214">
        <v>0</v>
      </c>
      <c r="AI242" s="214"/>
      <c r="AJ242" s="214"/>
      <c r="AK242" s="214"/>
      <c r="AL242" s="214"/>
      <c r="AM242" s="214"/>
      <c r="AN242" s="214"/>
      <c r="AO242" s="214"/>
      <c r="AP242" s="214"/>
      <c r="AQ242" s="214"/>
      <c r="AR242" s="214"/>
      <c r="AS242" s="214"/>
      <c r="AT242" s="214"/>
      <c r="AU242" s="214"/>
      <c r="AV242" s="214"/>
      <c r="AW242" s="214"/>
      <c r="AX242" s="214"/>
      <c r="AY242" s="214"/>
      <c r="AZ242" s="214"/>
      <c r="BA242" s="214"/>
      <c r="BB242" s="214"/>
      <c r="BC242" s="214"/>
      <c r="BD242" s="214"/>
      <c r="BE242" s="214"/>
      <c r="BF242" s="214"/>
      <c r="BG242" s="214"/>
      <c r="BH242" s="214"/>
    </row>
    <row r="243" spans="1:60" outlineLevel="3" x14ac:dyDescent="0.2">
      <c r="A243" s="221"/>
      <c r="B243" s="222"/>
      <c r="C243" s="255" t="s">
        <v>325</v>
      </c>
      <c r="D243" s="227"/>
      <c r="E243" s="228">
        <v>16.399999999999999</v>
      </c>
      <c r="F243" s="225"/>
      <c r="G243" s="225"/>
      <c r="H243" s="225"/>
      <c r="I243" s="225"/>
      <c r="J243" s="225"/>
      <c r="K243" s="225"/>
      <c r="L243" s="225"/>
      <c r="M243" s="225"/>
      <c r="N243" s="224"/>
      <c r="O243" s="224"/>
      <c r="P243" s="224"/>
      <c r="Q243" s="224"/>
      <c r="R243" s="225"/>
      <c r="S243" s="225"/>
      <c r="T243" s="225"/>
      <c r="U243" s="225"/>
      <c r="V243" s="225"/>
      <c r="W243" s="225"/>
      <c r="X243" s="225"/>
      <c r="Y243" s="225"/>
      <c r="Z243" s="214"/>
      <c r="AA243" s="214"/>
      <c r="AB243" s="214"/>
      <c r="AC243" s="214"/>
      <c r="AD243" s="214"/>
      <c r="AE243" s="214"/>
      <c r="AF243" s="214"/>
      <c r="AG243" s="214" t="s">
        <v>140</v>
      </c>
      <c r="AH243" s="214">
        <v>0</v>
      </c>
      <c r="AI243" s="214"/>
      <c r="AJ243" s="214"/>
      <c r="AK243" s="214"/>
      <c r="AL243" s="214"/>
      <c r="AM243" s="214"/>
      <c r="AN243" s="214"/>
      <c r="AO243" s="214"/>
      <c r="AP243" s="214"/>
      <c r="AQ243" s="214"/>
      <c r="AR243" s="214"/>
      <c r="AS243" s="214"/>
      <c r="AT243" s="214"/>
      <c r="AU243" s="214"/>
      <c r="AV243" s="214"/>
      <c r="AW243" s="214"/>
      <c r="AX243" s="214"/>
      <c r="AY243" s="214"/>
      <c r="AZ243" s="214"/>
      <c r="BA243" s="214"/>
      <c r="BB243" s="214"/>
      <c r="BC243" s="214"/>
      <c r="BD243" s="214"/>
      <c r="BE243" s="214"/>
      <c r="BF243" s="214"/>
      <c r="BG243" s="214"/>
      <c r="BH243" s="214"/>
    </row>
    <row r="244" spans="1:60" outlineLevel="3" x14ac:dyDescent="0.2">
      <c r="A244" s="221"/>
      <c r="B244" s="222"/>
      <c r="C244" s="255" t="s">
        <v>326</v>
      </c>
      <c r="D244" s="227"/>
      <c r="E244" s="228">
        <v>234.9</v>
      </c>
      <c r="F244" s="225"/>
      <c r="G244" s="225"/>
      <c r="H244" s="225"/>
      <c r="I244" s="225"/>
      <c r="J244" s="225"/>
      <c r="K244" s="225"/>
      <c r="L244" s="225"/>
      <c r="M244" s="225"/>
      <c r="N244" s="224"/>
      <c r="O244" s="224"/>
      <c r="P244" s="224"/>
      <c r="Q244" s="224"/>
      <c r="R244" s="225"/>
      <c r="S244" s="225"/>
      <c r="T244" s="225"/>
      <c r="U244" s="225"/>
      <c r="V244" s="225"/>
      <c r="W244" s="225"/>
      <c r="X244" s="225"/>
      <c r="Y244" s="225"/>
      <c r="Z244" s="214"/>
      <c r="AA244" s="214"/>
      <c r="AB244" s="214"/>
      <c r="AC244" s="214"/>
      <c r="AD244" s="214"/>
      <c r="AE244" s="214"/>
      <c r="AF244" s="214"/>
      <c r="AG244" s="214" t="s">
        <v>140</v>
      </c>
      <c r="AH244" s="214">
        <v>0</v>
      </c>
      <c r="AI244" s="214"/>
      <c r="AJ244" s="214"/>
      <c r="AK244" s="214"/>
      <c r="AL244" s="214"/>
      <c r="AM244" s="214"/>
      <c r="AN244" s="214"/>
      <c r="AO244" s="214"/>
      <c r="AP244" s="214"/>
      <c r="AQ244" s="214"/>
      <c r="AR244" s="214"/>
      <c r="AS244" s="214"/>
      <c r="AT244" s="214"/>
      <c r="AU244" s="214"/>
      <c r="AV244" s="214"/>
      <c r="AW244" s="214"/>
      <c r="AX244" s="214"/>
      <c r="AY244" s="214"/>
      <c r="AZ244" s="214"/>
      <c r="BA244" s="214"/>
      <c r="BB244" s="214"/>
      <c r="BC244" s="214"/>
      <c r="BD244" s="214"/>
      <c r="BE244" s="214"/>
      <c r="BF244" s="214"/>
      <c r="BG244" s="214"/>
      <c r="BH244" s="214"/>
    </row>
    <row r="245" spans="1:60" outlineLevel="2" x14ac:dyDescent="0.2">
      <c r="A245" s="221"/>
      <c r="B245" s="222"/>
      <c r="C245" s="256"/>
      <c r="D245" s="246"/>
      <c r="E245" s="246"/>
      <c r="F245" s="246"/>
      <c r="G245" s="246"/>
      <c r="H245" s="225"/>
      <c r="I245" s="225"/>
      <c r="J245" s="225"/>
      <c r="K245" s="225"/>
      <c r="L245" s="225"/>
      <c r="M245" s="225"/>
      <c r="N245" s="224"/>
      <c r="O245" s="224"/>
      <c r="P245" s="224"/>
      <c r="Q245" s="224"/>
      <c r="R245" s="225"/>
      <c r="S245" s="225"/>
      <c r="T245" s="225"/>
      <c r="U245" s="225"/>
      <c r="V245" s="225"/>
      <c r="W245" s="225"/>
      <c r="X245" s="225"/>
      <c r="Y245" s="225"/>
      <c r="Z245" s="214"/>
      <c r="AA245" s="214"/>
      <c r="AB245" s="214"/>
      <c r="AC245" s="214"/>
      <c r="AD245" s="214"/>
      <c r="AE245" s="214"/>
      <c r="AF245" s="214"/>
      <c r="AG245" s="214" t="s">
        <v>144</v>
      </c>
      <c r="AH245" s="214"/>
      <c r="AI245" s="214"/>
      <c r="AJ245" s="214"/>
      <c r="AK245" s="214"/>
      <c r="AL245" s="214"/>
      <c r="AM245" s="214"/>
      <c r="AN245" s="214"/>
      <c r="AO245" s="214"/>
      <c r="AP245" s="214"/>
      <c r="AQ245" s="214"/>
      <c r="AR245" s="214"/>
      <c r="AS245" s="214"/>
      <c r="AT245" s="214"/>
      <c r="AU245" s="214"/>
      <c r="AV245" s="214"/>
      <c r="AW245" s="214"/>
      <c r="AX245" s="214"/>
      <c r="AY245" s="214"/>
      <c r="AZ245" s="214"/>
      <c r="BA245" s="214"/>
      <c r="BB245" s="214"/>
      <c r="BC245" s="214"/>
      <c r="BD245" s="214"/>
      <c r="BE245" s="214"/>
      <c r="BF245" s="214"/>
      <c r="BG245" s="214"/>
      <c r="BH245" s="214"/>
    </row>
    <row r="246" spans="1:60" outlineLevel="1" x14ac:dyDescent="0.2">
      <c r="A246" s="237">
        <v>45</v>
      </c>
      <c r="B246" s="238" t="s">
        <v>327</v>
      </c>
      <c r="C246" s="253" t="s">
        <v>328</v>
      </c>
      <c r="D246" s="239" t="s">
        <v>131</v>
      </c>
      <c r="E246" s="240">
        <v>471.5</v>
      </c>
      <c r="F246" s="241"/>
      <c r="G246" s="242">
        <f>ROUND(E246*F246,2)</f>
        <v>0</v>
      </c>
      <c r="H246" s="241"/>
      <c r="I246" s="242">
        <f>ROUND(E246*H246,2)</f>
        <v>0</v>
      </c>
      <c r="J246" s="241"/>
      <c r="K246" s="242">
        <f>ROUND(E246*J246,2)</f>
        <v>0</v>
      </c>
      <c r="L246" s="242">
        <v>21</v>
      </c>
      <c r="M246" s="242">
        <f>G246*(1+L246/100)</f>
        <v>0</v>
      </c>
      <c r="N246" s="240">
        <v>3.1E-4</v>
      </c>
      <c r="O246" s="240">
        <f>ROUND(E246*N246,2)</f>
        <v>0.15</v>
      </c>
      <c r="P246" s="240">
        <v>0</v>
      </c>
      <c r="Q246" s="240">
        <f>ROUND(E246*P246,2)</f>
        <v>0</v>
      </c>
      <c r="R246" s="242" t="s">
        <v>320</v>
      </c>
      <c r="S246" s="242" t="s">
        <v>133</v>
      </c>
      <c r="T246" s="243" t="s">
        <v>133</v>
      </c>
      <c r="U246" s="225">
        <v>0.11</v>
      </c>
      <c r="V246" s="225">
        <f>ROUND(E246*U246,2)</f>
        <v>51.87</v>
      </c>
      <c r="W246" s="225"/>
      <c r="X246" s="225" t="s">
        <v>134</v>
      </c>
      <c r="Y246" s="225" t="s">
        <v>135</v>
      </c>
      <c r="Z246" s="214"/>
      <c r="AA246" s="214"/>
      <c r="AB246" s="214"/>
      <c r="AC246" s="214"/>
      <c r="AD246" s="214"/>
      <c r="AE246" s="214"/>
      <c r="AF246" s="214"/>
      <c r="AG246" s="214" t="s">
        <v>186</v>
      </c>
      <c r="AH246" s="214"/>
      <c r="AI246" s="214"/>
      <c r="AJ246" s="214"/>
      <c r="AK246" s="214"/>
      <c r="AL246" s="214"/>
      <c r="AM246" s="214"/>
      <c r="AN246" s="214"/>
      <c r="AO246" s="214"/>
      <c r="AP246" s="214"/>
      <c r="AQ246" s="214"/>
      <c r="AR246" s="214"/>
      <c r="AS246" s="214"/>
      <c r="AT246" s="214"/>
      <c r="AU246" s="214"/>
      <c r="AV246" s="214"/>
      <c r="AW246" s="214"/>
      <c r="AX246" s="214"/>
      <c r="AY246" s="214"/>
      <c r="AZ246" s="214"/>
      <c r="BA246" s="214"/>
      <c r="BB246" s="214"/>
      <c r="BC246" s="214"/>
      <c r="BD246" s="214"/>
      <c r="BE246" s="214"/>
      <c r="BF246" s="214"/>
      <c r="BG246" s="214"/>
      <c r="BH246" s="214"/>
    </row>
    <row r="247" spans="1:60" outlineLevel="2" x14ac:dyDescent="0.2">
      <c r="A247" s="221"/>
      <c r="B247" s="222"/>
      <c r="C247" s="255" t="s">
        <v>329</v>
      </c>
      <c r="D247" s="227"/>
      <c r="E247" s="228">
        <v>471.5</v>
      </c>
      <c r="F247" s="225"/>
      <c r="G247" s="225"/>
      <c r="H247" s="225"/>
      <c r="I247" s="225"/>
      <c r="J247" s="225"/>
      <c r="K247" s="225"/>
      <c r="L247" s="225"/>
      <c r="M247" s="225"/>
      <c r="N247" s="224"/>
      <c r="O247" s="224"/>
      <c r="P247" s="224"/>
      <c r="Q247" s="224"/>
      <c r="R247" s="225"/>
      <c r="S247" s="225"/>
      <c r="T247" s="225"/>
      <c r="U247" s="225"/>
      <c r="V247" s="225"/>
      <c r="W247" s="225"/>
      <c r="X247" s="225"/>
      <c r="Y247" s="225"/>
      <c r="Z247" s="214"/>
      <c r="AA247" s="214"/>
      <c r="AB247" s="214"/>
      <c r="AC247" s="214"/>
      <c r="AD247" s="214"/>
      <c r="AE247" s="214"/>
      <c r="AF247" s="214"/>
      <c r="AG247" s="214" t="s">
        <v>140</v>
      </c>
      <c r="AH247" s="214">
        <v>5</v>
      </c>
      <c r="AI247" s="214"/>
      <c r="AJ247" s="214"/>
      <c r="AK247" s="214"/>
      <c r="AL247" s="214"/>
      <c r="AM247" s="214"/>
      <c r="AN247" s="214"/>
      <c r="AO247" s="214"/>
      <c r="AP247" s="214"/>
      <c r="AQ247" s="214"/>
      <c r="AR247" s="214"/>
      <c r="AS247" s="214"/>
      <c r="AT247" s="214"/>
      <c r="AU247" s="214"/>
      <c r="AV247" s="214"/>
      <c r="AW247" s="214"/>
      <c r="AX247" s="214"/>
      <c r="AY247" s="214"/>
      <c r="AZ247" s="214"/>
      <c r="BA247" s="214"/>
      <c r="BB247" s="214"/>
      <c r="BC247" s="214"/>
      <c r="BD247" s="214"/>
      <c r="BE247" s="214"/>
      <c r="BF247" s="214"/>
      <c r="BG247" s="214"/>
      <c r="BH247" s="214"/>
    </row>
    <row r="248" spans="1:60" outlineLevel="2" x14ac:dyDescent="0.2">
      <c r="A248" s="221"/>
      <c r="B248" s="222"/>
      <c r="C248" s="256"/>
      <c r="D248" s="246"/>
      <c r="E248" s="246"/>
      <c r="F248" s="246"/>
      <c r="G248" s="246"/>
      <c r="H248" s="225"/>
      <c r="I248" s="225"/>
      <c r="J248" s="225"/>
      <c r="K248" s="225"/>
      <c r="L248" s="225"/>
      <c r="M248" s="225"/>
      <c r="N248" s="224"/>
      <c r="O248" s="224"/>
      <c r="P248" s="224"/>
      <c r="Q248" s="224"/>
      <c r="R248" s="225"/>
      <c r="S248" s="225"/>
      <c r="T248" s="225"/>
      <c r="U248" s="225"/>
      <c r="V248" s="225"/>
      <c r="W248" s="225"/>
      <c r="X248" s="225"/>
      <c r="Y248" s="225"/>
      <c r="Z248" s="214"/>
      <c r="AA248" s="214"/>
      <c r="AB248" s="214"/>
      <c r="AC248" s="214"/>
      <c r="AD248" s="214"/>
      <c r="AE248" s="214"/>
      <c r="AF248" s="214"/>
      <c r="AG248" s="214" t="s">
        <v>144</v>
      </c>
      <c r="AH248" s="214"/>
      <c r="AI248" s="214"/>
      <c r="AJ248" s="214"/>
      <c r="AK248" s="214"/>
      <c r="AL248" s="214"/>
      <c r="AM248" s="214"/>
      <c r="AN248" s="214"/>
      <c r="AO248" s="214"/>
      <c r="AP248" s="214"/>
      <c r="AQ248" s="214"/>
      <c r="AR248" s="214"/>
      <c r="AS248" s="214"/>
      <c r="AT248" s="214"/>
      <c r="AU248" s="214"/>
      <c r="AV248" s="214"/>
      <c r="AW248" s="214"/>
      <c r="AX248" s="214"/>
      <c r="AY248" s="214"/>
      <c r="AZ248" s="214"/>
      <c r="BA248" s="214"/>
      <c r="BB248" s="214"/>
      <c r="BC248" s="214"/>
      <c r="BD248" s="214"/>
      <c r="BE248" s="214"/>
      <c r="BF248" s="214"/>
      <c r="BG248" s="214"/>
      <c r="BH248" s="214"/>
    </row>
    <row r="249" spans="1:60" outlineLevel="1" x14ac:dyDescent="0.2">
      <c r="A249" s="237">
        <v>46</v>
      </c>
      <c r="B249" s="238" t="s">
        <v>330</v>
      </c>
      <c r="C249" s="253" t="s">
        <v>331</v>
      </c>
      <c r="D249" s="239" t="s">
        <v>131</v>
      </c>
      <c r="E249" s="240">
        <v>123.8</v>
      </c>
      <c r="F249" s="241"/>
      <c r="G249" s="242">
        <f>ROUND(E249*F249,2)</f>
        <v>0</v>
      </c>
      <c r="H249" s="241"/>
      <c r="I249" s="242">
        <f>ROUND(E249*H249,2)</f>
        <v>0</v>
      </c>
      <c r="J249" s="241"/>
      <c r="K249" s="242">
        <f>ROUND(E249*J249,2)</f>
        <v>0</v>
      </c>
      <c r="L249" s="242">
        <v>21</v>
      </c>
      <c r="M249" s="242">
        <f>G249*(1+L249/100)</f>
        <v>0</v>
      </c>
      <c r="N249" s="240">
        <v>1.0000000000000001E-5</v>
      </c>
      <c r="O249" s="240">
        <f>ROUND(E249*N249,2)</f>
        <v>0</v>
      </c>
      <c r="P249" s="240">
        <v>0</v>
      </c>
      <c r="Q249" s="240">
        <f>ROUND(E249*P249,2)</f>
        <v>0</v>
      </c>
      <c r="R249" s="242" t="s">
        <v>320</v>
      </c>
      <c r="S249" s="242" t="s">
        <v>133</v>
      </c>
      <c r="T249" s="243" t="s">
        <v>133</v>
      </c>
      <c r="U249" s="225">
        <v>2.9000000000000001E-2</v>
      </c>
      <c r="V249" s="225">
        <f>ROUND(E249*U249,2)</f>
        <v>3.59</v>
      </c>
      <c r="W249" s="225"/>
      <c r="X249" s="225" t="s">
        <v>134</v>
      </c>
      <c r="Y249" s="225" t="s">
        <v>135</v>
      </c>
      <c r="Z249" s="214"/>
      <c r="AA249" s="214"/>
      <c r="AB249" s="214"/>
      <c r="AC249" s="214"/>
      <c r="AD249" s="214"/>
      <c r="AE249" s="214"/>
      <c r="AF249" s="214"/>
      <c r="AG249" s="214" t="s">
        <v>186</v>
      </c>
      <c r="AH249" s="214"/>
      <c r="AI249" s="214"/>
      <c r="AJ249" s="214"/>
      <c r="AK249" s="214"/>
      <c r="AL249" s="214"/>
      <c r="AM249" s="214"/>
      <c r="AN249" s="214"/>
      <c r="AO249" s="214"/>
      <c r="AP249" s="214"/>
      <c r="AQ249" s="214"/>
      <c r="AR249" s="214"/>
      <c r="AS249" s="214"/>
      <c r="AT249" s="214"/>
      <c r="AU249" s="214"/>
      <c r="AV249" s="214"/>
      <c r="AW249" s="214"/>
      <c r="AX249" s="214"/>
      <c r="AY249" s="214"/>
      <c r="AZ249" s="214"/>
      <c r="BA249" s="214"/>
      <c r="BB249" s="214"/>
      <c r="BC249" s="214"/>
      <c r="BD249" s="214"/>
      <c r="BE249" s="214"/>
      <c r="BF249" s="214"/>
      <c r="BG249" s="214"/>
      <c r="BH249" s="214"/>
    </row>
    <row r="250" spans="1:60" outlineLevel="2" x14ac:dyDescent="0.2">
      <c r="A250" s="221"/>
      <c r="B250" s="222"/>
      <c r="C250" s="255" t="s">
        <v>332</v>
      </c>
      <c r="D250" s="227"/>
      <c r="E250" s="228">
        <v>92.4</v>
      </c>
      <c r="F250" s="225"/>
      <c r="G250" s="225"/>
      <c r="H250" s="225"/>
      <c r="I250" s="225"/>
      <c r="J250" s="225"/>
      <c r="K250" s="225"/>
      <c r="L250" s="225"/>
      <c r="M250" s="225"/>
      <c r="N250" s="224"/>
      <c r="O250" s="224"/>
      <c r="P250" s="224"/>
      <c r="Q250" s="224"/>
      <c r="R250" s="225"/>
      <c r="S250" s="225"/>
      <c r="T250" s="225"/>
      <c r="U250" s="225"/>
      <c r="V250" s="225"/>
      <c r="W250" s="225"/>
      <c r="X250" s="225"/>
      <c r="Y250" s="225"/>
      <c r="Z250" s="214"/>
      <c r="AA250" s="214"/>
      <c r="AB250" s="214"/>
      <c r="AC250" s="214"/>
      <c r="AD250" s="214"/>
      <c r="AE250" s="214"/>
      <c r="AF250" s="214"/>
      <c r="AG250" s="214" t="s">
        <v>140</v>
      </c>
      <c r="AH250" s="214">
        <v>0</v>
      </c>
      <c r="AI250" s="214"/>
      <c r="AJ250" s="214"/>
      <c r="AK250" s="214"/>
      <c r="AL250" s="214"/>
      <c r="AM250" s="214"/>
      <c r="AN250" s="214"/>
      <c r="AO250" s="214"/>
      <c r="AP250" s="214"/>
      <c r="AQ250" s="214"/>
      <c r="AR250" s="214"/>
      <c r="AS250" s="214"/>
      <c r="AT250" s="214"/>
      <c r="AU250" s="214"/>
      <c r="AV250" s="214"/>
      <c r="AW250" s="214"/>
      <c r="AX250" s="214"/>
      <c r="AY250" s="214"/>
      <c r="AZ250" s="214"/>
      <c r="BA250" s="214"/>
      <c r="BB250" s="214"/>
      <c r="BC250" s="214"/>
      <c r="BD250" s="214"/>
      <c r="BE250" s="214"/>
      <c r="BF250" s="214"/>
      <c r="BG250" s="214"/>
      <c r="BH250" s="214"/>
    </row>
    <row r="251" spans="1:60" outlineLevel="3" x14ac:dyDescent="0.2">
      <c r="A251" s="221"/>
      <c r="B251" s="222"/>
      <c r="C251" s="255" t="s">
        <v>333</v>
      </c>
      <c r="D251" s="227"/>
      <c r="E251" s="228">
        <v>19.399999999999999</v>
      </c>
      <c r="F251" s="225"/>
      <c r="G251" s="225"/>
      <c r="H251" s="225"/>
      <c r="I251" s="225"/>
      <c r="J251" s="225"/>
      <c r="K251" s="225"/>
      <c r="L251" s="225"/>
      <c r="M251" s="225"/>
      <c r="N251" s="224"/>
      <c r="O251" s="224"/>
      <c r="P251" s="224"/>
      <c r="Q251" s="224"/>
      <c r="R251" s="225"/>
      <c r="S251" s="225"/>
      <c r="T251" s="225"/>
      <c r="U251" s="225"/>
      <c r="V251" s="225"/>
      <c r="W251" s="225"/>
      <c r="X251" s="225"/>
      <c r="Y251" s="225"/>
      <c r="Z251" s="214"/>
      <c r="AA251" s="214"/>
      <c r="AB251" s="214"/>
      <c r="AC251" s="214"/>
      <c r="AD251" s="214"/>
      <c r="AE251" s="214"/>
      <c r="AF251" s="214"/>
      <c r="AG251" s="214" t="s">
        <v>140</v>
      </c>
      <c r="AH251" s="214">
        <v>0</v>
      </c>
      <c r="AI251" s="214"/>
      <c r="AJ251" s="214"/>
      <c r="AK251" s="214"/>
      <c r="AL251" s="214"/>
      <c r="AM251" s="214"/>
      <c r="AN251" s="214"/>
      <c r="AO251" s="214"/>
      <c r="AP251" s="214"/>
      <c r="AQ251" s="214"/>
      <c r="AR251" s="214"/>
      <c r="AS251" s="214"/>
      <c r="AT251" s="214"/>
      <c r="AU251" s="214"/>
      <c r="AV251" s="214"/>
      <c r="AW251" s="214"/>
      <c r="AX251" s="214"/>
      <c r="AY251" s="214"/>
      <c r="AZ251" s="214"/>
      <c r="BA251" s="214"/>
      <c r="BB251" s="214"/>
      <c r="BC251" s="214"/>
      <c r="BD251" s="214"/>
      <c r="BE251" s="214"/>
      <c r="BF251" s="214"/>
      <c r="BG251" s="214"/>
      <c r="BH251" s="214"/>
    </row>
    <row r="252" spans="1:60" outlineLevel="3" x14ac:dyDescent="0.2">
      <c r="A252" s="221"/>
      <c r="B252" s="222"/>
      <c r="C252" s="255" t="s">
        <v>334</v>
      </c>
      <c r="D252" s="227"/>
      <c r="E252" s="228">
        <v>12</v>
      </c>
      <c r="F252" s="225"/>
      <c r="G252" s="225"/>
      <c r="H252" s="225"/>
      <c r="I252" s="225"/>
      <c r="J252" s="225"/>
      <c r="K252" s="225"/>
      <c r="L252" s="225"/>
      <c r="M252" s="225"/>
      <c r="N252" s="224"/>
      <c r="O252" s="224"/>
      <c r="P252" s="224"/>
      <c r="Q252" s="224"/>
      <c r="R252" s="225"/>
      <c r="S252" s="225"/>
      <c r="T252" s="225"/>
      <c r="U252" s="225"/>
      <c r="V252" s="225"/>
      <c r="W252" s="225"/>
      <c r="X252" s="225"/>
      <c r="Y252" s="225"/>
      <c r="Z252" s="214"/>
      <c r="AA252" s="214"/>
      <c r="AB252" s="214"/>
      <c r="AC252" s="214"/>
      <c r="AD252" s="214"/>
      <c r="AE252" s="214"/>
      <c r="AF252" s="214"/>
      <c r="AG252" s="214" t="s">
        <v>140</v>
      </c>
      <c r="AH252" s="214">
        <v>0</v>
      </c>
      <c r="AI252" s="214"/>
      <c r="AJ252" s="214"/>
      <c r="AK252" s="214"/>
      <c r="AL252" s="214"/>
      <c r="AM252" s="214"/>
      <c r="AN252" s="214"/>
      <c r="AO252" s="214"/>
      <c r="AP252" s="214"/>
      <c r="AQ252" s="214"/>
      <c r="AR252" s="214"/>
      <c r="AS252" s="214"/>
      <c r="AT252" s="214"/>
      <c r="AU252" s="214"/>
      <c r="AV252" s="214"/>
      <c r="AW252" s="214"/>
      <c r="AX252" s="214"/>
      <c r="AY252" s="214"/>
      <c r="AZ252" s="214"/>
      <c r="BA252" s="214"/>
      <c r="BB252" s="214"/>
      <c r="BC252" s="214"/>
      <c r="BD252" s="214"/>
      <c r="BE252" s="214"/>
      <c r="BF252" s="214"/>
      <c r="BG252" s="214"/>
      <c r="BH252" s="214"/>
    </row>
    <row r="253" spans="1:60" outlineLevel="2" x14ac:dyDescent="0.2">
      <c r="A253" s="221"/>
      <c r="B253" s="222"/>
      <c r="C253" s="256"/>
      <c r="D253" s="246"/>
      <c r="E253" s="246"/>
      <c r="F253" s="246"/>
      <c r="G253" s="246"/>
      <c r="H253" s="225"/>
      <c r="I253" s="225"/>
      <c r="J253" s="225"/>
      <c r="K253" s="225"/>
      <c r="L253" s="225"/>
      <c r="M253" s="225"/>
      <c r="N253" s="224"/>
      <c r="O253" s="224"/>
      <c r="P253" s="224"/>
      <c r="Q253" s="224"/>
      <c r="R253" s="225"/>
      <c r="S253" s="225"/>
      <c r="T253" s="225"/>
      <c r="U253" s="225"/>
      <c r="V253" s="225"/>
      <c r="W253" s="225"/>
      <c r="X253" s="225"/>
      <c r="Y253" s="225"/>
      <c r="Z253" s="214"/>
      <c r="AA253" s="214"/>
      <c r="AB253" s="214"/>
      <c r="AC253" s="214"/>
      <c r="AD253" s="214"/>
      <c r="AE253" s="214"/>
      <c r="AF253" s="214"/>
      <c r="AG253" s="214" t="s">
        <v>144</v>
      </c>
      <c r="AH253" s="214"/>
      <c r="AI253" s="214"/>
      <c r="AJ253" s="214"/>
      <c r="AK253" s="214"/>
      <c r="AL253" s="214"/>
      <c r="AM253" s="214"/>
      <c r="AN253" s="214"/>
      <c r="AO253" s="214"/>
      <c r="AP253" s="214"/>
      <c r="AQ253" s="214"/>
      <c r="AR253" s="214"/>
      <c r="AS253" s="214"/>
      <c r="AT253" s="214"/>
      <c r="AU253" s="214"/>
      <c r="AV253" s="214"/>
      <c r="AW253" s="214"/>
      <c r="AX253" s="214"/>
      <c r="AY253" s="214"/>
      <c r="AZ253" s="214"/>
      <c r="BA253" s="214"/>
      <c r="BB253" s="214"/>
      <c r="BC253" s="214"/>
      <c r="BD253" s="214"/>
      <c r="BE253" s="214"/>
      <c r="BF253" s="214"/>
      <c r="BG253" s="214"/>
      <c r="BH253" s="214"/>
    </row>
    <row r="254" spans="1:60" outlineLevel="1" x14ac:dyDescent="0.2">
      <c r="A254" s="237">
        <v>47</v>
      </c>
      <c r="B254" s="238" t="s">
        <v>335</v>
      </c>
      <c r="C254" s="253" t="s">
        <v>336</v>
      </c>
      <c r="D254" s="239" t="s">
        <v>131</v>
      </c>
      <c r="E254" s="240">
        <v>234.9</v>
      </c>
      <c r="F254" s="241"/>
      <c r="G254" s="242">
        <f>ROUND(E254*F254,2)</f>
        <v>0</v>
      </c>
      <c r="H254" s="241"/>
      <c r="I254" s="242">
        <f>ROUND(E254*H254,2)</f>
        <v>0</v>
      </c>
      <c r="J254" s="241"/>
      <c r="K254" s="242">
        <f>ROUND(E254*J254,2)</f>
        <v>0</v>
      </c>
      <c r="L254" s="242">
        <v>21</v>
      </c>
      <c r="M254" s="242">
        <f>G254*(1+L254/100)</f>
        <v>0</v>
      </c>
      <c r="N254" s="240">
        <v>3.5E-4</v>
      </c>
      <c r="O254" s="240">
        <f>ROUND(E254*N254,2)</f>
        <v>0.08</v>
      </c>
      <c r="P254" s="240">
        <v>0</v>
      </c>
      <c r="Q254" s="240">
        <f>ROUND(E254*P254,2)</f>
        <v>0</v>
      </c>
      <c r="R254" s="242" t="s">
        <v>320</v>
      </c>
      <c r="S254" s="242" t="s">
        <v>133</v>
      </c>
      <c r="T254" s="243" t="s">
        <v>133</v>
      </c>
      <c r="U254" s="225">
        <v>1.35E-2</v>
      </c>
      <c r="V254" s="225">
        <f>ROUND(E254*U254,2)</f>
        <v>3.17</v>
      </c>
      <c r="W254" s="225"/>
      <c r="X254" s="225" t="s">
        <v>134</v>
      </c>
      <c r="Y254" s="225" t="s">
        <v>135</v>
      </c>
      <c r="Z254" s="214"/>
      <c r="AA254" s="214"/>
      <c r="AB254" s="214"/>
      <c r="AC254" s="214"/>
      <c r="AD254" s="214"/>
      <c r="AE254" s="214"/>
      <c r="AF254" s="214"/>
      <c r="AG254" s="214" t="s">
        <v>186</v>
      </c>
      <c r="AH254" s="214"/>
      <c r="AI254" s="214"/>
      <c r="AJ254" s="214"/>
      <c r="AK254" s="214"/>
      <c r="AL254" s="214"/>
      <c r="AM254" s="214"/>
      <c r="AN254" s="214"/>
      <c r="AO254" s="214"/>
      <c r="AP254" s="214"/>
      <c r="AQ254" s="214"/>
      <c r="AR254" s="214"/>
      <c r="AS254" s="214"/>
      <c r="AT254" s="214"/>
      <c r="AU254" s="214"/>
      <c r="AV254" s="214"/>
      <c r="AW254" s="214"/>
      <c r="AX254" s="214"/>
      <c r="AY254" s="214"/>
      <c r="AZ254" s="214"/>
      <c r="BA254" s="214"/>
      <c r="BB254" s="214"/>
      <c r="BC254" s="214"/>
      <c r="BD254" s="214"/>
      <c r="BE254" s="214"/>
      <c r="BF254" s="214"/>
      <c r="BG254" s="214"/>
      <c r="BH254" s="214"/>
    </row>
    <row r="255" spans="1:60" outlineLevel="2" x14ac:dyDescent="0.2">
      <c r="A255" s="221"/>
      <c r="B255" s="222"/>
      <c r="C255" s="255" t="s">
        <v>337</v>
      </c>
      <c r="D255" s="227"/>
      <c r="E255" s="228">
        <v>234.9</v>
      </c>
      <c r="F255" s="225"/>
      <c r="G255" s="225"/>
      <c r="H255" s="225"/>
      <c r="I255" s="225"/>
      <c r="J255" s="225"/>
      <c r="K255" s="225"/>
      <c r="L255" s="225"/>
      <c r="M255" s="225"/>
      <c r="N255" s="224"/>
      <c r="O255" s="224"/>
      <c r="P255" s="224"/>
      <c r="Q255" s="224"/>
      <c r="R255" s="225"/>
      <c r="S255" s="225"/>
      <c r="T255" s="225"/>
      <c r="U255" s="225"/>
      <c r="V255" s="225"/>
      <c r="W255" s="225"/>
      <c r="X255" s="225"/>
      <c r="Y255" s="225"/>
      <c r="Z255" s="214"/>
      <c r="AA255" s="214"/>
      <c r="AB255" s="214"/>
      <c r="AC255" s="214"/>
      <c r="AD255" s="214"/>
      <c r="AE255" s="214"/>
      <c r="AF255" s="214"/>
      <c r="AG255" s="214" t="s">
        <v>140</v>
      </c>
      <c r="AH255" s="214">
        <v>0</v>
      </c>
      <c r="AI255" s="214"/>
      <c r="AJ255" s="214"/>
      <c r="AK255" s="214"/>
      <c r="AL255" s="214"/>
      <c r="AM255" s="214"/>
      <c r="AN255" s="214"/>
      <c r="AO255" s="214"/>
      <c r="AP255" s="214"/>
      <c r="AQ255" s="214"/>
      <c r="AR255" s="214"/>
      <c r="AS255" s="214"/>
      <c r="AT255" s="214"/>
      <c r="AU255" s="214"/>
      <c r="AV255" s="214"/>
      <c r="AW255" s="214"/>
      <c r="AX255" s="214"/>
      <c r="AY255" s="214"/>
      <c r="AZ255" s="214"/>
      <c r="BA255" s="214"/>
      <c r="BB255" s="214"/>
      <c r="BC255" s="214"/>
      <c r="BD255" s="214"/>
      <c r="BE255" s="214"/>
      <c r="BF255" s="214"/>
      <c r="BG255" s="214"/>
      <c r="BH255" s="214"/>
    </row>
    <row r="256" spans="1:60" outlineLevel="2" x14ac:dyDescent="0.2">
      <c r="A256" s="221"/>
      <c r="B256" s="222"/>
      <c r="C256" s="256"/>
      <c r="D256" s="246"/>
      <c r="E256" s="246"/>
      <c r="F256" s="246"/>
      <c r="G256" s="246"/>
      <c r="H256" s="225"/>
      <c r="I256" s="225"/>
      <c r="J256" s="225"/>
      <c r="K256" s="225"/>
      <c r="L256" s="225"/>
      <c r="M256" s="225"/>
      <c r="N256" s="224"/>
      <c r="O256" s="224"/>
      <c r="P256" s="224"/>
      <c r="Q256" s="224"/>
      <c r="R256" s="225"/>
      <c r="S256" s="225"/>
      <c r="T256" s="225"/>
      <c r="U256" s="225"/>
      <c r="V256" s="225"/>
      <c r="W256" s="225"/>
      <c r="X256" s="225"/>
      <c r="Y256" s="225"/>
      <c r="Z256" s="214"/>
      <c r="AA256" s="214"/>
      <c r="AB256" s="214"/>
      <c r="AC256" s="214"/>
      <c r="AD256" s="214"/>
      <c r="AE256" s="214"/>
      <c r="AF256" s="214"/>
      <c r="AG256" s="214" t="s">
        <v>144</v>
      </c>
      <c r="AH256" s="214"/>
      <c r="AI256" s="214"/>
      <c r="AJ256" s="214"/>
      <c r="AK256" s="214"/>
      <c r="AL256" s="214"/>
      <c r="AM256" s="214"/>
      <c r="AN256" s="214"/>
      <c r="AO256" s="214"/>
      <c r="AP256" s="214"/>
      <c r="AQ256" s="214"/>
      <c r="AR256" s="214"/>
      <c r="AS256" s="214"/>
      <c r="AT256" s="214"/>
      <c r="AU256" s="214"/>
      <c r="AV256" s="214"/>
      <c r="AW256" s="214"/>
      <c r="AX256" s="214"/>
      <c r="AY256" s="214"/>
      <c r="AZ256" s="214"/>
      <c r="BA256" s="214"/>
      <c r="BB256" s="214"/>
      <c r="BC256" s="214"/>
      <c r="BD256" s="214"/>
      <c r="BE256" s="214"/>
      <c r="BF256" s="214"/>
      <c r="BG256" s="214"/>
      <c r="BH256" s="214"/>
    </row>
    <row r="257" spans="1:60" x14ac:dyDescent="0.2">
      <c r="A257" s="230" t="s">
        <v>127</v>
      </c>
      <c r="B257" s="231" t="s">
        <v>95</v>
      </c>
      <c r="C257" s="252" t="s">
        <v>96</v>
      </c>
      <c r="D257" s="232"/>
      <c r="E257" s="233"/>
      <c r="F257" s="234"/>
      <c r="G257" s="234">
        <f>SUMIF(AG258:AG269,"&lt;&gt;NOR",G258:G269)</f>
        <v>0</v>
      </c>
      <c r="H257" s="234"/>
      <c r="I257" s="234">
        <f>SUM(I258:I269)</f>
        <v>0</v>
      </c>
      <c r="J257" s="234"/>
      <c r="K257" s="234">
        <f>SUM(K258:K269)</f>
        <v>0</v>
      </c>
      <c r="L257" s="234"/>
      <c r="M257" s="234">
        <f>SUM(M258:M269)</f>
        <v>0</v>
      </c>
      <c r="N257" s="233"/>
      <c r="O257" s="233">
        <f>SUM(O258:O269)</f>
        <v>0</v>
      </c>
      <c r="P257" s="233"/>
      <c r="Q257" s="233">
        <f>SUM(Q258:Q269)</f>
        <v>0</v>
      </c>
      <c r="R257" s="234"/>
      <c r="S257" s="234"/>
      <c r="T257" s="235"/>
      <c r="U257" s="229"/>
      <c r="V257" s="229">
        <f>SUM(V258:V269)</f>
        <v>64.36</v>
      </c>
      <c r="W257" s="229"/>
      <c r="X257" s="229"/>
      <c r="Y257" s="229"/>
      <c r="AG257" t="s">
        <v>128</v>
      </c>
    </row>
    <row r="258" spans="1:60" outlineLevel="1" x14ac:dyDescent="0.2">
      <c r="A258" s="237">
        <v>48</v>
      </c>
      <c r="B258" s="238" t="s">
        <v>338</v>
      </c>
      <c r="C258" s="253" t="s">
        <v>339</v>
      </c>
      <c r="D258" s="239" t="s">
        <v>214</v>
      </c>
      <c r="E258" s="240">
        <v>22.903179999999999</v>
      </c>
      <c r="F258" s="241"/>
      <c r="G258" s="242">
        <f>ROUND(E258*F258,2)</f>
        <v>0</v>
      </c>
      <c r="H258" s="241"/>
      <c r="I258" s="242">
        <f>ROUND(E258*H258,2)</f>
        <v>0</v>
      </c>
      <c r="J258" s="241"/>
      <c r="K258" s="242">
        <f>ROUND(E258*J258,2)</f>
        <v>0</v>
      </c>
      <c r="L258" s="242">
        <v>21</v>
      </c>
      <c r="M258" s="242">
        <f>G258*(1+L258/100)</f>
        <v>0</v>
      </c>
      <c r="N258" s="240">
        <v>0</v>
      </c>
      <c r="O258" s="240">
        <f>ROUND(E258*N258,2)</f>
        <v>0</v>
      </c>
      <c r="P258" s="240">
        <v>0</v>
      </c>
      <c r="Q258" s="240">
        <f>ROUND(E258*P258,2)</f>
        <v>0</v>
      </c>
      <c r="R258" s="242" t="s">
        <v>199</v>
      </c>
      <c r="S258" s="242" t="s">
        <v>133</v>
      </c>
      <c r="T258" s="243" t="s">
        <v>133</v>
      </c>
      <c r="U258" s="225">
        <v>0.49</v>
      </c>
      <c r="V258" s="225">
        <f>ROUND(E258*U258,2)</f>
        <v>11.22</v>
      </c>
      <c r="W258" s="225"/>
      <c r="X258" s="225" t="s">
        <v>340</v>
      </c>
      <c r="Y258" s="225" t="s">
        <v>135</v>
      </c>
      <c r="Z258" s="214"/>
      <c r="AA258" s="214"/>
      <c r="AB258" s="214"/>
      <c r="AC258" s="214"/>
      <c r="AD258" s="214"/>
      <c r="AE258" s="214"/>
      <c r="AF258" s="214"/>
      <c r="AG258" s="214" t="s">
        <v>341</v>
      </c>
      <c r="AH258" s="214"/>
      <c r="AI258" s="214"/>
      <c r="AJ258" s="214"/>
      <c r="AK258" s="214"/>
      <c r="AL258" s="214"/>
      <c r="AM258" s="214"/>
      <c r="AN258" s="214"/>
      <c r="AO258" s="214"/>
      <c r="AP258" s="214"/>
      <c r="AQ258" s="214"/>
      <c r="AR258" s="214"/>
      <c r="AS258" s="214"/>
      <c r="AT258" s="214"/>
      <c r="AU258" s="214"/>
      <c r="AV258" s="214"/>
      <c r="AW258" s="214"/>
      <c r="AX258" s="214"/>
      <c r="AY258" s="214"/>
      <c r="AZ258" s="214"/>
      <c r="BA258" s="214"/>
      <c r="BB258" s="214"/>
      <c r="BC258" s="214"/>
      <c r="BD258" s="214"/>
      <c r="BE258" s="214"/>
      <c r="BF258" s="214"/>
      <c r="BG258" s="214"/>
      <c r="BH258" s="214"/>
    </row>
    <row r="259" spans="1:60" outlineLevel="2" x14ac:dyDescent="0.2">
      <c r="A259" s="221"/>
      <c r="B259" s="222"/>
      <c r="C259" s="258" t="s">
        <v>342</v>
      </c>
      <c r="D259" s="249"/>
      <c r="E259" s="249"/>
      <c r="F259" s="249"/>
      <c r="G259" s="249"/>
      <c r="H259" s="225"/>
      <c r="I259" s="225"/>
      <c r="J259" s="225"/>
      <c r="K259" s="225"/>
      <c r="L259" s="225"/>
      <c r="M259" s="225"/>
      <c r="N259" s="224"/>
      <c r="O259" s="224"/>
      <c r="P259" s="224"/>
      <c r="Q259" s="224"/>
      <c r="R259" s="225"/>
      <c r="S259" s="225"/>
      <c r="T259" s="225"/>
      <c r="U259" s="225"/>
      <c r="V259" s="225"/>
      <c r="W259" s="225"/>
      <c r="X259" s="225"/>
      <c r="Y259" s="225"/>
      <c r="Z259" s="214"/>
      <c r="AA259" s="214"/>
      <c r="AB259" s="214"/>
      <c r="AC259" s="214"/>
      <c r="AD259" s="214"/>
      <c r="AE259" s="214"/>
      <c r="AF259" s="214"/>
      <c r="AG259" s="214" t="s">
        <v>189</v>
      </c>
      <c r="AH259" s="214"/>
      <c r="AI259" s="214"/>
      <c r="AJ259" s="214"/>
      <c r="AK259" s="214"/>
      <c r="AL259" s="214"/>
      <c r="AM259" s="214"/>
      <c r="AN259" s="214"/>
      <c r="AO259" s="214"/>
      <c r="AP259" s="214"/>
      <c r="AQ259" s="214"/>
      <c r="AR259" s="214"/>
      <c r="AS259" s="214"/>
      <c r="AT259" s="214"/>
      <c r="AU259" s="214"/>
      <c r="AV259" s="214"/>
      <c r="AW259" s="214"/>
      <c r="AX259" s="214"/>
      <c r="AY259" s="214"/>
      <c r="AZ259" s="214"/>
      <c r="BA259" s="214"/>
      <c r="BB259" s="214"/>
      <c r="BC259" s="214"/>
      <c r="BD259" s="214"/>
      <c r="BE259" s="214"/>
      <c r="BF259" s="214"/>
      <c r="BG259" s="214"/>
      <c r="BH259" s="214"/>
    </row>
    <row r="260" spans="1:60" outlineLevel="2" x14ac:dyDescent="0.2">
      <c r="A260" s="221"/>
      <c r="B260" s="222"/>
      <c r="C260" s="256"/>
      <c r="D260" s="246"/>
      <c r="E260" s="246"/>
      <c r="F260" s="246"/>
      <c r="G260" s="246"/>
      <c r="H260" s="225"/>
      <c r="I260" s="225"/>
      <c r="J260" s="225"/>
      <c r="K260" s="225"/>
      <c r="L260" s="225"/>
      <c r="M260" s="225"/>
      <c r="N260" s="224"/>
      <c r="O260" s="224"/>
      <c r="P260" s="224"/>
      <c r="Q260" s="224"/>
      <c r="R260" s="225"/>
      <c r="S260" s="225"/>
      <c r="T260" s="225"/>
      <c r="U260" s="225"/>
      <c r="V260" s="225"/>
      <c r="W260" s="225"/>
      <c r="X260" s="225"/>
      <c r="Y260" s="225"/>
      <c r="Z260" s="214"/>
      <c r="AA260" s="214"/>
      <c r="AB260" s="214"/>
      <c r="AC260" s="214"/>
      <c r="AD260" s="214"/>
      <c r="AE260" s="214"/>
      <c r="AF260" s="214"/>
      <c r="AG260" s="214" t="s">
        <v>144</v>
      </c>
      <c r="AH260" s="214"/>
      <c r="AI260" s="214"/>
      <c r="AJ260" s="214"/>
      <c r="AK260" s="214"/>
      <c r="AL260" s="214"/>
      <c r="AM260" s="214"/>
      <c r="AN260" s="214"/>
      <c r="AO260" s="214"/>
      <c r="AP260" s="214"/>
      <c r="AQ260" s="214"/>
      <c r="AR260" s="214"/>
      <c r="AS260" s="214"/>
      <c r="AT260" s="214"/>
      <c r="AU260" s="214"/>
      <c r="AV260" s="214"/>
      <c r="AW260" s="214"/>
      <c r="AX260" s="214"/>
      <c r="AY260" s="214"/>
      <c r="AZ260" s="214"/>
      <c r="BA260" s="214"/>
      <c r="BB260" s="214"/>
      <c r="BC260" s="214"/>
      <c r="BD260" s="214"/>
      <c r="BE260" s="214"/>
      <c r="BF260" s="214"/>
      <c r="BG260" s="214"/>
      <c r="BH260" s="214"/>
    </row>
    <row r="261" spans="1:60" outlineLevel="1" x14ac:dyDescent="0.2">
      <c r="A261" s="237">
        <v>49</v>
      </c>
      <c r="B261" s="238" t="s">
        <v>343</v>
      </c>
      <c r="C261" s="253" t="s">
        <v>344</v>
      </c>
      <c r="D261" s="239" t="s">
        <v>214</v>
      </c>
      <c r="E261" s="240">
        <v>435.16041000000001</v>
      </c>
      <c r="F261" s="241"/>
      <c r="G261" s="242">
        <f>ROUND(E261*F261,2)</f>
        <v>0</v>
      </c>
      <c r="H261" s="241"/>
      <c r="I261" s="242">
        <f>ROUND(E261*H261,2)</f>
        <v>0</v>
      </c>
      <c r="J261" s="241"/>
      <c r="K261" s="242">
        <f>ROUND(E261*J261,2)</f>
        <v>0</v>
      </c>
      <c r="L261" s="242">
        <v>21</v>
      </c>
      <c r="M261" s="242">
        <f>G261*(1+L261/100)</f>
        <v>0</v>
      </c>
      <c r="N261" s="240">
        <v>0</v>
      </c>
      <c r="O261" s="240">
        <f>ROUND(E261*N261,2)</f>
        <v>0</v>
      </c>
      <c r="P261" s="240">
        <v>0</v>
      </c>
      <c r="Q261" s="240">
        <f>ROUND(E261*P261,2)</f>
        <v>0</v>
      </c>
      <c r="R261" s="242" t="s">
        <v>199</v>
      </c>
      <c r="S261" s="242" t="s">
        <v>133</v>
      </c>
      <c r="T261" s="243" t="s">
        <v>133</v>
      </c>
      <c r="U261" s="225">
        <v>0</v>
      </c>
      <c r="V261" s="225">
        <f>ROUND(E261*U261,2)</f>
        <v>0</v>
      </c>
      <c r="W261" s="225"/>
      <c r="X261" s="225" t="s">
        <v>340</v>
      </c>
      <c r="Y261" s="225" t="s">
        <v>135</v>
      </c>
      <c r="Z261" s="214"/>
      <c r="AA261" s="214"/>
      <c r="AB261" s="214"/>
      <c r="AC261" s="214"/>
      <c r="AD261" s="214"/>
      <c r="AE261" s="214"/>
      <c r="AF261" s="214"/>
      <c r="AG261" s="214" t="s">
        <v>341</v>
      </c>
      <c r="AH261" s="214"/>
      <c r="AI261" s="214"/>
      <c r="AJ261" s="214"/>
      <c r="AK261" s="214"/>
      <c r="AL261" s="214"/>
      <c r="AM261" s="214"/>
      <c r="AN261" s="214"/>
      <c r="AO261" s="214"/>
      <c r="AP261" s="214"/>
      <c r="AQ261" s="214"/>
      <c r="AR261" s="214"/>
      <c r="AS261" s="214"/>
      <c r="AT261" s="214"/>
      <c r="AU261" s="214"/>
      <c r="AV261" s="214"/>
      <c r="AW261" s="214"/>
      <c r="AX261" s="214"/>
      <c r="AY261" s="214"/>
      <c r="AZ261" s="214"/>
      <c r="BA261" s="214"/>
      <c r="BB261" s="214"/>
      <c r="BC261" s="214"/>
      <c r="BD261" s="214"/>
      <c r="BE261" s="214"/>
      <c r="BF261" s="214"/>
      <c r="BG261" s="214"/>
      <c r="BH261" s="214"/>
    </row>
    <row r="262" spans="1:60" outlineLevel="2" x14ac:dyDescent="0.2">
      <c r="A262" s="221"/>
      <c r="B262" s="222"/>
      <c r="C262" s="261"/>
      <c r="D262" s="251"/>
      <c r="E262" s="251"/>
      <c r="F262" s="251"/>
      <c r="G262" s="251"/>
      <c r="H262" s="225"/>
      <c r="I262" s="225"/>
      <c r="J262" s="225"/>
      <c r="K262" s="225"/>
      <c r="L262" s="225"/>
      <c r="M262" s="225"/>
      <c r="N262" s="224"/>
      <c r="O262" s="224"/>
      <c r="P262" s="224"/>
      <c r="Q262" s="224"/>
      <c r="R262" s="225"/>
      <c r="S262" s="225"/>
      <c r="T262" s="225"/>
      <c r="U262" s="225"/>
      <c r="V262" s="225"/>
      <c r="W262" s="225"/>
      <c r="X262" s="225"/>
      <c r="Y262" s="225"/>
      <c r="Z262" s="214"/>
      <c r="AA262" s="214"/>
      <c r="AB262" s="214"/>
      <c r="AC262" s="214"/>
      <c r="AD262" s="214"/>
      <c r="AE262" s="214"/>
      <c r="AF262" s="214"/>
      <c r="AG262" s="214" t="s">
        <v>144</v>
      </c>
      <c r="AH262" s="214"/>
      <c r="AI262" s="214"/>
      <c r="AJ262" s="214"/>
      <c r="AK262" s="214"/>
      <c r="AL262" s="214"/>
      <c r="AM262" s="214"/>
      <c r="AN262" s="214"/>
      <c r="AO262" s="214"/>
      <c r="AP262" s="214"/>
      <c r="AQ262" s="214"/>
      <c r="AR262" s="214"/>
      <c r="AS262" s="214"/>
      <c r="AT262" s="214"/>
      <c r="AU262" s="214"/>
      <c r="AV262" s="214"/>
      <c r="AW262" s="214"/>
      <c r="AX262" s="214"/>
      <c r="AY262" s="214"/>
      <c r="AZ262" s="214"/>
      <c r="BA262" s="214"/>
      <c r="BB262" s="214"/>
      <c r="BC262" s="214"/>
      <c r="BD262" s="214"/>
      <c r="BE262" s="214"/>
      <c r="BF262" s="214"/>
      <c r="BG262" s="214"/>
      <c r="BH262" s="214"/>
    </row>
    <row r="263" spans="1:60" outlineLevel="1" x14ac:dyDescent="0.2">
      <c r="A263" s="237">
        <v>50</v>
      </c>
      <c r="B263" s="238" t="s">
        <v>345</v>
      </c>
      <c r="C263" s="253" t="s">
        <v>346</v>
      </c>
      <c r="D263" s="239" t="s">
        <v>214</v>
      </c>
      <c r="E263" s="240">
        <v>45.806359999999998</v>
      </c>
      <c r="F263" s="241"/>
      <c r="G263" s="242">
        <f>ROUND(E263*F263,2)</f>
        <v>0</v>
      </c>
      <c r="H263" s="241"/>
      <c r="I263" s="242">
        <f>ROUND(E263*H263,2)</f>
        <v>0</v>
      </c>
      <c r="J263" s="241"/>
      <c r="K263" s="242">
        <f>ROUND(E263*J263,2)</f>
        <v>0</v>
      </c>
      <c r="L263" s="242">
        <v>21</v>
      </c>
      <c r="M263" s="242">
        <f>G263*(1+L263/100)</f>
        <v>0</v>
      </c>
      <c r="N263" s="240">
        <v>0</v>
      </c>
      <c r="O263" s="240">
        <f>ROUND(E263*N263,2)</f>
        <v>0</v>
      </c>
      <c r="P263" s="240">
        <v>0</v>
      </c>
      <c r="Q263" s="240">
        <f>ROUND(E263*P263,2)</f>
        <v>0</v>
      </c>
      <c r="R263" s="242" t="s">
        <v>199</v>
      </c>
      <c r="S263" s="242" t="s">
        <v>133</v>
      </c>
      <c r="T263" s="243" t="s">
        <v>133</v>
      </c>
      <c r="U263" s="225">
        <v>0.94</v>
      </c>
      <c r="V263" s="225">
        <f>ROUND(E263*U263,2)</f>
        <v>43.06</v>
      </c>
      <c r="W263" s="225"/>
      <c r="X263" s="225" t="s">
        <v>340</v>
      </c>
      <c r="Y263" s="225" t="s">
        <v>135</v>
      </c>
      <c r="Z263" s="214"/>
      <c r="AA263" s="214"/>
      <c r="AB263" s="214"/>
      <c r="AC263" s="214"/>
      <c r="AD263" s="214"/>
      <c r="AE263" s="214"/>
      <c r="AF263" s="214"/>
      <c r="AG263" s="214" t="s">
        <v>341</v>
      </c>
      <c r="AH263" s="214"/>
      <c r="AI263" s="214"/>
      <c r="AJ263" s="214"/>
      <c r="AK263" s="214"/>
      <c r="AL263" s="214"/>
      <c r="AM263" s="214"/>
      <c r="AN263" s="214"/>
      <c r="AO263" s="214"/>
      <c r="AP263" s="214"/>
      <c r="AQ263" s="214"/>
      <c r="AR263" s="214"/>
      <c r="AS263" s="214"/>
      <c r="AT263" s="214"/>
      <c r="AU263" s="214"/>
      <c r="AV263" s="214"/>
      <c r="AW263" s="214"/>
      <c r="AX263" s="214"/>
      <c r="AY263" s="214"/>
      <c r="AZ263" s="214"/>
      <c r="BA263" s="214"/>
      <c r="BB263" s="214"/>
      <c r="BC263" s="214"/>
      <c r="BD263" s="214"/>
      <c r="BE263" s="214"/>
      <c r="BF263" s="214"/>
      <c r="BG263" s="214"/>
      <c r="BH263" s="214"/>
    </row>
    <row r="264" spans="1:60" outlineLevel="2" x14ac:dyDescent="0.2">
      <c r="A264" s="221"/>
      <c r="B264" s="222"/>
      <c r="C264" s="261"/>
      <c r="D264" s="251"/>
      <c r="E264" s="251"/>
      <c r="F264" s="251"/>
      <c r="G264" s="251"/>
      <c r="H264" s="225"/>
      <c r="I264" s="225"/>
      <c r="J264" s="225"/>
      <c r="K264" s="225"/>
      <c r="L264" s="225"/>
      <c r="M264" s="225"/>
      <c r="N264" s="224"/>
      <c r="O264" s="224"/>
      <c r="P264" s="224"/>
      <c r="Q264" s="224"/>
      <c r="R264" s="225"/>
      <c r="S264" s="225"/>
      <c r="T264" s="225"/>
      <c r="U264" s="225"/>
      <c r="V264" s="225"/>
      <c r="W264" s="225"/>
      <c r="X264" s="225"/>
      <c r="Y264" s="225"/>
      <c r="Z264" s="214"/>
      <c r="AA264" s="214"/>
      <c r="AB264" s="214"/>
      <c r="AC264" s="214"/>
      <c r="AD264" s="214"/>
      <c r="AE264" s="214"/>
      <c r="AF264" s="214"/>
      <c r="AG264" s="214" t="s">
        <v>144</v>
      </c>
      <c r="AH264" s="214"/>
      <c r="AI264" s="214"/>
      <c r="AJ264" s="214"/>
      <c r="AK264" s="214"/>
      <c r="AL264" s="214"/>
      <c r="AM264" s="214"/>
      <c r="AN264" s="214"/>
      <c r="AO264" s="214"/>
      <c r="AP264" s="214"/>
      <c r="AQ264" s="214"/>
      <c r="AR264" s="214"/>
      <c r="AS264" s="214"/>
      <c r="AT264" s="214"/>
      <c r="AU264" s="214"/>
      <c r="AV264" s="214"/>
      <c r="AW264" s="214"/>
      <c r="AX264" s="214"/>
      <c r="AY264" s="214"/>
      <c r="AZ264" s="214"/>
      <c r="BA264" s="214"/>
      <c r="BB264" s="214"/>
      <c r="BC264" s="214"/>
      <c r="BD264" s="214"/>
      <c r="BE264" s="214"/>
      <c r="BF264" s="214"/>
      <c r="BG264" s="214"/>
      <c r="BH264" s="214"/>
    </row>
    <row r="265" spans="1:60" ht="22.5" outlineLevel="1" x14ac:dyDescent="0.2">
      <c r="A265" s="237">
        <v>51</v>
      </c>
      <c r="B265" s="238" t="s">
        <v>347</v>
      </c>
      <c r="C265" s="253" t="s">
        <v>348</v>
      </c>
      <c r="D265" s="239" t="s">
        <v>214</v>
      </c>
      <c r="E265" s="240">
        <v>91.612719999999996</v>
      </c>
      <c r="F265" s="241"/>
      <c r="G265" s="242">
        <f>ROUND(E265*F265,2)</f>
        <v>0</v>
      </c>
      <c r="H265" s="241"/>
      <c r="I265" s="242">
        <f>ROUND(E265*H265,2)</f>
        <v>0</v>
      </c>
      <c r="J265" s="241"/>
      <c r="K265" s="242">
        <f>ROUND(E265*J265,2)</f>
        <v>0</v>
      </c>
      <c r="L265" s="242">
        <v>21</v>
      </c>
      <c r="M265" s="242">
        <f>G265*(1+L265/100)</f>
        <v>0</v>
      </c>
      <c r="N265" s="240">
        <v>0</v>
      </c>
      <c r="O265" s="240">
        <f>ROUND(E265*N265,2)</f>
        <v>0</v>
      </c>
      <c r="P265" s="240">
        <v>0</v>
      </c>
      <c r="Q265" s="240">
        <f>ROUND(E265*P265,2)</f>
        <v>0</v>
      </c>
      <c r="R265" s="242" t="s">
        <v>199</v>
      </c>
      <c r="S265" s="242" t="s">
        <v>133</v>
      </c>
      <c r="T265" s="243" t="s">
        <v>133</v>
      </c>
      <c r="U265" s="225">
        <v>0.11</v>
      </c>
      <c r="V265" s="225">
        <f>ROUND(E265*U265,2)</f>
        <v>10.08</v>
      </c>
      <c r="W265" s="225"/>
      <c r="X265" s="225" t="s">
        <v>340</v>
      </c>
      <c r="Y265" s="225" t="s">
        <v>135</v>
      </c>
      <c r="Z265" s="214"/>
      <c r="AA265" s="214"/>
      <c r="AB265" s="214"/>
      <c r="AC265" s="214"/>
      <c r="AD265" s="214"/>
      <c r="AE265" s="214"/>
      <c r="AF265" s="214"/>
      <c r="AG265" s="214" t="s">
        <v>349</v>
      </c>
      <c r="AH265" s="214"/>
      <c r="AI265" s="214"/>
      <c r="AJ265" s="214"/>
      <c r="AK265" s="214"/>
      <c r="AL265" s="214"/>
      <c r="AM265" s="214"/>
      <c r="AN265" s="214"/>
      <c r="AO265" s="214"/>
      <c r="AP265" s="214"/>
      <c r="AQ265" s="214"/>
      <c r="AR265" s="214"/>
      <c r="AS265" s="214"/>
      <c r="AT265" s="214"/>
      <c r="AU265" s="214"/>
      <c r="AV265" s="214"/>
      <c r="AW265" s="214"/>
      <c r="AX265" s="214"/>
      <c r="AY265" s="214"/>
      <c r="AZ265" s="214"/>
      <c r="BA265" s="214"/>
      <c r="BB265" s="214"/>
      <c r="BC265" s="214"/>
      <c r="BD265" s="214"/>
      <c r="BE265" s="214"/>
      <c r="BF265" s="214"/>
      <c r="BG265" s="214"/>
      <c r="BH265" s="214"/>
    </row>
    <row r="266" spans="1:60" outlineLevel="2" x14ac:dyDescent="0.2">
      <c r="A266" s="221"/>
      <c r="B266" s="222"/>
      <c r="C266" s="261"/>
      <c r="D266" s="251"/>
      <c r="E266" s="251"/>
      <c r="F266" s="251"/>
      <c r="G266" s="251"/>
      <c r="H266" s="225"/>
      <c r="I266" s="225"/>
      <c r="J266" s="225"/>
      <c r="K266" s="225"/>
      <c r="L266" s="225"/>
      <c r="M266" s="225"/>
      <c r="N266" s="224"/>
      <c r="O266" s="224"/>
      <c r="P266" s="224"/>
      <c r="Q266" s="224"/>
      <c r="R266" s="225"/>
      <c r="S266" s="225"/>
      <c r="T266" s="225"/>
      <c r="U266" s="225"/>
      <c r="V266" s="225"/>
      <c r="W266" s="225"/>
      <c r="X266" s="225"/>
      <c r="Y266" s="225"/>
      <c r="Z266" s="214"/>
      <c r="AA266" s="214"/>
      <c r="AB266" s="214"/>
      <c r="AC266" s="214"/>
      <c r="AD266" s="214"/>
      <c r="AE266" s="214"/>
      <c r="AF266" s="214"/>
      <c r="AG266" s="214" t="s">
        <v>144</v>
      </c>
      <c r="AH266" s="214"/>
      <c r="AI266" s="214"/>
      <c r="AJ266" s="214"/>
      <c r="AK266" s="214"/>
      <c r="AL266" s="214"/>
      <c r="AM266" s="214"/>
      <c r="AN266" s="214"/>
      <c r="AO266" s="214"/>
      <c r="AP266" s="214"/>
      <c r="AQ266" s="214"/>
      <c r="AR266" s="214"/>
      <c r="AS266" s="214"/>
      <c r="AT266" s="214"/>
      <c r="AU266" s="214"/>
      <c r="AV266" s="214"/>
      <c r="AW266" s="214"/>
      <c r="AX266" s="214"/>
      <c r="AY266" s="214"/>
      <c r="AZ266" s="214"/>
      <c r="BA266" s="214"/>
      <c r="BB266" s="214"/>
      <c r="BC266" s="214"/>
      <c r="BD266" s="214"/>
      <c r="BE266" s="214"/>
      <c r="BF266" s="214"/>
      <c r="BG266" s="214"/>
      <c r="BH266" s="214"/>
    </row>
    <row r="267" spans="1:60" outlineLevel="1" x14ac:dyDescent="0.2">
      <c r="A267" s="237">
        <v>52</v>
      </c>
      <c r="B267" s="238" t="s">
        <v>350</v>
      </c>
      <c r="C267" s="253" t="s">
        <v>351</v>
      </c>
      <c r="D267" s="239" t="s">
        <v>214</v>
      </c>
      <c r="E267" s="240">
        <v>22.903179999999999</v>
      </c>
      <c r="F267" s="241"/>
      <c r="G267" s="242">
        <f>ROUND(E267*F267,2)</f>
        <v>0</v>
      </c>
      <c r="H267" s="241"/>
      <c r="I267" s="242">
        <f>ROUND(E267*H267,2)</f>
        <v>0</v>
      </c>
      <c r="J267" s="241"/>
      <c r="K267" s="242">
        <f>ROUND(E267*J267,2)</f>
        <v>0</v>
      </c>
      <c r="L267" s="242">
        <v>21</v>
      </c>
      <c r="M267" s="242">
        <f>G267*(1+L267/100)</f>
        <v>0</v>
      </c>
      <c r="N267" s="240">
        <v>0</v>
      </c>
      <c r="O267" s="240">
        <f>ROUND(E267*N267,2)</f>
        <v>0</v>
      </c>
      <c r="P267" s="240">
        <v>0</v>
      </c>
      <c r="Q267" s="240">
        <f>ROUND(E267*P267,2)</f>
        <v>0</v>
      </c>
      <c r="R267" s="242" t="s">
        <v>199</v>
      </c>
      <c r="S267" s="242" t="s">
        <v>133</v>
      </c>
      <c r="T267" s="243" t="s">
        <v>133</v>
      </c>
      <c r="U267" s="225">
        <v>0</v>
      </c>
      <c r="V267" s="225">
        <f>ROUND(E267*U267,2)</f>
        <v>0</v>
      </c>
      <c r="W267" s="225"/>
      <c r="X267" s="225" t="s">
        <v>340</v>
      </c>
      <c r="Y267" s="225" t="s">
        <v>135</v>
      </c>
      <c r="Z267" s="214"/>
      <c r="AA267" s="214"/>
      <c r="AB267" s="214"/>
      <c r="AC267" s="214"/>
      <c r="AD267" s="214"/>
      <c r="AE267" s="214"/>
      <c r="AF267" s="214"/>
      <c r="AG267" s="214" t="s">
        <v>341</v>
      </c>
      <c r="AH267" s="214"/>
      <c r="AI267" s="214"/>
      <c r="AJ267" s="214"/>
      <c r="AK267" s="214"/>
      <c r="AL267" s="214"/>
      <c r="AM267" s="214"/>
      <c r="AN267" s="214"/>
      <c r="AO267" s="214"/>
      <c r="AP267" s="214"/>
      <c r="AQ267" s="214"/>
      <c r="AR267" s="214"/>
      <c r="AS267" s="214"/>
      <c r="AT267" s="214"/>
      <c r="AU267" s="214"/>
      <c r="AV267" s="214"/>
      <c r="AW267" s="214"/>
      <c r="AX267" s="214"/>
      <c r="AY267" s="214"/>
      <c r="AZ267" s="214"/>
      <c r="BA267" s="214"/>
      <c r="BB267" s="214"/>
      <c r="BC267" s="214"/>
      <c r="BD267" s="214"/>
      <c r="BE267" s="214"/>
      <c r="BF267" s="214"/>
      <c r="BG267" s="214"/>
      <c r="BH267" s="214"/>
    </row>
    <row r="268" spans="1:60" outlineLevel="2" x14ac:dyDescent="0.2">
      <c r="A268" s="221"/>
      <c r="B268" s="222"/>
      <c r="C268" s="258" t="s">
        <v>352</v>
      </c>
      <c r="D268" s="249"/>
      <c r="E268" s="249"/>
      <c r="F268" s="249"/>
      <c r="G268" s="249"/>
      <c r="H268" s="225"/>
      <c r="I268" s="225"/>
      <c r="J268" s="225"/>
      <c r="K268" s="225"/>
      <c r="L268" s="225"/>
      <c r="M268" s="225"/>
      <c r="N268" s="224"/>
      <c r="O268" s="224"/>
      <c r="P268" s="224"/>
      <c r="Q268" s="224"/>
      <c r="R268" s="225"/>
      <c r="S268" s="225"/>
      <c r="T268" s="225"/>
      <c r="U268" s="225"/>
      <c r="V268" s="225"/>
      <c r="W268" s="225"/>
      <c r="X268" s="225"/>
      <c r="Y268" s="225"/>
      <c r="Z268" s="214"/>
      <c r="AA268" s="214"/>
      <c r="AB268" s="214"/>
      <c r="AC268" s="214"/>
      <c r="AD268" s="214"/>
      <c r="AE268" s="214"/>
      <c r="AF268" s="214"/>
      <c r="AG268" s="214" t="s">
        <v>189</v>
      </c>
      <c r="AH268" s="214"/>
      <c r="AI268" s="214"/>
      <c r="AJ268" s="214"/>
      <c r="AK268" s="214"/>
      <c r="AL268" s="214"/>
      <c r="AM268" s="214"/>
      <c r="AN268" s="214"/>
      <c r="AO268" s="214"/>
      <c r="AP268" s="214"/>
      <c r="AQ268" s="214"/>
      <c r="AR268" s="214"/>
      <c r="AS268" s="214"/>
      <c r="AT268" s="214"/>
      <c r="AU268" s="214"/>
      <c r="AV268" s="214"/>
      <c r="AW268" s="214"/>
      <c r="AX268" s="214"/>
      <c r="AY268" s="214"/>
      <c r="AZ268" s="214"/>
      <c r="BA268" s="214"/>
      <c r="BB268" s="214"/>
      <c r="BC268" s="214"/>
      <c r="BD268" s="214"/>
      <c r="BE268" s="214"/>
      <c r="BF268" s="214"/>
      <c r="BG268" s="214"/>
      <c r="BH268" s="214"/>
    </row>
    <row r="269" spans="1:60" outlineLevel="2" x14ac:dyDescent="0.2">
      <c r="A269" s="221"/>
      <c r="B269" s="222"/>
      <c r="C269" s="256"/>
      <c r="D269" s="246"/>
      <c r="E269" s="246"/>
      <c r="F269" s="246"/>
      <c r="G269" s="246"/>
      <c r="H269" s="225"/>
      <c r="I269" s="225"/>
      <c r="J269" s="225"/>
      <c r="K269" s="225"/>
      <c r="L269" s="225"/>
      <c r="M269" s="225"/>
      <c r="N269" s="224"/>
      <c r="O269" s="224"/>
      <c r="P269" s="224"/>
      <c r="Q269" s="224"/>
      <c r="R269" s="225"/>
      <c r="S269" s="225"/>
      <c r="T269" s="225"/>
      <c r="U269" s="225"/>
      <c r="V269" s="225"/>
      <c r="W269" s="225"/>
      <c r="X269" s="225"/>
      <c r="Y269" s="225"/>
      <c r="Z269" s="214"/>
      <c r="AA269" s="214"/>
      <c r="AB269" s="214"/>
      <c r="AC269" s="214"/>
      <c r="AD269" s="214"/>
      <c r="AE269" s="214"/>
      <c r="AF269" s="214"/>
      <c r="AG269" s="214" t="s">
        <v>144</v>
      </c>
      <c r="AH269" s="214"/>
      <c r="AI269" s="214"/>
      <c r="AJ269" s="214"/>
      <c r="AK269" s="214"/>
      <c r="AL269" s="214"/>
      <c r="AM269" s="214"/>
      <c r="AN269" s="214"/>
      <c r="AO269" s="214"/>
      <c r="AP269" s="214"/>
      <c r="AQ269" s="214"/>
      <c r="AR269" s="214"/>
      <c r="AS269" s="214"/>
      <c r="AT269" s="214"/>
      <c r="AU269" s="214"/>
      <c r="AV269" s="214"/>
      <c r="AW269" s="214"/>
      <c r="AX269" s="214"/>
      <c r="AY269" s="214"/>
      <c r="AZ269" s="214"/>
      <c r="BA269" s="214"/>
      <c r="BB269" s="214"/>
      <c r="BC269" s="214"/>
      <c r="BD269" s="214"/>
      <c r="BE269" s="214"/>
      <c r="BF269" s="214"/>
      <c r="BG269" s="214"/>
      <c r="BH269" s="214"/>
    </row>
    <row r="270" spans="1:60" x14ac:dyDescent="0.2">
      <c r="A270" s="230" t="s">
        <v>127</v>
      </c>
      <c r="B270" s="231" t="s">
        <v>98</v>
      </c>
      <c r="C270" s="252" t="s">
        <v>27</v>
      </c>
      <c r="D270" s="232"/>
      <c r="E270" s="233"/>
      <c r="F270" s="234"/>
      <c r="G270" s="234">
        <f>SUMIF(AG271:AG278,"&lt;&gt;NOR",G271:G278)</f>
        <v>0</v>
      </c>
      <c r="H270" s="234"/>
      <c r="I270" s="234">
        <f>SUM(I271:I278)</f>
        <v>0</v>
      </c>
      <c r="J270" s="234"/>
      <c r="K270" s="234">
        <f>SUM(K271:K278)</f>
        <v>0</v>
      </c>
      <c r="L270" s="234"/>
      <c r="M270" s="234">
        <f>SUM(M271:M278)</f>
        <v>0</v>
      </c>
      <c r="N270" s="233"/>
      <c r="O270" s="233">
        <f>SUM(O271:O278)</f>
        <v>0</v>
      </c>
      <c r="P270" s="233"/>
      <c r="Q270" s="233">
        <f>SUM(Q271:Q278)</f>
        <v>0</v>
      </c>
      <c r="R270" s="234"/>
      <c r="S270" s="234"/>
      <c r="T270" s="235"/>
      <c r="U270" s="229"/>
      <c r="V270" s="229">
        <f>SUM(V271:V278)</f>
        <v>0</v>
      </c>
      <c r="W270" s="229"/>
      <c r="X270" s="229"/>
      <c r="Y270" s="229"/>
      <c r="AG270" t="s">
        <v>128</v>
      </c>
    </row>
    <row r="271" spans="1:60" outlineLevel="1" x14ac:dyDescent="0.2">
      <c r="A271" s="237">
        <v>53</v>
      </c>
      <c r="B271" s="238" t="s">
        <v>353</v>
      </c>
      <c r="C271" s="253" t="s">
        <v>354</v>
      </c>
      <c r="D271" s="239" t="s">
        <v>355</v>
      </c>
      <c r="E271" s="240">
        <v>1</v>
      </c>
      <c r="F271" s="241"/>
      <c r="G271" s="242">
        <f>ROUND(E271*F271,2)</f>
        <v>0</v>
      </c>
      <c r="H271" s="241"/>
      <c r="I271" s="242">
        <f>ROUND(E271*H271,2)</f>
        <v>0</v>
      </c>
      <c r="J271" s="241"/>
      <c r="K271" s="242">
        <f>ROUND(E271*J271,2)</f>
        <v>0</v>
      </c>
      <c r="L271" s="242">
        <v>21</v>
      </c>
      <c r="M271" s="242">
        <f>G271*(1+L271/100)</f>
        <v>0</v>
      </c>
      <c r="N271" s="240">
        <v>0</v>
      </c>
      <c r="O271" s="240">
        <f>ROUND(E271*N271,2)</f>
        <v>0</v>
      </c>
      <c r="P271" s="240">
        <v>0</v>
      </c>
      <c r="Q271" s="240">
        <f>ROUND(E271*P271,2)</f>
        <v>0</v>
      </c>
      <c r="R271" s="242"/>
      <c r="S271" s="242" t="s">
        <v>133</v>
      </c>
      <c r="T271" s="243" t="s">
        <v>177</v>
      </c>
      <c r="U271" s="225">
        <v>0</v>
      </c>
      <c r="V271" s="225">
        <f>ROUND(E271*U271,2)</f>
        <v>0</v>
      </c>
      <c r="W271" s="225"/>
      <c r="X271" s="225" t="s">
        <v>356</v>
      </c>
      <c r="Y271" s="225" t="s">
        <v>135</v>
      </c>
      <c r="Z271" s="214"/>
      <c r="AA271" s="214"/>
      <c r="AB271" s="214"/>
      <c r="AC271" s="214"/>
      <c r="AD271" s="214"/>
      <c r="AE271" s="214"/>
      <c r="AF271" s="214"/>
      <c r="AG271" s="214" t="s">
        <v>357</v>
      </c>
      <c r="AH271" s="214"/>
      <c r="AI271" s="214"/>
      <c r="AJ271" s="214"/>
      <c r="AK271" s="214"/>
      <c r="AL271" s="214"/>
      <c r="AM271" s="214"/>
      <c r="AN271" s="214"/>
      <c r="AO271" s="214"/>
      <c r="AP271" s="214"/>
      <c r="AQ271" s="214"/>
      <c r="AR271" s="214"/>
      <c r="AS271" s="214"/>
      <c r="AT271" s="214"/>
      <c r="AU271" s="214"/>
      <c r="AV271" s="214"/>
      <c r="AW271" s="214"/>
      <c r="AX271" s="214"/>
      <c r="AY271" s="214"/>
      <c r="AZ271" s="214"/>
      <c r="BA271" s="214"/>
      <c r="BB271" s="214"/>
      <c r="BC271" s="214"/>
      <c r="BD271" s="214"/>
      <c r="BE271" s="214"/>
      <c r="BF271" s="214"/>
      <c r="BG271" s="214"/>
      <c r="BH271" s="214"/>
    </row>
    <row r="272" spans="1:60" outlineLevel="2" x14ac:dyDescent="0.2">
      <c r="A272" s="221"/>
      <c r="B272" s="222"/>
      <c r="C272" s="258" t="s">
        <v>358</v>
      </c>
      <c r="D272" s="249"/>
      <c r="E272" s="249"/>
      <c r="F272" s="249"/>
      <c r="G272" s="249"/>
      <c r="H272" s="225"/>
      <c r="I272" s="225"/>
      <c r="J272" s="225"/>
      <c r="K272" s="225"/>
      <c r="L272" s="225"/>
      <c r="M272" s="225"/>
      <c r="N272" s="224"/>
      <c r="O272" s="224"/>
      <c r="P272" s="224"/>
      <c r="Q272" s="224"/>
      <c r="R272" s="225"/>
      <c r="S272" s="225"/>
      <c r="T272" s="225"/>
      <c r="U272" s="225"/>
      <c r="V272" s="225"/>
      <c r="W272" s="225"/>
      <c r="X272" s="225"/>
      <c r="Y272" s="225"/>
      <c r="Z272" s="214"/>
      <c r="AA272" s="214"/>
      <c r="AB272" s="214"/>
      <c r="AC272" s="214"/>
      <c r="AD272" s="214"/>
      <c r="AE272" s="214"/>
      <c r="AF272" s="214"/>
      <c r="AG272" s="214" t="s">
        <v>189</v>
      </c>
      <c r="AH272" s="214"/>
      <c r="AI272" s="214"/>
      <c r="AJ272" s="214"/>
      <c r="AK272" s="214"/>
      <c r="AL272" s="214"/>
      <c r="AM272" s="214"/>
      <c r="AN272" s="214"/>
      <c r="AO272" s="214"/>
      <c r="AP272" s="214"/>
      <c r="AQ272" s="214"/>
      <c r="AR272" s="214"/>
      <c r="AS272" s="214"/>
      <c r="AT272" s="214"/>
      <c r="AU272" s="214"/>
      <c r="AV272" s="214"/>
      <c r="AW272" s="214"/>
      <c r="AX272" s="214"/>
      <c r="AY272" s="214"/>
      <c r="AZ272" s="214"/>
      <c r="BA272" s="214"/>
      <c r="BB272" s="214"/>
      <c r="BC272" s="214"/>
      <c r="BD272" s="214"/>
      <c r="BE272" s="214"/>
      <c r="BF272" s="214"/>
      <c r="BG272" s="214"/>
      <c r="BH272" s="214"/>
    </row>
    <row r="273" spans="1:60" outlineLevel="2" x14ac:dyDescent="0.2">
      <c r="A273" s="221"/>
      <c r="B273" s="222"/>
      <c r="C273" s="255" t="s">
        <v>43</v>
      </c>
      <c r="D273" s="227"/>
      <c r="E273" s="228">
        <v>1</v>
      </c>
      <c r="F273" s="225"/>
      <c r="G273" s="225"/>
      <c r="H273" s="225"/>
      <c r="I273" s="225"/>
      <c r="J273" s="225"/>
      <c r="K273" s="225"/>
      <c r="L273" s="225"/>
      <c r="M273" s="225"/>
      <c r="N273" s="224"/>
      <c r="O273" s="224"/>
      <c r="P273" s="224"/>
      <c r="Q273" s="224"/>
      <c r="R273" s="225"/>
      <c r="S273" s="225"/>
      <c r="T273" s="225"/>
      <c r="U273" s="225"/>
      <c r="V273" s="225"/>
      <c r="W273" s="225"/>
      <c r="X273" s="225"/>
      <c r="Y273" s="225"/>
      <c r="Z273" s="214"/>
      <c r="AA273" s="214"/>
      <c r="AB273" s="214"/>
      <c r="AC273" s="214"/>
      <c r="AD273" s="214"/>
      <c r="AE273" s="214"/>
      <c r="AF273" s="214"/>
      <c r="AG273" s="214" t="s">
        <v>140</v>
      </c>
      <c r="AH273" s="214">
        <v>0</v>
      </c>
      <c r="AI273" s="214"/>
      <c r="AJ273" s="214"/>
      <c r="AK273" s="214"/>
      <c r="AL273" s="214"/>
      <c r="AM273" s="214"/>
      <c r="AN273" s="214"/>
      <c r="AO273" s="214"/>
      <c r="AP273" s="214"/>
      <c r="AQ273" s="214"/>
      <c r="AR273" s="214"/>
      <c r="AS273" s="214"/>
      <c r="AT273" s="214"/>
      <c r="AU273" s="214"/>
      <c r="AV273" s="214"/>
      <c r="AW273" s="214"/>
      <c r="AX273" s="214"/>
      <c r="AY273" s="214"/>
      <c r="AZ273" s="214"/>
      <c r="BA273" s="214"/>
      <c r="BB273" s="214"/>
      <c r="BC273" s="214"/>
      <c r="BD273" s="214"/>
      <c r="BE273" s="214"/>
      <c r="BF273" s="214"/>
      <c r="BG273" s="214"/>
      <c r="BH273" s="214"/>
    </row>
    <row r="274" spans="1:60" outlineLevel="2" x14ac:dyDescent="0.2">
      <c r="A274" s="221"/>
      <c r="B274" s="222"/>
      <c r="C274" s="256"/>
      <c r="D274" s="246"/>
      <c r="E274" s="246"/>
      <c r="F274" s="246"/>
      <c r="G274" s="246"/>
      <c r="H274" s="225"/>
      <c r="I274" s="225"/>
      <c r="J274" s="225"/>
      <c r="K274" s="225"/>
      <c r="L274" s="225"/>
      <c r="M274" s="225"/>
      <c r="N274" s="224"/>
      <c r="O274" s="224"/>
      <c r="P274" s="224"/>
      <c r="Q274" s="224"/>
      <c r="R274" s="225"/>
      <c r="S274" s="225"/>
      <c r="T274" s="225"/>
      <c r="U274" s="225"/>
      <c r="V274" s="225"/>
      <c r="W274" s="225"/>
      <c r="X274" s="225"/>
      <c r="Y274" s="225"/>
      <c r="Z274" s="214"/>
      <c r="AA274" s="214"/>
      <c r="AB274" s="214"/>
      <c r="AC274" s="214"/>
      <c r="AD274" s="214"/>
      <c r="AE274" s="214"/>
      <c r="AF274" s="214"/>
      <c r="AG274" s="214" t="s">
        <v>144</v>
      </c>
      <c r="AH274" s="214"/>
      <c r="AI274" s="214"/>
      <c r="AJ274" s="214"/>
      <c r="AK274" s="214"/>
      <c r="AL274" s="214"/>
      <c r="AM274" s="214"/>
      <c r="AN274" s="214"/>
      <c r="AO274" s="214"/>
      <c r="AP274" s="214"/>
      <c r="AQ274" s="214"/>
      <c r="AR274" s="214"/>
      <c r="AS274" s="214"/>
      <c r="AT274" s="214"/>
      <c r="AU274" s="214"/>
      <c r="AV274" s="214"/>
      <c r="AW274" s="214"/>
      <c r="AX274" s="214"/>
      <c r="AY274" s="214"/>
      <c r="AZ274" s="214"/>
      <c r="BA274" s="214"/>
      <c r="BB274" s="214"/>
      <c r="BC274" s="214"/>
      <c r="BD274" s="214"/>
      <c r="BE274" s="214"/>
      <c r="BF274" s="214"/>
      <c r="BG274" s="214"/>
      <c r="BH274" s="214"/>
    </row>
    <row r="275" spans="1:60" outlineLevel="1" x14ac:dyDescent="0.2">
      <c r="A275" s="237">
        <v>54</v>
      </c>
      <c r="B275" s="238" t="s">
        <v>359</v>
      </c>
      <c r="C275" s="253" t="s">
        <v>360</v>
      </c>
      <c r="D275" s="239" t="s">
        <v>355</v>
      </c>
      <c r="E275" s="240">
        <v>1</v>
      </c>
      <c r="F275" s="241"/>
      <c r="G275" s="242">
        <f>ROUND(E275*F275,2)</f>
        <v>0</v>
      </c>
      <c r="H275" s="241"/>
      <c r="I275" s="242">
        <f>ROUND(E275*H275,2)</f>
        <v>0</v>
      </c>
      <c r="J275" s="241"/>
      <c r="K275" s="242">
        <f>ROUND(E275*J275,2)</f>
        <v>0</v>
      </c>
      <c r="L275" s="242">
        <v>21</v>
      </c>
      <c r="M275" s="242">
        <f>G275*(1+L275/100)</f>
        <v>0</v>
      </c>
      <c r="N275" s="240">
        <v>0</v>
      </c>
      <c r="O275" s="240">
        <f>ROUND(E275*N275,2)</f>
        <v>0</v>
      </c>
      <c r="P275" s="240">
        <v>0</v>
      </c>
      <c r="Q275" s="240">
        <f>ROUND(E275*P275,2)</f>
        <v>0</v>
      </c>
      <c r="R275" s="242"/>
      <c r="S275" s="242" t="s">
        <v>133</v>
      </c>
      <c r="T275" s="243" t="s">
        <v>177</v>
      </c>
      <c r="U275" s="225">
        <v>0</v>
      </c>
      <c r="V275" s="225">
        <f>ROUND(E275*U275,2)</f>
        <v>0</v>
      </c>
      <c r="W275" s="225"/>
      <c r="X275" s="225" t="s">
        <v>356</v>
      </c>
      <c r="Y275" s="225" t="s">
        <v>135</v>
      </c>
      <c r="Z275" s="214"/>
      <c r="AA275" s="214"/>
      <c r="AB275" s="214"/>
      <c r="AC275" s="214"/>
      <c r="AD275" s="214"/>
      <c r="AE275" s="214"/>
      <c r="AF275" s="214"/>
      <c r="AG275" s="214" t="s">
        <v>357</v>
      </c>
      <c r="AH275" s="214"/>
      <c r="AI275" s="214"/>
      <c r="AJ275" s="214"/>
      <c r="AK275" s="214"/>
      <c r="AL275" s="214"/>
      <c r="AM275" s="214"/>
      <c r="AN275" s="214"/>
      <c r="AO275" s="214"/>
      <c r="AP275" s="214"/>
      <c r="AQ275" s="214"/>
      <c r="AR275" s="214"/>
      <c r="AS275" s="214"/>
      <c r="AT275" s="214"/>
      <c r="AU275" s="214"/>
      <c r="AV275" s="214"/>
      <c r="AW275" s="214"/>
      <c r="AX275" s="214"/>
      <c r="AY275" s="214"/>
      <c r="AZ275" s="214"/>
      <c r="BA275" s="214"/>
      <c r="BB275" s="214"/>
      <c r="BC275" s="214"/>
      <c r="BD275" s="214"/>
      <c r="BE275" s="214"/>
      <c r="BF275" s="214"/>
      <c r="BG275" s="214"/>
      <c r="BH275" s="214"/>
    </row>
    <row r="276" spans="1:60" outlineLevel="2" x14ac:dyDescent="0.2">
      <c r="A276" s="221"/>
      <c r="B276" s="222"/>
      <c r="C276" s="258" t="s">
        <v>361</v>
      </c>
      <c r="D276" s="249"/>
      <c r="E276" s="249"/>
      <c r="F276" s="249"/>
      <c r="G276" s="249"/>
      <c r="H276" s="225"/>
      <c r="I276" s="225"/>
      <c r="J276" s="225"/>
      <c r="K276" s="225"/>
      <c r="L276" s="225"/>
      <c r="M276" s="225"/>
      <c r="N276" s="224"/>
      <c r="O276" s="224"/>
      <c r="P276" s="224"/>
      <c r="Q276" s="224"/>
      <c r="R276" s="225"/>
      <c r="S276" s="225"/>
      <c r="T276" s="225"/>
      <c r="U276" s="225"/>
      <c r="V276" s="225"/>
      <c r="W276" s="225"/>
      <c r="X276" s="225"/>
      <c r="Y276" s="225"/>
      <c r="Z276" s="214"/>
      <c r="AA276" s="214"/>
      <c r="AB276" s="214"/>
      <c r="AC276" s="214"/>
      <c r="AD276" s="214"/>
      <c r="AE276" s="214"/>
      <c r="AF276" s="214"/>
      <c r="AG276" s="214" t="s">
        <v>189</v>
      </c>
      <c r="AH276" s="214"/>
      <c r="AI276" s="214"/>
      <c r="AJ276" s="214"/>
      <c r="AK276" s="214"/>
      <c r="AL276" s="214"/>
      <c r="AM276" s="214"/>
      <c r="AN276" s="214"/>
      <c r="AO276" s="214"/>
      <c r="AP276" s="214"/>
      <c r="AQ276" s="214"/>
      <c r="AR276" s="214"/>
      <c r="AS276" s="214"/>
      <c r="AT276" s="214"/>
      <c r="AU276" s="214"/>
      <c r="AV276" s="214"/>
      <c r="AW276" s="214"/>
      <c r="AX276" s="214"/>
      <c r="AY276" s="214"/>
      <c r="AZ276" s="214"/>
      <c r="BA276" s="214"/>
      <c r="BB276" s="214"/>
      <c r="BC276" s="214"/>
      <c r="BD276" s="214"/>
      <c r="BE276" s="214"/>
      <c r="BF276" s="214"/>
      <c r="BG276" s="214"/>
      <c r="BH276" s="214"/>
    </row>
    <row r="277" spans="1:60" outlineLevel="2" x14ac:dyDescent="0.2">
      <c r="A277" s="221"/>
      <c r="B277" s="222"/>
      <c r="C277" s="255" t="s">
        <v>43</v>
      </c>
      <c r="D277" s="227"/>
      <c r="E277" s="228">
        <v>1</v>
      </c>
      <c r="F277" s="225"/>
      <c r="G277" s="225"/>
      <c r="H277" s="225"/>
      <c r="I277" s="225"/>
      <c r="J277" s="225"/>
      <c r="K277" s="225"/>
      <c r="L277" s="225"/>
      <c r="M277" s="225"/>
      <c r="N277" s="224"/>
      <c r="O277" s="224"/>
      <c r="P277" s="224"/>
      <c r="Q277" s="224"/>
      <c r="R277" s="225"/>
      <c r="S277" s="225"/>
      <c r="T277" s="225"/>
      <c r="U277" s="225"/>
      <c r="V277" s="225"/>
      <c r="W277" s="225"/>
      <c r="X277" s="225"/>
      <c r="Y277" s="225"/>
      <c r="Z277" s="214"/>
      <c r="AA277" s="214"/>
      <c r="AB277" s="214"/>
      <c r="AC277" s="214"/>
      <c r="AD277" s="214"/>
      <c r="AE277" s="214"/>
      <c r="AF277" s="214"/>
      <c r="AG277" s="214" t="s">
        <v>140</v>
      </c>
      <c r="AH277" s="214">
        <v>0</v>
      </c>
      <c r="AI277" s="214"/>
      <c r="AJ277" s="214"/>
      <c r="AK277" s="214"/>
      <c r="AL277" s="214"/>
      <c r="AM277" s="214"/>
      <c r="AN277" s="214"/>
      <c r="AO277" s="214"/>
      <c r="AP277" s="214"/>
      <c r="AQ277" s="214"/>
      <c r="AR277" s="214"/>
      <c r="AS277" s="214"/>
      <c r="AT277" s="214"/>
      <c r="AU277" s="214"/>
      <c r="AV277" s="214"/>
      <c r="AW277" s="214"/>
      <c r="AX277" s="214"/>
      <c r="AY277" s="214"/>
      <c r="AZ277" s="214"/>
      <c r="BA277" s="214"/>
      <c r="BB277" s="214"/>
      <c r="BC277" s="214"/>
      <c r="BD277" s="214"/>
      <c r="BE277" s="214"/>
      <c r="BF277" s="214"/>
      <c r="BG277" s="214"/>
      <c r="BH277" s="214"/>
    </row>
    <row r="278" spans="1:60" outlineLevel="2" x14ac:dyDescent="0.2">
      <c r="A278" s="221"/>
      <c r="B278" s="222"/>
      <c r="C278" s="256"/>
      <c r="D278" s="246"/>
      <c r="E278" s="246"/>
      <c r="F278" s="246"/>
      <c r="G278" s="246"/>
      <c r="H278" s="225"/>
      <c r="I278" s="225"/>
      <c r="J278" s="225"/>
      <c r="K278" s="225"/>
      <c r="L278" s="225"/>
      <c r="M278" s="225"/>
      <c r="N278" s="224"/>
      <c r="O278" s="224"/>
      <c r="P278" s="224"/>
      <c r="Q278" s="224"/>
      <c r="R278" s="225"/>
      <c r="S278" s="225"/>
      <c r="T278" s="225"/>
      <c r="U278" s="225"/>
      <c r="V278" s="225"/>
      <c r="W278" s="225"/>
      <c r="X278" s="225"/>
      <c r="Y278" s="225"/>
      <c r="Z278" s="214"/>
      <c r="AA278" s="214"/>
      <c r="AB278" s="214"/>
      <c r="AC278" s="214"/>
      <c r="AD278" s="214"/>
      <c r="AE278" s="214"/>
      <c r="AF278" s="214"/>
      <c r="AG278" s="214" t="s">
        <v>144</v>
      </c>
      <c r="AH278" s="214"/>
      <c r="AI278" s="214"/>
      <c r="AJ278" s="214"/>
      <c r="AK278" s="214"/>
      <c r="AL278" s="214"/>
      <c r="AM278" s="214"/>
      <c r="AN278" s="214"/>
      <c r="AO278" s="214"/>
      <c r="AP278" s="214"/>
      <c r="AQ278" s="214"/>
      <c r="AR278" s="214"/>
      <c r="AS278" s="214"/>
      <c r="AT278" s="214"/>
      <c r="AU278" s="214"/>
      <c r="AV278" s="214"/>
      <c r="AW278" s="214"/>
      <c r="AX278" s="214"/>
      <c r="AY278" s="214"/>
      <c r="AZ278" s="214"/>
      <c r="BA278" s="214"/>
      <c r="BB278" s="214"/>
      <c r="BC278" s="214"/>
      <c r="BD278" s="214"/>
      <c r="BE278" s="214"/>
      <c r="BF278" s="214"/>
      <c r="BG278" s="214"/>
      <c r="BH278" s="214"/>
    </row>
    <row r="279" spans="1:60" x14ac:dyDescent="0.2">
      <c r="A279" s="3"/>
      <c r="B279" s="4"/>
      <c r="C279" s="262"/>
      <c r="D279" s="6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AE279">
        <v>12</v>
      </c>
      <c r="AF279">
        <v>21</v>
      </c>
      <c r="AG279" t="s">
        <v>113</v>
      </c>
    </row>
    <row r="280" spans="1:60" x14ac:dyDescent="0.2">
      <c r="A280" s="217"/>
      <c r="B280" s="218" t="s">
        <v>29</v>
      </c>
      <c r="C280" s="263"/>
      <c r="D280" s="219"/>
      <c r="E280" s="220"/>
      <c r="F280" s="220"/>
      <c r="G280" s="236">
        <f>G8+G27+G59+G68+G72+G76+G103+G107+G115+G135+G145+G193+G228+G257+G270</f>
        <v>0</v>
      </c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AE280">
        <f>SUMIF(L7:L278,AE279,G7:G278)</f>
        <v>0</v>
      </c>
      <c r="AF280">
        <f>SUMIF(L7:L278,AF279,G7:G278)</f>
        <v>0</v>
      </c>
      <c r="AG280" t="s">
        <v>362</v>
      </c>
    </row>
    <row r="281" spans="1:60" x14ac:dyDescent="0.2">
      <c r="C281" s="264"/>
      <c r="D281" s="10"/>
      <c r="AG281" t="s">
        <v>363</v>
      </c>
    </row>
    <row r="282" spans="1:60" x14ac:dyDescent="0.2">
      <c r="D282" s="10"/>
    </row>
    <row r="283" spans="1:60" x14ac:dyDescent="0.2">
      <c r="D283" s="10"/>
    </row>
    <row r="284" spans="1:60" x14ac:dyDescent="0.2">
      <c r="D284" s="10"/>
    </row>
    <row r="285" spans="1:60" x14ac:dyDescent="0.2">
      <c r="D285" s="10"/>
    </row>
    <row r="286" spans="1:60" x14ac:dyDescent="0.2">
      <c r="D286" s="10"/>
    </row>
    <row r="287" spans="1:60" x14ac:dyDescent="0.2">
      <c r="D287" s="10"/>
    </row>
    <row r="288" spans="1:60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C71F" sheet="1" formatRows="0"/>
  <mergeCells count="78">
    <mergeCell ref="C268:G268"/>
    <mergeCell ref="C269:G269"/>
    <mergeCell ref="C272:G272"/>
    <mergeCell ref="C274:G274"/>
    <mergeCell ref="C276:G276"/>
    <mergeCell ref="C278:G278"/>
    <mergeCell ref="C256:G256"/>
    <mergeCell ref="C259:G259"/>
    <mergeCell ref="C260:G260"/>
    <mergeCell ref="C262:G262"/>
    <mergeCell ref="C264:G264"/>
    <mergeCell ref="C266:G266"/>
    <mergeCell ref="C214:G214"/>
    <mergeCell ref="C227:G227"/>
    <mergeCell ref="C236:G236"/>
    <mergeCell ref="C245:G245"/>
    <mergeCell ref="C248:G248"/>
    <mergeCell ref="C253:G253"/>
    <mergeCell ref="C189:G189"/>
    <mergeCell ref="C191:G191"/>
    <mergeCell ref="C192:G192"/>
    <mergeCell ref="C196:G196"/>
    <mergeCell ref="C199:G199"/>
    <mergeCell ref="C212:G212"/>
    <mergeCell ref="C169:G169"/>
    <mergeCell ref="C172:G172"/>
    <mergeCell ref="C175:G175"/>
    <mergeCell ref="C178:G178"/>
    <mergeCell ref="C181:G181"/>
    <mergeCell ref="C185:G185"/>
    <mergeCell ref="C153:G153"/>
    <mergeCell ref="C155:G155"/>
    <mergeCell ref="C157:G157"/>
    <mergeCell ref="C160:G160"/>
    <mergeCell ref="C163:G163"/>
    <mergeCell ref="C166:G166"/>
    <mergeCell ref="C141:G141"/>
    <mergeCell ref="C143:G143"/>
    <mergeCell ref="C144:G144"/>
    <mergeCell ref="C147:G147"/>
    <mergeCell ref="C149:G149"/>
    <mergeCell ref="C151:G151"/>
    <mergeCell ref="C114:G114"/>
    <mergeCell ref="C128:G128"/>
    <mergeCell ref="C131:G131"/>
    <mergeCell ref="C133:G133"/>
    <mergeCell ref="C134:G134"/>
    <mergeCell ref="C138:G138"/>
    <mergeCell ref="C102:G102"/>
    <mergeCell ref="C105:G105"/>
    <mergeCell ref="C106:G106"/>
    <mergeCell ref="C109:G109"/>
    <mergeCell ref="C111:G111"/>
    <mergeCell ref="C113:G113"/>
    <mergeCell ref="C79:G79"/>
    <mergeCell ref="C82:G82"/>
    <mergeCell ref="C84:G84"/>
    <mergeCell ref="C86:G86"/>
    <mergeCell ref="C94:G94"/>
    <mergeCell ref="C96:G96"/>
    <mergeCell ref="C62:G62"/>
    <mergeCell ref="C64:G64"/>
    <mergeCell ref="C65:G65"/>
    <mergeCell ref="C67:G67"/>
    <mergeCell ref="C71:G71"/>
    <mergeCell ref="C75:G75"/>
    <mergeCell ref="C17:G17"/>
    <mergeCell ref="C26:G26"/>
    <mergeCell ref="C35:G35"/>
    <mergeCell ref="C52:G52"/>
    <mergeCell ref="C55:G55"/>
    <mergeCell ref="C58:G58"/>
    <mergeCell ref="A1:G1"/>
    <mergeCell ref="C2:G2"/>
    <mergeCell ref="C3:G3"/>
    <mergeCell ref="C4:G4"/>
    <mergeCell ref="C10:G10"/>
    <mergeCell ref="C15:G15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 Pol'!Názvy_tisku</vt:lpstr>
      <vt:lpstr>oadresa</vt:lpstr>
      <vt:lpstr>Stavba!Objednatel</vt:lpstr>
      <vt:lpstr>Stavba!Objekt</vt:lpstr>
      <vt:lpstr>'01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2019-03-19T12:27:02Z</cp:lastPrinted>
  <dcterms:created xsi:type="dcterms:W3CDTF">2009-04-08T07:15:50Z</dcterms:created>
  <dcterms:modified xsi:type="dcterms:W3CDTF">2025-05-19T06:32:31Z</dcterms:modified>
</cp:coreProperties>
</file>