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okumentyNovýNootbok\Nytra Hodice\Rozpočty\Dotační Aktializace 13072018\"/>
    </mc:Choice>
  </mc:AlternateContent>
  <bookViews>
    <workbookView xWindow="360" yWindow="276" windowWidth="18732" windowHeight="12216" activeTab="1"/>
  </bookViews>
  <sheets>
    <sheet name="Pokyny pro vyplnění" sheetId="11" r:id="rId1"/>
    <sheet name="Stavba" sheetId="1" r:id="rId2"/>
    <sheet name="VzorPolozky" sheetId="10" state="hidden" r:id="rId3"/>
    <sheet name="00 9991 Naklady" sheetId="12" r:id="rId4"/>
    <sheet name="SO 01 10170201 Pol" sheetId="13" r:id="rId5"/>
    <sheet name="SO 01 101702021 Pol" sheetId="14" r:id="rId6"/>
    <sheet name="SO 01 101702022 Pol" sheetId="15" r:id="rId7"/>
    <sheet name="SO 01 101702031 Pol" sheetId="16" r:id="rId8"/>
    <sheet name="SO 01 101702032 Pol" sheetId="17" r:id="rId9"/>
    <sheet name="SO 01 101702071 Pol" sheetId="18" r:id="rId10"/>
    <sheet name="SO 01 101702072 Pol" sheetId="19" r:id="rId11"/>
    <sheet name="SO 01 101702073 Pol" sheetId="20" r:id="rId12"/>
    <sheet name="SO 01 101702074 Pol" sheetId="21" r:id="rId13"/>
    <sheet name="SO 01 101702076 Pol" sheetId="22" r:id="rId14"/>
    <sheet name="SO 01 101704041 Pol" sheetId="23" r:id="rId15"/>
    <sheet name="SO 01 101704042 Pol" sheetId="24" r:id="rId16"/>
    <sheet name="SO 01 101704075 Pol" sheetId="25" r:id="rId17"/>
  </sheets>
  <externalReferences>
    <externalReference r:id="rId18"/>
  </externalReferences>
  <definedNames>
    <definedName name="CelkemDPHVypocet" localSheetId="1">Stavba!$H$56</definedName>
    <definedName name="CenaCelkem">Stavba!$G$29</definedName>
    <definedName name="CenaCelkemBezDPH">Stavba!$G$28</definedName>
    <definedName name="CenaCelkemVypocet" localSheetId="1">Stavba!$I$56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'00 9991 Naklady'!$1:$7</definedName>
    <definedName name="_xlnm.Print_Titles" localSheetId="4">'SO 01 10170201 Pol'!$1:$7</definedName>
    <definedName name="_xlnm.Print_Titles" localSheetId="5">'SO 01 101702021 Pol'!$1:$7</definedName>
    <definedName name="_xlnm.Print_Titles" localSheetId="6">'SO 01 101702022 Pol'!$1:$7</definedName>
    <definedName name="_xlnm.Print_Titles" localSheetId="7">'SO 01 101702031 Pol'!$1:$7</definedName>
    <definedName name="_xlnm.Print_Titles" localSheetId="8">'SO 01 101702032 Pol'!$1:$7</definedName>
    <definedName name="_xlnm.Print_Titles" localSheetId="9">'SO 01 101702071 Pol'!$1:$7</definedName>
    <definedName name="_xlnm.Print_Titles" localSheetId="10">'SO 01 101702072 Pol'!$1:$7</definedName>
    <definedName name="_xlnm.Print_Titles" localSheetId="11">'SO 01 101702073 Pol'!$1:$7</definedName>
    <definedName name="_xlnm.Print_Titles" localSheetId="12">'SO 01 101702074 Pol'!$1:$7</definedName>
    <definedName name="_xlnm.Print_Titles" localSheetId="13">'SO 01 101702076 Pol'!$1:$7</definedName>
    <definedName name="_xlnm.Print_Titles" localSheetId="14">'SO 01 101704041 Pol'!$1:$7</definedName>
    <definedName name="_xlnm.Print_Titles" localSheetId="15">'SO 01 101704042 Pol'!$1:$7</definedName>
    <definedName name="_xlnm.Print_Titles" localSheetId="16">'SO 01 101704075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'00 9991 Naklady'!$A$1:$W$65</definedName>
    <definedName name="_xlnm.Print_Area" localSheetId="4">'SO 01 10170201 Pol'!$A$1:$W$807</definedName>
    <definedName name="_xlnm.Print_Area" localSheetId="5">'SO 01 101702021 Pol'!$A$1:$W$54</definedName>
    <definedName name="_xlnm.Print_Area" localSheetId="6">'SO 01 101702022 Pol'!$A$1:$W$53</definedName>
    <definedName name="_xlnm.Print_Area" localSheetId="7">'SO 01 101702031 Pol'!$A$1:$W$176</definedName>
    <definedName name="_xlnm.Print_Area" localSheetId="8">'SO 01 101702032 Pol'!$A$1:$W$123</definedName>
    <definedName name="_xlnm.Print_Area" localSheetId="9">'SO 01 101702071 Pol'!$A$1:$W$284</definedName>
    <definedName name="_xlnm.Print_Area" localSheetId="10">'SO 01 101702072 Pol'!$A$1:$W$66</definedName>
    <definedName name="_xlnm.Print_Area" localSheetId="11">'SO 01 101702073 Pol'!$A$1:$W$49</definedName>
    <definedName name="_xlnm.Print_Area" localSheetId="12">'SO 01 101702074 Pol'!$A$1:$W$225</definedName>
    <definedName name="_xlnm.Print_Area" localSheetId="13">'SO 01 101702076 Pol'!$A$1:$W$98</definedName>
    <definedName name="_xlnm.Print_Area" localSheetId="14">'SO 01 101704041 Pol'!$A$1:$W$178</definedName>
    <definedName name="_xlnm.Print_Area" localSheetId="15">'SO 01 101704042 Pol'!$A$1:$W$74</definedName>
    <definedName name="_xlnm.Print_Area" localSheetId="16">'SO 01 101704075 Pol'!$A$1:$W$317</definedName>
    <definedName name="_xlnm.Print_Area" localSheetId="1">Stavba!$A$1:$J$114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Stavba!$F$56</definedName>
    <definedName name="ZakladDPHZakl">Stavba!$G$25</definedName>
    <definedName name="ZakladDPHZaklVypocet" localSheetId="1">Stavba!$G$56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62913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13" i="1" l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G55" i="1"/>
  <c r="F55" i="1"/>
  <c r="G54" i="1"/>
  <c r="F54" i="1"/>
  <c r="G53" i="1"/>
  <c r="H53" i="1" s="1"/>
  <c r="I53" i="1" s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H43" i="1" s="1"/>
  <c r="I43" i="1" s="1"/>
  <c r="G42" i="1"/>
  <c r="F42" i="1"/>
  <c r="G41" i="1"/>
  <c r="F41" i="1"/>
  <c r="G40" i="1"/>
  <c r="F40" i="1"/>
  <c r="G39" i="1"/>
  <c r="F39" i="1"/>
  <c r="G316" i="25"/>
  <c r="G9" i="25"/>
  <c r="I9" i="25"/>
  <c r="I8" i="25" s="1"/>
  <c r="K9" i="25"/>
  <c r="M9" i="25"/>
  <c r="O9" i="25"/>
  <c r="Q9" i="25"/>
  <c r="Q8" i="25" s="1"/>
  <c r="V9" i="25"/>
  <c r="G11" i="25"/>
  <c r="M11" i="25" s="1"/>
  <c r="I11" i="25"/>
  <c r="K11" i="25"/>
  <c r="K8" i="25" s="1"/>
  <c r="O11" i="25"/>
  <c r="Q11" i="25"/>
  <c r="V11" i="25"/>
  <c r="V8" i="25" s="1"/>
  <c r="G13" i="25"/>
  <c r="I13" i="25"/>
  <c r="K13" i="25"/>
  <c r="M13" i="25"/>
  <c r="O13" i="25"/>
  <c r="Q13" i="25"/>
  <c r="V13" i="25"/>
  <c r="G15" i="25"/>
  <c r="G8" i="25" s="1"/>
  <c r="I15" i="25"/>
  <c r="K15" i="25"/>
  <c r="O15" i="25"/>
  <c r="O8" i="25" s="1"/>
  <c r="Q15" i="25"/>
  <c r="V15" i="25"/>
  <c r="G17" i="25"/>
  <c r="I17" i="25"/>
  <c r="K17" i="25"/>
  <c r="M17" i="25"/>
  <c r="O17" i="25"/>
  <c r="Q17" i="25"/>
  <c r="V17" i="25"/>
  <c r="G19" i="25"/>
  <c r="M19" i="25" s="1"/>
  <c r="I19" i="25"/>
  <c r="K19" i="25"/>
  <c r="O19" i="25"/>
  <c r="Q19" i="25"/>
  <c r="V19" i="25"/>
  <c r="G21" i="25"/>
  <c r="I21" i="25"/>
  <c r="K21" i="25"/>
  <c r="M21" i="25"/>
  <c r="O21" i="25"/>
  <c r="Q21" i="25"/>
  <c r="V21" i="25"/>
  <c r="G23" i="25"/>
  <c r="M23" i="25" s="1"/>
  <c r="I23" i="25"/>
  <c r="K23" i="25"/>
  <c r="O23" i="25"/>
  <c r="Q23" i="25"/>
  <c r="V23" i="25"/>
  <c r="G25" i="25"/>
  <c r="I25" i="25"/>
  <c r="K25" i="25"/>
  <c r="M25" i="25"/>
  <c r="O25" i="25"/>
  <c r="Q25" i="25"/>
  <c r="V25" i="25"/>
  <c r="G27" i="25"/>
  <c r="M27" i="25" s="1"/>
  <c r="I27" i="25"/>
  <c r="K27" i="25"/>
  <c r="O27" i="25"/>
  <c r="Q27" i="25"/>
  <c r="V27" i="25"/>
  <c r="G29" i="25"/>
  <c r="I29" i="25"/>
  <c r="K29" i="25"/>
  <c r="M29" i="25"/>
  <c r="O29" i="25"/>
  <c r="Q29" i="25"/>
  <c r="V29" i="25"/>
  <c r="G31" i="25"/>
  <c r="M31" i="25" s="1"/>
  <c r="I31" i="25"/>
  <c r="K31" i="25"/>
  <c r="O31" i="25"/>
  <c r="Q31" i="25"/>
  <c r="V31" i="25"/>
  <c r="G33" i="25"/>
  <c r="I33" i="25"/>
  <c r="K33" i="25"/>
  <c r="M33" i="25"/>
  <c r="O33" i="25"/>
  <c r="Q33" i="25"/>
  <c r="V33" i="25"/>
  <c r="G35" i="25"/>
  <c r="M35" i="25" s="1"/>
  <c r="I35" i="25"/>
  <c r="K35" i="25"/>
  <c r="O35" i="25"/>
  <c r="Q35" i="25"/>
  <c r="V35" i="25"/>
  <c r="G37" i="25"/>
  <c r="I37" i="25"/>
  <c r="K37" i="25"/>
  <c r="M37" i="25"/>
  <c r="O37" i="25"/>
  <c r="Q37" i="25"/>
  <c r="V37" i="25"/>
  <c r="G39" i="25"/>
  <c r="M39" i="25" s="1"/>
  <c r="I39" i="25"/>
  <c r="K39" i="25"/>
  <c r="O39" i="25"/>
  <c r="Q39" i="25"/>
  <c r="V39" i="25"/>
  <c r="G42" i="25"/>
  <c r="M42" i="25" s="1"/>
  <c r="I42" i="25"/>
  <c r="K42" i="25"/>
  <c r="K41" i="25" s="1"/>
  <c r="O42" i="25"/>
  <c r="O41" i="25" s="1"/>
  <c r="Q42" i="25"/>
  <c r="V42" i="25"/>
  <c r="V41" i="25" s="1"/>
  <c r="G44" i="25"/>
  <c r="I44" i="25"/>
  <c r="K44" i="25"/>
  <c r="M44" i="25"/>
  <c r="O44" i="25"/>
  <c r="Q44" i="25"/>
  <c r="V44" i="25"/>
  <c r="G46" i="25"/>
  <c r="M46" i="25" s="1"/>
  <c r="I46" i="25"/>
  <c r="K46" i="25"/>
  <c r="O46" i="25"/>
  <c r="Q46" i="25"/>
  <c r="V46" i="25"/>
  <c r="G48" i="25"/>
  <c r="I48" i="25"/>
  <c r="I41" i="25" s="1"/>
  <c r="K48" i="25"/>
  <c r="M48" i="25"/>
  <c r="O48" i="25"/>
  <c r="Q48" i="25"/>
  <c r="Q41" i="25" s="1"/>
  <c r="V48" i="25"/>
  <c r="G50" i="25"/>
  <c r="M50" i="25" s="1"/>
  <c r="I50" i="25"/>
  <c r="K50" i="25"/>
  <c r="O50" i="25"/>
  <c r="Q50" i="25"/>
  <c r="V50" i="25"/>
  <c r="G52" i="25"/>
  <c r="I52" i="25"/>
  <c r="K52" i="25"/>
  <c r="M52" i="25"/>
  <c r="O52" i="25"/>
  <c r="Q52" i="25"/>
  <c r="V52" i="25"/>
  <c r="G54" i="25"/>
  <c r="M54" i="25" s="1"/>
  <c r="I54" i="25"/>
  <c r="K54" i="25"/>
  <c r="O54" i="25"/>
  <c r="Q54" i="25"/>
  <c r="V54" i="25"/>
  <c r="G56" i="25"/>
  <c r="I56" i="25"/>
  <c r="K56" i="25"/>
  <c r="M56" i="25"/>
  <c r="O56" i="25"/>
  <c r="Q56" i="25"/>
  <c r="V56" i="25"/>
  <c r="G58" i="25"/>
  <c r="M58" i="25" s="1"/>
  <c r="I58" i="25"/>
  <c r="K58" i="25"/>
  <c r="O58" i="25"/>
  <c r="Q58" i="25"/>
  <c r="V58" i="25"/>
  <c r="G60" i="25"/>
  <c r="I60" i="25"/>
  <c r="K60" i="25"/>
  <c r="M60" i="25"/>
  <c r="O60" i="25"/>
  <c r="Q60" i="25"/>
  <c r="V60" i="25"/>
  <c r="G62" i="25"/>
  <c r="M62" i="25" s="1"/>
  <c r="I62" i="25"/>
  <c r="K62" i="25"/>
  <c r="O62" i="25"/>
  <c r="Q62" i="25"/>
  <c r="V62" i="25"/>
  <c r="G64" i="25"/>
  <c r="I64" i="25"/>
  <c r="K64" i="25"/>
  <c r="M64" i="25"/>
  <c r="O64" i="25"/>
  <c r="Q64" i="25"/>
  <c r="V64" i="25"/>
  <c r="G66" i="25"/>
  <c r="M66" i="25" s="1"/>
  <c r="I66" i="25"/>
  <c r="K66" i="25"/>
  <c r="O66" i="25"/>
  <c r="Q66" i="25"/>
  <c r="V66" i="25"/>
  <c r="G68" i="25"/>
  <c r="I68" i="25"/>
  <c r="K68" i="25"/>
  <c r="M68" i="25"/>
  <c r="O68" i="25"/>
  <c r="Q68" i="25"/>
  <c r="V68" i="25"/>
  <c r="G70" i="25"/>
  <c r="M70" i="25" s="1"/>
  <c r="I70" i="25"/>
  <c r="K70" i="25"/>
  <c r="O70" i="25"/>
  <c r="Q70" i="25"/>
  <c r="V70" i="25"/>
  <c r="G72" i="25"/>
  <c r="I72" i="25"/>
  <c r="K72" i="25"/>
  <c r="M72" i="25"/>
  <c r="O72" i="25"/>
  <c r="Q72" i="25"/>
  <c r="V72" i="25"/>
  <c r="G74" i="25"/>
  <c r="M74" i="25" s="1"/>
  <c r="I74" i="25"/>
  <c r="K74" i="25"/>
  <c r="O74" i="25"/>
  <c r="Q74" i="25"/>
  <c r="V74" i="25"/>
  <c r="G76" i="25"/>
  <c r="I76" i="25"/>
  <c r="K76" i="25"/>
  <c r="M76" i="25"/>
  <c r="O76" i="25"/>
  <c r="Q76" i="25"/>
  <c r="V76" i="25"/>
  <c r="G78" i="25"/>
  <c r="M78" i="25" s="1"/>
  <c r="I78" i="25"/>
  <c r="K78" i="25"/>
  <c r="O78" i="25"/>
  <c r="Q78" i="25"/>
  <c r="V78" i="25"/>
  <c r="G80" i="25"/>
  <c r="I80" i="25"/>
  <c r="K80" i="25"/>
  <c r="M80" i="25"/>
  <c r="O80" i="25"/>
  <c r="Q80" i="25"/>
  <c r="V80" i="25"/>
  <c r="G82" i="25"/>
  <c r="M82" i="25" s="1"/>
  <c r="I82" i="25"/>
  <c r="K82" i="25"/>
  <c r="O82" i="25"/>
  <c r="Q82" i="25"/>
  <c r="V82" i="25"/>
  <c r="G84" i="25"/>
  <c r="I84" i="25"/>
  <c r="K84" i="25"/>
  <c r="M84" i="25"/>
  <c r="O84" i="25"/>
  <c r="Q84" i="25"/>
  <c r="V84" i="25"/>
  <c r="G86" i="25"/>
  <c r="M86" i="25" s="1"/>
  <c r="I86" i="25"/>
  <c r="K86" i="25"/>
  <c r="O86" i="25"/>
  <c r="Q86" i="25"/>
  <c r="V86" i="25"/>
  <c r="G88" i="25"/>
  <c r="I88" i="25"/>
  <c r="K88" i="25"/>
  <c r="M88" i="25"/>
  <c r="O88" i="25"/>
  <c r="Q88" i="25"/>
  <c r="V88" i="25"/>
  <c r="G90" i="25"/>
  <c r="M90" i="25" s="1"/>
  <c r="I90" i="25"/>
  <c r="K90" i="25"/>
  <c r="O90" i="25"/>
  <c r="Q90" i="25"/>
  <c r="V90" i="25"/>
  <c r="G92" i="25"/>
  <c r="I92" i="25"/>
  <c r="K92" i="25"/>
  <c r="M92" i="25"/>
  <c r="O92" i="25"/>
  <c r="Q92" i="25"/>
  <c r="V92" i="25"/>
  <c r="G94" i="25"/>
  <c r="M94" i="25" s="1"/>
  <c r="I94" i="25"/>
  <c r="K94" i="25"/>
  <c r="O94" i="25"/>
  <c r="Q94" i="25"/>
  <c r="V94" i="25"/>
  <c r="G96" i="25"/>
  <c r="I96" i="25"/>
  <c r="K96" i="25"/>
  <c r="M96" i="25"/>
  <c r="O96" i="25"/>
  <c r="Q96" i="25"/>
  <c r="V96" i="25"/>
  <c r="G98" i="25"/>
  <c r="M98" i="25" s="1"/>
  <c r="I98" i="25"/>
  <c r="K98" i="25"/>
  <c r="O98" i="25"/>
  <c r="Q98" i="25"/>
  <c r="V98" i="25"/>
  <c r="G100" i="25"/>
  <c r="I100" i="25"/>
  <c r="K100" i="25"/>
  <c r="M100" i="25"/>
  <c r="O100" i="25"/>
  <c r="Q100" i="25"/>
  <c r="V100" i="25"/>
  <c r="G102" i="25"/>
  <c r="M102" i="25" s="1"/>
  <c r="I102" i="25"/>
  <c r="K102" i="25"/>
  <c r="O102" i="25"/>
  <c r="Q102" i="25"/>
  <c r="V102" i="25"/>
  <c r="G104" i="25"/>
  <c r="I104" i="25"/>
  <c r="K104" i="25"/>
  <c r="M104" i="25"/>
  <c r="O104" i="25"/>
  <c r="Q104" i="25"/>
  <c r="V104" i="25"/>
  <c r="G106" i="25"/>
  <c r="M106" i="25" s="1"/>
  <c r="I106" i="25"/>
  <c r="K106" i="25"/>
  <c r="O106" i="25"/>
  <c r="Q106" i="25"/>
  <c r="V106" i="25"/>
  <c r="G108" i="25"/>
  <c r="I108" i="25"/>
  <c r="K108" i="25"/>
  <c r="M108" i="25"/>
  <c r="O108" i="25"/>
  <c r="Q108" i="25"/>
  <c r="V108" i="25"/>
  <c r="G110" i="25"/>
  <c r="M110" i="25" s="1"/>
  <c r="I110" i="25"/>
  <c r="K110" i="25"/>
  <c r="O110" i="25"/>
  <c r="Q110" i="25"/>
  <c r="V110" i="25"/>
  <c r="G112" i="25"/>
  <c r="I112" i="25"/>
  <c r="K112" i="25"/>
  <c r="M112" i="25"/>
  <c r="O112" i="25"/>
  <c r="Q112" i="25"/>
  <c r="V112" i="25"/>
  <c r="G114" i="25"/>
  <c r="M114" i="25" s="1"/>
  <c r="I114" i="25"/>
  <c r="K114" i="25"/>
  <c r="O114" i="25"/>
  <c r="Q114" i="25"/>
  <c r="V114" i="25"/>
  <c r="G116" i="25"/>
  <c r="I116" i="25"/>
  <c r="K116" i="25"/>
  <c r="M116" i="25"/>
  <c r="O116" i="25"/>
  <c r="Q116" i="25"/>
  <c r="V116" i="25"/>
  <c r="G118" i="25"/>
  <c r="M118" i="25" s="1"/>
  <c r="I118" i="25"/>
  <c r="K118" i="25"/>
  <c r="O118" i="25"/>
  <c r="Q118" i="25"/>
  <c r="V118" i="25"/>
  <c r="G120" i="25"/>
  <c r="I120" i="25"/>
  <c r="K120" i="25"/>
  <c r="M120" i="25"/>
  <c r="O120" i="25"/>
  <c r="Q120" i="25"/>
  <c r="V120" i="25"/>
  <c r="G122" i="25"/>
  <c r="M122" i="25" s="1"/>
  <c r="I122" i="25"/>
  <c r="K122" i="25"/>
  <c r="O122" i="25"/>
  <c r="Q122" i="25"/>
  <c r="V122" i="25"/>
  <c r="G124" i="25"/>
  <c r="I124" i="25"/>
  <c r="K124" i="25"/>
  <c r="M124" i="25"/>
  <c r="O124" i="25"/>
  <c r="Q124" i="25"/>
  <c r="V124" i="25"/>
  <c r="G126" i="25"/>
  <c r="M126" i="25" s="1"/>
  <c r="I126" i="25"/>
  <c r="K126" i="25"/>
  <c r="O126" i="25"/>
  <c r="Q126" i="25"/>
  <c r="V126" i="25"/>
  <c r="G128" i="25"/>
  <c r="I128" i="25"/>
  <c r="K128" i="25"/>
  <c r="M128" i="25"/>
  <c r="O128" i="25"/>
  <c r="Q128" i="25"/>
  <c r="V128" i="25"/>
  <c r="G130" i="25"/>
  <c r="M130" i="25" s="1"/>
  <c r="I130" i="25"/>
  <c r="K130" i="25"/>
  <c r="O130" i="25"/>
  <c r="Q130" i="25"/>
  <c r="V130" i="25"/>
  <c r="G132" i="25"/>
  <c r="I132" i="25"/>
  <c r="K132" i="25"/>
  <c r="M132" i="25"/>
  <c r="O132" i="25"/>
  <c r="Q132" i="25"/>
  <c r="V132" i="25"/>
  <c r="G134" i="25"/>
  <c r="M134" i="25" s="1"/>
  <c r="I134" i="25"/>
  <c r="K134" i="25"/>
  <c r="O134" i="25"/>
  <c r="Q134" i="25"/>
  <c r="V134" i="25"/>
  <c r="G136" i="25"/>
  <c r="I136" i="25"/>
  <c r="K136" i="25"/>
  <c r="M136" i="25"/>
  <c r="O136" i="25"/>
  <c r="Q136" i="25"/>
  <c r="V136" i="25"/>
  <c r="G138" i="25"/>
  <c r="M138" i="25" s="1"/>
  <c r="I138" i="25"/>
  <c r="K138" i="25"/>
  <c r="O138" i="25"/>
  <c r="Q138" i="25"/>
  <c r="V138" i="25"/>
  <c r="G140" i="25"/>
  <c r="I140" i="25"/>
  <c r="K140" i="25"/>
  <c r="M140" i="25"/>
  <c r="O140" i="25"/>
  <c r="Q140" i="25"/>
  <c r="V140" i="25"/>
  <c r="G142" i="25"/>
  <c r="M142" i="25" s="1"/>
  <c r="I142" i="25"/>
  <c r="K142" i="25"/>
  <c r="O142" i="25"/>
  <c r="Q142" i="25"/>
  <c r="V142" i="25"/>
  <c r="G144" i="25"/>
  <c r="I144" i="25"/>
  <c r="K144" i="25"/>
  <c r="M144" i="25"/>
  <c r="O144" i="25"/>
  <c r="Q144" i="25"/>
  <c r="V144" i="25"/>
  <c r="G146" i="25"/>
  <c r="M146" i="25" s="1"/>
  <c r="I146" i="25"/>
  <c r="K146" i="25"/>
  <c r="O146" i="25"/>
  <c r="Q146" i="25"/>
  <c r="V146" i="25"/>
  <c r="G148" i="25"/>
  <c r="I148" i="25"/>
  <c r="K148" i="25"/>
  <c r="M148" i="25"/>
  <c r="O148" i="25"/>
  <c r="Q148" i="25"/>
  <c r="V148" i="25"/>
  <c r="G150" i="25"/>
  <c r="M150" i="25" s="1"/>
  <c r="I150" i="25"/>
  <c r="K150" i="25"/>
  <c r="O150" i="25"/>
  <c r="Q150" i="25"/>
  <c r="V150" i="25"/>
  <c r="G152" i="25"/>
  <c r="I152" i="25"/>
  <c r="K152" i="25"/>
  <c r="M152" i="25"/>
  <c r="O152" i="25"/>
  <c r="Q152" i="25"/>
  <c r="V152" i="25"/>
  <c r="G154" i="25"/>
  <c r="M154" i="25" s="1"/>
  <c r="I154" i="25"/>
  <c r="K154" i="25"/>
  <c r="O154" i="25"/>
  <c r="Q154" i="25"/>
  <c r="V154" i="25"/>
  <c r="G157" i="25"/>
  <c r="G156" i="25" s="1"/>
  <c r="I157" i="25"/>
  <c r="K157" i="25"/>
  <c r="K156" i="25" s="1"/>
  <c r="O157" i="25"/>
  <c r="O156" i="25" s="1"/>
  <c r="Q157" i="25"/>
  <c r="V157" i="25"/>
  <c r="V156" i="25" s="1"/>
  <c r="G159" i="25"/>
  <c r="I159" i="25"/>
  <c r="I156" i="25" s="1"/>
  <c r="K159" i="25"/>
  <c r="M159" i="25"/>
  <c r="O159" i="25"/>
  <c r="Q159" i="25"/>
  <c r="Q156" i="25" s="1"/>
  <c r="V159" i="25"/>
  <c r="G161" i="25"/>
  <c r="M161" i="25" s="1"/>
  <c r="I161" i="25"/>
  <c r="K161" i="25"/>
  <c r="O161" i="25"/>
  <c r="Q161" i="25"/>
  <c r="V161" i="25"/>
  <c r="G163" i="25"/>
  <c r="I163" i="25"/>
  <c r="K163" i="25"/>
  <c r="M163" i="25"/>
  <c r="O163" i="25"/>
  <c r="Q163" i="25"/>
  <c r="V163" i="25"/>
  <c r="G165" i="25"/>
  <c r="M165" i="25" s="1"/>
  <c r="I165" i="25"/>
  <c r="K165" i="25"/>
  <c r="O165" i="25"/>
  <c r="Q165" i="25"/>
  <c r="V165" i="25"/>
  <c r="G167" i="25"/>
  <c r="I167" i="25"/>
  <c r="K167" i="25"/>
  <c r="M167" i="25"/>
  <c r="O167" i="25"/>
  <c r="Q167" i="25"/>
  <c r="V167" i="25"/>
  <c r="G169" i="25"/>
  <c r="M169" i="25" s="1"/>
  <c r="I169" i="25"/>
  <c r="K169" i="25"/>
  <c r="O169" i="25"/>
  <c r="Q169" i="25"/>
  <c r="V169" i="25"/>
  <c r="G171" i="25"/>
  <c r="I171" i="25"/>
  <c r="K171" i="25"/>
  <c r="M171" i="25"/>
  <c r="O171" i="25"/>
  <c r="Q171" i="25"/>
  <c r="V171" i="25"/>
  <c r="G173" i="25"/>
  <c r="M173" i="25" s="1"/>
  <c r="I173" i="25"/>
  <c r="K173" i="25"/>
  <c r="O173" i="25"/>
  <c r="Q173" i="25"/>
  <c r="V173" i="25"/>
  <c r="G175" i="25"/>
  <c r="I175" i="25"/>
  <c r="K175" i="25"/>
  <c r="M175" i="25"/>
  <c r="O175" i="25"/>
  <c r="Q175" i="25"/>
  <c r="V175" i="25"/>
  <c r="G177" i="25"/>
  <c r="M177" i="25" s="1"/>
  <c r="I177" i="25"/>
  <c r="K177" i="25"/>
  <c r="O177" i="25"/>
  <c r="Q177" i="25"/>
  <c r="V177" i="25"/>
  <c r="G179" i="25"/>
  <c r="I179" i="25"/>
  <c r="K179" i="25"/>
  <c r="M179" i="25"/>
  <c r="O179" i="25"/>
  <c r="Q179" i="25"/>
  <c r="V179" i="25"/>
  <c r="G181" i="25"/>
  <c r="AF316" i="25" s="1"/>
  <c r="I181" i="25"/>
  <c r="K181" i="25"/>
  <c r="O181" i="25"/>
  <c r="Q181" i="25"/>
  <c r="V181" i="25"/>
  <c r="G183" i="25"/>
  <c r="I183" i="25"/>
  <c r="K183" i="25"/>
  <c r="M183" i="25"/>
  <c r="O183" i="25"/>
  <c r="Q183" i="25"/>
  <c r="V183" i="25"/>
  <c r="G185" i="25"/>
  <c r="M185" i="25" s="1"/>
  <c r="I185" i="25"/>
  <c r="K185" i="25"/>
  <c r="O185" i="25"/>
  <c r="Q185" i="25"/>
  <c r="V185" i="25"/>
  <c r="G187" i="25"/>
  <c r="I187" i="25"/>
  <c r="K187" i="25"/>
  <c r="M187" i="25"/>
  <c r="O187" i="25"/>
  <c r="Q187" i="25"/>
  <c r="V187" i="25"/>
  <c r="G189" i="25"/>
  <c r="M189" i="25" s="1"/>
  <c r="I189" i="25"/>
  <c r="K189" i="25"/>
  <c r="O189" i="25"/>
  <c r="Q189" i="25"/>
  <c r="V189" i="25"/>
  <c r="G191" i="25"/>
  <c r="I191" i="25"/>
  <c r="K191" i="25"/>
  <c r="M191" i="25"/>
  <c r="O191" i="25"/>
  <c r="Q191" i="25"/>
  <c r="V191" i="25"/>
  <c r="G193" i="25"/>
  <c r="M193" i="25" s="1"/>
  <c r="I193" i="25"/>
  <c r="K193" i="25"/>
  <c r="O193" i="25"/>
  <c r="Q193" i="25"/>
  <c r="V193" i="25"/>
  <c r="G195" i="25"/>
  <c r="I195" i="25"/>
  <c r="K195" i="25"/>
  <c r="M195" i="25"/>
  <c r="O195" i="25"/>
  <c r="Q195" i="25"/>
  <c r="V195" i="25"/>
  <c r="G197" i="25"/>
  <c r="M197" i="25" s="1"/>
  <c r="I197" i="25"/>
  <c r="K197" i="25"/>
  <c r="O197" i="25"/>
  <c r="Q197" i="25"/>
  <c r="V197" i="25"/>
  <c r="G199" i="25"/>
  <c r="I199" i="25"/>
  <c r="K199" i="25"/>
  <c r="M199" i="25"/>
  <c r="O199" i="25"/>
  <c r="Q199" i="25"/>
  <c r="V199" i="25"/>
  <c r="G201" i="25"/>
  <c r="M201" i="25" s="1"/>
  <c r="I201" i="25"/>
  <c r="K201" i="25"/>
  <c r="O201" i="25"/>
  <c r="Q201" i="25"/>
  <c r="V201" i="25"/>
  <c r="G203" i="25"/>
  <c r="I203" i="25"/>
  <c r="K203" i="25"/>
  <c r="M203" i="25"/>
  <c r="O203" i="25"/>
  <c r="Q203" i="25"/>
  <c r="V203" i="25"/>
  <c r="G205" i="25"/>
  <c r="M205" i="25" s="1"/>
  <c r="I205" i="25"/>
  <c r="K205" i="25"/>
  <c r="O205" i="25"/>
  <c r="Q205" i="25"/>
  <c r="V205" i="25"/>
  <c r="G207" i="25"/>
  <c r="I207" i="25"/>
  <c r="K207" i="25"/>
  <c r="M207" i="25"/>
  <c r="O207" i="25"/>
  <c r="Q207" i="25"/>
  <c r="V207" i="25"/>
  <c r="G209" i="25"/>
  <c r="M209" i="25" s="1"/>
  <c r="I209" i="25"/>
  <c r="K209" i="25"/>
  <c r="O209" i="25"/>
  <c r="Q209" i="25"/>
  <c r="V209" i="25"/>
  <c r="G211" i="25"/>
  <c r="I211" i="25"/>
  <c r="K211" i="25"/>
  <c r="M211" i="25"/>
  <c r="O211" i="25"/>
  <c r="Q211" i="25"/>
  <c r="V211" i="25"/>
  <c r="G213" i="25"/>
  <c r="M213" i="25" s="1"/>
  <c r="I213" i="25"/>
  <c r="K213" i="25"/>
  <c r="O213" i="25"/>
  <c r="Q213" i="25"/>
  <c r="V213" i="25"/>
  <c r="G215" i="25"/>
  <c r="I215" i="25"/>
  <c r="K215" i="25"/>
  <c r="M215" i="25"/>
  <c r="O215" i="25"/>
  <c r="Q215" i="25"/>
  <c r="V215" i="25"/>
  <c r="G217" i="25"/>
  <c r="M217" i="25" s="1"/>
  <c r="I217" i="25"/>
  <c r="K217" i="25"/>
  <c r="O217" i="25"/>
  <c r="Q217" i="25"/>
  <c r="V217" i="25"/>
  <c r="G219" i="25"/>
  <c r="I219" i="25"/>
  <c r="K219" i="25"/>
  <c r="M219" i="25"/>
  <c r="O219" i="25"/>
  <c r="Q219" i="25"/>
  <c r="V219" i="25"/>
  <c r="G221" i="25"/>
  <c r="M221" i="25" s="1"/>
  <c r="I221" i="25"/>
  <c r="K221" i="25"/>
  <c r="O221" i="25"/>
  <c r="Q221" i="25"/>
  <c r="V221" i="25"/>
  <c r="G223" i="25"/>
  <c r="I223" i="25"/>
  <c r="K223" i="25"/>
  <c r="M223" i="25"/>
  <c r="O223" i="25"/>
  <c r="Q223" i="25"/>
  <c r="V223" i="25"/>
  <c r="G225" i="25"/>
  <c r="M225" i="25" s="1"/>
  <c r="I225" i="25"/>
  <c r="K225" i="25"/>
  <c r="O225" i="25"/>
  <c r="Q225" i="25"/>
  <c r="V225" i="25"/>
  <c r="G227" i="25"/>
  <c r="I227" i="25"/>
  <c r="K227" i="25"/>
  <c r="M227" i="25"/>
  <c r="O227" i="25"/>
  <c r="Q227" i="25"/>
  <c r="V227" i="25"/>
  <c r="G229" i="25"/>
  <c r="M229" i="25" s="1"/>
  <c r="I229" i="25"/>
  <c r="K229" i="25"/>
  <c r="O229" i="25"/>
  <c r="Q229" i="25"/>
  <c r="V229" i="25"/>
  <c r="G231" i="25"/>
  <c r="I231" i="25"/>
  <c r="K231" i="25"/>
  <c r="M231" i="25"/>
  <c r="O231" i="25"/>
  <c r="Q231" i="25"/>
  <c r="V231" i="25"/>
  <c r="G233" i="25"/>
  <c r="M233" i="25" s="1"/>
  <c r="I233" i="25"/>
  <c r="K233" i="25"/>
  <c r="O233" i="25"/>
  <c r="Q233" i="25"/>
  <c r="V233" i="25"/>
  <c r="G235" i="25"/>
  <c r="I235" i="25"/>
  <c r="K235" i="25"/>
  <c r="M235" i="25"/>
  <c r="O235" i="25"/>
  <c r="Q235" i="25"/>
  <c r="V235" i="25"/>
  <c r="G237" i="25"/>
  <c r="M237" i="25" s="1"/>
  <c r="I237" i="25"/>
  <c r="K237" i="25"/>
  <c r="O237" i="25"/>
  <c r="Q237" i="25"/>
  <c r="V237" i="25"/>
  <c r="G239" i="25"/>
  <c r="I239" i="25"/>
  <c r="K239" i="25"/>
  <c r="M239" i="25"/>
  <c r="O239" i="25"/>
  <c r="Q239" i="25"/>
  <c r="V239" i="25"/>
  <c r="G241" i="25"/>
  <c r="M241" i="25" s="1"/>
  <c r="I241" i="25"/>
  <c r="K241" i="25"/>
  <c r="O241" i="25"/>
  <c r="Q241" i="25"/>
  <c r="V241" i="25"/>
  <c r="G243" i="25"/>
  <c r="I243" i="25"/>
  <c r="K243" i="25"/>
  <c r="M243" i="25"/>
  <c r="O243" i="25"/>
  <c r="Q243" i="25"/>
  <c r="V243" i="25"/>
  <c r="G245" i="25"/>
  <c r="M245" i="25" s="1"/>
  <c r="I245" i="25"/>
  <c r="K245" i="25"/>
  <c r="O245" i="25"/>
  <c r="Q245" i="25"/>
  <c r="V245" i="25"/>
  <c r="G247" i="25"/>
  <c r="I247" i="25"/>
  <c r="K247" i="25"/>
  <c r="M247" i="25"/>
  <c r="O247" i="25"/>
  <c r="Q247" i="25"/>
  <c r="V247" i="25"/>
  <c r="G249" i="25"/>
  <c r="M249" i="25" s="1"/>
  <c r="I249" i="25"/>
  <c r="K249" i="25"/>
  <c r="O249" i="25"/>
  <c r="Q249" i="25"/>
  <c r="V249" i="25"/>
  <c r="G251" i="25"/>
  <c r="I251" i="25"/>
  <c r="K251" i="25"/>
  <c r="M251" i="25"/>
  <c r="O251" i="25"/>
  <c r="Q251" i="25"/>
  <c r="V251" i="25"/>
  <c r="G253" i="25"/>
  <c r="M253" i="25" s="1"/>
  <c r="I253" i="25"/>
  <c r="K253" i="25"/>
  <c r="O253" i="25"/>
  <c r="Q253" i="25"/>
  <c r="V253" i="25"/>
  <c r="G255" i="25"/>
  <c r="I255" i="25"/>
  <c r="K255" i="25"/>
  <c r="M255" i="25"/>
  <c r="O255" i="25"/>
  <c r="Q255" i="25"/>
  <c r="V255" i="25"/>
  <c r="G257" i="25"/>
  <c r="M257" i="25" s="1"/>
  <c r="I257" i="25"/>
  <c r="K257" i="25"/>
  <c r="O257" i="25"/>
  <c r="Q257" i="25"/>
  <c r="V257" i="25"/>
  <c r="G259" i="25"/>
  <c r="I259" i="25"/>
  <c r="K259" i="25"/>
  <c r="M259" i="25"/>
  <c r="O259" i="25"/>
  <c r="Q259" i="25"/>
  <c r="V259" i="25"/>
  <c r="G261" i="25"/>
  <c r="M261" i="25" s="1"/>
  <c r="I261" i="25"/>
  <c r="K261" i="25"/>
  <c r="O261" i="25"/>
  <c r="Q261" i="25"/>
  <c r="V261" i="25"/>
  <c r="G263" i="25"/>
  <c r="I263" i="25"/>
  <c r="K263" i="25"/>
  <c r="M263" i="25"/>
  <c r="O263" i="25"/>
  <c r="Q263" i="25"/>
  <c r="V263" i="25"/>
  <c r="G265" i="25"/>
  <c r="M265" i="25" s="1"/>
  <c r="I265" i="25"/>
  <c r="K265" i="25"/>
  <c r="O265" i="25"/>
  <c r="Q265" i="25"/>
  <c r="V265" i="25"/>
  <c r="G267" i="25"/>
  <c r="I267" i="25"/>
  <c r="K267" i="25"/>
  <c r="M267" i="25"/>
  <c r="O267" i="25"/>
  <c r="Q267" i="25"/>
  <c r="V267" i="25"/>
  <c r="G269" i="25"/>
  <c r="M269" i="25" s="1"/>
  <c r="I269" i="25"/>
  <c r="K269" i="25"/>
  <c r="O269" i="25"/>
  <c r="Q269" i="25"/>
  <c r="V269" i="25"/>
  <c r="G271" i="25"/>
  <c r="I271" i="25"/>
  <c r="K271" i="25"/>
  <c r="M271" i="25"/>
  <c r="O271" i="25"/>
  <c r="Q271" i="25"/>
  <c r="V271" i="25"/>
  <c r="G273" i="25"/>
  <c r="M273" i="25" s="1"/>
  <c r="I273" i="25"/>
  <c r="K273" i="25"/>
  <c r="O273" i="25"/>
  <c r="Q273" i="25"/>
  <c r="V273" i="25"/>
  <c r="G275" i="25"/>
  <c r="I275" i="25"/>
  <c r="K275" i="25"/>
  <c r="M275" i="25"/>
  <c r="O275" i="25"/>
  <c r="Q275" i="25"/>
  <c r="V275" i="25"/>
  <c r="G277" i="25"/>
  <c r="M277" i="25" s="1"/>
  <c r="I277" i="25"/>
  <c r="K277" i="25"/>
  <c r="O277" i="25"/>
  <c r="Q277" i="25"/>
  <c r="V277" i="25"/>
  <c r="G279" i="25"/>
  <c r="I279" i="25"/>
  <c r="K279" i="25"/>
  <c r="M279" i="25"/>
  <c r="O279" i="25"/>
  <c r="Q279" i="25"/>
  <c r="V279" i="25"/>
  <c r="G281" i="25"/>
  <c r="M281" i="25" s="1"/>
  <c r="I281" i="25"/>
  <c r="K281" i="25"/>
  <c r="O281" i="25"/>
  <c r="Q281" i="25"/>
  <c r="V281" i="25"/>
  <c r="G283" i="25"/>
  <c r="I283" i="25"/>
  <c r="K283" i="25"/>
  <c r="M283" i="25"/>
  <c r="O283" i="25"/>
  <c r="Q283" i="25"/>
  <c r="V283" i="25"/>
  <c r="G285" i="25"/>
  <c r="M285" i="25" s="1"/>
  <c r="I285" i="25"/>
  <c r="K285" i="25"/>
  <c r="O285" i="25"/>
  <c r="Q285" i="25"/>
  <c r="V285" i="25"/>
  <c r="G287" i="25"/>
  <c r="I287" i="25"/>
  <c r="K287" i="25"/>
  <c r="M287" i="25"/>
  <c r="O287" i="25"/>
  <c r="Q287" i="25"/>
  <c r="V287" i="25"/>
  <c r="G289" i="25"/>
  <c r="M289" i="25" s="1"/>
  <c r="I289" i="25"/>
  <c r="K289" i="25"/>
  <c r="O289" i="25"/>
  <c r="Q289" i="25"/>
  <c r="V289" i="25"/>
  <c r="G291" i="25"/>
  <c r="I291" i="25"/>
  <c r="K291" i="25"/>
  <c r="M291" i="25"/>
  <c r="O291" i="25"/>
  <c r="Q291" i="25"/>
  <c r="V291" i="25"/>
  <c r="G293" i="25"/>
  <c r="M293" i="25" s="1"/>
  <c r="I293" i="25"/>
  <c r="K293" i="25"/>
  <c r="O293" i="25"/>
  <c r="Q293" i="25"/>
  <c r="V293" i="25"/>
  <c r="G295" i="25"/>
  <c r="I295" i="25"/>
  <c r="K295" i="25"/>
  <c r="M295" i="25"/>
  <c r="O295" i="25"/>
  <c r="Q295" i="25"/>
  <c r="V295" i="25"/>
  <c r="G297" i="25"/>
  <c r="O297" i="25"/>
  <c r="G298" i="25"/>
  <c r="I298" i="25"/>
  <c r="I297" i="25" s="1"/>
  <c r="K298" i="25"/>
  <c r="M298" i="25"/>
  <c r="O298" i="25"/>
  <c r="Q298" i="25"/>
  <c r="Q297" i="25" s="1"/>
  <c r="V298" i="25"/>
  <c r="G300" i="25"/>
  <c r="M300" i="25" s="1"/>
  <c r="I300" i="25"/>
  <c r="K300" i="25"/>
  <c r="K297" i="25" s="1"/>
  <c r="O300" i="25"/>
  <c r="Q300" i="25"/>
  <c r="V300" i="25"/>
  <c r="V297" i="25" s="1"/>
  <c r="G302" i="25"/>
  <c r="I302" i="25"/>
  <c r="K302" i="25"/>
  <c r="M302" i="25"/>
  <c r="O302" i="25"/>
  <c r="Q302" i="25"/>
  <c r="V302" i="25"/>
  <c r="G305" i="25"/>
  <c r="I305" i="25"/>
  <c r="I304" i="25" s="1"/>
  <c r="K305" i="25"/>
  <c r="M305" i="25"/>
  <c r="O305" i="25"/>
  <c r="Q305" i="25"/>
  <c r="Q304" i="25" s="1"/>
  <c r="V305" i="25"/>
  <c r="G307" i="25"/>
  <c r="M307" i="25" s="1"/>
  <c r="I307" i="25"/>
  <c r="K307" i="25"/>
  <c r="K304" i="25" s="1"/>
  <c r="O307" i="25"/>
  <c r="Q307" i="25"/>
  <c r="V307" i="25"/>
  <c r="V304" i="25" s="1"/>
  <c r="G309" i="25"/>
  <c r="I309" i="25"/>
  <c r="K309" i="25"/>
  <c r="M309" i="25"/>
  <c r="O309" i="25"/>
  <c r="Q309" i="25"/>
  <c r="V309" i="25"/>
  <c r="G311" i="25"/>
  <c r="M311" i="25" s="1"/>
  <c r="I311" i="25"/>
  <c r="K311" i="25"/>
  <c r="O311" i="25"/>
  <c r="O304" i="25" s="1"/>
  <c r="Q311" i="25"/>
  <c r="V311" i="25"/>
  <c r="G313" i="25"/>
  <c r="I313" i="25"/>
  <c r="K313" i="25"/>
  <c r="M313" i="25"/>
  <c r="O313" i="25"/>
  <c r="Q313" i="25"/>
  <c r="V313" i="25"/>
  <c r="AE316" i="25"/>
  <c r="G73" i="24"/>
  <c r="BA31" i="24"/>
  <c r="BA19" i="24"/>
  <c r="BA14" i="24"/>
  <c r="BA10" i="24"/>
  <c r="O8" i="24"/>
  <c r="G9" i="24"/>
  <c r="M9" i="24" s="1"/>
  <c r="I9" i="24"/>
  <c r="I8" i="24" s="1"/>
  <c r="K9" i="24"/>
  <c r="K8" i="24" s="1"/>
  <c r="O9" i="24"/>
  <c r="Q9" i="24"/>
  <c r="Q8" i="24" s="1"/>
  <c r="V9" i="24"/>
  <c r="V8" i="24" s="1"/>
  <c r="G13" i="24"/>
  <c r="I13" i="24"/>
  <c r="K13" i="24"/>
  <c r="M13" i="24"/>
  <c r="O13" i="24"/>
  <c r="Q13" i="24"/>
  <c r="V13" i="24"/>
  <c r="G18" i="24"/>
  <c r="I18" i="24"/>
  <c r="K18" i="24"/>
  <c r="M18" i="24"/>
  <c r="O18" i="24"/>
  <c r="Q18" i="24"/>
  <c r="V18" i="24"/>
  <c r="G22" i="24"/>
  <c r="G8" i="24" s="1"/>
  <c r="I22" i="24"/>
  <c r="K22" i="24"/>
  <c r="O22" i="24"/>
  <c r="Q22" i="24"/>
  <c r="V22" i="24"/>
  <c r="G26" i="24"/>
  <c r="M26" i="24" s="1"/>
  <c r="I26" i="24"/>
  <c r="K26" i="24"/>
  <c r="O26" i="24"/>
  <c r="Q26" i="24"/>
  <c r="V26" i="24"/>
  <c r="G30" i="24"/>
  <c r="I30" i="24"/>
  <c r="K30" i="24"/>
  <c r="M30" i="24"/>
  <c r="O30" i="24"/>
  <c r="Q30" i="24"/>
  <c r="V30" i="24"/>
  <c r="G34" i="24"/>
  <c r="I34" i="24"/>
  <c r="K34" i="24"/>
  <c r="M34" i="24"/>
  <c r="O34" i="24"/>
  <c r="Q34" i="24"/>
  <c r="V34" i="24"/>
  <c r="G39" i="24"/>
  <c r="O39" i="24"/>
  <c r="G40" i="24"/>
  <c r="M40" i="24" s="1"/>
  <c r="M39" i="24" s="1"/>
  <c r="I40" i="24"/>
  <c r="I39" i="24" s="1"/>
  <c r="K40" i="24"/>
  <c r="K39" i="24" s="1"/>
  <c r="O40" i="24"/>
  <c r="Q40" i="24"/>
  <c r="Q39" i="24" s="1"/>
  <c r="V40" i="24"/>
  <c r="V39" i="24" s="1"/>
  <c r="G44" i="24"/>
  <c r="G43" i="24" s="1"/>
  <c r="I44" i="24"/>
  <c r="I43" i="24" s="1"/>
  <c r="K44" i="24"/>
  <c r="M44" i="24"/>
  <c r="O44" i="24"/>
  <c r="O43" i="24" s="1"/>
  <c r="Q44" i="24"/>
  <c r="Q43" i="24" s="1"/>
  <c r="V44" i="24"/>
  <c r="G47" i="24"/>
  <c r="M47" i="24" s="1"/>
  <c r="I47" i="24"/>
  <c r="K47" i="24"/>
  <c r="O47" i="24"/>
  <c r="Q47" i="24"/>
  <c r="V47" i="24"/>
  <c r="G50" i="24"/>
  <c r="I50" i="24"/>
  <c r="K50" i="24"/>
  <c r="M50" i="24"/>
  <c r="O50" i="24"/>
  <c r="Q50" i="24"/>
  <c r="V50" i="24"/>
  <c r="G53" i="24"/>
  <c r="I53" i="24"/>
  <c r="K53" i="24"/>
  <c r="K43" i="24" s="1"/>
  <c r="M53" i="24"/>
  <c r="O53" i="24"/>
  <c r="Q53" i="24"/>
  <c r="V53" i="24"/>
  <c r="V43" i="24" s="1"/>
  <c r="G57" i="24"/>
  <c r="G56" i="24" s="1"/>
  <c r="I57" i="24"/>
  <c r="I56" i="24" s="1"/>
  <c r="K57" i="24"/>
  <c r="K56" i="24" s="1"/>
  <c r="O57" i="24"/>
  <c r="O56" i="24" s="1"/>
  <c r="Q57" i="24"/>
  <c r="Q56" i="24" s="1"/>
  <c r="V57" i="24"/>
  <c r="V56" i="24" s="1"/>
  <c r="G60" i="24"/>
  <c r="I60" i="24"/>
  <c r="K60" i="24"/>
  <c r="M60" i="24"/>
  <c r="O60" i="24"/>
  <c r="Q60" i="24"/>
  <c r="V60" i="24"/>
  <c r="G63" i="24"/>
  <c r="I63" i="24"/>
  <c r="K63" i="24"/>
  <c r="M63" i="24"/>
  <c r="O63" i="24"/>
  <c r="Q63" i="24"/>
  <c r="V63" i="24"/>
  <c r="G66" i="24"/>
  <c r="I66" i="24"/>
  <c r="K66" i="24"/>
  <c r="M66" i="24"/>
  <c r="O66" i="24"/>
  <c r="Q66" i="24"/>
  <c r="V66" i="24"/>
  <c r="G69" i="24"/>
  <c r="M69" i="24" s="1"/>
  <c r="I69" i="24"/>
  <c r="K69" i="24"/>
  <c r="O69" i="24"/>
  <c r="Q69" i="24"/>
  <c r="V69" i="24"/>
  <c r="AE73" i="24"/>
  <c r="AF73" i="24"/>
  <c r="G177" i="23"/>
  <c r="BA89" i="23"/>
  <c r="BA85" i="23"/>
  <c r="BA81" i="23"/>
  <c r="BA65" i="23"/>
  <c r="BA53" i="23"/>
  <c r="BA48" i="23"/>
  <c r="BA44" i="23"/>
  <c r="G9" i="23"/>
  <c r="M9" i="23" s="1"/>
  <c r="I9" i="23"/>
  <c r="I8" i="23" s="1"/>
  <c r="K9" i="23"/>
  <c r="K8" i="23" s="1"/>
  <c r="O9" i="23"/>
  <c r="Q9" i="23"/>
  <c r="Q8" i="23" s="1"/>
  <c r="V9" i="23"/>
  <c r="V8" i="23" s="1"/>
  <c r="G15" i="23"/>
  <c r="I15" i="23"/>
  <c r="K15" i="23"/>
  <c r="M15" i="23"/>
  <c r="O15" i="23"/>
  <c r="Q15" i="23"/>
  <c r="V15" i="23"/>
  <c r="G21" i="23"/>
  <c r="I21" i="23"/>
  <c r="K21" i="23"/>
  <c r="M21" i="23"/>
  <c r="O21" i="23"/>
  <c r="Q21" i="23"/>
  <c r="V21" i="23"/>
  <c r="G25" i="23"/>
  <c r="M25" i="23" s="1"/>
  <c r="I25" i="23"/>
  <c r="K25" i="23"/>
  <c r="O25" i="23"/>
  <c r="O8" i="23" s="1"/>
  <c r="Q25" i="23"/>
  <c r="V25" i="23"/>
  <c r="G29" i="23"/>
  <c r="I29" i="23"/>
  <c r="K29" i="23"/>
  <c r="M29" i="23"/>
  <c r="O29" i="23"/>
  <c r="Q29" i="23"/>
  <c r="V29" i="23"/>
  <c r="G34" i="23"/>
  <c r="M34" i="23" s="1"/>
  <c r="I34" i="23"/>
  <c r="K34" i="23"/>
  <c r="O34" i="23"/>
  <c r="Q34" i="23"/>
  <c r="V34" i="23"/>
  <c r="G38" i="23"/>
  <c r="I38" i="23"/>
  <c r="K38" i="23"/>
  <c r="M38" i="23"/>
  <c r="O38" i="23"/>
  <c r="Q38" i="23"/>
  <c r="V38" i="23"/>
  <c r="G43" i="23"/>
  <c r="I43" i="23"/>
  <c r="I42" i="23" s="1"/>
  <c r="K43" i="23"/>
  <c r="M43" i="23"/>
  <c r="O43" i="23"/>
  <c r="Q43" i="23"/>
  <c r="Q42" i="23" s="1"/>
  <c r="V43" i="23"/>
  <c r="G47" i="23"/>
  <c r="M47" i="23" s="1"/>
  <c r="I47" i="23"/>
  <c r="K47" i="23"/>
  <c r="K42" i="23" s="1"/>
  <c r="O47" i="23"/>
  <c r="Q47" i="23"/>
  <c r="V47" i="23"/>
  <c r="V42" i="23" s="1"/>
  <c r="G52" i="23"/>
  <c r="I52" i="23"/>
  <c r="K52" i="23"/>
  <c r="M52" i="23"/>
  <c r="O52" i="23"/>
  <c r="Q52" i="23"/>
  <c r="V52" i="23"/>
  <c r="G56" i="23"/>
  <c r="AF177" i="23" s="1"/>
  <c r="I56" i="23"/>
  <c r="K56" i="23"/>
  <c r="O56" i="23"/>
  <c r="O42" i="23" s="1"/>
  <c r="Q56" i="23"/>
  <c r="V56" i="23"/>
  <c r="G60" i="23"/>
  <c r="I60" i="23"/>
  <c r="K60" i="23"/>
  <c r="M60" i="23"/>
  <c r="O60" i="23"/>
  <c r="Q60" i="23"/>
  <c r="V60" i="23"/>
  <c r="G64" i="23"/>
  <c r="M64" i="23" s="1"/>
  <c r="I64" i="23"/>
  <c r="K64" i="23"/>
  <c r="O64" i="23"/>
  <c r="Q64" i="23"/>
  <c r="V64" i="23"/>
  <c r="G68" i="23"/>
  <c r="I68" i="23"/>
  <c r="K68" i="23"/>
  <c r="M68" i="23"/>
  <c r="O68" i="23"/>
  <c r="Q68" i="23"/>
  <c r="V68" i="23"/>
  <c r="G73" i="23"/>
  <c r="K73" i="23"/>
  <c r="O73" i="23"/>
  <c r="V73" i="23"/>
  <c r="G74" i="23"/>
  <c r="I74" i="23"/>
  <c r="I73" i="23" s="1"/>
  <c r="K74" i="23"/>
  <c r="M74" i="23"/>
  <c r="M73" i="23" s="1"/>
  <c r="O74" i="23"/>
  <c r="Q74" i="23"/>
  <c r="Q73" i="23" s="1"/>
  <c r="V74" i="23"/>
  <c r="G80" i="23"/>
  <c r="I80" i="23"/>
  <c r="I79" i="23" s="1"/>
  <c r="K80" i="23"/>
  <c r="M80" i="23"/>
  <c r="O80" i="23"/>
  <c r="Q80" i="23"/>
  <c r="Q79" i="23" s="1"/>
  <c r="V80" i="23"/>
  <c r="G84" i="23"/>
  <c r="G79" i="23" s="1"/>
  <c r="I84" i="23"/>
  <c r="K84" i="23"/>
  <c r="O84" i="23"/>
  <c r="O79" i="23" s="1"/>
  <c r="Q84" i="23"/>
  <c r="V84" i="23"/>
  <c r="G88" i="23"/>
  <c r="I88" i="23"/>
  <c r="K88" i="23"/>
  <c r="M88" i="23"/>
  <c r="O88" i="23"/>
  <c r="Q88" i="23"/>
  <c r="V88" i="23"/>
  <c r="G97" i="23"/>
  <c r="M97" i="23" s="1"/>
  <c r="I97" i="23"/>
  <c r="K97" i="23"/>
  <c r="K79" i="23" s="1"/>
  <c r="O97" i="23"/>
  <c r="Q97" i="23"/>
  <c r="V97" i="23"/>
  <c r="V79" i="23" s="1"/>
  <c r="G101" i="23"/>
  <c r="I101" i="23"/>
  <c r="K101" i="23"/>
  <c r="M101" i="23"/>
  <c r="O101" i="23"/>
  <c r="Q101" i="23"/>
  <c r="V101" i="23"/>
  <c r="G105" i="23"/>
  <c r="M105" i="23" s="1"/>
  <c r="I105" i="23"/>
  <c r="K105" i="23"/>
  <c r="O105" i="23"/>
  <c r="Q105" i="23"/>
  <c r="V105" i="23"/>
  <c r="G108" i="23"/>
  <c r="I108" i="23"/>
  <c r="K108" i="23"/>
  <c r="M108" i="23"/>
  <c r="O108" i="23"/>
  <c r="Q108" i="23"/>
  <c r="V108" i="23"/>
  <c r="G111" i="23"/>
  <c r="M111" i="23" s="1"/>
  <c r="I111" i="23"/>
  <c r="K111" i="23"/>
  <c r="O111" i="23"/>
  <c r="Q111" i="23"/>
  <c r="V111" i="23"/>
  <c r="G116" i="23"/>
  <c r="I116" i="23"/>
  <c r="K116" i="23"/>
  <c r="M116" i="23"/>
  <c r="O116" i="23"/>
  <c r="Q116" i="23"/>
  <c r="V116" i="23"/>
  <c r="G121" i="23"/>
  <c r="M121" i="23" s="1"/>
  <c r="I121" i="23"/>
  <c r="K121" i="23"/>
  <c r="O121" i="23"/>
  <c r="Q121" i="23"/>
  <c r="V121" i="23"/>
  <c r="G129" i="23"/>
  <c r="I129" i="23"/>
  <c r="K129" i="23"/>
  <c r="M129" i="23"/>
  <c r="O129" i="23"/>
  <c r="Q129" i="23"/>
  <c r="V129" i="23"/>
  <c r="G133" i="23"/>
  <c r="K133" i="23"/>
  <c r="O133" i="23"/>
  <c r="V133" i="23"/>
  <c r="G134" i="23"/>
  <c r="I134" i="23"/>
  <c r="I133" i="23" s="1"/>
  <c r="K134" i="23"/>
  <c r="M134" i="23"/>
  <c r="M133" i="23" s="1"/>
  <c r="O134" i="23"/>
  <c r="Q134" i="23"/>
  <c r="Q133" i="23" s="1"/>
  <c r="V134" i="23"/>
  <c r="G137" i="23"/>
  <c r="O137" i="23"/>
  <c r="G138" i="23"/>
  <c r="I138" i="23"/>
  <c r="I137" i="23" s="1"/>
  <c r="K138" i="23"/>
  <c r="M138" i="23"/>
  <c r="O138" i="23"/>
  <c r="Q138" i="23"/>
  <c r="Q137" i="23" s="1"/>
  <c r="V138" i="23"/>
  <c r="G141" i="23"/>
  <c r="M141" i="23" s="1"/>
  <c r="I141" i="23"/>
  <c r="K141" i="23"/>
  <c r="K137" i="23" s="1"/>
  <c r="O141" i="23"/>
  <c r="Q141" i="23"/>
  <c r="V141" i="23"/>
  <c r="V137" i="23" s="1"/>
  <c r="G145" i="23"/>
  <c r="G144" i="23" s="1"/>
  <c r="I145" i="23"/>
  <c r="K145" i="23"/>
  <c r="K144" i="23" s="1"/>
  <c r="O145" i="23"/>
  <c r="O144" i="23" s="1"/>
  <c r="Q145" i="23"/>
  <c r="V145" i="23"/>
  <c r="V144" i="23" s="1"/>
  <c r="G148" i="23"/>
  <c r="I148" i="23"/>
  <c r="I144" i="23" s="1"/>
  <c r="K148" i="23"/>
  <c r="M148" i="23"/>
  <c r="O148" i="23"/>
  <c r="Q148" i="23"/>
  <c r="Q144" i="23" s="1"/>
  <c r="V148" i="23"/>
  <c r="G151" i="23"/>
  <c r="M151" i="23" s="1"/>
  <c r="I151" i="23"/>
  <c r="K151" i="23"/>
  <c r="O151" i="23"/>
  <c r="Q151" i="23"/>
  <c r="V151" i="23"/>
  <c r="G154" i="23"/>
  <c r="I154" i="23"/>
  <c r="K154" i="23"/>
  <c r="M154" i="23"/>
  <c r="O154" i="23"/>
  <c r="Q154" i="23"/>
  <c r="V154" i="23"/>
  <c r="G157" i="23"/>
  <c r="M157" i="23" s="1"/>
  <c r="I157" i="23"/>
  <c r="K157" i="23"/>
  <c r="O157" i="23"/>
  <c r="Q157" i="23"/>
  <c r="V157" i="23"/>
  <c r="G160" i="23"/>
  <c r="I160" i="23"/>
  <c r="K160" i="23"/>
  <c r="M160" i="23"/>
  <c r="O160" i="23"/>
  <c r="Q160" i="23"/>
  <c r="V160" i="23"/>
  <c r="G163" i="23"/>
  <c r="M163" i="23" s="1"/>
  <c r="I163" i="23"/>
  <c r="K163" i="23"/>
  <c r="O163" i="23"/>
  <c r="Q163" i="23"/>
  <c r="V163" i="23"/>
  <c r="G167" i="23"/>
  <c r="G166" i="23" s="1"/>
  <c r="I167" i="23"/>
  <c r="K167" i="23"/>
  <c r="K166" i="23" s="1"/>
  <c r="O167" i="23"/>
  <c r="O166" i="23" s="1"/>
  <c r="Q167" i="23"/>
  <c r="V167" i="23"/>
  <c r="V166" i="23" s="1"/>
  <c r="G170" i="23"/>
  <c r="I170" i="23"/>
  <c r="I166" i="23" s="1"/>
  <c r="K170" i="23"/>
  <c r="M170" i="23"/>
  <c r="O170" i="23"/>
  <c r="Q170" i="23"/>
  <c r="Q166" i="23" s="1"/>
  <c r="V170" i="23"/>
  <c r="G172" i="23"/>
  <c r="M172" i="23" s="1"/>
  <c r="I172" i="23"/>
  <c r="K172" i="23"/>
  <c r="O172" i="23"/>
  <c r="Q172" i="23"/>
  <c r="V172" i="23"/>
  <c r="G174" i="23"/>
  <c r="I174" i="23"/>
  <c r="K174" i="23"/>
  <c r="M174" i="23"/>
  <c r="O174" i="23"/>
  <c r="Q174" i="23"/>
  <c r="V174" i="23"/>
  <c r="AE177" i="23"/>
  <c r="G97" i="22"/>
  <c r="BA23" i="22"/>
  <c r="BA16" i="22"/>
  <c r="BA13" i="22"/>
  <c r="BA10" i="22"/>
  <c r="G9" i="22"/>
  <c r="G8" i="22" s="1"/>
  <c r="I9" i="22"/>
  <c r="I8" i="22" s="1"/>
  <c r="K9" i="22"/>
  <c r="O9" i="22"/>
  <c r="O8" i="22" s="1"/>
  <c r="Q9" i="22"/>
  <c r="Q8" i="22" s="1"/>
  <c r="V9" i="22"/>
  <c r="G12" i="22"/>
  <c r="M12" i="22" s="1"/>
  <c r="I12" i="22"/>
  <c r="K12" i="22"/>
  <c r="K8" i="22" s="1"/>
  <c r="O12" i="22"/>
  <c r="Q12" i="22"/>
  <c r="V12" i="22"/>
  <c r="V8" i="22" s="1"/>
  <c r="G15" i="22"/>
  <c r="I15" i="22"/>
  <c r="K15" i="22"/>
  <c r="M15" i="22"/>
  <c r="O15" i="22"/>
  <c r="Q15" i="22"/>
  <c r="V15" i="22"/>
  <c r="G18" i="22"/>
  <c r="I18" i="22"/>
  <c r="K18" i="22"/>
  <c r="M18" i="22"/>
  <c r="O18" i="22"/>
  <c r="Q18" i="22"/>
  <c r="V18" i="22"/>
  <c r="G22" i="22"/>
  <c r="M22" i="22" s="1"/>
  <c r="I22" i="22"/>
  <c r="K22" i="22"/>
  <c r="O22" i="22"/>
  <c r="Q22" i="22"/>
  <c r="V22" i="22"/>
  <c r="G25" i="22"/>
  <c r="M25" i="22" s="1"/>
  <c r="I25" i="22"/>
  <c r="K25" i="22"/>
  <c r="O25" i="22"/>
  <c r="Q25" i="22"/>
  <c r="V25" i="22"/>
  <c r="G27" i="22"/>
  <c r="I27" i="22"/>
  <c r="K27" i="22"/>
  <c r="M27" i="22"/>
  <c r="O27" i="22"/>
  <c r="Q27" i="22"/>
  <c r="V27" i="22"/>
  <c r="G29" i="22"/>
  <c r="I29" i="22"/>
  <c r="K29" i="22"/>
  <c r="M29" i="22"/>
  <c r="O29" i="22"/>
  <c r="Q29" i="22"/>
  <c r="V29" i="22"/>
  <c r="G32" i="22"/>
  <c r="M32" i="22" s="1"/>
  <c r="I32" i="22"/>
  <c r="K32" i="22"/>
  <c r="O32" i="22"/>
  <c r="Q32" i="22"/>
  <c r="V32" i="22"/>
  <c r="G35" i="22"/>
  <c r="I35" i="22"/>
  <c r="K35" i="22"/>
  <c r="M35" i="22"/>
  <c r="O35" i="22"/>
  <c r="Q35" i="22"/>
  <c r="V35" i="22"/>
  <c r="G37" i="22"/>
  <c r="K37" i="22"/>
  <c r="O37" i="22"/>
  <c r="V37" i="22"/>
  <c r="G38" i="22"/>
  <c r="I38" i="22"/>
  <c r="I37" i="22" s="1"/>
  <c r="K38" i="22"/>
  <c r="M38" i="22"/>
  <c r="M37" i="22" s="1"/>
  <c r="O38" i="22"/>
  <c r="Q38" i="22"/>
  <c r="Q37" i="22" s="1"/>
  <c r="V38" i="22"/>
  <c r="G41" i="22"/>
  <c r="O41" i="22"/>
  <c r="G42" i="22"/>
  <c r="I42" i="22"/>
  <c r="I41" i="22" s="1"/>
  <c r="K42" i="22"/>
  <c r="M42" i="22"/>
  <c r="O42" i="22"/>
  <c r="Q42" i="22"/>
  <c r="Q41" i="22" s="1"/>
  <c r="V42" i="22"/>
  <c r="G45" i="22"/>
  <c r="M45" i="22" s="1"/>
  <c r="I45" i="22"/>
  <c r="K45" i="22"/>
  <c r="K41" i="22" s="1"/>
  <c r="O45" i="22"/>
  <c r="Q45" i="22"/>
  <c r="V45" i="22"/>
  <c r="V41" i="22" s="1"/>
  <c r="G48" i="22"/>
  <c r="I48" i="22"/>
  <c r="K48" i="22"/>
  <c r="M48" i="22"/>
  <c r="O48" i="22"/>
  <c r="Q48" i="22"/>
  <c r="V48" i="22"/>
  <c r="G50" i="22"/>
  <c r="K50" i="22"/>
  <c r="O50" i="22"/>
  <c r="V50" i="22"/>
  <c r="G51" i="22"/>
  <c r="I51" i="22"/>
  <c r="I50" i="22" s="1"/>
  <c r="K51" i="22"/>
  <c r="M51" i="22"/>
  <c r="M50" i="22" s="1"/>
  <c r="O51" i="22"/>
  <c r="Q51" i="22"/>
  <c r="Q50" i="22" s="1"/>
  <c r="V51" i="22"/>
  <c r="K53" i="22"/>
  <c r="V53" i="22"/>
  <c r="G54" i="22"/>
  <c r="I54" i="22"/>
  <c r="I53" i="22" s="1"/>
  <c r="K54" i="22"/>
  <c r="M54" i="22"/>
  <c r="O54" i="22"/>
  <c r="Q54" i="22"/>
  <c r="Q53" i="22" s="1"/>
  <c r="V54" i="22"/>
  <c r="G56" i="22"/>
  <c r="G53" i="22" s="1"/>
  <c r="I56" i="22"/>
  <c r="K56" i="22"/>
  <c r="O56" i="22"/>
  <c r="O53" i="22" s="1"/>
  <c r="Q56" i="22"/>
  <c r="V56" i="22"/>
  <c r="G59" i="22"/>
  <c r="I59" i="22"/>
  <c r="K59" i="22"/>
  <c r="M59" i="22"/>
  <c r="O59" i="22"/>
  <c r="Q59" i="22"/>
  <c r="V59" i="22"/>
  <c r="K61" i="22"/>
  <c r="V61" i="22"/>
  <c r="G62" i="22"/>
  <c r="I62" i="22"/>
  <c r="I61" i="22" s="1"/>
  <c r="K62" i="22"/>
  <c r="M62" i="22"/>
  <c r="O62" i="22"/>
  <c r="Q62" i="22"/>
  <c r="Q61" i="22" s="1"/>
  <c r="V62" i="22"/>
  <c r="G64" i="22"/>
  <c r="G61" i="22" s="1"/>
  <c r="I64" i="22"/>
  <c r="K64" i="22"/>
  <c r="O64" i="22"/>
  <c r="O61" i="22" s="1"/>
  <c r="Q64" i="22"/>
  <c r="V64" i="22"/>
  <c r="G66" i="22"/>
  <c r="I66" i="22"/>
  <c r="O66" i="22"/>
  <c r="Q66" i="22"/>
  <c r="G67" i="22"/>
  <c r="M67" i="22" s="1"/>
  <c r="M66" i="22" s="1"/>
  <c r="I67" i="22"/>
  <c r="K67" i="22"/>
  <c r="K66" i="22" s="1"/>
  <c r="O67" i="22"/>
  <c r="Q67" i="22"/>
  <c r="V67" i="22"/>
  <c r="V66" i="22" s="1"/>
  <c r="G69" i="22"/>
  <c r="I69" i="22"/>
  <c r="K69" i="22"/>
  <c r="M69" i="22"/>
  <c r="O69" i="22"/>
  <c r="Q69" i="22"/>
  <c r="V69" i="22"/>
  <c r="G72" i="22"/>
  <c r="M72" i="22" s="1"/>
  <c r="I72" i="22"/>
  <c r="I71" i="22" s="1"/>
  <c r="K72" i="22"/>
  <c r="O72" i="22"/>
  <c r="Q72" i="22"/>
  <c r="Q71" i="22" s="1"/>
  <c r="V72" i="22"/>
  <c r="G74" i="22"/>
  <c r="M74" i="22" s="1"/>
  <c r="I74" i="22"/>
  <c r="K74" i="22"/>
  <c r="K71" i="22" s="1"/>
  <c r="O74" i="22"/>
  <c r="Q74" i="22"/>
  <c r="V74" i="22"/>
  <c r="V71" i="22" s="1"/>
  <c r="G76" i="22"/>
  <c r="I76" i="22"/>
  <c r="K76" i="22"/>
  <c r="M76" i="22"/>
  <c r="O76" i="22"/>
  <c r="Q76" i="22"/>
  <c r="V76" i="22"/>
  <c r="G78" i="22"/>
  <c r="M78" i="22" s="1"/>
  <c r="I78" i="22"/>
  <c r="K78" i="22"/>
  <c r="O78" i="22"/>
  <c r="O71" i="22" s="1"/>
  <c r="Q78" i="22"/>
  <c r="V78" i="22"/>
  <c r="G80" i="22"/>
  <c r="M80" i="22" s="1"/>
  <c r="I80" i="22"/>
  <c r="K80" i="22"/>
  <c r="O80" i="22"/>
  <c r="Q80" i="22"/>
  <c r="V80" i="22"/>
  <c r="G82" i="22"/>
  <c r="M82" i="22" s="1"/>
  <c r="I82" i="22"/>
  <c r="K82" i="22"/>
  <c r="O82" i="22"/>
  <c r="Q82" i="22"/>
  <c r="V82" i="22"/>
  <c r="G84" i="22"/>
  <c r="I84" i="22"/>
  <c r="K84" i="22"/>
  <c r="M84" i="22"/>
  <c r="O84" i="22"/>
  <c r="Q84" i="22"/>
  <c r="V84" i="22"/>
  <c r="G86" i="22"/>
  <c r="M86" i="22" s="1"/>
  <c r="I86" i="22"/>
  <c r="K86" i="22"/>
  <c r="O86" i="22"/>
  <c r="Q86" i="22"/>
  <c r="V86" i="22"/>
  <c r="G90" i="22"/>
  <c r="I90" i="22"/>
  <c r="O90" i="22"/>
  <c r="Q90" i="22"/>
  <c r="G91" i="22"/>
  <c r="M91" i="22" s="1"/>
  <c r="M90" i="22" s="1"/>
  <c r="I91" i="22"/>
  <c r="K91" i="22"/>
  <c r="K90" i="22" s="1"/>
  <c r="O91" i="22"/>
  <c r="Q91" i="22"/>
  <c r="V91" i="22"/>
  <c r="V90" i="22" s="1"/>
  <c r="G93" i="22"/>
  <c r="I93" i="22"/>
  <c r="K93" i="22"/>
  <c r="M93" i="22"/>
  <c r="O93" i="22"/>
  <c r="Q93" i="22"/>
  <c r="V93" i="22"/>
  <c r="AE97" i="22"/>
  <c r="G224" i="21"/>
  <c r="G9" i="21"/>
  <c r="M9" i="21" s="1"/>
  <c r="I9" i="21"/>
  <c r="I8" i="21" s="1"/>
  <c r="K9" i="21"/>
  <c r="K8" i="21" s="1"/>
  <c r="O9" i="21"/>
  <c r="Q9" i="21"/>
  <c r="Q8" i="21" s="1"/>
  <c r="V9" i="21"/>
  <c r="V8" i="21" s="1"/>
  <c r="G18" i="21"/>
  <c r="I18" i="21"/>
  <c r="K18" i="21"/>
  <c r="M18" i="21"/>
  <c r="O18" i="21"/>
  <c r="Q18" i="21"/>
  <c r="V18" i="21"/>
  <c r="G21" i="21"/>
  <c r="I21" i="21"/>
  <c r="K21" i="21"/>
  <c r="M21" i="21"/>
  <c r="O21" i="21"/>
  <c r="Q21" i="21"/>
  <c r="V21" i="21"/>
  <c r="G23" i="21"/>
  <c r="G8" i="21" s="1"/>
  <c r="I23" i="21"/>
  <c r="K23" i="21"/>
  <c r="O23" i="21"/>
  <c r="O8" i="21" s="1"/>
  <c r="Q23" i="21"/>
  <c r="V23" i="21"/>
  <c r="G27" i="21"/>
  <c r="I27" i="21"/>
  <c r="K27" i="21"/>
  <c r="K26" i="21" s="1"/>
  <c r="M27" i="21"/>
  <c r="O27" i="21"/>
  <c r="Q27" i="21"/>
  <c r="V27" i="21"/>
  <c r="V26" i="21" s="1"/>
  <c r="G30" i="21"/>
  <c r="G26" i="21" s="1"/>
  <c r="I30" i="21"/>
  <c r="K30" i="21"/>
  <c r="M30" i="21"/>
  <c r="O30" i="21"/>
  <c r="O26" i="21" s="1"/>
  <c r="Q30" i="21"/>
  <c r="V30" i="21"/>
  <c r="G32" i="21"/>
  <c r="M32" i="21" s="1"/>
  <c r="I32" i="21"/>
  <c r="K32" i="21"/>
  <c r="O32" i="21"/>
  <c r="Q32" i="21"/>
  <c r="V32" i="21"/>
  <c r="G34" i="21"/>
  <c r="M34" i="21" s="1"/>
  <c r="I34" i="21"/>
  <c r="I26" i="21" s="1"/>
  <c r="K34" i="21"/>
  <c r="O34" i="21"/>
  <c r="Q34" i="21"/>
  <c r="Q26" i="21" s="1"/>
  <c r="V34" i="21"/>
  <c r="G38" i="21"/>
  <c r="I38" i="21"/>
  <c r="K38" i="21"/>
  <c r="M38" i="21"/>
  <c r="O38" i="21"/>
  <c r="Q38" i="21"/>
  <c r="V38" i="21"/>
  <c r="G42" i="21"/>
  <c r="I42" i="21"/>
  <c r="K42" i="21"/>
  <c r="M42" i="21"/>
  <c r="O42" i="21"/>
  <c r="Q42" i="21"/>
  <c r="V42" i="21"/>
  <c r="G45" i="21"/>
  <c r="M45" i="21" s="1"/>
  <c r="I45" i="21"/>
  <c r="K45" i="21"/>
  <c r="O45" i="21"/>
  <c r="Q45" i="21"/>
  <c r="V45" i="21"/>
  <c r="G48" i="21"/>
  <c r="M48" i="21" s="1"/>
  <c r="I48" i="21"/>
  <c r="K48" i="21"/>
  <c r="O48" i="21"/>
  <c r="Q48" i="21"/>
  <c r="V48" i="21"/>
  <c r="G51" i="21"/>
  <c r="I51" i="21"/>
  <c r="K51" i="21"/>
  <c r="M51" i="21"/>
  <c r="O51" i="21"/>
  <c r="Q51" i="21"/>
  <c r="V51" i="21"/>
  <c r="G54" i="21"/>
  <c r="I54" i="21"/>
  <c r="K54" i="21"/>
  <c r="M54" i="21"/>
  <c r="O54" i="21"/>
  <c r="Q54" i="21"/>
  <c r="V54" i="21"/>
  <c r="G57" i="21"/>
  <c r="M57" i="21" s="1"/>
  <c r="I57" i="21"/>
  <c r="I56" i="21" s="1"/>
  <c r="K57" i="21"/>
  <c r="K56" i="21" s="1"/>
  <c r="O57" i="21"/>
  <c r="Q57" i="21"/>
  <c r="Q56" i="21" s="1"/>
  <c r="V57" i="21"/>
  <c r="V56" i="21" s="1"/>
  <c r="G60" i="21"/>
  <c r="I60" i="21"/>
  <c r="K60" i="21"/>
  <c r="M60" i="21"/>
  <c r="O60" i="21"/>
  <c r="Q60" i="21"/>
  <c r="V60" i="21"/>
  <c r="G63" i="21"/>
  <c r="I63" i="21"/>
  <c r="K63" i="21"/>
  <c r="M63" i="21"/>
  <c r="O63" i="21"/>
  <c r="Q63" i="21"/>
  <c r="V63" i="21"/>
  <c r="G67" i="21"/>
  <c r="G56" i="21" s="1"/>
  <c r="I67" i="21"/>
  <c r="K67" i="21"/>
  <c r="O67" i="21"/>
  <c r="O56" i="21" s="1"/>
  <c r="Q67" i="21"/>
  <c r="V67" i="21"/>
  <c r="G70" i="21"/>
  <c r="M70" i="21" s="1"/>
  <c r="I70" i="21"/>
  <c r="K70" i="21"/>
  <c r="O70" i="21"/>
  <c r="Q70" i="21"/>
  <c r="V70" i="21"/>
  <c r="G73" i="21"/>
  <c r="G72" i="21" s="1"/>
  <c r="I73" i="21"/>
  <c r="K73" i="21"/>
  <c r="M73" i="21"/>
  <c r="O73" i="21"/>
  <c r="O72" i="21" s="1"/>
  <c r="Q73" i="21"/>
  <c r="V73" i="21"/>
  <c r="G76" i="21"/>
  <c r="M76" i="21" s="1"/>
  <c r="I76" i="21"/>
  <c r="I72" i="21" s="1"/>
  <c r="K76" i="21"/>
  <c r="O76" i="21"/>
  <c r="Q76" i="21"/>
  <c r="Q72" i="21" s="1"/>
  <c r="V76" i="21"/>
  <c r="G80" i="21"/>
  <c r="M80" i="21" s="1"/>
  <c r="I80" i="21"/>
  <c r="K80" i="21"/>
  <c r="O80" i="21"/>
  <c r="Q80" i="21"/>
  <c r="V80" i="21"/>
  <c r="G84" i="21"/>
  <c r="I84" i="21"/>
  <c r="K84" i="21"/>
  <c r="K72" i="21" s="1"/>
  <c r="M84" i="21"/>
  <c r="O84" i="21"/>
  <c r="Q84" i="21"/>
  <c r="V84" i="21"/>
  <c r="V72" i="21" s="1"/>
  <c r="G88" i="21"/>
  <c r="I88" i="21"/>
  <c r="K88" i="21"/>
  <c r="M88" i="21"/>
  <c r="O88" i="21"/>
  <c r="Q88" i="21"/>
  <c r="V88" i="21"/>
  <c r="G92" i="21"/>
  <c r="M92" i="21" s="1"/>
  <c r="I92" i="21"/>
  <c r="K92" i="21"/>
  <c r="O92" i="21"/>
  <c r="Q92" i="21"/>
  <c r="V92" i="21"/>
  <c r="G96" i="21"/>
  <c r="M96" i="21" s="1"/>
  <c r="I96" i="21"/>
  <c r="K96" i="21"/>
  <c r="O96" i="21"/>
  <c r="Q96" i="21"/>
  <c r="V96" i="21"/>
  <c r="G99" i="21"/>
  <c r="I99" i="21"/>
  <c r="K99" i="21"/>
  <c r="M99" i="21"/>
  <c r="O99" i="21"/>
  <c r="Q99" i="21"/>
  <c r="V99" i="21"/>
  <c r="G103" i="21"/>
  <c r="I103" i="21"/>
  <c r="K103" i="21"/>
  <c r="M103" i="21"/>
  <c r="O103" i="21"/>
  <c r="Q103" i="21"/>
  <c r="V103" i="21"/>
  <c r="G107" i="21"/>
  <c r="M107" i="21" s="1"/>
  <c r="I107" i="21"/>
  <c r="K107" i="21"/>
  <c r="O107" i="21"/>
  <c r="Q107" i="21"/>
  <c r="V107" i="21"/>
  <c r="G110" i="21"/>
  <c r="M110" i="21" s="1"/>
  <c r="I110" i="21"/>
  <c r="K110" i="21"/>
  <c r="O110" i="21"/>
  <c r="Q110" i="21"/>
  <c r="V110" i="21"/>
  <c r="G113" i="21"/>
  <c r="I113" i="21"/>
  <c r="K113" i="21"/>
  <c r="M113" i="21"/>
  <c r="O113" i="21"/>
  <c r="Q113" i="21"/>
  <c r="V113" i="21"/>
  <c r="G116" i="21"/>
  <c r="I116" i="21"/>
  <c r="K116" i="21"/>
  <c r="M116" i="21"/>
  <c r="O116" i="21"/>
  <c r="Q116" i="21"/>
  <c r="V116" i="21"/>
  <c r="G119" i="21"/>
  <c r="M119" i="21" s="1"/>
  <c r="I119" i="21"/>
  <c r="K119" i="21"/>
  <c r="O119" i="21"/>
  <c r="Q119" i="21"/>
  <c r="V119" i="21"/>
  <c r="G122" i="21"/>
  <c r="M122" i="21" s="1"/>
  <c r="I122" i="21"/>
  <c r="K122" i="21"/>
  <c r="O122" i="21"/>
  <c r="Q122" i="21"/>
  <c r="V122" i="21"/>
  <c r="G124" i="21"/>
  <c r="I124" i="21"/>
  <c r="K124" i="21"/>
  <c r="M124" i="21"/>
  <c r="O124" i="21"/>
  <c r="Q124" i="21"/>
  <c r="V124" i="21"/>
  <c r="G126" i="21"/>
  <c r="I126" i="21"/>
  <c r="K126" i="21"/>
  <c r="M126" i="21"/>
  <c r="O126" i="21"/>
  <c r="Q126" i="21"/>
  <c r="V126" i="21"/>
  <c r="G128" i="21"/>
  <c r="M128" i="21" s="1"/>
  <c r="I128" i="21"/>
  <c r="K128" i="21"/>
  <c r="O128" i="21"/>
  <c r="Q128" i="21"/>
  <c r="V128" i="21"/>
  <c r="G131" i="21"/>
  <c r="I131" i="21"/>
  <c r="K131" i="21"/>
  <c r="K130" i="21" s="1"/>
  <c r="M131" i="21"/>
  <c r="O131" i="21"/>
  <c r="Q131" i="21"/>
  <c r="V131" i="21"/>
  <c r="V130" i="21" s="1"/>
  <c r="G133" i="21"/>
  <c r="G130" i="21" s="1"/>
  <c r="I133" i="21"/>
  <c r="K133" i="21"/>
  <c r="M133" i="21"/>
  <c r="O133" i="21"/>
  <c r="O130" i="21" s="1"/>
  <c r="Q133" i="21"/>
  <c r="V133" i="21"/>
  <c r="G137" i="21"/>
  <c r="M137" i="21" s="1"/>
  <c r="I137" i="21"/>
  <c r="K137" i="21"/>
  <c r="O137" i="21"/>
  <c r="Q137" i="21"/>
  <c r="V137" i="21"/>
  <c r="G141" i="21"/>
  <c r="M141" i="21" s="1"/>
  <c r="I141" i="21"/>
  <c r="I130" i="21" s="1"/>
  <c r="K141" i="21"/>
  <c r="O141" i="21"/>
  <c r="Q141" i="21"/>
  <c r="Q130" i="21" s="1"/>
  <c r="V141" i="21"/>
  <c r="G145" i="21"/>
  <c r="I145" i="21"/>
  <c r="K145" i="21"/>
  <c r="M145" i="21"/>
  <c r="O145" i="21"/>
  <c r="Q145" i="21"/>
  <c r="V145" i="21"/>
  <c r="G149" i="21"/>
  <c r="I149" i="21"/>
  <c r="K149" i="21"/>
  <c r="M149" i="21"/>
  <c r="O149" i="21"/>
  <c r="Q149" i="21"/>
  <c r="V149" i="21"/>
  <c r="G153" i="21"/>
  <c r="M153" i="21" s="1"/>
  <c r="I153" i="21"/>
  <c r="K153" i="21"/>
  <c r="O153" i="21"/>
  <c r="Q153" i="21"/>
  <c r="V153" i="21"/>
  <c r="G157" i="21"/>
  <c r="M157" i="21" s="1"/>
  <c r="I157" i="21"/>
  <c r="K157" i="21"/>
  <c r="O157" i="21"/>
  <c r="Q157" i="21"/>
  <c r="V157" i="21"/>
  <c r="G161" i="21"/>
  <c r="I161" i="21"/>
  <c r="K161" i="21"/>
  <c r="M161" i="21"/>
  <c r="O161" i="21"/>
  <c r="Q161" i="21"/>
  <c r="V161" i="21"/>
  <c r="G165" i="21"/>
  <c r="I165" i="21"/>
  <c r="K165" i="21"/>
  <c r="M165" i="21"/>
  <c r="O165" i="21"/>
  <c r="Q165" i="21"/>
  <c r="V165" i="21"/>
  <c r="G169" i="21"/>
  <c r="M169" i="21" s="1"/>
  <c r="I169" i="21"/>
  <c r="K169" i="21"/>
  <c r="O169" i="21"/>
  <c r="Q169" i="21"/>
  <c r="V169" i="21"/>
  <c r="G172" i="21"/>
  <c r="M172" i="21" s="1"/>
  <c r="I172" i="21"/>
  <c r="K172" i="21"/>
  <c r="O172" i="21"/>
  <c r="Q172" i="21"/>
  <c r="V172" i="21"/>
  <c r="G175" i="21"/>
  <c r="I175" i="21"/>
  <c r="K175" i="21"/>
  <c r="M175" i="21"/>
  <c r="O175" i="21"/>
  <c r="Q175" i="21"/>
  <c r="V175" i="21"/>
  <c r="G178" i="21"/>
  <c r="I178" i="21"/>
  <c r="K178" i="21"/>
  <c r="M178" i="21"/>
  <c r="O178" i="21"/>
  <c r="Q178" i="21"/>
  <c r="V178" i="21"/>
  <c r="G181" i="21"/>
  <c r="M181" i="21" s="1"/>
  <c r="I181" i="21"/>
  <c r="K181" i="21"/>
  <c r="O181" i="21"/>
  <c r="Q181" i="21"/>
  <c r="V181" i="21"/>
  <c r="G184" i="21"/>
  <c r="M184" i="21" s="1"/>
  <c r="I184" i="21"/>
  <c r="K184" i="21"/>
  <c r="O184" i="21"/>
  <c r="Q184" i="21"/>
  <c r="V184" i="21"/>
  <c r="G187" i="21"/>
  <c r="I187" i="21"/>
  <c r="K187" i="21"/>
  <c r="M187" i="21"/>
  <c r="O187" i="21"/>
  <c r="Q187" i="21"/>
  <c r="V187" i="21"/>
  <c r="G190" i="21"/>
  <c r="I190" i="21"/>
  <c r="K190" i="21"/>
  <c r="M190" i="21"/>
  <c r="O190" i="21"/>
  <c r="Q190" i="21"/>
  <c r="V190" i="21"/>
  <c r="G193" i="21"/>
  <c r="M193" i="21" s="1"/>
  <c r="I193" i="21"/>
  <c r="K193" i="21"/>
  <c r="O193" i="21"/>
  <c r="Q193" i="21"/>
  <c r="V193" i="21"/>
  <c r="G196" i="21"/>
  <c r="M196" i="21" s="1"/>
  <c r="I196" i="21"/>
  <c r="K196" i="21"/>
  <c r="O196" i="21"/>
  <c r="Q196" i="21"/>
  <c r="V196" i="21"/>
  <c r="G199" i="21"/>
  <c r="I199" i="21"/>
  <c r="K199" i="21"/>
  <c r="M199" i="21"/>
  <c r="O199" i="21"/>
  <c r="Q199" i="21"/>
  <c r="V199" i="21"/>
  <c r="G202" i="21"/>
  <c r="I202" i="21"/>
  <c r="K202" i="21"/>
  <c r="M202" i="21"/>
  <c r="O202" i="21"/>
  <c r="Q202" i="21"/>
  <c r="V202" i="21"/>
  <c r="G204" i="21"/>
  <c r="M204" i="21" s="1"/>
  <c r="I204" i="21"/>
  <c r="K204" i="21"/>
  <c r="O204" i="21"/>
  <c r="Q204" i="21"/>
  <c r="V204" i="21"/>
  <c r="G207" i="21"/>
  <c r="M207" i="21" s="1"/>
  <c r="I207" i="21"/>
  <c r="K207" i="21"/>
  <c r="O207" i="21"/>
  <c r="Q207" i="21"/>
  <c r="V207" i="21"/>
  <c r="G210" i="21"/>
  <c r="G209" i="21" s="1"/>
  <c r="I210" i="21"/>
  <c r="K210" i="21"/>
  <c r="M210" i="21"/>
  <c r="O210" i="21"/>
  <c r="O209" i="21" s="1"/>
  <c r="Q210" i="21"/>
  <c r="V210" i="21"/>
  <c r="G213" i="21"/>
  <c r="M213" i="21" s="1"/>
  <c r="I213" i="21"/>
  <c r="I209" i="21" s="1"/>
  <c r="K213" i="21"/>
  <c r="O213" i="21"/>
  <c r="Q213" i="21"/>
  <c r="Q209" i="21" s="1"/>
  <c r="V213" i="21"/>
  <c r="G216" i="21"/>
  <c r="M216" i="21" s="1"/>
  <c r="I216" i="21"/>
  <c r="K216" i="21"/>
  <c r="O216" i="21"/>
  <c r="Q216" i="21"/>
  <c r="V216" i="21"/>
  <c r="G218" i="21"/>
  <c r="I218" i="21"/>
  <c r="K218" i="21"/>
  <c r="K209" i="21" s="1"/>
  <c r="M218" i="21"/>
  <c r="O218" i="21"/>
  <c r="Q218" i="21"/>
  <c r="V218" i="21"/>
  <c r="V209" i="21" s="1"/>
  <c r="K220" i="21"/>
  <c r="V220" i="21"/>
  <c r="G221" i="21"/>
  <c r="G220" i="21" s="1"/>
  <c r="I221" i="21"/>
  <c r="I220" i="21" s="1"/>
  <c r="K221" i="21"/>
  <c r="O221" i="21"/>
  <c r="O220" i="21" s="1"/>
  <c r="Q221" i="21"/>
  <c r="Q220" i="21" s="1"/>
  <c r="V221" i="21"/>
  <c r="AE224" i="21"/>
  <c r="AF224" i="21"/>
  <c r="G48" i="20"/>
  <c r="BA36" i="20"/>
  <c r="BA35" i="20"/>
  <c r="BA12" i="20"/>
  <c r="G8" i="20"/>
  <c r="G9" i="20"/>
  <c r="M9" i="20" s="1"/>
  <c r="I9" i="20"/>
  <c r="I8" i="20" s="1"/>
  <c r="K9" i="20"/>
  <c r="O9" i="20"/>
  <c r="Q9" i="20"/>
  <c r="Q8" i="20" s="1"/>
  <c r="V9" i="20"/>
  <c r="G14" i="20"/>
  <c r="M14" i="20" s="1"/>
  <c r="I14" i="20"/>
  <c r="K14" i="20"/>
  <c r="K8" i="20" s="1"/>
  <c r="O14" i="20"/>
  <c r="Q14" i="20"/>
  <c r="V14" i="20"/>
  <c r="V8" i="20" s="1"/>
  <c r="G16" i="20"/>
  <c r="I16" i="20"/>
  <c r="K16" i="20"/>
  <c r="M16" i="20"/>
  <c r="O16" i="20"/>
  <c r="Q16" i="20"/>
  <c r="V16" i="20"/>
  <c r="G18" i="20"/>
  <c r="M18" i="20" s="1"/>
  <c r="I18" i="20"/>
  <c r="K18" i="20"/>
  <c r="O18" i="20"/>
  <c r="O8" i="20" s="1"/>
  <c r="Q18" i="20"/>
  <c r="V18" i="20"/>
  <c r="G20" i="20"/>
  <c r="M20" i="20" s="1"/>
  <c r="I20" i="20"/>
  <c r="K20" i="20"/>
  <c r="O20" i="20"/>
  <c r="Q20" i="20"/>
  <c r="V20" i="20"/>
  <c r="G22" i="20"/>
  <c r="M22" i="20" s="1"/>
  <c r="I22" i="20"/>
  <c r="K22" i="20"/>
  <c r="O22" i="20"/>
  <c r="Q22" i="20"/>
  <c r="V22" i="20"/>
  <c r="G24" i="20"/>
  <c r="I24" i="20"/>
  <c r="K24" i="20"/>
  <c r="M24" i="20"/>
  <c r="O24" i="20"/>
  <c r="Q24" i="20"/>
  <c r="V24" i="20"/>
  <c r="G26" i="20"/>
  <c r="M26" i="20" s="1"/>
  <c r="I26" i="20"/>
  <c r="K26" i="20"/>
  <c r="O26" i="20"/>
  <c r="Q26" i="20"/>
  <c r="V26" i="20"/>
  <c r="G28" i="20"/>
  <c r="M28" i="20" s="1"/>
  <c r="I28" i="20"/>
  <c r="K28" i="20"/>
  <c r="O28" i="20"/>
  <c r="Q28" i="20"/>
  <c r="V28" i="20"/>
  <c r="G30" i="20"/>
  <c r="M30" i="20" s="1"/>
  <c r="I30" i="20"/>
  <c r="K30" i="20"/>
  <c r="O30" i="20"/>
  <c r="Q30" i="20"/>
  <c r="V30" i="20"/>
  <c r="G32" i="20"/>
  <c r="I32" i="20"/>
  <c r="K32" i="20"/>
  <c r="M32" i="20"/>
  <c r="O32" i="20"/>
  <c r="Q32" i="20"/>
  <c r="V32" i="20"/>
  <c r="G34" i="20"/>
  <c r="M34" i="20" s="1"/>
  <c r="I34" i="20"/>
  <c r="K34" i="20"/>
  <c r="O34" i="20"/>
  <c r="Q34" i="20"/>
  <c r="V34" i="20"/>
  <c r="G38" i="20"/>
  <c r="M38" i="20" s="1"/>
  <c r="I38" i="20"/>
  <c r="K38" i="20"/>
  <c r="O38" i="20"/>
  <c r="Q38" i="20"/>
  <c r="V38" i="20"/>
  <c r="G40" i="20"/>
  <c r="M40" i="20" s="1"/>
  <c r="I40" i="20"/>
  <c r="K40" i="20"/>
  <c r="O40" i="20"/>
  <c r="Q40" i="20"/>
  <c r="V40" i="20"/>
  <c r="G42" i="20"/>
  <c r="I42" i="20"/>
  <c r="K42" i="20"/>
  <c r="M42" i="20"/>
  <c r="O42" i="20"/>
  <c r="Q42" i="20"/>
  <c r="V42" i="20"/>
  <c r="G44" i="20"/>
  <c r="M44" i="20" s="1"/>
  <c r="I44" i="20"/>
  <c r="K44" i="20"/>
  <c r="O44" i="20"/>
  <c r="Q44" i="20"/>
  <c r="V44" i="20"/>
  <c r="AE48" i="20"/>
  <c r="AF48" i="20"/>
  <c r="G65" i="19"/>
  <c r="BA27" i="19"/>
  <c r="G9" i="19"/>
  <c r="I9" i="19"/>
  <c r="I8" i="19" s="1"/>
  <c r="K9" i="19"/>
  <c r="M9" i="19"/>
  <c r="O9" i="19"/>
  <c r="Q9" i="19"/>
  <c r="Q8" i="19" s="1"/>
  <c r="V9" i="19"/>
  <c r="G11" i="19"/>
  <c r="G8" i="19" s="1"/>
  <c r="I11" i="19"/>
  <c r="K11" i="19"/>
  <c r="K8" i="19" s="1"/>
  <c r="O11" i="19"/>
  <c r="O8" i="19" s="1"/>
  <c r="Q11" i="19"/>
  <c r="V11" i="19"/>
  <c r="V8" i="19" s="1"/>
  <c r="G13" i="19"/>
  <c r="I13" i="19"/>
  <c r="K13" i="19"/>
  <c r="M13" i="19"/>
  <c r="O13" i="19"/>
  <c r="Q13" i="19"/>
  <c r="V13" i="19"/>
  <c r="G15" i="19"/>
  <c r="M15" i="19" s="1"/>
  <c r="I15" i="19"/>
  <c r="K15" i="19"/>
  <c r="O15" i="19"/>
  <c r="Q15" i="19"/>
  <c r="V15" i="19"/>
  <c r="G17" i="19"/>
  <c r="I17" i="19"/>
  <c r="K17" i="19"/>
  <c r="M17" i="19"/>
  <c r="O17" i="19"/>
  <c r="Q17" i="19"/>
  <c r="V17" i="19"/>
  <c r="G19" i="19"/>
  <c r="M19" i="19" s="1"/>
  <c r="I19" i="19"/>
  <c r="K19" i="19"/>
  <c r="O19" i="19"/>
  <c r="Q19" i="19"/>
  <c r="V19" i="19"/>
  <c r="G21" i="19"/>
  <c r="I21" i="19"/>
  <c r="K21" i="19"/>
  <c r="M21" i="19"/>
  <c r="O21" i="19"/>
  <c r="Q21" i="19"/>
  <c r="V21" i="19"/>
  <c r="G23" i="19"/>
  <c r="M23" i="19" s="1"/>
  <c r="I23" i="19"/>
  <c r="K23" i="19"/>
  <c r="O23" i="19"/>
  <c r="Q23" i="19"/>
  <c r="V23" i="19"/>
  <c r="G26" i="19"/>
  <c r="I26" i="19"/>
  <c r="K26" i="19"/>
  <c r="M26" i="19"/>
  <c r="O26" i="19"/>
  <c r="Q26" i="19"/>
  <c r="V26" i="19"/>
  <c r="G29" i="19"/>
  <c r="M29" i="19" s="1"/>
  <c r="I29" i="19"/>
  <c r="K29" i="19"/>
  <c r="O29" i="19"/>
  <c r="Q29" i="19"/>
  <c r="V29" i="19"/>
  <c r="G31" i="19"/>
  <c r="I31" i="19"/>
  <c r="K31" i="19"/>
  <c r="M31" i="19"/>
  <c r="O31" i="19"/>
  <c r="Q31" i="19"/>
  <c r="V31" i="19"/>
  <c r="G33" i="19"/>
  <c r="M33" i="19" s="1"/>
  <c r="I33" i="19"/>
  <c r="K33" i="19"/>
  <c r="O33" i="19"/>
  <c r="Q33" i="19"/>
  <c r="V33" i="19"/>
  <c r="G35" i="19"/>
  <c r="I35" i="19"/>
  <c r="K35" i="19"/>
  <c r="M35" i="19"/>
  <c r="O35" i="19"/>
  <c r="Q35" i="19"/>
  <c r="V35" i="19"/>
  <c r="G37" i="19"/>
  <c r="M37" i="19" s="1"/>
  <c r="I37" i="19"/>
  <c r="K37" i="19"/>
  <c r="O37" i="19"/>
  <c r="Q37" i="19"/>
  <c r="V37" i="19"/>
  <c r="G39" i="19"/>
  <c r="I39" i="19"/>
  <c r="K39" i="19"/>
  <c r="M39" i="19"/>
  <c r="O39" i="19"/>
  <c r="Q39" i="19"/>
  <c r="V39" i="19"/>
  <c r="G41" i="19"/>
  <c r="M41" i="19" s="1"/>
  <c r="I41" i="19"/>
  <c r="K41" i="19"/>
  <c r="O41" i="19"/>
  <c r="Q41" i="19"/>
  <c r="V41" i="19"/>
  <c r="G43" i="19"/>
  <c r="I43" i="19"/>
  <c r="K43" i="19"/>
  <c r="M43" i="19"/>
  <c r="O43" i="19"/>
  <c r="Q43" i="19"/>
  <c r="V43" i="19"/>
  <c r="G45" i="19"/>
  <c r="M45" i="19" s="1"/>
  <c r="I45" i="19"/>
  <c r="K45" i="19"/>
  <c r="O45" i="19"/>
  <c r="Q45" i="19"/>
  <c r="V45" i="19"/>
  <c r="I48" i="19"/>
  <c r="Q48" i="19"/>
  <c r="G49" i="19"/>
  <c r="M49" i="19" s="1"/>
  <c r="M48" i="19" s="1"/>
  <c r="I49" i="19"/>
  <c r="K49" i="19"/>
  <c r="K48" i="19" s="1"/>
  <c r="O49" i="19"/>
  <c r="O48" i="19" s="1"/>
  <c r="Q49" i="19"/>
  <c r="V49" i="19"/>
  <c r="V48" i="19" s="1"/>
  <c r="G53" i="19"/>
  <c r="G52" i="19" s="1"/>
  <c r="I53" i="19"/>
  <c r="K53" i="19"/>
  <c r="K52" i="19" s="1"/>
  <c r="O53" i="19"/>
  <c r="O52" i="19" s="1"/>
  <c r="Q53" i="19"/>
  <c r="V53" i="19"/>
  <c r="V52" i="19" s="1"/>
  <c r="G55" i="19"/>
  <c r="I55" i="19"/>
  <c r="I52" i="19" s="1"/>
  <c r="K55" i="19"/>
  <c r="M55" i="19"/>
  <c r="O55" i="19"/>
  <c r="Q55" i="19"/>
  <c r="Q52" i="19" s="1"/>
  <c r="V55" i="19"/>
  <c r="G57" i="19"/>
  <c r="M57" i="19" s="1"/>
  <c r="I57" i="19"/>
  <c r="K57" i="19"/>
  <c r="O57" i="19"/>
  <c r="Q57" i="19"/>
  <c r="V57" i="19"/>
  <c r="G59" i="19"/>
  <c r="I59" i="19"/>
  <c r="K59" i="19"/>
  <c r="M59" i="19"/>
  <c r="O59" i="19"/>
  <c r="Q59" i="19"/>
  <c r="V59" i="19"/>
  <c r="G61" i="19"/>
  <c r="M61" i="19" s="1"/>
  <c r="I61" i="19"/>
  <c r="K61" i="19"/>
  <c r="O61" i="19"/>
  <c r="Q61" i="19"/>
  <c r="V61" i="19"/>
  <c r="AE65" i="19"/>
  <c r="AF65" i="19"/>
  <c r="G283" i="18"/>
  <c r="BA32" i="18"/>
  <c r="BA13" i="18"/>
  <c r="BA10" i="18"/>
  <c r="G9" i="18"/>
  <c r="M9" i="18" s="1"/>
  <c r="I9" i="18"/>
  <c r="K9" i="18"/>
  <c r="K8" i="18" s="1"/>
  <c r="O9" i="18"/>
  <c r="O8" i="18" s="1"/>
  <c r="Q9" i="18"/>
  <c r="V9" i="18"/>
  <c r="V8" i="18" s="1"/>
  <c r="G12" i="18"/>
  <c r="I12" i="18"/>
  <c r="I8" i="18" s="1"/>
  <c r="K12" i="18"/>
  <c r="M12" i="18"/>
  <c r="O12" i="18"/>
  <c r="Q12" i="18"/>
  <c r="Q8" i="18" s="1"/>
  <c r="V12" i="18"/>
  <c r="G15" i="18"/>
  <c r="M15" i="18" s="1"/>
  <c r="I15" i="18"/>
  <c r="K15" i="18"/>
  <c r="O15" i="18"/>
  <c r="Q15" i="18"/>
  <c r="V15" i="18"/>
  <c r="G18" i="18"/>
  <c r="I18" i="18"/>
  <c r="K18" i="18"/>
  <c r="M18" i="18"/>
  <c r="O18" i="18"/>
  <c r="Q18" i="18"/>
  <c r="V18" i="18"/>
  <c r="G21" i="18"/>
  <c r="M21" i="18" s="1"/>
  <c r="I21" i="18"/>
  <c r="K21" i="18"/>
  <c r="O21" i="18"/>
  <c r="Q21" i="18"/>
  <c r="V21" i="18"/>
  <c r="G24" i="18"/>
  <c r="I24" i="18"/>
  <c r="K24" i="18"/>
  <c r="M24" i="18"/>
  <c r="O24" i="18"/>
  <c r="Q24" i="18"/>
  <c r="V24" i="18"/>
  <c r="G27" i="18"/>
  <c r="M27" i="18" s="1"/>
  <c r="I27" i="18"/>
  <c r="K27" i="18"/>
  <c r="O27" i="18"/>
  <c r="Q27" i="18"/>
  <c r="V27" i="18"/>
  <c r="G31" i="18"/>
  <c r="I31" i="18"/>
  <c r="K31" i="18"/>
  <c r="M31" i="18"/>
  <c r="O31" i="18"/>
  <c r="Q31" i="18"/>
  <c r="V31" i="18"/>
  <c r="G34" i="18"/>
  <c r="M34" i="18" s="1"/>
  <c r="I34" i="18"/>
  <c r="K34" i="18"/>
  <c r="O34" i="18"/>
  <c r="Q34" i="18"/>
  <c r="V34" i="18"/>
  <c r="G36" i="18"/>
  <c r="I36" i="18"/>
  <c r="K36" i="18"/>
  <c r="M36" i="18"/>
  <c r="O36" i="18"/>
  <c r="Q36" i="18"/>
  <c r="V36" i="18"/>
  <c r="G39" i="18"/>
  <c r="M39" i="18" s="1"/>
  <c r="I39" i="18"/>
  <c r="K39" i="18"/>
  <c r="O39" i="18"/>
  <c r="Q39" i="18"/>
  <c r="V39" i="18"/>
  <c r="G41" i="18"/>
  <c r="I41" i="18"/>
  <c r="K41" i="18"/>
  <c r="M41" i="18"/>
  <c r="O41" i="18"/>
  <c r="Q41" i="18"/>
  <c r="V41" i="18"/>
  <c r="G43" i="18"/>
  <c r="M43" i="18" s="1"/>
  <c r="I43" i="18"/>
  <c r="K43" i="18"/>
  <c r="O43" i="18"/>
  <c r="Q43" i="18"/>
  <c r="V43" i="18"/>
  <c r="G45" i="18"/>
  <c r="I45" i="18"/>
  <c r="K45" i="18"/>
  <c r="M45" i="18"/>
  <c r="O45" i="18"/>
  <c r="Q45" i="18"/>
  <c r="V45" i="18"/>
  <c r="G47" i="18"/>
  <c r="M47" i="18" s="1"/>
  <c r="I47" i="18"/>
  <c r="K47" i="18"/>
  <c r="O47" i="18"/>
  <c r="Q47" i="18"/>
  <c r="V47" i="18"/>
  <c r="G49" i="18"/>
  <c r="I49" i="18"/>
  <c r="K49" i="18"/>
  <c r="M49" i="18"/>
  <c r="O49" i="18"/>
  <c r="Q49" i="18"/>
  <c r="V49" i="18"/>
  <c r="G51" i="18"/>
  <c r="M51" i="18" s="1"/>
  <c r="I51" i="18"/>
  <c r="K51" i="18"/>
  <c r="O51" i="18"/>
  <c r="Q51" i="18"/>
  <c r="V51" i="18"/>
  <c r="G54" i="18"/>
  <c r="G53" i="18" s="1"/>
  <c r="I54" i="18"/>
  <c r="K54" i="18"/>
  <c r="K53" i="18" s="1"/>
  <c r="O54" i="18"/>
  <c r="O53" i="18" s="1"/>
  <c r="Q54" i="18"/>
  <c r="V54" i="18"/>
  <c r="V53" i="18" s="1"/>
  <c r="G57" i="18"/>
  <c r="I57" i="18"/>
  <c r="I53" i="18" s="1"/>
  <c r="K57" i="18"/>
  <c r="M57" i="18"/>
  <c r="O57" i="18"/>
  <c r="Q57" i="18"/>
  <c r="Q53" i="18" s="1"/>
  <c r="V57" i="18"/>
  <c r="G60" i="18"/>
  <c r="M60" i="18" s="1"/>
  <c r="I60" i="18"/>
  <c r="K60" i="18"/>
  <c r="O60" i="18"/>
  <c r="Q60" i="18"/>
  <c r="V60" i="18"/>
  <c r="G63" i="18"/>
  <c r="I63" i="18"/>
  <c r="K63" i="18"/>
  <c r="M63" i="18"/>
  <c r="O63" i="18"/>
  <c r="Q63" i="18"/>
  <c r="V63" i="18"/>
  <c r="G66" i="18"/>
  <c r="M66" i="18" s="1"/>
  <c r="I66" i="18"/>
  <c r="K66" i="18"/>
  <c r="O66" i="18"/>
  <c r="Q66" i="18"/>
  <c r="V66" i="18"/>
  <c r="G69" i="18"/>
  <c r="I69" i="18"/>
  <c r="K69" i="18"/>
  <c r="M69" i="18"/>
  <c r="O69" i="18"/>
  <c r="Q69" i="18"/>
  <c r="V69" i="18"/>
  <c r="G73" i="18"/>
  <c r="M73" i="18" s="1"/>
  <c r="I73" i="18"/>
  <c r="K73" i="18"/>
  <c r="O73" i="18"/>
  <c r="Q73" i="18"/>
  <c r="V73" i="18"/>
  <c r="G77" i="18"/>
  <c r="I77" i="18"/>
  <c r="K77" i="18"/>
  <c r="M77" i="18"/>
  <c r="O77" i="18"/>
  <c r="Q77" i="18"/>
  <c r="V77" i="18"/>
  <c r="G81" i="18"/>
  <c r="M81" i="18" s="1"/>
  <c r="I81" i="18"/>
  <c r="K81" i="18"/>
  <c r="O81" i="18"/>
  <c r="Q81" i="18"/>
  <c r="V81" i="18"/>
  <c r="G84" i="18"/>
  <c r="I84" i="18"/>
  <c r="K84" i="18"/>
  <c r="M84" i="18"/>
  <c r="O84" i="18"/>
  <c r="Q84" i="18"/>
  <c r="V84" i="18"/>
  <c r="G87" i="18"/>
  <c r="M87" i="18" s="1"/>
  <c r="I87" i="18"/>
  <c r="K87" i="18"/>
  <c r="O87" i="18"/>
  <c r="Q87" i="18"/>
  <c r="V87" i="18"/>
  <c r="G90" i="18"/>
  <c r="I90" i="18"/>
  <c r="K90" i="18"/>
  <c r="M90" i="18"/>
  <c r="O90" i="18"/>
  <c r="Q90" i="18"/>
  <c r="V90" i="18"/>
  <c r="G92" i="18"/>
  <c r="M92" i="18" s="1"/>
  <c r="I92" i="18"/>
  <c r="K92" i="18"/>
  <c r="O92" i="18"/>
  <c r="Q92" i="18"/>
  <c r="V92" i="18"/>
  <c r="G95" i="18"/>
  <c r="I95" i="18"/>
  <c r="K95" i="18"/>
  <c r="M95" i="18"/>
  <c r="O95" i="18"/>
  <c r="Q95" i="18"/>
  <c r="V95" i="18"/>
  <c r="G98" i="18"/>
  <c r="M98" i="18" s="1"/>
  <c r="I98" i="18"/>
  <c r="K98" i="18"/>
  <c r="O98" i="18"/>
  <c r="Q98" i="18"/>
  <c r="V98" i="18"/>
  <c r="G101" i="18"/>
  <c r="I101" i="18"/>
  <c r="K101" i="18"/>
  <c r="M101" i="18"/>
  <c r="O101" i="18"/>
  <c r="Q101" i="18"/>
  <c r="V101" i="18"/>
  <c r="G104" i="18"/>
  <c r="M104" i="18" s="1"/>
  <c r="I104" i="18"/>
  <c r="K104" i="18"/>
  <c r="O104" i="18"/>
  <c r="Q104" i="18"/>
  <c r="V104" i="18"/>
  <c r="G106" i="18"/>
  <c r="I106" i="18"/>
  <c r="K106" i="18"/>
  <c r="M106" i="18"/>
  <c r="O106" i="18"/>
  <c r="Q106" i="18"/>
  <c r="V106" i="18"/>
  <c r="G108" i="18"/>
  <c r="M108" i="18" s="1"/>
  <c r="I108" i="18"/>
  <c r="K108" i="18"/>
  <c r="O108" i="18"/>
  <c r="Q108" i="18"/>
  <c r="V108" i="18"/>
  <c r="G110" i="18"/>
  <c r="I110" i="18"/>
  <c r="K110" i="18"/>
  <c r="M110" i="18"/>
  <c r="O110" i="18"/>
  <c r="Q110" i="18"/>
  <c r="V110" i="18"/>
  <c r="G112" i="18"/>
  <c r="M112" i="18" s="1"/>
  <c r="I112" i="18"/>
  <c r="K112" i="18"/>
  <c r="O112" i="18"/>
  <c r="Q112" i="18"/>
  <c r="V112" i="18"/>
  <c r="G114" i="18"/>
  <c r="I114" i="18"/>
  <c r="K114" i="18"/>
  <c r="M114" i="18"/>
  <c r="O114" i="18"/>
  <c r="Q114" i="18"/>
  <c r="V114" i="18"/>
  <c r="G116" i="18"/>
  <c r="M116" i="18" s="1"/>
  <c r="I116" i="18"/>
  <c r="K116" i="18"/>
  <c r="O116" i="18"/>
  <c r="Q116" i="18"/>
  <c r="V116" i="18"/>
  <c r="G118" i="18"/>
  <c r="I118" i="18"/>
  <c r="K118" i="18"/>
  <c r="M118" i="18"/>
  <c r="O118" i="18"/>
  <c r="Q118" i="18"/>
  <c r="V118" i="18"/>
  <c r="G122" i="18"/>
  <c r="I122" i="18"/>
  <c r="I121" i="18" s="1"/>
  <c r="K122" i="18"/>
  <c r="M122" i="18"/>
  <c r="O122" i="18"/>
  <c r="Q122" i="18"/>
  <c r="Q121" i="18" s="1"/>
  <c r="V122" i="18"/>
  <c r="G125" i="18"/>
  <c r="M125" i="18" s="1"/>
  <c r="I125" i="18"/>
  <c r="K125" i="18"/>
  <c r="K121" i="18" s="1"/>
  <c r="O125" i="18"/>
  <c r="Q125" i="18"/>
  <c r="V125" i="18"/>
  <c r="V121" i="18" s="1"/>
  <c r="G129" i="18"/>
  <c r="I129" i="18"/>
  <c r="K129" i="18"/>
  <c r="M129" i="18"/>
  <c r="O129" i="18"/>
  <c r="Q129" i="18"/>
  <c r="V129" i="18"/>
  <c r="G133" i="18"/>
  <c r="G121" i="18" s="1"/>
  <c r="I133" i="18"/>
  <c r="K133" i="18"/>
  <c r="O133" i="18"/>
  <c r="O121" i="18" s="1"/>
  <c r="Q133" i="18"/>
  <c r="V133" i="18"/>
  <c r="G138" i="18"/>
  <c r="I138" i="18"/>
  <c r="K138" i="18"/>
  <c r="M138" i="18"/>
  <c r="O138" i="18"/>
  <c r="Q138" i="18"/>
  <c r="V138" i="18"/>
  <c r="G143" i="18"/>
  <c r="M143" i="18" s="1"/>
  <c r="I143" i="18"/>
  <c r="K143" i="18"/>
  <c r="O143" i="18"/>
  <c r="Q143" i="18"/>
  <c r="V143" i="18"/>
  <c r="G148" i="18"/>
  <c r="I148" i="18"/>
  <c r="K148" i="18"/>
  <c r="M148" i="18"/>
  <c r="O148" i="18"/>
  <c r="Q148" i="18"/>
  <c r="V148" i="18"/>
  <c r="G150" i="18"/>
  <c r="M150" i="18" s="1"/>
  <c r="I150" i="18"/>
  <c r="K150" i="18"/>
  <c r="O150" i="18"/>
  <c r="Q150" i="18"/>
  <c r="V150" i="18"/>
  <c r="G153" i="18"/>
  <c r="I153" i="18"/>
  <c r="K153" i="18"/>
  <c r="M153" i="18"/>
  <c r="O153" i="18"/>
  <c r="Q153" i="18"/>
  <c r="V153" i="18"/>
  <c r="G156" i="18"/>
  <c r="M156" i="18" s="1"/>
  <c r="I156" i="18"/>
  <c r="K156" i="18"/>
  <c r="O156" i="18"/>
  <c r="Q156" i="18"/>
  <c r="V156" i="18"/>
  <c r="G159" i="18"/>
  <c r="I159" i="18"/>
  <c r="K159" i="18"/>
  <c r="M159" i="18"/>
  <c r="O159" i="18"/>
  <c r="Q159" i="18"/>
  <c r="V159" i="18"/>
  <c r="G162" i="18"/>
  <c r="M162" i="18" s="1"/>
  <c r="I162" i="18"/>
  <c r="K162" i="18"/>
  <c r="O162" i="18"/>
  <c r="Q162" i="18"/>
  <c r="V162" i="18"/>
  <c r="G165" i="18"/>
  <c r="I165" i="18"/>
  <c r="K165" i="18"/>
  <c r="M165" i="18"/>
  <c r="O165" i="18"/>
  <c r="Q165" i="18"/>
  <c r="V165" i="18"/>
  <c r="G168" i="18"/>
  <c r="M168" i="18" s="1"/>
  <c r="I168" i="18"/>
  <c r="K168" i="18"/>
  <c r="O168" i="18"/>
  <c r="Q168" i="18"/>
  <c r="V168" i="18"/>
  <c r="G171" i="18"/>
  <c r="I171" i="18"/>
  <c r="K171" i="18"/>
  <c r="M171" i="18"/>
  <c r="O171" i="18"/>
  <c r="Q171" i="18"/>
  <c r="V171" i="18"/>
  <c r="G174" i="18"/>
  <c r="M174" i="18" s="1"/>
  <c r="I174" i="18"/>
  <c r="K174" i="18"/>
  <c r="O174" i="18"/>
  <c r="Q174" i="18"/>
  <c r="V174" i="18"/>
  <c r="G176" i="18"/>
  <c r="I176" i="18"/>
  <c r="K176" i="18"/>
  <c r="M176" i="18"/>
  <c r="O176" i="18"/>
  <c r="Q176" i="18"/>
  <c r="V176" i="18"/>
  <c r="G178" i="18"/>
  <c r="M178" i="18" s="1"/>
  <c r="I178" i="18"/>
  <c r="K178" i="18"/>
  <c r="O178" i="18"/>
  <c r="Q178" i="18"/>
  <c r="V178" i="18"/>
  <c r="G180" i="18"/>
  <c r="I180" i="18"/>
  <c r="K180" i="18"/>
  <c r="M180" i="18"/>
  <c r="O180" i="18"/>
  <c r="Q180" i="18"/>
  <c r="V180" i="18"/>
  <c r="G182" i="18"/>
  <c r="M182" i="18" s="1"/>
  <c r="I182" i="18"/>
  <c r="K182" i="18"/>
  <c r="O182" i="18"/>
  <c r="Q182" i="18"/>
  <c r="V182" i="18"/>
  <c r="G184" i="18"/>
  <c r="I184" i="18"/>
  <c r="K184" i="18"/>
  <c r="M184" i="18"/>
  <c r="O184" i="18"/>
  <c r="Q184" i="18"/>
  <c r="V184" i="18"/>
  <c r="G186" i="18"/>
  <c r="M186" i="18" s="1"/>
  <c r="I186" i="18"/>
  <c r="K186" i="18"/>
  <c r="O186" i="18"/>
  <c r="Q186" i="18"/>
  <c r="V186" i="18"/>
  <c r="G188" i="18"/>
  <c r="I188" i="18"/>
  <c r="K188" i="18"/>
  <c r="M188" i="18"/>
  <c r="O188" i="18"/>
  <c r="Q188" i="18"/>
  <c r="V188" i="18"/>
  <c r="G190" i="18"/>
  <c r="M190" i="18" s="1"/>
  <c r="I190" i="18"/>
  <c r="K190" i="18"/>
  <c r="O190" i="18"/>
  <c r="Q190" i="18"/>
  <c r="V190" i="18"/>
  <c r="G192" i="18"/>
  <c r="I192" i="18"/>
  <c r="K192" i="18"/>
  <c r="M192" i="18"/>
  <c r="O192" i="18"/>
  <c r="Q192" i="18"/>
  <c r="V192" i="18"/>
  <c r="G194" i="18"/>
  <c r="M194" i="18" s="1"/>
  <c r="I194" i="18"/>
  <c r="K194" i="18"/>
  <c r="O194" i="18"/>
  <c r="Q194" i="18"/>
  <c r="V194" i="18"/>
  <c r="G196" i="18"/>
  <c r="I196" i="18"/>
  <c r="K196" i="18"/>
  <c r="M196" i="18"/>
  <c r="O196" i="18"/>
  <c r="Q196" i="18"/>
  <c r="V196" i="18"/>
  <c r="G198" i="18"/>
  <c r="M198" i="18" s="1"/>
  <c r="I198" i="18"/>
  <c r="K198" i="18"/>
  <c r="O198" i="18"/>
  <c r="Q198" i="18"/>
  <c r="V198" i="18"/>
  <c r="G200" i="18"/>
  <c r="I200" i="18"/>
  <c r="K200" i="18"/>
  <c r="M200" i="18"/>
  <c r="O200" i="18"/>
  <c r="Q200" i="18"/>
  <c r="V200" i="18"/>
  <c r="G202" i="18"/>
  <c r="M202" i="18" s="1"/>
  <c r="I202" i="18"/>
  <c r="K202" i="18"/>
  <c r="O202" i="18"/>
  <c r="Q202" i="18"/>
  <c r="V202" i="18"/>
  <c r="G205" i="18"/>
  <c r="I205" i="18"/>
  <c r="K205" i="18"/>
  <c r="M205" i="18"/>
  <c r="O205" i="18"/>
  <c r="Q205" i="18"/>
  <c r="V205" i="18"/>
  <c r="G208" i="18"/>
  <c r="M208" i="18" s="1"/>
  <c r="I208" i="18"/>
  <c r="K208" i="18"/>
  <c r="O208" i="18"/>
  <c r="Q208" i="18"/>
  <c r="V208" i="18"/>
  <c r="G211" i="18"/>
  <c r="I211" i="18"/>
  <c r="K211" i="18"/>
  <c r="M211" i="18"/>
  <c r="O211" i="18"/>
  <c r="Q211" i="18"/>
  <c r="V211" i="18"/>
  <c r="G213" i="18"/>
  <c r="M213" i="18" s="1"/>
  <c r="I213" i="18"/>
  <c r="K213" i="18"/>
  <c r="O213" i="18"/>
  <c r="Q213" i="18"/>
  <c r="V213" i="18"/>
  <c r="G215" i="18"/>
  <c r="I215" i="18"/>
  <c r="K215" i="18"/>
  <c r="M215" i="18"/>
  <c r="O215" i="18"/>
  <c r="Q215" i="18"/>
  <c r="V215" i="18"/>
  <c r="G217" i="18"/>
  <c r="M217" i="18" s="1"/>
  <c r="I217" i="18"/>
  <c r="K217" i="18"/>
  <c r="O217" i="18"/>
  <c r="Q217" i="18"/>
  <c r="V217" i="18"/>
  <c r="G219" i="18"/>
  <c r="I219" i="18"/>
  <c r="K219" i="18"/>
  <c r="M219" i="18"/>
  <c r="O219" i="18"/>
  <c r="Q219" i="18"/>
  <c r="V219" i="18"/>
  <c r="G221" i="18"/>
  <c r="M221" i="18" s="1"/>
  <c r="I221" i="18"/>
  <c r="K221" i="18"/>
  <c r="O221" i="18"/>
  <c r="Q221" i="18"/>
  <c r="V221" i="18"/>
  <c r="G223" i="18"/>
  <c r="I223" i="18"/>
  <c r="K223" i="18"/>
  <c r="M223" i="18"/>
  <c r="O223" i="18"/>
  <c r="Q223" i="18"/>
  <c r="V223" i="18"/>
  <c r="G227" i="18"/>
  <c r="I227" i="18"/>
  <c r="I226" i="18" s="1"/>
  <c r="K227" i="18"/>
  <c r="M227" i="18"/>
  <c r="O227" i="18"/>
  <c r="Q227" i="18"/>
  <c r="Q226" i="18" s="1"/>
  <c r="V227" i="18"/>
  <c r="G229" i="18"/>
  <c r="M229" i="18" s="1"/>
  <c r="I229" i="18"/>
  <c r="K229" i="18"/>
  <c r="K226" i="18" s="1"/>
  <c r="O229" i="18"/>
  <c r="Q229" i="18"/>
  <c r="V229" i="18"/>
  <c r="V226" i="18" s="1"/>
  <c r="G231" i="18"/>
  <c r="I231" i="18"/>
  <c r="K231" i="18"/>
  <c r="M231" i="18"/>
  <c r="O231" i="18"/>
  <c r="Q231" i="18"/>
  <c r="V231" i="18"/>
  <c r="G233" i="18"/>
  <c r="M233" i="18" s="1"/>
  <c r="I233" i="18"/>
  <c r="K233" i="18"/>
  <c r="O233" i="18"/>
  <c r="O226" i="18" s="1"/>
  <c r="Q233" i="18"/>
  <c r="V233" i="18"/>
  <c r="G235" i="18"/>
  <c r="I235" i="18"/>
  <c r="K235" i="18"/>
  <c r="M235" i="18"/>
  <c r="O235" i="18"/>
  <c r="Q235" i="18"/>
  <c r="V235" i="18"/>
  <c r="G237" i="18"/>
  <c r="M237" i="18" s="1"/>
  <c r="I237" i="18"/>
  <c r="K237" i="18"/>
  <c r="O237" i="18"/>
  <c r="Q237" i="18"/>
  <c r="V237" i="18"/>
  <c r="G240" i="18"/>
  <c r="I240" i="18"/>
  <c r="K240" i="18"/>
  <c r="M240" i="18"/>
  <c r="O240" i="18"/>
  <c r="Q240" i="18"/>
  <c r="V240" i="18"/>
  <c r="G242" i="18"/>
  <c r="M242" i="18" s="1"/>
  <c r="I242" i="18"/>
  <c r="K242" i="18"/>
  <c r="O242" i="18"/>
  <c r="Q242" i="18"/>
  <c r="V242" i="18"/>
  <c r="G244" i="18"/>
  <c r="I244" i="18"/>
  <c r="K244" i="18"/>
  <c r="M244" i="18"/>
  <c r="O244" i="18"/>
  <c r="Q244" i="18"/>
  <c r="V244" i="18"/>
  <c r="G246" i="18"/>
  <c r="M246" i="18" s="1"/>
  <c r="I246" i="18"/>
  <c r="K246" i="18"/>
  <c r="O246" i="18"/>
  <c r="Q246" i="18"/>
  <c r="V246" i="18"/>
  <c r="G248" i="18"/>
  <c r="I248" i="18"/>
  <c r="K248" i="18"/>
  <c r="M248" i="18"/>
  <c r="O248" i="18"/>
  <c r="Q248" i="18"/>
  <c r="V248" i="18"/>
  <c r="G250" i="18"/>
  <c r="G226" i="18" s="1"/>
  <c r="I250" i="18"/>
  <c r="K250" i="18"/>
  <c r="O250" i="18"/>
  <c r="Q250" i="18"/>
  <c r="V250" i="18"/>
  <c r="G252" i="18"/>
  <c r="I252" i="18"/>
  <c r="K252" i="18"/>
  <c r="M252" i="18"/>
  <c r="O252" i="18"/>
  <c r="Q252" i="18"/>
  <c r="V252" i="18"/>
  <c r="G254" i="18"/>
  <c r="M254" i="18" s="1"/>
  <c r="I254" i="18"/>
  <c r="K254" i="18"/>
  <c r="O254" i="18"/>
  <c r="Q254" i="18"/>
  <c r="V254" i="18"/>
  <c r="G256" i="18"/>
  <c r="I256" i="18"/>
  <c r="K256" i="18"/>
  <c r="M256" i="18"/>
  <c r="O256" i="18"/>
  <c r="Q256" i="18"/>
  <c r="V256" i="18"/>
  <c r="G258" i="18"/>
  <c r="M258" i="18" s="1"/>
  <c r="I258" i="18"/>
  <c r="K258" i="18"/>
  <c r="O258" i="18"/>
  <c r="Q258" i="18"/>
  <c r="V258" i="18"/>
  <c r="G260" i="18"/>
  <c r="I260" i="18"/>
  <c r="K260" i="18"/>
  <c r="M260" i="18"/>
  <c r="O260" i="18"/>
  <c r="Q260" i="18"/>
  <c r="V260" i="18"/>
  <c r="G262" i="18"/>
  <c r="M262" i="18" s="1"/>
  <c r="I262" i="18"/>
  <c r="K262" i="18"/>
  <c r="O262" i="18"/>
  <c r="Q262" i="18"/>
  <c r="V262" i="18"/>
  <c r="G264" i="18"/>
  <c r="I264" i="18"/>
  <c r="K264" i="18"/>
  <c r="M264" i="18"/>
  <c r="O264" i="18"/>
  <c r="Q264" i="18"/>
  <c r="V264" i="18"/>
  <c r="G266" i="18"/>
  <c r="M266" i="18" s="1"/>
  <c r="I266" i="18"/>
  <c r="K266" i="18"/>
  <c r="O266" i="18"/>
  <c r="Q266" i="18"/>
  <c r="V266" i="18"/>
  <c r="G268" i="18"/>
  <c r="I268" i="18"/>
  <c r="K268" i="18"/>
  <c r="M268" i="18"/>
  <c r="O268" i="18"/>
  <c r="Q268" i="18"/>
  <c r="V268" i="18"/>
  <c r="G270" i="18"/>
  <c r="M270" i="18" s="1"/>
  <c r="I270" i="18"/>
  <c r="K270" i="18"/>
  <c r="O270" i="18"/>
  <c r="Q270" i="18"/>
  <c r="V270" i="18"/>
  <c r="G274" i="18"/>
  <c r="G273" i="18" s="1"/>
  <c r="I274" i="18"/>
  <c r="K274" i="18"/>
  <c r="K273" i="18" s="1"/>
  <c r="O274" i="18"/>
  <c r="O273" i="18" s="1"/>
  <c r="Q274" i="18"/>
  <c r="V274" i="18"/>
  <c r="V273" i="18" s="1"/>
  <c r="G277" i="18"/>
  <c r="I277" i="18"/>
  <c r="I273" i="18" s="1"/>
  <c r="K277" i="18"/>
  <c r="M277" i="18"/>
  <c r="O277" i="18"/>
  <c r="Q277" i="18"/>
  <c r="Q273" i="18" s="1"/>
  <c r="V277" i="18"/>
  <c r="G279" i="18"/>
  <c r="M279" i="18" s="1"/>
  <c r="I279" i="18"/>
  <c r="K279" i="18"/>
  <c r="O279" i="18"/>
  <c r="Q279" i="18"/>
  <c r="V279" i="18"/>
  <c r="AE283" i="18"/>
  <c r="AF283" i="18"/>
  <c r="G122" i="17"/>
  <c r="BA84" i="17"/>
  <c r="BA24" i="17"/>
  <c r="BA18" i="17"/>
  <c r="G9" i="17"/>
  <c r="I9" i="17"/>
  <c r="K9" i="17"/>
  <c r="K8" i="17" s="1"/>
  <c r="M9" i="17"/>
  <c r="O9" i="17"/>
  <c r="Q9" i="17"/>
  <c r="V9" i="17"/>
  <c r="V8" i="17" s="1"/>
  <c r="G13" i="17"/>
  <c r="AF122" i="17" s="1"/>
  <c r="I13" i="17"/>
  <c r="K13" i="17"/>
  <c r="M13" i="17"/>
  <c r="O13" i="17"/>
  <c r="O8" i="17" s="1"/>
  <c r="Q13" i="17"/>
  <c r="V13" i="17"/>
  <c r="G17" i="17"/>
  <c r="M17" i="17" s="1"/>
  <c r="I17" i="17"/>
  <c r="I8" i="17" s="1"/>
  <c r="K17" i="17"/>
  <c r="O17" i="17"/>
  <c r="Q17" i="17"/>
  <c r="Q8" i="17" s="1"/>
  <c r="V17" i="17"/>
  <c r="G23" i="17"/>
  <c r="M23" i="17" s="1"/>
  <c r="I23" i="17"/>
  <c r="K23" i="17"/>
  <c r="O23" i="17"/>
  <c r="Q23" i="17"/>
  <c r="V23" i="17"/>
  <c r="G30" i="17"/>
  <c r="I30" i="17"/>
  <c r="K30" i="17"/>
  <c r="M30" i="17"/>
  <c r="O30" i="17"/>
  <c r="Q30" i="17"/>
  <c r="V30" i="17"/>
  <c r="G34" i="17"/>
  <c r="I34" i="17"/>
  <c r="K34" i="17"/>
  <c r="M34" i="17"/>
  <c r="O34" i="17"/>
  <c r="Q34" i="17"/>
  <c r="V34" i="17"/>
  <c r="G41" i="17"/>
  <c r="G42" i="17"/>
  <c r="M42" i="17" s="1"/>
  <c r="I42" i="17"/>
  <c r="I41" i="17" s="1"/>
  <c r="K42" i="17"/>
  <c r="K41" i="17" s="1"/>
  <c r="O42" i="17"/>
  <c r="Q42" i="17"/>
  <c r="Q41" i="17" s="1"/>
  <c r="V42" i="17"/>
  <c r="V41" i="17" s="1"/>
  <c r="G47" i="17"/>
  <c r="I47" i="17"/>
  <c r="K47" i="17"/>
  <c r="M47" i="17"/>
  <c r="O47" i="17"/>
  <c r="Q47" i="17"/>
  <c r="V47" i="17"/>
  <c r="G51" i="17"/>
  <c r="I51" i="17"/>
  <c r="K51" i="17"/>
  <c r="M51" i="17"/>
  <c r="O51" i="17"/>
  <c r="Q51" i="17"/>
  <c r="V51" i="17"/>
  <c r="G54" i="17"/>
  <c r="M54" i="17" s="1"/>
  <c r="I54" i="17"/>
  <c r="K54" i="17"/>
  <c r="O54" i="17"/>
  <c r="O41" i="17" s="1"/>
  <c r="Q54" i="17"/>
  <c r="V54" i="17"/>
  <c r="G57" i="17"/>
  <c r="M57" i="17" s="1"/>
  <c r="I57" i="17"/>
  <c r="K57" i="17"/>
  <c r="O57" i="17"/>
  <c r="Q57" i="17"/>
  <c r="V57" i="17"/>
  <c r="G60" i="17"/>
  <c r="I60" i="17"/>
  <c r="K60" i="17"/>
  <c r="M60" i="17"/>
  <c r="O60" i="17"/>
  <c r="Q60" i="17"/>
  <c r="V60" i="17"/>
  <c r="G63" i="17"/>
  <c r="K63" i="17"/>
  <c r="O63" i="17"/>
  <c r="V63" i="17"/>
  <c r="G64" i="17"/>
  <c r="M64" i="17" s="1"/>
  <c r="M63" i="17" s="1"/>
  <c r="I64" i="17"/>
  <c r="I63" i="17" s="1"/>
  <c r="K64" i="17"/>
  <c r="O64" i="17"/>
  <c r="Q64" i="17"/>
  <c r="Q63" i="17" s="1"/>
  <c r="V64" i="17"/>
  <c r="K67" i="17"/>
  <c r="V67" i="17"/>
  <c r="G68" i="17"/>
  <c r="I68" i="17"/>
  <c r="K68" i="17"/>
  <c r="M68" i="17"/>
  <c r="O68" i="17"/>
  <c r="Q68" i="17"/>
  <c r="V68" i="17"/>
  <c r="G71" i="17"/>
  <c r="G67" i="17" s="1"/>
  <c r="I71" i="17"/>
  <c r="K71" i="17"/>
  <c r="O71" i="17"/>
  <c r="O67" i="17" s="1"/>
  <c r="Q71" i="17"/>
  <c r="V71" i="17"/>
  <c r="G74" i="17"/>
  <c r="M74" i="17" s="1"/>
  <c r="I74" i="17"/>
  <c r="I67" i="17" s="1"/>
  <c r="K74" i="17"/>
  <c r="O74" i="17"/>
  <c r="Q74" i="17"/>
  <c r="Q67" i="17" s="1"/>
  <c r="V74" i="17"/>
  <c r="G78" i="17"/>
  <c r="I78" i="17"/>
  <c r="K78" i="17"/>
  <c r="M78" i="17"/>
  <c r="O78" i="17"/>
  <c r="Q78" i="17"/>
  <c r="V78" i="17"/>
  <c r="G83" i="17"/>
  <c r="G77" i="17" s="1"/>
  <c r="I83" i="17"/>
  <c r="K83" i="17"/>
  <c r="O83" i="17"/>
  <c r="O77" i="17" s="1"/>
  <c r="Q83" i="17"/>
  <c r="V83" i="17"/>
  <c r="G87" i="17"/>
  <c r="M87" i="17" s="1"/>
  <c r="I87" i="17"/>
  <c r="I77" i="17" s="1"/>
  <c r="K87" i="17"/>
  <c r="O87" i="17"/>
  <c r="Q87" i="17"/>
  <c r="Q77" i="17" s="1"/>
  <c r="V87" i="17"/>
  <c r="G90" i="17"/>
  <c r="M90" i="17" s="1"/>
  <c r="I90" i="17"/>
  <c r="K90" i="17"/>
  <c r="K77" i="17" s="1"/>
  <c r="O90" i="17"/>
  <c r="Q90" i="17"/>
  <c r="V90" i="17"/>
  <c r="V77" i="17" s="1"/>
  <c r="G93" i="17"/>
  <c r="I93" i="17"/>
  <c r="K93" i="17"/>
  <c r="M93" i="17"/>
  <c r="O93" i="17"/>
  <c r="Q93" i="17"/>
  <c r="V93" i="17"/>
  <c r="G96" i="17"/>
  <c r="O96" i="17"/>
  <c r="G97" i="17"/>
  <c r="M97" i="17" s="1"/>
  <c r="M96" i="17" s="1"/>
  <c r="I97" i="17"/>
  <c r="I96" i="17" s="1"/>
  <c r="K97" i="17"/>
  <c r="O97" i="17"/>
  <c r="Q97" i="17"/>
  <c r="Q96" i="17" s="1"/>
  <c r="V97" i="17"/>
  <c r="G102" i="17"/>
  <c r="M102" i="17" s="1"/>
  <c r="I102" i="17"/>
  <c r="K102" i="17"/>
  <c r="K96" i="17" s="1"/>
  <c r="O102" i="17"/>
  <c r="Q102" i="17"/>
  <c r="V102" i="17"/>
  <c r="V96" i="17" s="1"/>
  <c r="G105" i="17"/>
  <c r="I105" i="17"/>
  <c r="K105" i="17"/>
  <c r="M105" i="17"/>
  <c r="O105" i="17"/>
  <c r="Q105" i="17"/>
  <c r="V105" i="17"/>
  <c r="G108" i="17"/>
  <c r="O108" i="17"/>
  <c r="G109" i="17"/>
  <c r="M109" i="17" s="1"/>
  <c r="M108" i="17" s="1"/>
  <c r="I109" i="17"/>
  <c r="I108" i="17" s="1"/>
  <c r="K109" i="17"/>
  <c r="O109" i="17"/>
  <c r="Q109" i="17"/>
  <c r="Q108" i="17" s="1"/>
  <c r="V109" i="17"/>
  <c r="G114" i="17"/>
  <c r="M114" i="17" s="1"/>
  <c r="I114" i="17"/>
  <c r="K114" i="17"/>
  <c r="K108" i="17" s="1"/>
  <c r="O114" i="17"/>
  <c r="Q114" i="17"/>
  <c r="V114" i="17"/>
  <c r="V108" i="17" s="1"/>
  <c r="G118" i="17"/>
  <c r="I118" i="17"/>
  <c r="K118" i="17"/>
  <c r="M118" i="17"/>
  <c r="O118" i="17"/>
  <c r="Q118" i="17"/>
  <c r="V118" i="17"/>
  <c r="AE122" i="17"/>
  <c r="G175" i="16"/>
  <c r="BA135" i="16"/>
  <c r="BA59" i="16"/>
  <c r="BA53" i="16"/>
  <c r="BA25" i="16"/>
  <c r="G9" i="16"/>
  <c r="M9" i="16" s="1"/>
  <c r="I9" i="16"/>
  <c r="I8" i="16" s="1"/>
  <c r="K9" i="16"/>
  <c r="K8" i="16" s="1"/>
  <c r="O9" i="16"/>
  <c r="Q9" i="16"/>
  <c r="Q8" i="16" s="1"/>
  <c r="V9" i="16"/>
  <c r="V8" i="16" s="1"/>
  <c r="G13" i="16"/>
  <c r="I13" i="16"/>
  <c r="K13" i="16"/>
  <c r="M13" i="16"/>
  <c r="O13" i="16"/>
  <c r="Q13" i="16"/>
  <c r="V13" i="16"/>
  <c r="G17" i="16"/>
  <c r="I17" i="16"/>
  <c r="K17" i="16"/>
  <c r="M17" i="16"/>
  <c r="O17" i="16"/>
  <c r="Q17" i="16"/>
  <c r="V17" i="16"/>
  <c r="G21" i="16"/>
  <c r="G8" i="16" s="1"/>
  <c r="I21" i="16"/>
  <c r="K21" i="16"/>
  <c r="O21" i="16"/>
  <c r="O8" i="16" s="1"/>
  <c r="Q21" i="16"/>
  <c r="V21" i="16"/>
  <c r="G24" i="16"/>
  <c r="I24" i="16"/>
  <c r="K24" i="16"/>
  <c r="M24" i="16"/>
  <c r="O24" i="16"/>
  <c r="Q24" i="16"/>
  <c r="V24" i="16"/>
  <c r="G29" i="16"/>
  <c r="I29" i="16"/>
  <c r="K29" i="16"/>
  <c r="M29" i="16"/>
  <c r="O29" i="16"/>
  <c r="Q29" i="16"/>
  <c r="V29" i="16"/>
  <c r="G32" i="16"/>
  <c r="I32" i="16"/>
  <c r="K32" i="16"/>
  <c r="M32" i="16"/>
  <c r="O32" i="16"/>
  <c r="Q32" i="16"/>
  <c r="V32" i="16"/>
  <c r="G36" i="16"/>
  <c r="I36" i="16"/>
  <c r="I35" i="16" s="1"/>
  <c r="K36" i="16"/>
  <c r="K35" i="16" s="1"/>
  <c r="M36" i="16"/>
  <c r="O36" i="16"/>
  <c r="Q36" i="16"/>
  <c r="Q35" i="16" s="1"/>
  <c r="V36" i="16"/>
  <c r="V35" i="16" s="1"/>
  <c r="G44" i="16"/>
  <c r="I44" i="16"/>
  <c r="K44" i="16"/>
  <c r="M44" i="16"/>
  <c r="O44" i="16"/>
  <c r="Q44" i="16"/>
  <c r="V44" i="16"/>
  <c r="G52" i="16"/>
  <c r="I52" i="16"/>
  <c r="K52" i="16"/>
  <c r="M52" i="16"/>
  <c r="O52" i="16"/>
  <c r="Q52" i="16"/>
  <c r="V52" i="16"/>
  <c r="G58" i="16"/>
  <c r="G35" i="16" s="1"/>
  <c r="I58" i="16"/>
  <c r="K58" i="16"/>
  <c r="O58" i="16"/>
  <c r="O35" i="16" s="1"/>
  <c r="Q58" i="16"/>
  <c r="V58" i="16"/>
  <c r="G65" i="16"/>
  <c r="M65" i="16" s="1"/>
  <c r="I65" i="16"/>
  <c r="K65" i="16"/>
  <c r="O65" i="16"/>
  <c r="Q65" i="16"/>
  <c r="V65" i="16"/>
  <c r="G70" i="16"/>
  <c r="I70" i="16"/>
  <c r="K70" i="16"/>
  <c r="M70" i="16"/>
  <c r="O70" i="16"/>
  <c r="Q70" i="16"/>
  <c r="V70" i="16"/>
  <c r="G78" i="16"/>
  <c r="I78" i="16"/>
  <c r="K78" i="16"/>
  <c r="M78" i="16"/>
  <c r="O78" i="16"/>
  <c r="Q78" i="16"/>
  <c r="V78" i="16"/>
  <c r="G87" i="16"/>
  <c r="G88" i="16"/>
  <c r="I88" i="16"/>
  <c r="I87" i="16" s="1"/>
  <c r="K88" i="16"/>
  <c r="K87" i="16" s="1"/>
  <c r="M88" i="16"/>
  <c r="O88" i="16"/>
  <c r="Q88" i="16"/>
  <c r="Q87" i="16" s="1"/>
  <c r="V88" i="16"/>
  <c r="V87" i="16" s="1"/>
  <c r="G93" i="16"/>
  <c r="I93" i="16"/>
  <c r="K93" i="16"/>
  <c r="M93" i="16"/>
  <c r="O93" i="16"/>
  <c r="Q93" i="16"/>
  <c r="V93" i="16"/>
  <c r="G97" i="16"/>
  <c r="I97" i="16"/>
  <c r="K97" i="16"/>
  <c r="M97" i="16"/>
  <c r="O97" i="16"/>
  <c r="Q97" i="16"/>
  <c r="V97" i="16"/>
  <c r="G100" i="16"/>
  <c r="M100" i="16" s="1"/>
  <c r="I100" i="16"/>
  <c r="K100" i="16"/>
  <c r="O100" i="16"/>
  <c r="O87" i="16" s="1"/>
  <c r="Q100" i="16"/>
  <c r="V100" i="16"/>
  <c r="G103" i="16"/>
  <c r="M103" i="16" s="1"/>
  <c r="I103" i="16"/>
  <c r="K103" i="16"/>
  <c r="O103" i="16"/>
  <c r="Q103" i="16"/>
  <c r="V103" i="16"/>
  <c r="G106" i="16"/>
  <c r="I106" i="16"/>
  <c r="K106" i="16"/>
  <c r="M106" i="16"/>
  <c r="O106" i="16"/>
  <c r="Q106" i="16"/>
  <c r="V106" i="16"/>
  <c r="G110" i="16"/>
  <c r="G109" i="16" s="1"/>
  <c r="I110" i="16"/>
  <c r="I109" i="16" s="1"/>
  <c r="K110" i="16"/>
  <c r="K109" i="16" s="1"/>
  <c r="O110" i="16"/>
  <c r="O109" i="16" s="1"/>
  <c r="Q110" i="16"/>
  <c r="Q109" i="16" s="1"/>
  <c r="V110" i="16"/>
  <c r="V109" i="16" s="1"/>
  <c r="G114" i="16"/>
  <c r="I114" i="16"/>
  <c r="O114" i="16"/>
  <c r="Q114" i="16"/>
  <c r="G115" i="16"/>
  <c r="I115" i="16"/>
  <c r="K115" i="16"/>
  <c r="K114" i="16" s="1"/>
  <c r="M115" i="16"/>
  <c r="M114" i="16" s="1"/>
  <c r="O115" i="16"/>
  <c r="Q115" i="16"/>
  <c r="V115" i="16"/>
  <c r="V114" i="16" s="1"/>
  <c r="G119" i="16"/>
  <c r="G118" i="16" s="1"/>
  <c r="I119" i="16"/>
  <c r="I118" i="16" s="1"/>
  <c r="K119" i="16"/>
  <c r="O119" i="16"/>
  <c r="O118" i="16" s="1"/>
  <c r="Q119" i="16"/>
  <c r="Q118" i="16" s="1"/>
  <c r="V119" i="16"/>
  <c r="G122" i="16"/>
  <c r="M122" i="16" s="1"/>
  <c r="I122" i="16"/>
  <c r="K122" i="16"/>
  <c r="K118" i="16" s="1"/>
  <c r="O122" i="16"/>
  <c r="Q122" i="16"/>
  <c r="V122" i="16"/>
  <c r="V118" i="16" s="1"/>
  <c r="G125" i="16"/>
  <c r="I125" i="16"/>
  <c r="K125" i="16"/>
  <c r="M125" i="16"/>
  <c r="O125" i="16"/>
  <c r="Q125" i="16"/>
  <c r="V125" i="16"/>
  <c r="G129" i="16"/>
  <c r="G128" i="16" s="1"/>
  <c r="I129" i="16"/>
  <c r="I128" i="16" s="1"/>
  <c r="K129" i="16"/>
  <c r="O129" i="16"/>
  <c r="O128" i="16" s="1"/>
  <c r="Q129" i="16"/>
  <c r="Q128" i="16" s="1"/>
  <c r="V129" i="16"/>
  <c r="G134" i="16"/>
  <c r="M134" i="16" s="1"/>
  <c r="I134" i="16"/>
  <c r="K134" i="16"/>
  <c r="K128" i="16" s="1"/>
  <c r="O134" i="16"/>
  <c r="Q134" i="16"/>
  <c r="V134" i="16"/>
  <c r="V128" i="16" s="1"/>
  <c r="G138" i="16"/>
  <c r="I138" i="16"/>
  <c r="K138" i="16"/>
  <c r="M138" i="16"/>
  <c r="O138" i="16"/>
  <c r="Q138" i="16"/>
  <c r="V138" i="16"/>
  <c r="G142" i="16"/>
  <c r="I142" i="16"/>
  <c r="K142" i="16"/>
  <c r="M142" i="16"/>
  <c r="O142" i="16"/>
  <c r="Q142" i="16"/>
  <c r="V142" i="16"/>
  <c r="G145" i="16"/>
  <c r="M145" i="16" s="1"/>
  <c r="I145" i="16"/>
  <c r="K145" i="16"/>
  <c r="O145" i="16"/>
  <c r="Q145" i="16"/>
  <c r="V145" i="16"/>
  <c r="I148" i="16"/>
  <c r="Q148" i="16"/>
  <c r="G149" i="16"/>
  <c r="I149" i="16"/>
  <c r="K149" i="16"/>
  <c r="K148" i="16" s="1"/>
  <c r="M149" i="16"/>
  <c r="M148" i="16" s="1"/>
  <c r="O149" i="16"/>
  <c r="Q149" i="16"/>
  <c r="V149" i="16"/>
  <c r="V148" i="16" s="1"/>
  <c r="G154" i="16"/>
  <c r="G148" i="16" s="1"/>
  <c r="I154" i="16"/>
  <c r="K154" i="16"/>
  <c r="M154" i="16"/>
  <c r="O154" i="16"/>
  <c r="O148" i="16" s="1"/>
  <c r="Q154" i="16"/>
  <c r="V154" i="16"/>
  <c r="G159" i="16"/>
  <c r="M159" i="16" s="1"/>
  <c r="I159" i="16"/>
  <c r="K159" i="16"/>
  <c r="O159" i="16"/>
  <c r="Q159" i="16"/>
  <c r="V159" i="16"/>
  <c r="I162" i="16"/>
  <c r="Q162" i="16"/>
  <c r="G163" i="16"/>
  <c r="I163" i="16"/>
  <c r="K163" i="16"/>
  <c r="K162" i="16" s="1"/>
  <c r="M163" i="16"/>
  <c r="O163" i="16"/>
  <c r="Q163" i="16"/>
  <c r="V163" i="16"/>
  <c r="V162" i="16" s="1"/>
  <c r="G168" i="16"/>
  <c r="G162" i="16" s="1"/>
  <c r="I168" i="16"/>
  <c r="K168" i="16"/>
  <c r="M168" i="16"/>
  <c r="O168" i="16"/>
  <c r="O162" i="16" s="1"/>
  <c r="Q168" i="16"/>
  <c r="V168" i="16"/>
  <c r="G171" i="16"/>
  <c r="M171" i="16" s="1"/>
  <c r="I171" i="16"/>
  <c r="K171" i="16"/>
  <c r="O171" i="16"/>
  <c r="Q171" i="16"/>
  <c r="V171" i="16"/>
  <c r="AE175" i="16"/>
  <c r="AF175" i="16"/>
  <c r="G52" i="15"/>
  <c r="BA13" i="15"/>
  <c r="G9" i="15"/>
  <c r="M9" i="15" s="1"/>
  <c r="I9" i="15"/>
  <c r="I8" i="15" s="1"/>
  <c r="K9" i="15"/>
  <c r="K8" i="15" s="1"/>
  <c r="O9" i="15"/>
  <c r="Q9" i="15"/>
  <c r="Q8" i="15" s="1"/>
  <c r="V9" i="15"/>
  <c r="V8" i="15" s="1"/>
  <c r="G12" i="15"/>
  <c r="I12" i="15"/>
  <c r="K12" i="15"/>
  <c r="M12" i="15"/>
  <c r="O12" i="15"/>
  <c r="Q12" i="15"/>
  <c r="V12" i="15"/>
  <c r="G16" i="15"/>
  <c r="I16" i="15"/>
  <c r="K16" i="15"/>
  <c r="M16" i="15"/>
  <c r="O16" i="15"/>
  <c r="Q16" i="15"/>
  <c r="V16" i="15"/>
  <c r="G20" i="15"/>
  <c r="M20" i="15" s="1"/>
  <c r="I20" i="15"/>
  <c r="K20" i="15"/>
  <c r="O20" i="15"/>
  <c r="O8" i="15" s="1"/>
  <c r="Q20" i="15"/>
  <c r="V20" i="15"/>
  <c r="G24" i="15"/>
  <c r="M24" i="15" s="1"/>
  <c r="I24" i="15"/>
  <c r="K24" i="15"/>
  <c r="O24" i="15"/>
  <c r="Q24" i="15"/>
  <c r="V24" i="15"/>
  <c r="G29" i="15"/>
  <c r="I29" i="15"/>
  <c r="K29" i="15"/>
  <c r="M29" i="15"/>
  <c r="O29" i="15"/>
  <c r="Q29" i="15"/>
  <c r="V29" i="15"/>
  <c r="G33" i="15"/>
  <c r="I33" i="15"/>
  <c r="K33" i="15"/>
  <c r="M33" i="15"/>
  <c r="O33" i="15"/>
  <c r="Q33" i="15"/>
  <c r="V33" i="15"/>
  <c r="G36" i="15"/>
  <c r="M36" i="15" s="1"/>
  <c r="I36" i="15"/>
  <c r="K36" i="15"/>
  <c r="O36" i="15"/>
  <c r="Q36" i="15"/>
  <c r="V36" i="15"/>
  <c r="G39" i="15"/>
  <c r="M39" i="15" s="1"/>
  <c r="I39" i="15"/>
  <c r="K39" i="15"/>
  <c r="O39" i="15"/>
  <c r="Q39" i="15"/>
  <c r="V39" i="15"/>
  <c r="G42" i="15"/>
  <c r="I42" i="15"/>
  <c r="K42" i="15"/>
  <c r="M42" i="15"/>
  <c r="O42" i="15"/>
  <c r="Q42" i="15"/>
  <c r="V42" i="15"/>
  <c r="G45" i="15"/>
  <c r="I45" i="15"/>
  <c r="K45" i="15"/>
  <c r="M45" i="15"/>
  <c r="O45" i="15"/>
  <c r="Q45" i="15"/>
  <c r="V45" i="15"/>
  <c r="G48" i="15"/>
  <c r="M48" i="15" s="1"/>
  <c r="I48" i="15"/>
  <c r="K48" i="15"/>
  <c r="O48" i="15"/>
  <c r="Q48" i="15"/>
  <c r="V48" i="15"/>
  <c r="AE52" i="15"/>
  <c r="AF52" i="15"/>
  <c r="G53" i="14"/>
  <c r="BA13" i="14"/>
  <c r="G8" i="14"/>
  <c r="G9" i="14"/>
  <c r="M9" i="14" s="1"/>
  <c r="I9" i="14"/>
  <c r="I8" i="14" s="1"/>
  <c r="K9" i="14"/>
  <c r="K8" i="14" s="1"/>
  <c r="O9" i="14"/>
  <c r="Q9" i="14"/>
  <c r="Q8" i="14" s="1"/>
  <c r="V9" i="14"/>
  <c r="V8" i="14" s="1"/>
  <c r="G12" i="14"/>
  <c r="I12" i="14"/>
  <c r="K12" i="14"/>
  <c r="M12" i="14"/>
  <c r="O12" i="14"/>
  <c r="Q12" i="14"/>
  <c r="V12" i="14"/>
  <c r="G16" i="14"/>
  <c r="I16" i="14"/>
  <c r="K16" i="14"/>
  <c r="M16" i="14"/>
  <c r="O16" i="14"/>
  <c r="Q16" i="14"/>
  <c r="V16" i="14"/>
  <c r="G20" i="14"/>
  <c r="M20" i="14" s="1"/>
  <c r="I20" i="14"/>
  <c r="K20" i="14"/>
  <c r="O20" i="14"/>
  <c r="O8" i="14" s="1"/>
  <c r="Q20" i="14"/>
  <c r="V20" i="14"/>
  <c r="G24" i="14"/>
  <c r="M24" i="14" s="1"/>
  <c r="I24" i="14"/>
  <c r="K24" i="14"/>
  <c r="O24" i="14"/>
  <c r="Q24" i="14"/>
  <c r="V24" i="14"/>
  <c r="G30" i="14"/>
  <c r="I30" i="14"/>
  <c r="K30" i="14"/>
  <c r="M30" i="14"/>
  <c r="O30" i="14"/>
  <c r="Q30" i="14"/>
  <c r="V30" i="14"/>
  <c r="G34" i="14"/>
  <c r="I34" i="14"/>
  <c r="K34" i="14"/>
  <c r="M34" i="14"/>
  <c r="O34" i="14"/>
  <c r="Q34" i="14"/>
  <c r="V34" i="14"/>
  <c r="G37" i="14"/>
  <c r="M37" i="14" s="1"/>
  <c r="I37" i="14"/>
  <c r="K37" i="14"/>
  <c r="O37" i="14"/>
  <c r="Q37" i="14"/>
  <c r="V37" i="14"/>
  <c r="G40" i="14"/>
  <c r="M40" i="14" s="1"/>
  <c r="I40" i="14"/>
  <c r="K40" i="14"/>
  <c r="O40" i="14"/>
  <c r="Q40" i="14"/>
  <c r="V40" i="14"/>
  <c r="G43" i="14"/>
  <c r="I43" i="14"/>
  <c r="K43" i="14"/>
  <c r="M43" i="14"/>
  <c r="O43" i="14"/>
  <c r="Q43" i="14"/>
  <c r="V43" i="14"/>
  <c r="G46" i="14"/>
  <c r="I46" i="14"/>
  <c r="K46" i="14"/>
  <c r="M46" i="14"/>
  <c r="O46" i="14"/>
  <c r="Q46" i="14"/>
  <c r="V46" i="14"/>
  <c r="G49" i="14"/>
  <c r="M49" i="14" s="1"/>
  <c r="I49" i="14"/>
  <c r="K49" i="14"/>
  <c r="O49" i="14"/>
  <c r="Q49" i="14"/>
  <c r="V49" i="14"/>
  <c r="AE53" i="14"/>
  <c r="AF53" i="14"/>
  <c r="G806" i="13"/>
  <c r="BA610" i="13"/>
  <c r="BA487" i="13"/>
  <c r="BA439" i="13"/>
  <c r="BA413" i="13"/>
  <c r="BA406" i="13"/>
  <c r="BA401" i="13"/>
  <c r="BA394" i="13"/>
  <c r="BA330" i="13"/>
  <c r="BA324" i="13"/>
  <c r="BA288" i="13"/>
  <c r="BA144" i="13"/>
  <c r="BA135" i="13"/>
  <c r="BA48" i="13"/>
  <c r="G9" i="13"/>
  <c r="M9" i="13" s="1"/>
  <c r="I9" i="13"/>
  <c r="I8" i="13" s="1"/>
  <c r="K9" i="13"/>
  <c r="O9" i="13"/>
  <c r="Q9" i="13"/>
  <c r="Q8" i="13" s="1"/>
  <c r="V9" i="13"/>
  <c r="G13" i="13"/>
  <c r="M13" i="13" s="1"/>
  <c r="I13" i="13"/>
  <c r="K13" i="13"/>
  <c r="K8" i="13" s="1"/>
  <c r="O13" i="13"/>
  <c r="Q13" i="13"/>
  <c r="V13" i="13"/>
  <c r="V8" i="13" s="1"/>
  <c r="G17" i="13"/>
  <c r="I17" i="13"/>
  <c r="K17" i="13"/>
  <c r="M17" i="13"/>
  <c r="O17" i="13"/>
  <c r="Q17" i="13"/>
  <c r="V17" i="13"/>
  <c r="G25" i="13"/>
  <c r="M25" i="13" s="1"/>
  <c r="I25" i="13"/>
  <c r="K25" i="13"/>
  <c r="O25" i="13"/>
  <c r="O8" i="13" s="1"/>
  <c r="Q25" i="13"/>
  <c r="V25" i="13"/>
  <c r="G34" i="13"/>
  <c r="M34" i="13" s="1"/>
  <c r="I34" i="13"/>
  <c r="K34" i="13"/>
  <c r="O34" i="13"/>
  <c r="Q34" i="13"/>
  <c r="V34" i="13"/>
  <c r="G40" i="13"/>
  <c r="M40" i="13" s="1"/>
  <c r="I40" i="13"/>
  <c r="K40" i="13"/>
  <c r="O40" i="13"/>
  <c r="Q40" i="13"/>
  <c r="V40" i="13"/>
  <c r="G44" i="13"/>
  <c r="I44" i="13"/>
  <c r="K44" i="13"/>
  <c r="M44" i="13"/>
  <c r="O44" i="13"/>
  <c r="Q44" i="13"/>
  <c r="V44" i="13"/>
  <c r="G47" i="13"/>
  <c r="M47" i="13" s="1"/>
  <c r="I47" i="13"/>
  <c r="K47" i="13"/>
  <c r="O47" i="13"/>
  <c r="Q47" i="13"/>
  <c r="V47" i="13"/>
  <c r="G52" i="13"/>
  <c r="M52" i="13" s="1"/>
  <c r="I52" i="13"/>
  <c r="K52" i="13"/>
  <c r="O52" i="13"/>
  <c r="Q52" i="13"/>
  <c r="V52" i="13"/>
  <c r="G64" i="13"/>
  <c r="M64" i="13" s="1"/>
  <c r="I64" i="13"/>
  <c r="K64" i="13"/>
  <c r="O64" i="13"/>
  <c r="Q64" i="13"/>
  <c r="V64" i="13"/>
  <c r="G67" i="13"/>
  <c r="I67" i="13"/>
  <c r="K67" i="13"/>
  <c r="M67" i="13"/>
  <c r="O67" i="13"/>
  <c r="Q67" i="13"/>
  <c r="V67" i="13"/>
  <c r="G70" i="13"/>
  <c r="O70" i="13"/>
  <c r="G71" i="13"/>
  <c r="M71" i="13" s="1"/>
  <c r="I71" i="13"/>
  <c r="I70" i="13" s="1"/>
  <c r="K71" i="13"/>
  <c r="O71" i="13"/>
  <c r="Q71" i="13"/>
  <c r="Q70" i="13" s="1"/>
  <c r="V71" i="13"/>
  <c r="G76" i="13"/>
  <c r="M76" i="13" s="1"/>
  <c r="I76" i="13"/>
  <c r="K76" i="13"/>
  <c r="K70" i="13" s="1"/>
  <c r="O76" i="13"/>
  <c r="Q76" i="13"/>
  <c r="V76" i="13"/>
  <c r="V70" i="13" s="1"/>
  <c r="G80" i="13"/>
  <c r="M80" i="13" s="1"/>
  <c r="I80" i="13"/>
  <c r="I79" i="13" s="1"/>
  <c r="K80" i="13"/>
  <c r="O80" i="13"/>
  <c r="O79" i="13" s="1"/>
  <c r="Q80" i="13"/>
  <c r="Q79" i="13" s="1"/>
  <c r="V80" i="13"/>
  <c r="G84" i="13"/>
  <c r="M84" i="13" s="1"/>
  <c r="I84" i="13"/>
  <c r="K84" i="13"/>
  <c r="O84" i="13"/>
  <c r="Q84" i="13"/>
  <c r="V84" i="13"/>
  <c r="G87" i="13"/>
  <c r="I87" i="13"/>
  <c r="K87" i="13"/>
  <c r="K79" i="13" s="1"/>
  <c r="M87" i="13"/>
  <c r="O87" i="13"/>
  <c r="Q87" i="13"/>
  <c r="V87" i="13"/>
  <c r="V79" i="13" s="1"/>
  <c r="G92" i="13"/>
  <c r="I92" i="13"/>
  <c r="K92" i="13"/>
  <c r="M92" i="13"/>
  <c r="O92" i="13"/>
  <c r="Q92" i="13"/>
  <c r="V92" i="13"/>
  <c r="G98" i="13"/>
  <c r="M98" i="13" s="1"/>
  <c r="I98" i="13"/>
  <c r="K98" i="13"/>
  <c r="O98" i="13"/>
  <c r="Q98" i="13"/>
  <c r="V98" i="13"/>
  <c r="G104" i="13"/>
  <c r="M104" i="13" s="1"/>
  <c r="I104" i="13"/>
  <c r="K104" i="13"/>
  <c r="O104" i="13"/>
  <c r="Q104" i="13"/>
  <c r="V104" i="13"/>
  <c r="G109" i="13"/>
  <c r="I109" i="13"/>
  <c r="K109" i="13"/>
  <c r="M109" i="13"/>
  <c r="O109" i="13"/>
  <c r="Q109" i="13"/>
  <c r="V109" i="13"/>
  <c r="G114" i="13"/>
  <c r="I114" i="13"/>
  <c r="K114" i="13"/>
  <c r="M114" i="13"/>
  <c r="O114" i="13"/>
  <c r="Q114" i="13"/>
  <c r="V114" i="13"/>
  <c r="G119" i="13"/>
  <c r="M119" i="13" s="1"/>
  <c r="I119" i="13"/>
  <c r="K119" i="13"/>
  <c r="O119" i="13"/>
  <c r="Q119" i="13"/>
  <c r="V119" i="13"/>
  <c r="G123" i="13"/>
  <c r="M123" i="13" s="1"/>
  <c r="I123" i="13"/>
  <c r="K123" i="13"/>
  <c r="O123" i="13"/>
  <c r="Q123" i="13"/>
  <c r="V123" i="13"/>
  <c r="G129" i="13"/>
  <c r="I129" i="13"/>
  <c r="K129" i="13"/>
  <c r="M129" i="13"/>
  <c r="O129" i="13"/>
  <c r="Q129" i="13"/>
  <c r="V129" i="13"/>
  <c r="G134" i="13"/>
  <c r="I134" i="13"/>
  <c r="K134" i="13"/>
  <c r="M134" i="13"/>
  <c r="O134" i="13"/>
  <c r="Q134" i="13"/>
  <c r="V134" i="13"/>
  <c r="G143" i="13"/>
  <c r="M143" i="13" s="1"/>
  <c r="I143" i="13"/>
  <c r="K143" i="13"/>
  <c r="O143" i="13"/>
  <c r="Q143" i="13"/>
  <c r="V143" i="13"/>
  <c r="G152" i="13"/>
  <c r="M152" i="13" s="1"/>
  <c r="I152" i="13"/>
  <c r="K152" i="13"/>
  <c r="O152" i="13"/>
  <c r="Q152" i="13"/>
  <c r="V152" i="13"/>
  <c r="G155" i="13"/>
  <c r="I155" i="13"/>
  <c r="K155" i="13"/>
  <c r="M155" i="13"/>
  <c r="O155" i="13"/>
  <c r="Q155" i="13"/>
  <c r="V155" i="13"/>
  <c r="G162" i="13"/>
  <c r="I162" i="13"/>
  <c r="K162" i="13"/>
  <c r="M162" i="13"/>
  <c r="O162" i="13"/>
  <c r="Q162" i="13"/>
  <c r="V162" i="13"/>
  <c r="G166" i="13"/>
  <c r="M166" i="13" s="1"/>
  <c r="I166" i="13"/>
  <c r="K166" i="13"/>
  <c r="O166" i="13"/>
  <c r="Q166" i="13"/>
  <c r="V166" i="13"/>
  <c r="G170" i="13"/>
  <c r="M170" i="13" s="1"/>
  <c r="I170" i="13"/>
  <c r="K170" i="13"/>
  <c r="O170" i="13"/>
  <c r="Q170" i="13"/>
  <c r="V170" i="13"/>
  <c r="G174" i="13"/>
  <c r="G173" i="13" s="1"/>
  <c r="I174" i="13"/>
  <c r="K174" i="13"/>
  <c r="M174" i="13"/>
  <c r="O174" i="13"/>
  <c r="O173" i="13" s="1"/>
  <c r="Q174" i="13"/>
  <c r="V174" i="13"/>
  <c r="G178" i="13"/>
  <c r="M178" i="13" s="1"/>
  <c r="I178" i="13"/>
  <c r="K178" i="13"/>
  <c r="O178" i="13"/>
  <c r="Q178" i="13"/>
  <c r="V178" i="13"/>
  <c r="G182" i="13"/>
  <c r="M182" i="13" s="1"/>
  <c r="I182" i="13"/>
  <c r="I173" i="13" s="1"/>
  <c r="K182" i="13"/>
  <c r="O182" i="13"/>
  <c r="Q182" i="13"/>
  <c r="Q173" i="13" s="1"/>
  <c r="V182" i="13"/>
  <c r="G189" i="13"/>
  <c r="I189" i="13"/>
  <c r="K189" i="13"/>
  <c r="K173" i="13" s="1"/>
  <c r="M189" i="13"/>
  <c r="O189" i="13"/>
  <c r="Q189" i="13"/>
  <c r="V189" i="13"/>
  <c r="V173" i="13" s="1"/>
  <c r="G194" i="13"/>
  <c r="I194" i="13"/>
  <c r="K194" i="13"/>
  <c r="M194" i="13"/>
  <c r="O194" i="13"/>
  <c r="Q194" i="13"/>
  <c r="V194" i="13"/>
  <c r="G198" i="13"/>
  <c r="M198" i="13" s="1"/>
  <c r="I198" i="13"/>
  <c r="K198" i="13"/>
  <c r="O198" i="13"/>
  <c r="Q198" i="13"/>
  <c r="V198" i="13"/>
  <c r="G201" i="13"/>
  <c r="M201" i="13" s="1"/>
  <c r="I201" i="13"/>
  <c r="K201" i="13"/>
  <c r="O201" i="13"/>
  <c r="Q201" i="13"/>
  <c r="V201" i="13"/>
  <c r="G205" i="13"/>
  <c r="I205" i="13"/>
  <c r="K205" i="13"/>
  <c r="M205" i="13"/>
  <c r="O205" i="13"/>
  <c r="Q205" i="13"/>
  <c r="V205" i="13"/>
  <c r="G210" i="13"/>
  <c r="I210" i="13"/>
  <c r="K210" i="13"/>
  <c r="M210" i="13"/>
  <c r="O210" i="13"/>
  <c r="Q210" i="13"/>
  <c r="V210" i="13"/>
  <c r="G212" i="13"/>
  <c r="M212" i="13" s="1"/>
  <c r="I212" i="13"/>
  <c r="K212" i="13"/>
  <c r="O212" i="13"/>
  <c r="Q212" i="13"/>
  <c r="V212" i="13"/>
  <c r="G215" i="13"/>
  <c r="M215" i="13" s="1"/>
  <c r="I215" i="13"/>
  <c r="K215" i="13"/>
  <c r="O215" i="13"/>
  <c r="Q215" i="13"/>
  <c r="V215" i="13"/>
  <c r="I218" i="13"/>
  <c r="K218" i="13"/>
  <c r="Q218" i="13"/>
  <c r="V218" i="13"/>
  <c r="G219" i="13"/>
  <c r="G218" i="13" s="1"/>
  <c r="I219" i="13"/>
  <c r="K219" i="13"/>
  <c r="M219" i="13"/>
  <c r="O219" i="13"/>
  <c r="O218" i="13" s="1"/>
  <c r="Q219" i="13"/>
  <c r="V219" i="13"/>
  <c r="G222" i="13"/>
  <c r="M222" i="13" s="1"/>
  <c r="I222" i="13"/>
  <c r="K222" i="13"/>
  <c r="O222" i="13"/>
  <c r="Q222" i="13"/>
  <c r="V222" i="13"/>
  <c r="G227" i="13"/>
  <c r="I227" i="13"/>
  <c r="O227" i="13"/>
  <c r="Q227" i="13"/>
  <c r="G228" i="13"/>
  <c r="I228" i="13"/>
  <c r="K228" i="13"/>
  <c r="K227" i="13" s="1"/>
  <c r="M228" i="13"/>
  <c r="M227" i="13" s="1"/>
  <c r="O228" i="13"/>
  <c r="Q228" i="13"/>
  <c r="V228" i="13"/>
  <c r="V227" i="13" s="1"/>
  <c r="G234" i="13"/>
  <c r="I234" i="13"/>
  <c r="K234" i="13"/>
  <c r="M234" i="13"/>
  <c r="O234" i="13"/>
  <c r="Q234" i="13"/>
  <c r="V234" i="13"/>
  <c r="G257" i="13"/>
  <c r="M257" i="13" s="1"/>
  <c r="I257" i="13"/>
  <c r="I256" i="13" s="1"/>
  <c r="K257" i="13"/>
  <c r="K256" i="13" s="1"/>
  <c r="O257" i="13"/>
  <c r="Q257" i="13"/>
  <c r="Q256" i="13" s="1"/>
  <c r="V257" i="13"/>
  <c r="V256" i="13" s="1"/>
  <c r="G262" i="13"/>
  <c r="I262" i="13"/>
  <c r="K262" i="13"/>
  <c r="M262" i="13"/>
  <c r="O262" i="13"/>
  <c r="Q262" i="13"/>
  <c r="V262" i="13"/>
  <c r="G273" i="13"/>
  <c r="I273" i="13"/>
  <c r="K273" i="13"/>
  <c r="M273" i="13"/>
  <c r="O273" i="13"/>
  <c r="Q273" i="13"/>
  <c r="V273" i="13"/>
  <c r="G277" i="13"/>
  <c r="M277" i="13" s="1"/>
  <c r="I277" i="13"/>
  <c r="K277" i="13"/>
  <c r="O277" i="13"/>
  <c r="O256" i="13" s="1"/>
  <c r="Q277" i="13"/>
  <c r="V277" i="13"/>
  <c r="G287" i="13"/>
  <c r="M287" i="13" s="1"/>
  <c r="I287" i="13"/>
  <c r="K287" i="13"/>
  <c r="O287" i="13"/>
  <c r="Q287" i="13"/>
  <c r="V287" i="13"/>
  <c r="G298" i="13"/>
  <c r="I298" i="13"/>
  <c r="K298" i="13"/>
  <c r="M298" i="13"/>
  <c r="O298" i="13"/>
  <c r="Q298" i="13"/>
  <c r="V298" i="13"/>
  <c r="G308" i="13"/>
  <c r="I308" i="13"/>
  <c r="K308" i="13"/>
  <c r="M308" i="13"/>
  <c r="O308" i="13"/>
  <c r="Q308" i="13"/>
  <c r="V308" i="13"/>
  <c r="G323" i="13"/>
  <c r="M323" i="13" s="1"/>
  <c r="I323" i="13"/>
  <c r="K323" i="13"/>
  <c r="K322" i="13" s="1"/>
  <c r="O323" i="13"/>
  <c r="Q323" i="13"/>
  <c r="V323" i="13"/>
  <c r="G329" i="13"/>
  <c r="I329" i="13"/>
  <c r="K329" i="13"/>
  <c r="M329" i="13"/>
  <c r="O329" i="13"/>
  <c r="Q329" i="13"/>
  <c r="V329" i="13"/>
  <c r="G335" i="13"/>
  <c r="I335" i="13"/>
  <c r="K335" i="13"/>
  <c r="O335" i="13"/>
  <c r="Q335" i="13"/>
  <c r="V335" i="13"/>
  <c r="G343" i="13"/>
  <c r="M343" i="13" s="1"/>
  <c r="I343" i="13"/>
  <c r="K343" i="13"/>
  <c r="O343" i="13"/>
  <c r="Q343" i="13"/>
  <c r="Q322" i="13" s="1"/>
  <c r="V343" i="13"/>
  <c r="G346" i="13"/>
  <c r="M346" i="13" s="1"/>
  <c r="I346" i="13"/>
  <c r="K346" i="13"/>
  <c r="O346" i="13"/>
  <c r="Q346" i="13"/>
  <c r="V346" i="13"/>
  <c r="G348" i="13"/>
  <c r="I348" i="13"/>
  <c r="K348" i="13"/>
  <c r="M348" i="13"/>
  <c r="O348" i="13"/>
  <c r="Q348" i="13"/>
  <c r="V348" i="13"/>
  <c r="G352" i="13"/>
  <c r="M352" i="13" s="1"/>
  <c r="I352" i="13"/>
  <c r="K352" i="13"/>
  <c r="O352" i="13"/>
  <c r="Q352" i="13"/>
  <c r="V352" i="13"/>
  <c r="G358" i="13"/>
  <c r="M358" i="13" s="1"/>
  <c r="I358" i="13"/>
  <c r="K358" i="13"/>
  <c r="O358" i="13"/>
  <c r="Q358" i="13"/>
  <c r="V358" i="13"/>
  <c r="G362" i="13"/>
  <c r="M362" i="13" s="1"/>
  <c r="I362" i="13"/>
  <c r="K362" i="13"/>
  <c r="O362" i="13"/>
  <c r="Q362" i="13"/>
  <c r="V362" i="13"/>
  <c r="I370" i="13"/>
  <c r="K370" i="13"/>
  <c r="Q370" i="13"/>
  <c r="V370" i="13"/>
  <c r="G371" i="13"/>
  <c r="I371" i="13"/>
  <c r="K371" i="13"/>
  <c r="O371" i="13"/>
  <c r="O370" i="13" s="1"/>
  <c r="Q371" i="13"/>
  <c r="V371" i="13"/>
  <c r="I376" i="13"/>
  <c r="G377" i="13"/>
  <c r="M377" i="13" s="1"/>
  <c r="I377" i="13"/>
  <c r="K377" i="13"/>
  <c r="K376" i="13" s="1"/>
  <c r="O377" i="13"/>
  <c r="Q377" i="13"/>
  <c r="V377" i="13"/>
  <c r="V376" i="13" s="1"/>
  <c r="G380" i="13"/>
  <c r="I380" i="13"/>
  <c r="K380" i="13"/>
  <c r="M380" i="13"/>
  <c r="O380" i="13"/>
  <c r="Q380" i="13"/>
  <c r="V380" i="13"/>
  <c r="G384" i="13"/>
  <c r="I384" i="13"/>
  <c r="K384" i="13"/>
  <c r="O384" i="13"/>
  <c r="O376" i="13" s="1"/>
  <c r="Q384" i="13"/>
  <c r="V384" i="13"/>
  <c r="G388" i="13"/>
  <c r="M388" i="13" s="1"/>
  <c r="I388" i="13"/>
  <c r="K388" i="13"/>
  <c r="O388" i="13"/>
  <c r="Q388" i="13"/>
  <c r="Q376" i="13" s="1"/>
  <c r="V388" i="13"/>
  <c r="G390" i="13"/>
  <c r="M390" i="13" s="1"/>
  <c r="I390" i="13"/>
  <c r="K390" i="13"/>
  <c r="O390" i="13"/>
  <c r="Q390" i="13"/>
  <c r="V390" i="13"/>
  <c r="G393" i="13"/>
  <c r="I393" i="13"/>
  <c r="K393" i="13"/>
  <c r="O393" i="13"/>
  <c r="Q393" i="13"/>
  <c r="V393" i="13"/>
  <c r="G400" i="13"/>
  <c r="M400" i="13" s="1"/>
  <c r="I400" i="13"/>
  <c r="K400" i="13"/>
  <c r="O400" i="13"/>
  <c r="Q400" i="13"/>
  <c r="V400" i="13"/>
  <c r="G405" i="13"/>
  <c r="M405" i="13" s="1"/>
  <c r="I405" i="13"/>
  <c r="K405" i="13"/>
  <c r="O405" i="13"/>
  <c r="Q405" i="13"/>
  <c r="V405" i="13"/>
  <c r="V392" i="13" s="1"/>
  <c r="G412" i="13"/>
  <c r="I412" i="13"/>
  <c r="K412" i="13"/>
  <c r="M412" i="13"/>
  <c r="O412" i="13"/>
  <c r="Q412" i="13"/>
  <c r="V412" i="13"/>
  <c r="G417" i="13"/>
  <c r="M417" i="13" s="1"/>
  <c r="I417" i="13"/>
  <c r="K417" i="13"/>
  <c r="O417" i="13"/>
  <c r="Q417" i="13"/>
  <c r="V417" i="13"/>
  <c r="G422" i="13"/>
  <c r="M422" i="13" s="1"/>
  <c r="I422" i="13"/>
  <c r="K422" i="13"/>
  <c r="O422" i="13"/>
  <c r="Q422" i="13"/>
  <c r="V422" i="13"/>
  <c r="G426" i="13"/>
  <c r="M426" i="13" s="1"/>
  <c r="I426" i="13"/>
  <c r="K426" i="13"/>
  <c r="O426" i="13"/>
  <c r="Q426" i="13"/>
  <c r="V426" i="13"/>
  <c r="G432" i="13"/>
  <c r="I432" i="13"/>
  <c r="K432" i="13"/>
  <c r="M432" i="13"/>
  <c r="O432" i="13"/>
  <c r="Q432" i="13"/>
  <c r="V432" i="13"/>
  <c r="G435" i="13"/>
  <c r="M435" i="13" s="1"/>
  <c r="I435" i="13"/>
  <c r="K435" i="13"/>
  <c r="O435" i="13"/>
  <c r="Q435" i="13"/>
  <c r="V435" i="13"/>
  <c r="G438" i="13"/>
  <c r="M438" i="13" s="1"/>
  <c r="I438" i="13"/>
  <c r="K438" i="13"/>
  <c r="O438" i="13"/>
  <c r="Q438" i="13"/>
  <c r="V438" i="13"/>
  <c r="G442" i="13"/>
  <c r="M442" i="13" s="1"/>
  <c r="I442" i="13"/>
  <c r="K442" i="13"/>
  <c r="O442" i="13"/>
  <c r="Q442" i="13"/>
  <c r="V442" i="13"/>
  <c r="G445" i="13"/>
  <c r="I445" i="13"/>
  <c r="K445" i="13"/>
  <c r="M445" i="13"/>
  <c r="O445" i="13"/>
  <c r="Q445" i="13"/>
  <c r="V445" i="13"/>
  <c r="G448" i="13"/>
  <c r="M448" i="13" s="1"/>
  <c r="I448" i="13"/>
  <c r="K448" i="13"/>
  <c r="O448" i="13"/>
  <c r="Q448" i="13"/>
  <c r="V448" i="13"/>
  <c r="G452" i="13"/>
  <c r="M452" i="13" s="1"/>
  <c r="I452" i="13"/>
  <c r="K452" i="13"/>
  <c r="O452" i="13"/>
  <c r="Q452" i="13"/>
  <c r="V452" i="13"/>
  <c r="G455" i="13"/>
  <c r="M455" i="13" s="1"/>
  <c r="I455" i="13"/>
  <c r="K455" i="13"/>
  <c r="O455" i="13"/>
  <c r="Q455" i="13"/>
  <c r="V455" i="13"/>
  <c r="G458" i="13"/>
  <c r="I458" i="13"/>
  <c r="K458" i="13"/>
  <c r="M458" i="13"/>
  <c r="O458" i="13"/>
  <c r="Q458" i="13"/>
  <c r="V458" i="13"/>
  <c r="G461" i="13"/>
  <c r="M461" i="13" s="1"/>
  <c r="I461" i="13"/>
  <c r="K461" i="13"/>
  <c r="O461" i="13"/>
  <c r="Q461" i="13"/>
  <c r="V461" i="13"/>
  <c r="G464" i="13"/>
  <c r="M464" i="13" s="1"/>
  <c r="I464" i="13"/>
  <c r="K464" i="13"/>
  <c r="O464" i="13"/>
  <c r="Q464" i="13"/>
  <c r="V464" i="13"/>
  <c r="G476" i="13"/>
  <c r="I476" i="13"/>
  <c r="K476" i="13"/>
  <c r="O476" i="13"/>
  <c r="Q476" i="13"/>
  <c r="V476" i="13"/>
  <c r="G477" i="13"/>
  <c r="I477" i="13"/>
  <c r="K477" i="13"/>
  <c r="M477" i="13"/>
  <c r="M476" i="13" s="1"/>
  <c r="O477" i="13"/>
  <c r="Q477" i="13"/>
  <c r="V477" i="13"/>
  <c r="G480" i="13"/>
  <c r="O480" i="13"/>
  <c r="G481" i="13"/>
  <c r="M481" i="13" s="1"/>
  <c r="I481" i="13"/>
  <c r="I480" i="13" s="1"/>
  <c r="K481" i="13"/>
  <c r="O481" i="13"/>
  <c r="Q481" i="13"/>
  <c r="Q480" i="13" s="1"/>
  <c r="V481" i="13"/>
  <c r="G486" i="13"/>
  <c r="M486" i="13" s="1"/>
  <c r="I486" i="13"/>
  <c r="K486" i="13"/>
  <c r="K480" i="13" s="1"/>
  <c r="O486" i="13"/>
  <c r="Q486" i="13"/>
  <c r="V486" i="13"/>
  <c r="V480" i="13" s="1"/>
  <c r="G490" i="13"/>
  <c r="I490" i="13"/>
  <c r="K490" i="13"/>
  <c r="M490" i="13"/>
  <c r="O490" i="13"/>
  <c r="Q490" i="13"/>
  <c r="V490" i="13"/>
  <c r="G493" i="13"/>
  <c r="G494" i="13"/>
  <c r="M494" i="13" s="1"/>
  <c r="I494" i="13"/>
  <c r="I493" i="13" s="1"/>
  <c r="K494" i="13"/>
  <c r="O494" i="13"/>
  <c r="Q494" i="13"/>
  <c r="V494" i="13"/>
  <c r="G498" i="13"/>
  <c r="M498" i="13" s="1"/>
  <c r="I498" i="13"/>
  <c r="K498" i="13"/>
  <c r="O498" i="13"/>
  <c r="Q498" i="13"/>
  <c r="V498" i="13"/>
  <c r="G503" i="13"/>
  <c r="I503" i="13"/>
  <c r="K503" i="13"/>
  <c r="M503" i="13"/>
  <c r="O503" i="13"/>
  <c r="Q503" i="13"/>
  <c r="V503" i="13"/>
  <c r="G508" i="13"/>
  <c r="M508" i="13" s="1"/>
  <c r="I508" i="13"/>
  <c r="K508" i="13"/>
  <c r="O508" i="13"/>
  <c r="O493" i="13" s="1"/>
  <c r="Q508" i="13"/>
  <c r="V508" i="13"/>
  <c r="G514" i="13"/>
  <c r="M514" i="13" s="1"/>
  <c r="I514" i="13"/>
  <c r="K514" i="13"/>
  <c r="O514" i="13"/>
  <c r="Q514" i="13"/>
  <c r="V514" i="13"/>
  <c r="G518" i="13"/>
  <c r="M518" i="13" s="1"/>
  <c r="I518" i="13"/>
  <c r="K518" i="13"/>
  <c r="O518" i="13"/>
  <c r="Q518" i="13"/>
  <c r="V518" i="13"/>
  <c r="G522" i="13"/>
  <c r="I522" i="13"/>
  <c r="K522" i="13"/>
  <c r="O522" i="13"/>
  <c r="O521" i="13" s="1"/>
  <c r="Q522" i="13"/>
  <c r="V522" i="13"/>
  <c r="G527" i="13"/>
  <c r="M527" i="13" s="1"/>
  <c r="I527" i="13"/>
  <c r="I521" i="13" s="1"/>
  <c r="K527" i="13"/>
  <c r="O527" i="13"/>
  <c r="Q527" i="13"/>
  <c r="Q521" i="13" s="1"/>
  <c r="V527" i="13"/>
  <c r="G530" i="13"/>
  <c r="M530" i="13" s="1"/>
  <c r="I530" i="13"/>
  <c r="K530" i="13"/>
  <c r="K521" i="13" s="1"/>
  <c r="O530" i="13"/>
  <c r="Q530" i="13"/>
  <c r="V530" i="13"/>
  <c r="V521" i="13" s="1"/>
  <c r="G534" i="13"/>
  <c r="I534" i="13"/>
  <c r="K534" i="13"/>
  <c r="O534" i="13"/>
  <c r="O533" i="13" s="1"/>
  <c r="Q534" i="13"/>
  <c r="V534" i="13"/>
  <c r="G538" i="13"/>
  <c r="M538" i="13" s="1"/>
  <c r="I538" i="13"/>
  <c r="I533" i="13" s="1"/>
  <c r="K538" i="13"/>
  <c r="O538" i="13"/>
  <c r="Q538" i="13"/>
  <c r="Q533" i="13" s="1"/>
  <c r="V538" i="13"/>
  <c r="G541" i="13"/>
  <c r="M541" i="13" s="1"/>
  <c r="I541" i="13"/>
  <c r="K541" i="13"/>
  <c r="K533" i="13" s="1"/>
  <c r="O541" i="13"/>
  <c r="Q541" i="13"/>
  <c r="V541" i="13"/>
  <c r="V533" i="13" s="1"/>
  <c r="G545" i="13"/>
  <c r="I545" i="13"/>
  <c r="K545" i="13"/>
  <c r="O545" i="13"/>
  <c r="Q545" i="13"/>
  <c r="V545" i="13"/>
  <c r="G548" i="13"/>
  <c r="M548" i="13" s="1"/>
  <c r="I548" i="13"/>
  <c r="K548" i="13"/>
  <c r="O548" i="13"/>
  <c r="Q548" i="13"/>
  <c r="V548" i="13"/>
  <c r="G552" i="13"/>
  <c r="M552" i="13" s="1"/>
  <c r="I552" i="13"/>
  <c r="K552" i="13"/>
  <c r="O552" i="13"/>
  <c r="Q552" i="13"/>
  <c r="V552" i="13"/>
  <c r="V544" i="13" s="1"/>
  <c r="G557" i="13"/>
  <c r="I557" i="13"/>
  <c r="K557" i="13"/>
  <c r="M557" i="13"/>
  <c r="O557" i="13"/>
  <c r="Q557" i="13"/>
  <c r="V557" i="13"/>
  <c r="G562" i="13"/>
  <c r="M562" i="13" s="1"/>
  <c r="I562" i="13"/>
  <c r="K562" i="13"/>
  <c r="O562" i="13"/>
  <c r="Q562" i="13"/>
  <c r="V562" i="13"/>
  <c r="G565" i="13"/>
  <c r="M565" i="13" s="1"/>
  <c r="I565" i="13"/>
  <c r="K565" i="13"/>
  <c r="O565" i="13"/>
  <c r="Q565" i="13"/>
  <c r="V565" i="13"/>
  <c r="G569" i="13"/>
  <c r="M569" i="13" s="1"/>
  <c r="I569" i="13"/>
  <c r="K569" i="13"/>
  <c r="O569" i="13"/>
  <c r="Q569" i="13"/>
  <c r="V569" i="13"/>
  <c r="G572" i="13"/>
  <c r="I572" i="13"/>
  <c r="K572" i="13"/>
  <c r="M572" i="13"/>
  <c r="O572" i="13"/>
  <c r="Q572" i="13"/>
  <c r="V572" i="13"/>
  <c r="G576" i="13"/>
  <c r="G575" i="13" s="1"/>
  <c r="I576" i="13"/>
  <c r="K576" i="13"/>
  <c r="O576" i="13"/>
  <c r="O575" i="13" s="1"/>
  <c r="Q576" i="13"/>
  <c r="V576" i="13"/>
  <c r="G579" i="13"/>
  <c r="M579" i="13" s="1"/>
  <c r="I579" i="13"/>
  <c r="K579" i="13"/>
  <c r="O579" i="13"/>
  <c r="Q579" i="13"/>
  <c r="V579" i="13"/>
  <c r="V575" i="13" s="1"/>
  <c r="G583" i="13"/>
  <c r="I583" i="13"/>
  <c r="K583" i="13"/>
  <c r="M583" i="13"/>
  <c r="O583" i="13"/>
  <c r="Q583" i="13"/>
  <c r="V583" i="13"/>
  <c r="G586" i="13"/>
  <c r="M586" i="13" s="1"/>
  <c r="I586" i="13"/>
  <c r="K586" i="13"/>
  <c r="O586" i="13"/>
  <c r="Q586" i="13"/>
  <c r="V586" i="13"/>
  <c r="G588" i="13"/>
  <c r="M588" i="13" s="1"/>
  <c r="I588" i="13"/>
  <c r="K588" i="13"/>
  <c r="O588" i="13"/>
  <c r="Q588" i="13"/>
  <c r="V588" i="13"/>
  <c r="G591" i="13"/>
  <c r="M591" i="13" s="1"/>
  <c r="I591" i="13"/>
  <c r="K591" i="13"/>
  <c r="K575" i="13" s="1"/>
  <c r="O591" i="13"/>
  <c r="Q591" i="13"/>
  <c r="V591" i="13"/>
  <c r="G593" i="13"/>
  <c r="I593" i="13"/>
  <c r="K593" i="13"/>
  <c r="M593" i="13"/>
  <c r="O593" i="13"/>
  <c r="Q593" i="13"/>
  <c r="V593" i="13"/>
  <c r="G596" i="13"/>
  <c r="M596" i="13" s="1"/>
  <c r="I596" i="13"/>
  <c r="K596" i="13"/>
  <c r="O596" i="13"/>
  <c r="Q596" i="13"/>
  <c r="V596" i="13"/>
  <c r="G600" i="13"/>
  <c r="M600" i="13" s="1"/>
  <c r="I600" i="13"/>
  <c r="I599" i="13" s="1"/>
  <c r="K600" i="13"/>
  <c r="O600" i="13"/>
  <c r="Q600" i="13"/>
  <c r="Q599" i="13" s="1"/>
  <c r="V600" i="13"/>
  <c r="G609" i="13"/>
  <c r="I609" i="13"/>
  <c r="K609" i="13"/>
  <c r="M609" i="13"/>
  <c r="O609" i="13"/>
  <c r="Q609" i="13"/>
  <c r="V609" i="13"/>
  <c r="G613" i="13"/>
  <c r="M613" i="13" s="1"/>
  <c r="I613" i="13"/>
  <c r="K613" i="13"/>
  <c r="O613" i="13"/>
  <c r="O599" i="13" s="1"/>
  <c r="Q613" i="13"/>
  <c r="V613" i="13"/>
  <c r="G621" i="13"/>
  <c r="M621" i="13" s="1"/>
  <c r="I621" i="13"/>
  <c r="K621" i="13"/>
  <c r="O621" i="13"/>
  <c r="Q621" i="13"/>
  <c r="V621" i="13"/>
  <c r="G627" i="13"/>
  <c r="M627" i="13" s="1"/>
  <c r="I627" i="13"/>
  <c r="K627" i="13"/>
  <c r="O627" i="13"/>
  <c r="Q627" i="13"/>
  <c r="V627" i="13"/>
  <c r="G635" i="13"/>
  <c r="I635" i="13"/>
  <c r="K635" i="13"/>
  <c r="M635" i="13"/>
  <c r="O635" i="13"/>
  <c r="Q635" i="13"/>
  <c r="V635" i="13"/>
  <c r="G638" i="13"/>
  <c r="M638" i="13" s="1"/>
  <c r="I638" i="13"/>
  <c r="K638" i="13"/>
  <c r="O638" i="13"/>
  <c r="Q638" i="13"/>
  <c r="V638" i="13"/>
  <c r="G641" i="13"/>
  <c r="I641" i="13"/>
  <c r="K641" i="13"/>
  <c r="M641" i="13"/>
  <c r="O641" i="13"/>
  <c r="Q641" i="13"/>
  <c r="V641" i="13"/>
  <c r="G644" i="13"/>
  <c r="M644" i="13" s="1"/>
  <c r="I644" i="13"/>
  <c r="K644" i="13"/>
  <c r="O644" i="13"/>
  <c r="Q644" i="13"/>
  <c r="V644" i="13"/>
  <c r="G647" i="13"/>
  <c r="I647" i="13"/>
  <c r="K647" i="13"/>
  <c r="M647" i="13"/>
  <c r="O647" i="13"/>
  <c r="Q647" i="13"/>
  <c r="V647" i="13"/>
  <c r="G650" i="13"/>
  <c r="I650" i="13"/>
  <c r="K650" i="13"/>
  <c r="M650" i="13"/>
  <c r="O650" i="13"/>
  <c r="Q650" i="13"/>
  <c r="V650" i="13"/>
  <c r="G653" i="13"/>
  <c r="I653" i="13"/>
  <c r="K653" i="13"/>
  <c r="M653" i="13"/>
  <c r="O653" i="13"/>
  <c r="Q653" i="13"/>
  <c r="V653" i="13"/>
  <c r="G656" i="13"/>
  <c r="M656" i="13" s="1"/>
  <c r="I656" i="13"/>
  <c r="K656" i="13"/>
  <c r="O656" i="13"/>
  <c r="Q656" i="13"/>
  <c r="V656" i="13"/>
  <c r="G659" i="13"/>
  <c r="I659" i="13"/>
  <c r="K659" i="13"/>
  <c r="M659" i="13"/>
  <c r="O659" i="13"/>
  <c r="Q659" i="13"/>
  <c r="V659" i="13"/>
  <c r="G662" i="13"/>
  <c r="I662" i="13"/>
  <c r="K662" i="13"/>
  <c r="M662" i="13"/>
  <c r="O662" i="13"/>
  <c r="Q662" i="13"/>
  <c r="V662" i="13"/>
  <c r="G665" i="13"/>
  <c r="M665" i="13" s="1"/>
  <c r="I665" i="13"/>
  <c r="K665" i="13"/>
  <c r="O665" i="13"/>
  <c r="Q665" i="13"/>
  <c r="V665" i="13"/>
  <c r="G668" i="13"/>
  <c r="M668" i="13" s="1"/>
  <c r="I668" i="13"/>
  <c r="K668" i="13"/>
  <c r="O668" i="13"/>
  <c r="Q668" i="13"/>
  <c r="V668" i="13"/>
  <c r="G671" i="13"/>
  <c r="I671" i="13"/>
  <c r="K671" i="13"/>
  <c r="M671" i="13"/>
  <c r="O671" i="13"/>
  <c r="Q671" i="13"/>
  <c r="V671" i="13"/>
  <c r="G674" i="13"/>
  <c r="M674" i="13" s="1"/>
  <c r="I674" i="13"/>
  <c r="K674" i="13"/>
  <c r="O674" i="13"/>
  <c r="Q674" i="13"/>
  <c r="V674" i="13"/>
  <c r="G677" i="13"/>
  <c r="M677" i="13" s="1"/>
  <c r="I677" i="13"/>
  <c r="K677" i="13"/>
  <c r="O677" i="13"/>
  <c r="Q677" i="13"/>
  <c r="V677" i="13"/>
  <c r="G680" i="13"/>
  <c r="M680" i="13" s="1"/>
  <c r="I680" i="13"/>
  <c r="K680" i="13"/>
  <c r="O680" i="13"/>
  <c r="Q680" i="13"/>
  <c r="V680" i="13"/>
  <c r="G684" i="13"/>
  <c r="I684" i="13"/>
  <c r="K684" i="13"/>
  <c r="K683" i="13" s="1"/>
  <c r="M684" i="13"/>
  <c r="O684" i="13"/>
  <c r="Q684" i="13"/>
  <c r="V684" i="13"/>
  <c r="G687" i="13"/>
  <c r="M687" i="13" s="1"/>
  <c r="I687" i="13"/>
  <c r="K687" i="13"/>
  <c r="O687" i="13"/>
  <c r="Q687" i="13"/>
  <c r="V687" i="13"/>
  <c r="G691" i="13"/>
  <c r="M691" i="13" s="1"/>
  <c r="I691" i="13"/>
  <c r="I683" i="13" s="1"/>
  <c r="K691" i="13"/>
  <c r="O691" i="13"/>
  <c r="Q691" i="13"/>
  <c r="Q683" i="13" s="1"/>
  <c r="V691" i="13"/>
  <c r="V683" i="13" s="1"/>
  <c r="G695" i="13"/>
  <c r="I695" i="13"/>
  <c r="K695" i="13"/>
  <c r="M695" i="13"/>
  <c r="O695" i="13"/>
  <c r="Q695" i="13"/>
  <c r="V695" i="13"/>
  <c r="G697" i="13"/>
  <c r="M697" i="13" s="1"/>
  <c r="I697" i="13"/>
  <c r="K697" i="13"/>
  <c r="O697" i="13"/>
  <c r="Q697" i="13"/>
  <c r="V697" i="13"/>
  <c r="G699" i="13"/>
  <c r="M699" i="13" s="1"/>
  <c r="I699" i="13"/>
  <c r="K699" i="13"/>
  <c r="O699" i="13"/>
  <c r="Q699" i="13"/>
  <c r="V699" i="13"/>
  <c r="K702" i="13"/>
  <c r="V702" i="13"/>
  <c r="G703" i="13"/>
  <c r="I703" i="13"/>
  <c r="K703" i="13"/>
  <c r="M703" i="13"/>
  <c r="O703" i="13"/>
  <c r="Q703" i="13"/>
  <c r="Q702" i="13" s="1"/>
  <c r="V703" i="13"/>
  <c r="G707" i="13"/>
  <c r="G702" i="13" s="1"/>
  <c r="I707" i="13"/>
  <c r="K707" i="13"/>
  <c r="O707" i="13"/>
  <c r="O702" i="13" s="1"/>
  <c r="Q707" i="13"/>
  <c r="V707" i="13"/>
  <c r="G710" i="13"/>
  <c r="M710" i="13" s="1"/>
  <c r="I710" i="13"/>
  <c r="I702" i="13" s="1"/>
  <c r="K710" i="13"/>
  <c r="O710" i="13"/>
  <c r="Q710" i="13"/>
  <c r="V710" i="13"/>
  <c r="G714" i="13"/>
  <c r="I714" i="13"/>
  <c r="I713" i="13" s="1"/>
  <c r="K714" i="13"/>
  <c r="M714" i="13"/>
  <c r="O714" i="13"/>
  <c r="Q714" i="13"/>
  <c r="Q713" i="13" s="1"/>
  <c r="V714" i="13"/>
  <c r="V713" i="13" s="1"/>
  <c r="G719" i="13"/>
  <c r="I719" i="13"/>
  <c r="K719" i="13"/>
  <c r="K713" i="13" s="1"/>
  <c r="M719" i="13"/>
  <c r="O719" i="13"/>
  <c r="Q719" i="13"/>
  <c r="V719" i="13"/>
  <c r="G725" i="13"/>
  <c r="G713" i="13" s="1"/>
  <c r="I725" i="13"/>
  <c r="K725" i="13"/>
  <c r="M725" i="13"/>
  <c r="O725" i="13"/>
  <c r="Q725" i="13"/>
  <c r="V725" i="13"/>
  <c r="G730" i="13"/>
  <c r="M730" i="13" s="1"/>
  <c r="I730" i="13"/>
  <c r="K730" i="13"/>
  <c r="O730" i="13"/>
  <c r="Q730" i="13"/>
  <c r="V730" i="13"/>
  <c r="G733" i="13"/>
  <c r="I733" i="13"/>
  <c r="K733" i="13"/>
  <c r="M733" i="13"/>
  <c r="O733" i="13"/>
  <c r="Q733" i="13"/>
  <c r="V733" i="13"/>
  <c r="G739" i="13"/>
  <c r="I739" i="13"/>
  <c r="K739" i="13"/>
  <c r="M739" i="13"/>
  <c r="O739" i="13"/>
  <c r="Q739" i="13"/>
  <c r="V739" i="13"/>
  <c r="G742" i="13"/>
  <c r="M742" i="13" s="1"/>
  <c r="I742" i="13"/>
  <c r="K742" i="13"/>
  <c r="O742" i="13"/>
  <c r="O713" i="13" s="1"/>
  <c r="Q742" i="13"/>
  <c r="V742" i="13"/>
  <c r="V745" i="13"/>
  <c r="G746" i="13"/>
  <c r="I746" i="13"/>
  <c r="K746" i="13"/>
  <c r="K745" i="13" s="1"/>
  <c r="M746" i="13"/>
  <c r="O746" i="13"/>
  <c r="Q746" i="13"/>
  <c r="V746" i="13"/>
  <c r="G750" i="13"/>
  <c r="M750" i="13" s="1"/>
  <c r="I750" i="13"/>
  <c r="K750" i="13"/>
  <c r="O750" i="13"/>
  <c r="O745" i="13" s="1"/>
  <c r="Q750" i="13"/>
  <c r="V750" i="13"/>
  <c r="G754" i="13"/>
  <c r="M754" i="13" s="1"/>
  <c r="I754" i="13"/>
  <c r="I745" i="13" s="1"/>
  <c r="K754" i="13"/>
  <c r="O754" i="13"/>
  <c r="Q754" i="13"/>
  <c r="Q745" i="13" s="1"/>
  <c r="V754" i="13"/>
  <c r="G759" i="13"/>
  <c r="M759" i="13" s="1"/>
  <c r="I759" i="13"/>
  <c r="K759" i="13"/>
  <c r="O759" i="13"/>
  <c r="Q759" i="13"/>
  <c r="V759" i="13"/>
  <c r="G762" i="13"/>
  <c r="I762" i="13"/>
  <c r="K762" i="13"/>
  <c r="M762" i="13"/>
  <c r="O762" i="13"/>
  <c r="Q762" i="13"/>
  <c r="V762" i="13"/>
  <c r="K764" i="13"/>
  <c r="G765" i="13"/>
  <c r="G764" i="13" s="1"/>
  <c r="I765" i="13"/>
  <c r="K765" i="13"/>
  <c r="O765" i="13"/>
  <c r="O764" i="13" s="1"/>
  <c r="Q765" i="13"/>
  <c r="V765" i="13"/>
  <c r="G790" i="13"/>
  <c r="M790" i="13" s="1"/>
  <c r="I790" i="13"/>
  <c r="K790" i="13"/>
  <c r="O790" i="13"/>
  <c r="Q790" i="13"/>
  <c r="V790" i="13"/>
  <c r="V764" i="13" s="1"/>
  <c r="G794" i="13"/>
  <c r="G793" i="13" s="1"/>
  <c r="I794" i="13"/>
  <c r="I793" i="13" s="1"/>
  <c r="K794" i="13"/>
  <c r="O794" i="13"/>
  <c r="O793" i="13" s="1"/>
  <c r="Q794" i="13"/>
  <c r="Q793" i="13" s="1"/>
  <c r="V794" i="13"/>
  <c r="G797" i="13"/>
  <c r="M797" i="13" s="1"/>
  <c r="I797" i="13"/>
  <c r="K797" i="13"/>
  <c r="O797" i="13"/>
  <c r="Q797" i="13"/>
  <c r="V797" i="13"/>
  <c r="G799" i="13"/>
  <c r="I799" i="13"/>
  <c r="K799" i="13"/>
  <c r="K793" i="13" s="1"/>
  <c r="M799" i="13"/>
  <c r="O799" i="13"/>
  <c r="Q799" i="13"/>
  <c r="V799" i="13"/>
  <c r="V793" i="13" s="1"/>
  <c r="G801" i="13"/>
  <c r="I801" i="13"/>
  <c r="K801" i="13"/>
  <c r="M801" i="13"/>
  <c r="O801" i="13"/>
  <c r="Q801" i="13"/>
  <c r="V801" i="13"/>
  <c r="G803" i="13"/>
  <c r="M803" i="13" s="1"/>
  <c r="I803" i="13"/>
  <c r="K803" i="13"/>
  <c r="O803" i="13"/>
  <c r="Q803" i="13"/>
  <c r="V803" i="13"/>
  <c r="AE806" i="13"/>
  <c r="AF806" i="13"/>
  <c r="G64" i="12"/>
  <c r="BA61" i="12"/>
  <c r="BA58" i="12"/>
  <c r="BA55" i="12"/>
  <c r="BA49" i="12"/>
  <c r="BA45" i="12"/>
  <c r="BA39" i="12"/>
  <c r="BA38" i="12"/>
  <c r="BA35" i="12"/>
  <c r="BA30" i="12"/>
  <c r="BA28" i="12"/>
  <c r="BA24" i="12"/>
  <c r="BA22" i="12"/>
  <c r="BA17" i="12"/>
  <c r="BA10" i="12"/>
  <c r="G9" i="12"/>
  <c r="G8" i="12" s="1"/>
  <c r="I9" i="12"/>
  <c r="I8" i="12" s="1"/>
  <c r="K9" i="12"/>
  <c r="O9" i="12"/>
  <c r="O8" i="12" s="1"/>
  <c r="Q9" i="12"/>
  <c r="Q8" i="12" s="1"/>
  <c r="V9" i="12"/>
  <c r="G12" i="12"/>
  <c r="M12" i="12" s="1"/>
  <c r="I12" i="12"/>
  <c r="K12" i="12"/>
  <c r="O12" i="12"/>
  <c r="Q12" i="12"/>
  <c r="V12" i="12"/>
  <c r="G15" i="12"/>
  <c r="I15" i="12"/>
  <c r="K15" i="12"/>
  <c r="K8" i="12" s="1"/>
  <c r="M15" i="12"/>
  <c r="O15" i="12"/>
  <c r="Q15" i="12"/>
  <c r="V15" i="12"/>
  <c r="V8" i="12" s="1"/>
  <c r="G26" i="12"/>
  <c r="I26" i="12"/>
  <c r="K26" i="12"/>
  <c r="M26" i="12"/>
  <c r="O26" i="12"/>
  <c r="Q26" i="12"/>
  <c r="V26" i="12"/>
  <c r="G33" i="12"/>
  <c r="M33" i="12" s="1"/>
  <c r="I33" i="12"/>
  <c r="K33" i="12"/>
  <c r="O33" i="12"/>
  <c r="Q33" i="12"/>
  <c r="V33" i="12"/>
  <c r="G44" i="12"/>
  <c r="I44" i="12"/>
  <c r="K44" i="12"/>
  <c r="K43" i="12" s="1"/>
  <c r="M44" i="12"/>
  <c r="O44" i="12"/>
  <c r="Q44" i="12"/>
  <c r="V44" i="12"/>
  <c r="V43" i="12" s="1"/>
  <c r="G48" i="12"/>
  <c r="I48" i="12"/>
  <c r="K48" i="12"/>
  <c r="M48" i="12"/>
  <c r="O48" i="12"/>
  <c r="Q48" i="12"/>
  <c r="V48" i="12"/>
  <c r="G51" i="12"/>
  <c r="G43" i="12" s="1"/>
  <c r="I51" i="12"/>
  <c r="K51" i="12"/>
  <c r="O51" i="12"/>
  <c r="O43" i="12" s="1"/>
  <c r="Q51" i="12"/>
  <c r="V51" i="12"/>
  <c r="G54" i="12"/>
  <c r="M54" i="12" s="1"/>
  <c r="I54" i="12"/>
  <c r="I43" i="12" s="1"/>
  <c r="K54" i="12"/>
  <c r="O54" i="12"/>
  <c r="Q54" i="12"/>
  <c r="Q43" i="12" s="1"/>
  <c r="V54" i="12"/>
  <c r="G57" i="12"/>
  <c r="I57" i="12"/>
  <c r="K57" i="12"/>
  <c r="M57" i="12"/>
  <c r="O57" i="12"/>
  <c r="Q57" i="12"/>
  <c r="V57" i="12"/>
  <c r="G60" i="12"/>
  <c r="I60" i="12"/>
  <c r="K60" i="12"/>
  <c r="M60" i="12"/>
  <c r="O60" i="12"/>
  <c r="Q60" i="12"/>
  <c r="V60" i="12"/>
  <c r="AE64" i="12"/>
  <c r="I20" i="1"/>
  <c r="I19" i="1"/>
  <c r="I18" i="1"/>
  <c r="I17" i="1"/>
  <c r="I16" i="1"/>
  <c r="I114" i="1"/>
  <c r="J113" i="1" s="1"/>
  <c r="F56" i="1"/>
  <c r="G23" i="1" s="1"/>
  <c r="G56" i="1"/>
  <c r="G25" i="1" s="1"/>
  <c r="A25" i="1" s="1"/>
  <c r="A26" i="1" s="1"/>
  <c r="G26" i="1" s="1"/>
  <c r="H55" i="1"/>
  <c r="I55" i="1" s="1"/>
  <c r="H54" i="1"/>
  <c r="I54" i="1" s="1"/>
  <c r="H52" i="1"/>
  <c r="I52" i="1" s="1"/>
  <c r="H51" i="1"/>
  <c r="I51" i="1" s="1"/>
  <c r="H50" i="1"/>
  <c r="I50" i="1" s="1"/>
  <c r="H49" i="1"/>
  <c r="I49" i="1" s="1"/>
  <c r="H47" i="1"/>
  <c r="I47" i="1" s="1"/>
  <c r="H46" i="1"/>
  <c r="I46" i="1" s="1"/>
  <c r="H45" i="1"/>
  <c r="I45" i="1" s="1"/>
  <c r="H44" i="1"/>
  <c r="I44" i="1" s="1"/>
  <c r="H42" i="1"/>
  <c r="I42" i="1" s="1"/>
  <c r="H41" i="1"/>
  <c r="I41" i="1" s="1"/>
  <c r="H40" i="1"/>
  <c r="I40" i="1" s="1"/>
  <c r="H39" i="1"/>
  <c r="I39" i="1" s="1"/>
  <c r="I56" i="1" s="1"/>
  <c r="J94" i="1" l="1"/>
  <c r="J64" i="1"/>
  <c r="J69" i="1"/>
  <c r="J77" i="1"/>
  <c r="J85" i="1"/>
  <c r="J73" i="1"/>
  <c r="J81" i="1"/>
  <c r="J89" i="1"/>
  <c r="J67" i="1"/>
  <c r="J75" i="1"/>
  <c r="J83" i="1"/>
  <c r="J63" i="1"/>
  <c r="J71" i="1"/>
  <c r="J79" i="1"/>
  <c r="J87" i="1"/>
  <c r="J65" i="1"/>
  <c r="J92" i="1"/>
  <c r="J66" i="1"/>
  <c r="J68" i="1"/>
  <c r="J70" i="1"/>
  <c r="J72" i="1"/>
  <c r="J74" i="1"/>
  <c r="J76" i="1"/>
  <c r="J78" i="1"/>
  <c r="J80" i="1"/>
  <c r="J82" i="1"/>
  <c r="J84" i="1"/>
  <c r="J86" i="1"/>
  <c r="J88" i="1"/>
  <c r="J90" i="1"/>
  <c r="H48" i="1"/>
  <c r="I48" i="1" s="1"/>
  <c r="A23" i="1"/>
  <c r="A24" i="1" s="1"/>
  <c r="G24" i="1" s="1"/>
  <c r="A27" i="1" s="1"/>
  <c r="A29" i="1" s="1"/>
  <c r="G29" i="1" s="1"/>
  <c r="G27" i="1" s="1"/>
  <c r="G28" i="1"/>
  <c r="M304" i="25"/>
  <c r="M297" i="25"/>
  <c r="M41" i="25"/>
  <c r="M181" i="25"/>
  <c r="M157" i="25"/>
  <c r="M156" i="25" s="1"/>
  <c r="G41" i="25"/>
  <c r="M15" i="25"/>
  <c r="M8" i="25" s="1"/>
  <c r="G304" i="25"/>
  <c r="M43" i="24"/>
  <c r="M57" i="24"/>
  <c r="M56" i="24" s="1"/>
  <c r="M22" i="24"/>
  <c r="M8" i="24" s="1"/>
  <c r="M8" i="23"/>
  <c r="M137" i="23"/>
  <c r="G42" i="23"/>
  <c r="G8" i="23"/>
  <c r="M167" i="23"/>
  <c r="M166" i="23" s="1"/>
  <c r="M145" i="23"/>
  <c r="M144" i="23" s="1"/>
  <c r="M84" i="23"/>
  <c r="M79" i="23" s="1"/>
  <c r="M56" i="23"/>
  <c r="M42" i="23" s="1"/>
  <c r="M41" i="22"/>
  <c r="M71" i="22"/>
  <c r="G71" i="22"/>
  <c r="M64" i="22"/>
  <c r="M61" i="22" s="1"/>
  <c r="M56" i="22"/>
  <c r="M53" i="22" s="1"/>
  <c r="M9" i="22"/>
  <c r="M8" i="22" s="1"/>
  <c r="AF97" i="22"/>
  <c r="M72" i="21"/>
  <c r="M26" i="21"/>
  <c r="M209" i="21"/>
  <c r="M130" i="21"/>
  <c r="M221" i="21"/>
  <c r="M220" i="21" s="1"/>
  <c r="M67" i="21"/>
  <c r="M56" i="21" s="1"/>
  <c r="M23" i="21"/>
  <c r="M8" i="21" s="1"/>
  <c r="M8" i="20"/>
  <c r="M53" i="19"/>
  <c r="M52" i="19" s="1"/>
  <c r="G48" i="19"/>
  <c r="M11" i="19"/>
  <c r="M8" i="19" s="1"/>
  <c r="M8" i="18"/>
  <c r="M121" i="18"/>
  <c r="M274" i="18"/>
  <c r="M273" i="18" s="1"/>
  <c r="M250" i="18"/>
  <c r="M226" i="18" s="1"/>
  <c r="M133" i="18"/>
  <c r="M54" i="18"/>
  <c r="M53" i="18" s="1"/>
  <c r="G8" i="18"/>
  <c r="M8" i="17"/>
  <c r="M77" i="17"/>
  <c r="M41" i="17"/>
  <c r="M83" i="17"/>
  <c r="M71" i="17"/>
  <c r="M67" i="17" s="1"/>
  <c r="G8" i="17"/>
  <c r="M162" i="16"/>
  <c r="M87" i="16"/>
  <c r="M8" i="16"/>
  <c r="M129" i="16"/>
  <c r="M128" i="16" s="1"/>
  <c r="M119" i="16"/>
  <c r="M118" i="16" s="1"/>
  <c r="M110" i="16"/>
  <c r="M109" i="16" s="1"/>
  <c r="M58" i="16"/>
  <c r="M35" i="16" s="1"/>
  <c r="M21" i="16"/>
  <c r="M8" i="15"/>
  <c r="G8" i="15"/>
  <c r="M8" i="14"/>
  <c r="M599" i="13"/>
  <c r="M683" i="13"/>
  <c r="V599" i="13"/>
  <c r="G376" i="13"/>
  <c r="M384" i="13"/>
  <c r="M794" i="13"/>
  <c r="M793" i="13" s="1"/>
  <c r="M576" i="13"/>
  <c r="M575" i="13" s="1"/>
  <c r="M545" i="13"/>
  <c r="M544" i="13" s="1"/>
  <c r="G544" i="13"/>
  <c r="K493" i="13"/>
  <c r="Q493" i="13"/>
  <c r="M493" i="13"/>
  <c r="M393" i="13"/>
  <c r="M392" i="13" s="1"/>
  <c r="G392" i="13"/>
  <c r="M376" i="13"/>
  <c r="M371" i="13"/>
  <c r="M370" i="13" s="1"/>
  <c r="G370" i="13"/>
  <c r="G322" i="13"/>
  <c r="M335" i="13"/>
  <c r="M322" i="13" s="1"/>
  <c r="V322" i="13"/>
  <c r="M256" i="13"/>
  <c r="M218" i="13"/>
  <c r="M765" i="13"/>
  <c r="M764" i="13" s="1"/>
  <c r="G745" i="13"/>
  <c r="M713" i="13"/>
  <c r="M707" i="13"/>
  <c r="M702" i="13" s="1"/>
  <c r="G599" i="13"/>
  <c r="I544" i="13"/>
  <c r="O544" i="13"/>
  <c r="V493" i="13"/>
  <c r="M480" i="13"/>
  <c r="I392" i="13"/>
  <c r="O392" i="13"/>
  <c r="I322" i="13"/>
  <c r="O322" i="13"/>
  <c r="M8" i="13"/>
  <c r="M745" i="13"/>
  <c r="M534" i="13"/>
  <c r="M533" i="13" s="1"/>
  <c r="G533" i="13"/>
  <c r="M173" i="13"/>
  <c r="Q764" i="13"/>
  <c r="I764" i="13"/>
  <c r="O683" i="13"/>
  <c r="G683" i="13"/>
  <c r="K599" i="13"/>
  <c r="Q575" i="13"/>
  <c r="I575" i="13"/>
  <c r="K544" i="13"/>
  <c r="Q544" i="13"/>
  <c r="M522" i="13"/>
  <c r="M521" i="13" s="1"/>
  <c r="G521" i="13"/>
  <c r="K392" i="13"/>
  <c r="Q392" i="13"/>
  <c r="M79" i="13"/>
  <c r="M70" i="13"/>
  <c r="G79" i="13"/>
  <c r="G256" i="13"/>
  <c r="G8" i="13"/>
  <c r="M43" i="12"/>
  <c r="M51" i="12"/>
  <c r="M9" i="12"/>
  <c r="M8" i="12" s="1"/>
  <c r="AF64" i="12"/>
  <c r="J96" i="1"/>
  <c r="J98" i="1"/>
  <c r="J100" i="1"/>
  <c r="J102" i="1"/>
  <c r="J104" i="1"/>
  <c r="J106" i="1"/>
  <c r="J108" i="1"/>
  <c r="J110" i="1"/>
  <c r="J112" i="1"/>
  <c r="J91" i="1"/>
  <c r="J93" i="1"/>
  <c r="J95" i="1"/>
  <c r="J97" i="1"/>
  <c r="J99" i="1"/>
  <c r="J101" i="1"/>
  <c r="J103" i="1"/>
  <c r="J105" i="1"/>
  <c r="J107" i="1"/>
  <c r="J109" i="1"/>
  <c r="J111" i="1"/>
  <c r="J52" i="1"/>
  <c r="J48" i="1"/>
  <c r="J44" i="1"/>
  <c r="J40" i="1"/>
  <c r="J50" i="1"/>
  <c r="J42" i="1"/>
  <c r="J51" i="1"/>
  <c r="J43" i="1"/>
  <c r="J53" i="1"/>
  <c r="J49" i="1"/>
  <c r="J45" i="1"/>
  <c r="J41" i="1"/>
  <c r="J54" i="1"/>
  <c r="J46" i="1"/>
  <c r="J55" i="1"/>
  <c r="J47" i="1"/>
  <c r="J39" i="1"/>
  <c r="J56" i="1" s="1"/>
  <c r="H56" i="1"/>
  <c r="I21" i="1"/>
  <c r="J28" i="1"/>
  <c r="J26" i="1"/>
  <c r="G38" i="1"/>
  <c r="F38" i="1"/>
  <c r="H32" i="1"/>
  <c r="J23" i="1"/>
  <c r="J24" i="1"/>
  <c r="J25" i="1"/>
  <c r="J27" i="1"/>
  <c r="E24" i="1"/>
  <c r="E26" i="1"/>
  <c r="J114" i="1" l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 shape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Admin</author>
  </authors>
  <commentList>
    <comment ref="S6" authorId="0" shape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<sst xmlns="http://schemas.openxmlformats.org/spreadsheetml/2006/main" count="8411" uniqueCount="2042">
  <si>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</si>
  <si>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</si>
  <si>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</si>
  <si>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</si>
  <si>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</si>
  <si>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</si>
  <si>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</si>
  <si>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</si>
  <si>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</si>
  <si>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</si>
  <si>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</si>
  <si>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</si>
  <si>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</si>
  <si>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</si>
  <si>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</si>
  <si>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</si>
  <si>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</si>
  <si>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</si>
  <si>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</si>
  <si>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</si>
  <si>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</si>
  <si>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</si>
  <si>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</si>
  <si>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</si>
  <si>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</si>
  <si>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</si>
  <si>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</si>
  <si>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</si>
  <si>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</si>
  <si>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</si>
  <si>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</si>
  <si>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</si>
  <si>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</si>
  <si>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</si>
  <si>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</si>
  <si>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</si>
  <si>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</si>
  <si>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</si>
  <si>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</si>
  <si>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</si>
  <si>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</si>
  <si>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</si>
  <si>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</si>
  <si>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A. Dvořáková</t>
  </si>
  <si>
    <t>sdfsdf</t>
  </si>
  <si>
    <t>101702</t>
  </si>
  <si>
    <t>Adaptace objektu bývalé prodejny č. p. 86 na obecní dům v obci Hodice</t>
  </si>
  <si>
    <t>Ing.arch. NYTRA MILAN</t>
  </si>
  <si>
    <t>Pekařská 432/64</t>
  </si>
  <si>
    <t>Brno-Staré Brno</t>
  </si>
  <si>
    <t>60200</t>
  </si>
  <si>
    <t>63362767</t>
  </si>
  <si>
    <t>Stavba</t>
  </si>
  <si>
    <t>00</t>
  </si>
  <si>
    <t>Vedlejší a ostatní náklady</t>
  </si>
  <si>
    <t>9991</t>
  </si>
  <si>
    <t>SO 01</t>
  </si>
  <si>
    <t>10170201</t>
  </si>
  <si>
    <t>Stavební práce</t>
  </si>
  <si>
    <t>101702021</t>
  </si>
  <si>
    <t>Zateplení stávajícího objektu podlahy+střecha - způsobilé náklady</t>
  </si>
  <si>
    <t>101702022</t>
  </si>
  <si>
    <t>Zateplení přístavby-podlaha+střecha - nezpůsobilé náklady</t>
  </si>
  <si>
    <t>101702031</t>
  </si>
  <si>
    <t>Zateplením stávajícího objektu - fasády - způsobilé náklady</t>
  </si>
  <si>
    <t>101702032</t>
  </si>
  <si>
    <t>Zateplení přístavby - fasády - nezpůsobilé náklady</t>
  </si>
  <si>
    <t>101702071</t>
  </si>
  <si>
    <t>Zdravotechnická instalace</t>
  </si>
  <si>
    <t>101702072</t>
  </si>
  <si>
    <t>Vnitřní plynovod</t>
  </si>
  <si>
    <t>101702073</t>
  </si>
  <si>
    <t>Vzduchotechnika</t>
  </si>
  <si>
    <t>101702074</t>
  </si>
  <si>
    <t>Ústřední vytápění</t>
  </si>
  <si>
    <t>101702076</t>
  </si>
  <si>
    <t>Přípojka plynu STL</t>
  </si>
  <si>
    <t>101704041</t>
  </si>
  <si>
    <t>Výměna výplní otvorů ve stávajícím objektu - náklady způsobilé</t>
  </si>
  <si>
    <t>101704042</t>
  </si>
  <si>
    <t>Výměna výplní otvorů ve stávajícím objektu - náklady nezpůsobilé</t>
  </si>
  <si>
    <t>101704075</t>
  </si>
  <si>
    <t>Elektromontáže</t>
  </si>
  <si>
    <t>Celkem za stavbu</t>
  </si>
  <si>
    <t>CZK</t>
  </si>
  <si>
    <t>Rekapitulace dílů</t>
  </si>
  <si>
    <t>Typ dílu</t>
  </si>
  <si>
    <t>1</t>
  </si>
  <si>
    <t>Zemní práce</t>
  </si>
  <si>
    <t>132</t>
  </si>
  <si>
    <t>Zemní práce pro ležatou kanalizaci a vodovod</t>
  </si>
  <si>
    <t>2</t>
  </si>
  <si>
    <t>Základy a zvláštní zakládání</t>
  </si>
  <si>
    <t>3</t>
  </si>
  <si>
    <t>Svislé a kompletní konstrukce</t>
  </si>
  <si>
    <t>4</t>
  </si>
  <si>
    <t>Vodorovné konstrukce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</si>
  <si>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</si>
  <si>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</si>
  <si>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</si>
  <si>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</si>
  <si>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</si>
  <si>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</si>
  <si>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</si>
  <si>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</si>
  <si>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</si>
  <si>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</si>
  <si>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</si>
  <si>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</si>
  <si>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</si>
  <si>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</si>
  <si>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</si>
  <si>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</si>
  <si>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</si>
  <si>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</si>
  <si>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</si>
  <si>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</si>
  <si>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</si>
  <si>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</si>
  <si>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</si>
  <si>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</si>
  <si>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</si>
  <si>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</si>
  <si>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</si>
  <si>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</si>
  <si>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</si>
  <si>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</si>
  <si>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</si>
  <si>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</si>
  <si>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723</t>
  </si>
  <si>
    <t>725</t>
  </si>
  <si>
    <t>Zařizovací předměty</t>
  </si>
  <si>
    <t>726</t>
  </si>
  <si>
    <t>Instalační prefabrikáty</t>
  </si>
  <si>
    <t>728</t>
  </si>
  <si>
    <t>730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</si>
  <si>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</si>
  <si>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</si>
  <si>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</si>
  <si>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</si>
  <si>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</si>
  <si>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</si>
  <si>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</si>
  <si>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</si>
  <si>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</si>
  <si>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</si>
  <si>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</si>
  <si>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</si>
  <si>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763</t>
  </si>
  <si>
    <t>Dřevostavby</t>
  </si>
  <si>
    <t>764</t>
  </si>
  <si>
    <t>Konstrukce klempířské</t>
  </si>
  <si>
    <t>766</t>
  </si>
  <si>
    <t>Konstrukce truhlářské</t>
  </si>
  <si>
    <t>767</t>
  </si>
  <si>
    <t>Konstrukce zámečnické</t>
  </si>
  <si>
    <t>7677</t>
  </si>
  <si>
    <t>Hliníkové výplně otvorů</t>
  </si>
  <si>
    <t>771</t>
  </si>
  <si>
    <t>Podlahy z dlaždic a obklady</t>
  </si>
  <si>
    <t>776</t>
  </si>
  <si>
    <t>Podlahy povlakové</t>
  </si>
  <si>
    <t>781</t>
  </si>
  <si>
    <t>Obklady keramické</t>
  </si>
  <si>
    <t>783</t>
  </si>
  <si>
    <t>Nátěry</t>
  </si>
  <si>
    <t>784</t>
  </si>
  <si>
    <t>Malby</t>
  </si>
  <si>
    <t>M21</t>
  </si>
  <si>
    <t>M2101</t>
  </si>
  <si>
    <t>Silnoproud - Dodávky zařízení</t>
  </si>
  <si>
    <t>M2102</t>
  </si>
  <si>
    <t>Silnoproud - Materiál elektromontážní</t>
  </si>
  <si>
    <t>M2103</t>
  </si>
  <si>
    <t>Silnoproud - Ostatní náklady</t>
  </si>
  <si>
    <t>M23</t>
  </si>
  <si>
    <t>Montáže potrubí</t>
  </si>
  <si>
    <t>M46</t>
  </si>
  <si>
    <t>D96</t>
  </si>
  <si>
    <t>Přesuny suti a vybouraných hmot</t>
  </si>
  <si>
    <t>PSU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</si>
  <si>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</si>
  <si>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</si>
  <si>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</si>
  <si>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</si>
  <si>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</si>
  <si>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</si>
  <si>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</si>
  <si>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</si>
  <si>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</si>
  <si>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</si>
  <si>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</si>
  <si>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</si>
  <si>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</si>
  <si>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</si>
  <si>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</si>
  <si>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</si>
  <si>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</si>
  <si>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</si>
  <si>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</si>
  <si>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</si>
  <si>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</si>
  <si>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</si>
  <si>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</si>
  <si>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</si>
  <si>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</si>
  <si>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</si>
  <si>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</si>
  <si>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</si>
  <si>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</si>
  <si>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</si>
  <si>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005111021R</t>
  </si>
  <si>
    <t>Vytyčení inženýrských sítí</t>
  </si>
  <si>
    <t>Soubor</t>
  </si>
  <si>
    <t>RTS 18/ I</t>
  </si>
  <si>
    <t>Indiv</t>
  </si>
  <si>
    <t>POL99_8</t>
  </si>
  <si>
    <t>Zaměření a vytýčení stávajících inženýrských sítí v místě stavby z hlediska jejich ochrany při provádění stavby.</t>
  </si>
  <si>
    <t>POP</t>
  </si>
  <si>
    <t>SPU</t>
  </si>
  <si>
    <t>005124010R</t>
  </si>
  <si>
    <t>Koordinační činnost</t>
  </si>
  <si>
    <t>POL99_2</t>
  </si>
  <si>
    <t>Koordinace stavebních a technologických dodávek stavby.</t>
  </si>
  <si>
    <t>005121011R</t>
  </si>
  <si>
    <t>Vybudování zařízení staveniště pro JKSO 801 až 803</t>
  </si>
  <si>
    <t>Vybudování zpevněných ploch pro skladování materiálu, doprava a osazení kontejnerů pro skladování.</t>
  </si>
  <si>
    <t>Sejmutí ornice, hrubá úprava terénu a zpevnění ploch pro osazení objektů sociálního zařízení staveniště a kanceláří stavby.</t>
  </si>
  <si>
    <t>Doprava a osazení mobilních buněk sociálního zařízení – umývárny, toalety, šatny.</t>
  </si>
  <si>
    <t>ZS situováno na pozemku ve vlastníctví investora</t>
  </si>
  <si>
    <t>Doprava a osazení dočasného oplocení staveniště.</t>
  </si>
  <si>
    <t>Doprava a osazení kanceláří stavby a technického dozoru.</t>
  </si>
  <si>
    <t>Zřízení vnitrostaveništního rozvodu energie do 5 kV od připojení na hlavní přívod na staveništi včetně rozvaděčů pro připojení přenosných zásuvkových skříní, obecné osvětlení staveniště (včetně stožárů a osvětlovacích těles).</t>
  </si>
  <si>
    <t>Zřízení základů a opěrných konstrukcí pro stavební stroje (mimo jeřábové dráhy)</t>
  </si>
  <si>
    <t>Zřízení přípojky elektrické energie a vody do vzdálenosti 1 km od obvodu staveniště. Náhradní zdroj elektrické energie.</t>
  </si>
  <si>
    <t>005121021R</t>
  </si>
  <si>
    <t>Provoz zařízení staveniště pro JKSO 801 až 803</t>
  </si>
  <si>
    <t>Opotřebení nebo pronájem skladovacích kontejnerů.</t>
  </si>
  <si>
    <t>Opotřebení a údržba nebo pronájem sociálního zařízení – umývárny, toalety, šatny. Opotřebení nebo pronájem dočasného oplocení staveniště.</t>
  </si>
  <si>
    <t>Opotřebení nebo pronájem kanceláří stavby a technického dozoru.</t>
  </si>
  <si>
    <t>Spotřeba vody a elektrické energie pro potřebu sociálních zařízení a kanceláří stavby. Pronájem, opotřebení a spotřeba pohonných hmot náhradního zdroje elektrické energie.</t>
  </si>
  <si>
    <t>Úklid v prostorách sociálního zařízení a kanceláří stavby.</t>
  </si>
  <si>
    <t>005121031R</t>
  </si>
  <si>
    <t>Odstranění zařízení staveniště pro JKSO 801 až 803</t>
  </si>
  <si>
    <t>Odvoz kontejnerů pro skladování a uvedení zpevněných ploch pro skladování do původního stavu.</t>
  </si>
  <si>
    <t>Uvedení zpevněných ploch pro objekty sociálního zařízení staveniště a kanceláří stavby do původního stavu. Případné ohumusování.</t>
  </si>
  <si>
    <t>Odvoz mobilních buněk sociálního zařízení, nebo uvedení do původního stavu prostor pronajatých.</t>
  </si>
  <si>
    <t>Odvoz dočasného oplocení staveniště.</t>
  </si>
  <si>
    <t>Odvoz mobilních kanceláří stavby a technického dozoru, nebo uvedení do původního stavu prostor pronajatých.</t>
  </si>
  <si>
    <t>Zrušení vnitrostaveništního rozvodu energie včetně rozvaděčů a osvětlení staveniště (včetně stožárů a osvětlovacích těles).</t>
  </si>
  <si>
    <t>Odstranění základů a opěrných konstrukcí pro stavební stroje.</t>
  </si>
  <si>
    <t>Zrušení přípojky elektrické energie a vody.</t>
  </si>
  <si>
    <t>004111010R</t>
  </si>
  <si>
    <t xml:space="preserve">Průzkumné práce </t>
  </si>
  <si>
    <t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t>
  </si>
  <si>
    <t>Sondy, ověření založení stavby : 1</t>
  </si>
  <si>
    <t>VV</t>
  </si>
  <si>
    <t>005281010R</t>
  </si>
  <si>
    <t>Propagace</t>
  </si>
  <si>
    <t>Náklady spojené s povinnou publicitou, pokud ji objednatel požaduje. Zahrnuje zejména náklady na propagační a informační billboardy, tabule, internetovou propagaci, tiskoviny apod.</t>
  </si>
  <si>
    <t>005211010R</t>
  </si>
  <si>
    <t>Předání a převzetí staveniště</t>
  </si>
  <si>
    <t>Náklady spojené s účastí zhotovitele na předání a převzetí staveniště.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</si>
  <si>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</si>
  <si>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</si>
  <si>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</si>
  <si>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005231040R</t>
  </si>
  <si>
    <t>Provozní řády</t>
  </si>
  <si>
    <t>Náklady zhotovitele na vypracování provozních řádů pro zkušební či trvalý provoz včetně nákladů na předání všech návodů k obsluze a údržbě pro technologická zařízení a včetně zaškolení obsluhy objednatele.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</si>
  <si>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</si>
  <si>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</si>
  <si>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</si>
  <si>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SUM</t>
  </si>
  <si>
    <t>END</t>
  </si>
  <si>
    <t>Položkový soupis prací a dodávek</t>
  </si>
  <si>
    <t>122201101R00</t>
  </si>
  <si>
    <t>Odkopávky a  prokopávky nezapažené v hornině 3_x000D_
 do 100 m3</t>
  </si>
  <si>
    <t>m3</t>
  </si>
  <si>
    <t>800-1</t>
  </si>
  <si>
    <t>RTS 17/ II</t>
  </si>
  <si>
    <t>POL1_</t>
  </si>
  <si>
    <t>s přehozením výkopku na vzdálenost do 3 m nebo s naložením na dopravní prostředek,</t>
  </si>
  <si>
    <t>SPI</t>
  </si>
  <si>
    <t>Skladba SE1 : 90*0,3</t>
  </si>
  <si>
    <t>122201109R00</t>
  </si>
  <si>
    <t>Odkopávky a  prokopávky nezapažené v hornině 3_x000D_
 příplatek k cenám za lepivost horniny</t>
  </si>
  <si>
    <t>Položka pořadí 1 : 27,00000*0,5</t>
  </si>
  <si>
    <t>139601102R00</t>
  </si>
  <si>
    <t>Ruční výkop jam, rýh a šachet v hornině 3</t>
  </si>
  <si>
    <t>s přehozením na vzdálenost do 5 m nebo s naložením na ruční dopravní prostředek</t>
  </si>
  <si>
    <t>Jáma : (0,395-0,23)*(11,05+0,75*2)*(4,44+0,75)</t>
  </si>
  <si>
    <t>Rýhy : (0,8+1,25)*0,5*(1,3-0,395)*(3,92*2+11,05+0,8)</t>
  </si>
  <si>
    <t>(0,9-0,395)*0,31*3,92</t>
  </si>
  <si>
    <t>0,6*0,2*0,2*12</t>
  </si>
  <si>
    <t>120 - skladba SE2 : 50*0,15</t>
  </si>
  <si>
    <t>139711101R00</t>
  </si>
  <si>
    <t>Vykopávka v uzavřených prostorách v hornině 1-4</t>
  </si>
  <si>
    <t>s naložením výkopku na dopravní prostředek</t>
  </si>
  <si>
    <t>Začátek provozního součtu</t>
  </si>
  <si>
    <t xml:space="preserve">  Odbourání bet podhlad a podkl. bet na -0,205 : 13,8*4,62*2</t>
  </si>
  <si>
    <t xml:space="preserve">  odpočat stávající základy : -(0,4*(3,85+4,3+0,9+4,1+2,95*2+4,62+2,575)+0,5*0,95+0,15*(12,9+0,2))</t>
  </si>
  <si>
    <t xml:space="preserve">  Mezisoučet</t>
  </si>
  <si>
    <t>Konec provozního součtu</t>
  </si>
  <si>
    <t>114,57*(0,395-0,305)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</si>
  <si>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</si>
  <si>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</si>
  <si>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</si>
  <si>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Položka pořadí 3 : 37,41380</t>
  </si>
  <si>
    <t>Položka pořadí 4 : 10,31130</t>
  </si>
  <si>
    <t>Položka pořadí 1 : 27,00000</t>
  </si>
  <si>
    <t>162701109R00</t>
  </si>
  <si>
    <t>Vodorovné přemístění výkopku příplatek k ceně za každých dalších i započatých 1 000 m přes 10 000 m_x000D_
 z horniny 1 až 4</t>
  </si>
  <si>
    <t>Položka pořadí 5 : 74,72511*10</t>
  </si>
  <si>
    <t>171201201R00</t>
  </si>
  <si>
    <t>Uložení sypaniny na dočasnou skládku tak, že na 1 m2 plochy připadá přes 2 m3 výkopku nebo ornice</t>
  </si>
  <si>
    <t>Položka pořadí 5 : 74,72510</t>
  </si>
  <si>
    <t>175101201R00</t>
  </si>
  <si>
    <t>Obsyp objektů bez prohození sypaniny</t>
  </si>
  <si>
    <t>sypaninou z vhodných hornin tř. 1 - 4 nebo materiálem, uloženým ve vzdálenosti do 30 m od vnějšího kraje objektu, pro jakoukoliv míru zhutnění,</t>
  </si>
  <si>
    <t>Rýhy : (0,75+0,3)*0,5*(1,3-0,23)*(3,92*2+11,05+0,8)</t>
  </si>
  <si>
    <t>Odpočet zateplení : -0,1*0,75*(11,19+4,44*2)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</si>
  <si>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</si>
  <si>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</si>
  <si>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</si>
  <si>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</si>
  <si>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>114,57</t>
  </si>
  <si>
    <t>3,92*(4,67+5,01)</t>
  </si>
  <si>
    <t>Skladba SE1 : 90</t>
  </si>
  <si>
    <t>120 - skladba SE2 : 50</t>
  </si>
  <si>
    <t>199000002R00</t>
  </si>
  <si>
    <t>Poplatky za skládku horniny 1- 4</t>
  </si>
  <si>
    <t>58337332R</t>
  </si>
  <si>
    <t>štěrkopísek frakce 0,0 až 22,0 mm; třída C</t>
  </si>
  <si>
    <t>t</t>
  </si>
  <si>
    <t>SPCM</t>
  </si>
  <si>
    <t>RTS 17/ I</t>
  </si>
  <si>
    <t>POL3_</t>
  </si>
  <si>
    <t>Položka pořadí 8 : 9,55561*1,83</t>
  </si>
  <si>
    <t>274313621R00</t>
  </si>
  <si>
    <t>Beton základových pasů prostý třídy C 20/25</t>
  </si>
  <si>
    <t>801-1</t>
  </si>
  <si>
    <t>Včetně dodávky a uložení betonu a kamene.</t>
  </si>
  <si>
    <t>(1,3-0,295)*(0,53*3,92*2+0,52*11,05)</t>
  </si>
  <si>
    <t>(0,9-0,295)*0,31*3,92</t>
  </si>
  <si>
    <t>275313621R00</t>
  </si>
  <si>
    <t>Beton základových patek prostý třídy C 20/25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</si>
  <si>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</si>
  <si>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</si>
  <si>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</si>
  <si>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</si>
  <si>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>104/108 : 2,56*0,9*0,47</t>
  </si>
  <si>
    <t>311237412R00</t>
  </si>
  <si>
    <t xml:space="preserve">Zdivo nosné z cihel a tvarovek pálených tloušťky 175 mm,  , charakteristická pevnost v tlaku fk = 3,0 MPa, součinitel prostupu tepla U=1,07 W/m2.K,  </t>
  </si>
  <si>
    <t>101/114 : (2,94+0,205)*2,87-0,5*0,5</t>
  </si>
  <si>
    <t>317167122R00</t>
  </si>
  <si>
    <t>Překlady keramické montáž a dodávka nenosné, délky 1250 mm, šířky 115 mm, výšky 71 mm</t>
  </si>
  <si>
    <t>kus</t>
  </si>
  <si>
    <t>Včetně:</t>
  </si>
  <si>
    <t>- podepření plochých překladů v montážním stavu,</t>
  </si>
  <si>
    <t>- dodávky překladů.</t>
  </si>
  <si>
    <t>317167124R00</t>
  </si>
  <si>
    <t>Překlady keramické montáž a dodávka nenosné, délky 1750 mm, šířky 115 mm, výšky 71 mm</t>
  </si>
  <si>
    <t>317167126R00</t>
  </si>
  <si>
    <t>Překlady keramické montáž a dodávka nenosné, délky 2250 mm, šířky 115 mm, výšky 71 mm</t>
  </si>
  <si>
    <t>317167131R00</t>
  </si>
  <si>
    <t>Překlady keramické montáž a dodávka nenosné, délky 1000 mm, šířky 145 mm, výšky 71 mm</t>
  </si>
  <si>
    <t>317167132R00</t>
  </si>
  <si>
    <t>Překlady keramické montáž a dodávka nenosné, délky 1250 mm, šířky 145 mm, výšky 71 mm</t>
  </si>
  <si>
    <t>317167220R00</t>
  </si>
  <si>
    <t>Překlady keramické montáž a dodávka nosné, délky 3500 mm, šířky 70 mm, výšky 238 mm</t>
  </si>
  <si>
    <t>317941121R00</t>
  </si>
  <si>
    <t>Osazení ocelových válcovaných nosníků na zdivu bez dodávky materiálu, výšky do 120 mm</t>
  </si>
  <si>
    <t>profilu I, nebo IE, nebo U, nebo UE, nebo L</t>
  </si>
  <si>
    <t>L 50/50 : (1,0+2,1*2)*3,77*0,001</t>
  </si>
  <si>
    <t>340239212RT2</t>
  </si>
  <si>
    <t>Zazdívka otvorů o ploše přes 1 m2 do 4 m2 v příčkách nebo stěnách cihlami  pálenými  tloušťky nad 100 mm</t>
  </si>
  <si>
    <t>101/103 : 2,56*(0,55+0,81)</t>
  </si>
  <si>
    <t>101/102 : 2,56*0,45</t>
  </si>
  <si>
    <t>110/109 : 0,9*2,02</t>
  </si>
  <si>
    <t>340271405R00</t>
  </si>
  <si>
    <t>Zazdívka otvorů příček z pórobetonových tvárnic plochy do 0,25 m2, tloušťka zdiva 50 mm</t>
  </si>
  <si>
    <t>příčky v oknech ks : 2</t>
  </si>
  <si>
    <t>101-zazdívka hydrant ks : 1</t>
  </si>
  <si>
    <t>342247532R00</t>
  </si>
  <si>
    <t>Příčky z tvárnic pálených Příčky z tvárnic pálených tloušťky 115 mm, z děrovaných příčkovek, P 10, zděných na tenkovrstvou maltu</t>
  </si>
  <si>
    <t>jednoduché nebo příčky zděné do svislé dřevěné, cihelné, betonové nebo ocelové konstrukce na jakoukoliv maltu vápenocementovou (MVC) nebo cementovou (MC),</t>
  </si>
  <si>
    <t>104/107 : 2,56*3,04-1,97*0,8*2</t>
  </si>
  <si>
    <t>105-107 : (2,94+0,205)*(2,095+3,99)</t>
  </si>
  <si>
    <t>-0,8*2,56</t>
  </si>
  <si>
    <t>109/108 : (2,94+0,205)*1,615</t>
  </si>
  <si>
    <t>115 : (2,94+0,205)*3,19*2</t>
  </si>
  <si>
    <t>-1,97*(0,8+0,7*3)</t>
  </si>
  <si>
    <t>342247542R00</t>
  </si>
  <si>
    <t>Příčky z tvárnic pálených Příčky z tvárnic pálených tloušťky 140 mm, z děrovaných příčkovek, P 10, zděných na tenkovrstvou maltu</t>
  </si>
  <si>
    <t>103 : (2,94+0,205)*4,85*2</t>
  </si>
  <si>
    <t>109/108 : (2,94+0,205)*(3,25-1,9)-0,7*1,97</t>
  </si>
  <si>
    <t>101/119 : (2,94+0,205)*(8,685-2,87)</t>
  </si>
  <si>
    <t>-0,9*2,56</t>
  </si>
  <si>
    <t>108/107 : (2,94+0,205)*3,97</t>
  </si>
  <si>
    <t>-2,56*3,0</t>
  </si>
  <si>
    <t>342241192R00</t>
  </si>
  <si>
    <t>Příplatky za vyzdívání do ocelové kostry</t>
  </si>
  <si>
    <t>Zazdívka předstěnového systému pro závěsné WC : 1,5</t>
  </si>
  <si>
    <t>342255020RT2</t>
  </si>
  <si>
    <t>Příčky z cihel a tvárnic nepálených příčky z příčkovek pórobetonových tloušťky 50 mm</t>
  </si>
  <si>
    <t>včetně pomocného lešení</t>
  </si>
  <si>
    <t>110-119 : 2,94*(1,52*2+1,555+3,77)</t>
  </si>
  <si>
    <t>-1,97*0,7*3</t>
  </si>
  <si>
    <t>2,94*(0,65+3,485+1,6*2)</t>
  </si>
  <si>
    <t>-1,97*0,7*2</t>
  </si>
  <si>
    <t>342255024RT1</t>
  </si>
  <si>
    <t>Příčky z cihel a tvárnic nepálených příčky z příčkovek pórobetonových tloušťky 100 mm</t>
  </si>
  <si>
    <t>342255028RT1</t>
  </si>
  <si>
    <t>Příčky z cihel a tvárnic nepálených příčky z příčkovek pórobetonových tloušťky 150 mm</t>
  </si>
  <si>
    <t>Atika : 0,75*(18,876+0,05*2+9,75+0,2*2)*2</t>
  </si>
  <si>
    <t>13331512R</t>
  </si>
  <si>
    <t>tyč ocelová  L (úhelník) válcovaná za tepla 11373 (S 235JR); rovnoramenná; tl = 5,00 mm; a = 50,0 mm; b = 50,0 mm</t>
  </si>
  <si>
    <t>Položka pořadí 22 : 0,01960*1,08</t>
  </si>
  <si>
    <t>411122111R00</t>
  </si>
  <si>
    <t>Montáž stropních panelů dl. do 480 cm, do 3 t</t>
  </si>
  <si>
    <t>Spiroly : 9</t>
  </si>
  <si>
    <t>Stávající panely : 27</t>
  </si>
  <si>
    <t>413941123R00</t>
  </si>
  <si>
    <t>Osazení ocelových válcovaných nosníků ve stropech bez materiálu, výšky přes 120 do 220 mm</t>
  </si>
  <si>
    <t>I , IE, U , UE nebo L</t>
  </si>
  <si>
    <t>4,475*50,5*0,001</t>
  </si>
  <si>
    <t>416021121R00</t>
  </si>
  <si>
    <t>Podhledy na kovové konstrukci opláštěné deskami sádrokartonovými nosná konstrukce z profilů CD s přímým uchycením 1x deska, tloušťky 12,5 mm, standard</t>
  </si>
  <si>
    <t>s úpravou rohů, koutů a hran konstrukcí, přebroušení a tmelení spár,</t>
  </si>
  <si>
    <t>8,7*(1,5+3,19)</t>
  </si>
  <si>
    <t>9,595*4,84</t>
  </si>
  <si>
    <t>4,85*(3,4+3,35+6,945+3,93)</t>
  </si>
  <si>
    <t>Položka pořadí 140 : 32,70000*-1</t>
  </si>
  <si>
    <t>417321315R00</t>
  </si>
  <si>
    <t>Železobeton ztužujících pásů a věnců třídy C 20/25</t>
  </si>
  <si>
    <t>Jižní trakt : 0,28*0,215*(14,86+4,83*2-7,8-3,5)</t>
  </si>
  <si>
    <t>Přístavba : 0,28*0,215*((19,27-14,86)*2+10,5-(9,8+3,2))</t>
  </si>
  <si>
    <t>Věnec příčný u přístavby zalití mezi stropy : 0,22*0,28*12,29</t>
  </si>
  <si>
    <t>417351115R00</t>
  </si>
  <si>
    <t>Bednění bočnic ztužujících pásů a věnců včetně vzpěr zřízení</t>
  </si>
  <si>
    <t>Jižní trakt : 2*0,215*(14,86+4,83*2-7,8-3,5)</t>
  </si>
  <si>
    <t>Přístavba : 2*0,215*((19,27-14,86)*2+10,5-(9,8+3,2))</t>
  </si>
  <si>
    <t>417351116R00</t>
  </si>
  <si>
    <t>Bednění bočnic ztužujících pásů a věnců včetně vzpěr odstranění</t>
  </si>
  <si>
    <t>Položka pořadí 36 : 8,40220</t>
  </si>
  <si>
    <t>417361821R00</t>
  </si>
  <si>
    <t>Výztuž ztužujících pásů a věnců z betonářské oceli 10 505(R)</t>
  </si>
  <si>
    <t>Včetně distančních prvků.</t>
  </si>
  <si>
    <t>Položka pořadí 35 : 1,93340*0,1</t>
  </si>
  <si>
    <t>625981114R00</t>
  </si>
  <si>
    <t>Obklad vnějších konstrukcí polystyrenem tloušťky 80 mm</t>
  </si>
  <si>
    <t>prováděný současně s betonováním (vložený do bednění stěn nebo dna),</t>
  </si>
  <si>
    <t>Jižní trakt : 0,215*(14,86+4,83*2-7,8-3,5)</t>
  </si>
  <si>
    <t>Přístavba : 0,215*((19,27-14,86)*2+10,5-(9,8+3,2))</t>
  </si>
  <si>
    <t>963090242000</t>
  </si>
  <si>
    <t>Demontáž strop. panelů dl. 600 cm, do 2 t, H 24 m, pro zpětné osazení</t>
  </si>
  <si>
    <t>Vlastní</t>
  </si>
  <si>
    <t>13486320R</t>
  </si>
  <si>
    <t>tyč ocelová profilová válcovaná za tepla 11375 (S235JR); průřez HEA; výška 220 mm</t>
  </si>
  <si>
    <t>Položka pořadí 33 : 0,22599*1,08</t>
  </si>
  <si>
    <t>59346755R</t>
  </si>
  <si>
    <t>panel stropní železobetonový; vylehčený; předpjatý; PPD; délka 200 až 700 cm; š = 119,0 cm; h = 16,0 cm; lana 5/9,3; stálé zatížení 1,5 kN/m</t>
  </si>
  <si>
    <t>m</t>
  </si>
  <si>
    <t>9*4,35*1,01</t>
  </si>
  <si>
    <t>564861115RT2</t>
  </si>
  <si>
    <t>Podklad ze štěrkodrti s rozprostřením a zhutněním frakce 0-32 mm, tloušťka po zhutnění 240 mm</t>
  </si>
  <si>
    <t>822-1</t>
  </si>
  <si>
    <t>Skladba SE1 tl. 200+30-40 mm : 90</t>
  </si>
  <si>
    <t>564951111R00</t>
  </si>
  <si>
    <t>Podsyp, podklad nebo kryt z pálených jílů tloušťka po zhutnění 150 mm</t>
  </si>
  <si>
    <t>s rozprostřením a zhutněním</t>
  </si>
  <si>
    <t>srovnatelně jílovitá zemina s jemným kamenivem 1:1</t>
  </si>
  <si>
    <t>611421122R00</t>
  </si>
  <si>
    <t>Omítky vnitřní stropů vápenné, vápenocementové omítky vnitřní vápenné, vápenocementové stropů rovných hladké</t>
  </si>
  <si>
    <t>s pomocným lešením o výšce podlahy do 1900 mm a pro zatížení do 1,5 kPa,</t>
  </si>
  <si>
    <t>Skladba S2 : 8,7*(1,5+3,19)</t>
  </si>
  <si>
    <t>(9,595-3,97)*4,84</t>
  </si>
  <si>
    <t>4,85*(3,4+3,35+6,945)</t>
  </si>
  <si>
    <t>612421637R00</t>
  </si>
  <si>
    <t>Omítky vnitřní stěn vápenné nebo vápenocementové v podlaží i ve schodišti štukové</t>
  </si>
  <si>
    <t xml:space="preserve">  104 : 23,59</t>
  </si>
  <si>
    <t xml:space="preserve">  108 : 28,9</t>
  </si>
  <si>
    <t xml:space="preserve">  101-103 : 20,4+16,5+16,4</t>
  </si>
  <si>
    <t xml:space="preserve">  105-107 : 8,74+7,36+13,9</t>
  </si>
  <si>
    <t xml:space="preserve">  109 : 8,86</t>
  </si>
  <si>
    <t xml:space="preserve">  115 : 8,38</t>
  </si>
  <si>
    <t>2,94*153,03</t>
  </si>
  <si>
    <t>110-114 : (2,94-2,1)*(4,98+4,9+5,14+8,74)</t>
  </si>
  <si>
    <t>116-119 : (2,94-2,1)*(6,37+5,0*2+11,35)</t>
  </si>
  <si>
    <t>odpočet otovrů : -(3,88+4,05*4+2,7+3,6+9,58+9,0+1,75+2,7+1,75)</t>
  </si>
  <si>
    <t>Dopočet ostění dveře : 0,3*(2,7*2+3,51)</t>
  </si>
  <si>
    <t>0,3*(2,7*2+0,9)*2</t>
  </si>
  <si>
    <t>0,3*(2,7*2+1,5)</t>
  </si>
  <si>
    <t>Dopočet ostění okna : 0,3*(7,6+8,25*4+15,0+6,4+6,4)</t>
  </si>
  <si>
    <t>Odpočet vnitřní dveře : -2,56*(1,0*3+1,305+2,0+1,5+0,9+0,8)*2</t>
  </si>
  <si>
    <t>-1,97*(0,7*2+0,8*4)</t>
  </si>
  <si>
    <t>Dopočet ostění dveře : 0,33*(2,56*10+7,65-0,64-0,63+2,0+3,04)</t>
  </si>
  <si>
    <t>631312621R00</t>
  </si>
  <si>
    <t>Mazanina z betonu prostého tl. přes 50 do 80 mm třídy C 20/25</t>
  </si>
  <si>
    <t>(z kameniva) hlazená dřevěným hladítkem</t>
  </si>
  <si>
    <t>Včetně vytvoření dilatačních spár, bez zaplnění.</t>
  </si>
  <si>
    <t>Zalití stropu Spiroll : 10,15*4,15*0,05</t>
  </si>
  <si>
    <t>631313611R00</t>
  </si>
  <si>
    <t xml:space="preserve">Mazanina z betonu prostého tl. přes 80 do 120 mm třídy C 16/20 </t>
  </si>
  <si>
    <t xml:space="preserve">  odpočet stávající základy : -(0,4*(3,85+4,3+0,9+4,1+2,95*2+4,62+2,575)+0,5*0,95+0,15*(12,9+0,2))</t>
  </si>
  <si>
    <t>114,57*0,1</t>
  </si>
  <si>
    <t>4,44*11,05*0,1</t>
  </si>
  <si>
    <t>631319173R00</t>
  </si>
  <si>
    <t>Příplatek za stržení povrchu tloušťka mazaniny od 80 mm do 120 mm</t>
  </si>
  <si>
    <t>spodní vrstvy mazaniny latí před vložením výztuže nebo pletiva pro tloušťku obou vrstev mazaniny</t>
  </si>
  <si>
    <t>Položka pořadí 48 : 16,36320</t>
  </si>
  <si>
    <t>631361921RT4</t>
  </si>
  <si>
    <t>Výztuž mazanin z betonů a z lehkých betonů ze svařovaných sítí průměr drátu 6 mm, velikost oka 100/100 mm</t>
  </si>
  <si>
    <t>včetně distančních prvků</t>
  </si>
  <si>
    <t>114,57*4,4*0,001</t>
  </si>
  <si>
    <t>4,44*11,05*4,4*0,001</t>
  </si>
  <si>
    <t>631571003R00</t>
  </si>
  <si>
    <t>Násyp pod podlahy z kameniva z kameniva_x000D_
 ze štěrkopísku 0-32 pro zpevnění podkladu</t>
  </si>
  <si>
    <t>pod mazaniny a dlažby, popř. na plochých střechách, vodorovný nebo ve spádu, s udusáním a urovnáním povrchu,</t>
  </si>
  <si>
    <t>3,92*(4,67+5,01)*0,1</t>
  </si>
  <si>
    <t>632443111R00</t>
  </si>
  <si>
    <t>Potěr litý cementový pevnost v tlaku 20 MPa, pokládaná plocha do 100 m2, tloušťky 50 mm</t>
  </si>
  <si>
    <t>dovoz směsi, doprava pomocí šnekového čerpadla, lití hadicí na plochu, srovnání latí do roviny</t>
  </si>
  <si>
    <t>Skladba S1 : 8,7*1,5+3,19*(3,485+1,2+3,77)</t>
  </si>
  <si>
    <t>0,33*(7,65-0,55*2)+0,47*2,0+0,34*3,04+0,45*(1,2+1,5)</t>
  </si>
  <si>
    <t>9,595*4,84-2,93*1,755+2,815*1,615</t>
  </si>
  <si>
    <t>0,44*(3,55+1,0)</t>
  </si>
  <si>
    <t>-2,21*2,4+2,085*2,285</t>
  </si>
  <si>
    <t>0,15*1,5</t>
  </si>
  <si>
    <t>632443112R00</t>
  </si>
  <si>
    <t>Potěr litý cementový pevnost v tlaku 20 MPa, pokládaná plocha do 100 m2, příplatek za každých 5 mm tloušťky</t>
  </si>
  <si>
    <t xml:space="preserve">  Skladba S1 : 8,7*1,5+3,19*(3,485+1,2+3,77)</t>
  </si>
  <si>
    <t xml:space="preserve">  0,33*(7,65-0,55*2)+0,47*2,0+0,34*3,04+0,45*(1,2+1,5)</t>
  </si>
  <si>
    <t xml:space="preserve">  9,595*4,84-2,93*1,755+2,815*1,615</t>
  </si>
  <si>
    <t xml:space="preserve">  4,85*(3,4+3,35+6,945+3,93)</t>
  </si>
  <si>
    <t xml:space="preserve">  0,44*(3,55+1,0)</t>
  </si>
  <si>
    <t xml:space="preserve">  -2,21*2,4+2,085*2,285</t>
  </si>
  <si>
    <t xml:space="preserve">  0,15*1,5</t>
  </si>
  <si>
    <t>178,38*3</t>
  </si>
  <si>
    <t>642952110RT3</t>
  </si>
  <si>
    <t>Osazení zárubní dveřních dřevěných dodávka a osazení zárubní dveřních dřevěných obložkových_x000D_
 pro dveře jednokřídlové, dýha buk, dub, jasan nebo mahagon, 1970 x 700/70÷190 mm</t>
  </si>
  <si>
    <t>hrubých, hoblovaných i leštěných, měkkých i tvrdých, na jakoukoliv cementovou maltu, s kotvením rámu do zdiva,</t>
  </si>
  <si>
    <t>6/T : 3</t>
  </si>
  <si>
    <t>7/T : 5</t>
  </si>
  <si>
    <t>14/T : 1</t>
  </si>
  <si>
    <t>642952110RT4</t>
  </si>
  <si>
    <t>Osazení zárubní dveřních dřevěných dodávka a osazení zárubní dveřních dřevěných obložkových_x000D_
 pro dveře jednokřídlové, dýha buk, dub, jasan nebo mahagon, 1970 x 800/70÷190 mm</t>
  </si>
  <si>
    <t>8/T : 1</t>
  </si>
  <si>
    <t>12/T : 1</t>
  </si>
  <si>
    <t>13/T : 1</t>
  </si>
  <si>
    <t>648922441R00</t>
  </si>
  <si>
    <t>Osazení parapetních desek ŽB nebo teracových Osazení parapetních desek teracových na jakoukoliv cementovou maltu tl. 20 až 30 mm různých délek</t>
  </si>
  <si>
    <t xml:space="preserve">parapet pro okna: : </t>
  </si>
  <si>
    <t>2/AL : 4*2</t>
  </si>
  <si>
    <t>4/AL : 1*2</t>
  </si>
  <si>
    <t>6/Al : 1*6</t>
  </si>
  <si>
    <t>7/Al : 1*2,5</t>
  </si>
  <si>
    <t>9/Al : 1*2,5</t>
  </si>
  <si>
    <t>642941111333</t>
  </si>
  <si>
    <t>Pouzdro pro posuvné dveře jednostranné, na stěnu, jednostranné pouzdro 820/2560 mm</t>
  </si>
  <si>
    <t>T/11 : 1</t>
  </si>
  <si>
    <t>642941111777</t>
  </si>
  <si>
    <t>Pouzdro pro posuvné dveře jednostranné, do zdiva, jednostranné pouzdro 1350/2560 mm</t>
  </si>
  <si>
    <t>642952110444</t>
  </si>
  <si>
    <t>Osazení zárubní dveřních dřevěných, pl. do 2,5 m2, včetně dodávky obložkové zárubně 1000/2560 pro dveře 197 x 80/7 - 19 buk</t>
  </si>
  <si>
    <t xml:space="preserve">Pro dveře : </t>
  </si>
  <si>
    <t>1/T : 1</t>
  </si>
  <si>
    <t>642952110555</t>
  </si>
  <si>
    <t>Osazení zárubní dveřních dřevěných, pl. do 2,5 m2, včetně dodávky obložkové zárubně 1000/2560 pro dveře 197 x 90/7 - 19 buk</t>
  </si>
  <si>
    <t>2/T : 1</t>
  </si>
  <si>
    <t>3/T : 1</t>
  </si>
  <si>
    <t>5/T : 1</t>
  </si>
  <si>
    <t>642953221333</t>
  </si>
  <si>
    <t>Dodatečné osaz.dřev.zárubní leštěných,nad 2,5 m2, včetně dodávky obložkové zárubně 1305/2560 pro dveře 197 x 90/7 - 19 buk</t>
  </si>
  <si>
    <t>59241361.AR</t>
  </si>
  <si>
    <t>parapet vnější š = 350 mm; materiál - jádro teraco; l = 1000,0 mm; tl = 30,0 mm</t>
  </si>
  <si>
    <t>7/Al : 1*3</t>
  </si>
  <si>
    <t>9/Al : 1*3</t>
  </si>
  <si>
    <t>941955001R00</t>
  </si>
  <si>
    <t>Lešení lehké pracovní pomocné pomocné, o výšce lešeňové podlahy do 1,2 m</t>
  </si>
  <si>
    <t>800-3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</si>
  <si>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</si>
  <si>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</si>
  <si>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>19,605*11,029</t>
  </si>
  <si>
    <t>953943112R00</t>
  </si>
  <si>
    <t>Osazování jiných kovových výrobků do vynechaných nebo vysekaných kapes zdiva, se zajištěním polohy, se zalitím cementovou maltou_x000D_
 přes 1 kg do 5 kg/kus</t>
  </si>
  <si>
    <t>osazování výrobků ostatních jinde neuvedených, bez dodání</t>
  </si>
  <si>
    <t>Kotvy pro pergolu ks : 9</t>
  </si>
  <si>
    <t>953943122R00</t>
  </si>
  <si>
    <t>Osazování jiných kovových výrobků do betonu (např. kotev) se zajištěním polohy k bednění nebo k výztuži před zabetonováním_x000D_
 přes 1 kg do 5 kg/kus</t>
  </si>
  <si>
    <t>Kotvy pro pergolu ks : 10</t>
  </si>
  <si>
    <t>553PPS761</t>
  </si>
  <si>
    <t>Kotvení pergoly do zdiva</t>
  </si>
  <si>
    <t>ks</t>
  </si>
  <si>
    <t>553PPS762</t>
  </si>
  <si>
    <t>Kotvení pergoly do základů 200/200/8</t>
  </si>
  <si>
    <t>962031143R00</t>
  </si>
  <si>
    <t>Bourání příček z tvárnic pórobetonových, tloušťky 100 mm</t>
  </si>
  <si>
    <t>801-3</t>
  </si>
  <si>
    <t>nebo vybourání otvorů průřezové plochy přes 4 m2 v příčkách, včetně pomocného lešení o výšce podlahy do 1900 mm a pro zatížení do 1,5 kPa  (150 kg/m2),</t>
  </si>
  <si>
    <t>3,07*1,44-1,97*0,9</t>
  </si>
  <si>
    <t>2,82*(1,4*2-0,35+2,35+1,65)</t>
  </si>
  <si>
    <t>-1,97*0,6*2</t>
  </si>
  <si>
    <t>2,82*(1,45+2,3)-1,97*0,8</t>
  </si>
  <si>
    <t>962031145R00</t>
  </si>
  <si>
    <t>Bourání příček z tvárnic pórobetonových, tloušťky 150 mm</t>
  </si>
  <si>
    <t>3,07*(3,27+2,89+(2,97+2,89)*2)-1,97*0,8</t>
  </si>
  <si>
    <t>2,82*(3,78+3,25)-1,97*0,8*2</t>
  </si>
  <si>
    <t>962032254R00</t>
  </si>
  <si>
    <t>Bourání zdiva nadzákladového cihelného z cihel cementových, na maltu cementovou</t>
  </si>
  <si>
    <t>nebo vybourání otvorů průřezové plochy přes 4 m2 ve zdivu nadzákladovém, včetně pomocného lešení o výšce podlahy do 1900 mm a pro zatížení do 1,5 kPa  (150 kg/m2)</t>
  </si>
  <si>
    <t>108 : 0,45*(4,1*4,84-0,6*0,59)</t>
  </si>
  <si>
    <t>Atiky : (1,2+1,0)*0,5*5,3*2*0,45</t>
  </si>
  <si>
    <t>0,75*5,3*0,45*2</t>
  </si>
  <si>
    <t>0,7*14,85*0,45</t>
  </si>
  <si>
    <t>962052211R00</t>
  </si>
  <si>
    <t>Bourání zdiva železobetonového nadzákladového</t>
  </si>
  <si>
    <t>nebo vybourání otvorů průřezové plochy přes 4 m2 ve zdivu železobetonovém, včetně pomocného lešení o výšce podlahy do 1900 mm a pro zatížení do 1,5 kPa  (150 kg/m2),</t>
  </si>
  <si>
    <t>Odbourání žb. věnce - jižní trakt : 0,3*0,35*(14,86+4,83*2)</t>
  </si>
  <si>
    <t>Odbourání žb. věnce-odpočet fasáda : -0,3*0,35*(7,8+3,5)</t>
  </si>
  <si>
    <t>965042141RT4</t>
  </si>
  <si>
    <t>Bourání podkladů pod dlažby nebo litých celistvých dlažeb a mazanin  betonových nebo z litého asfaltu, tloušťky do 100 mm, plochy přes 4 m2</t>
  </si>
  <si>
    <t>dobourání bet. pod. na nosných pasech : 0,1*(14,0*0,1*2+4,62*0,1*4)</t>
  </si>
  <si>
    <t>0,1*(14,0*0,75-((14,0-2,3)*0,47-(0,37*(2,65+2,3)-2,3*0,32)))</t>
  </si>
  <si>
    <t>Bourání střešních konstrucí : 5,7*2*13,95*0,1</t>
  </si>
  <si>
    <t>965042221RT2</t>
  </si>
  <si>
    <t>Bourání podkladů pod dlažby nebo litých celistvých dlažeb a mazanin  betonových nebo z litého asfaltu, tloušťky přes 100 mm, plochy do 1 m2</t>
  </si>
  <si>
    <t>Odbourání bet podhlad a podkl. bet na -0,205 : 13,8*4,62*2*0,205</t>
  </si>
  <si>
    <t>0,5*0,15*(0,95+0,5)*2*0,3</t>
  </si>
  <si>
    <t>965082923R00</t>
  </si>
  <si>
    <t>Odstranění násypu pod podlahami a ochranného na střechách tloušťky do 100 mm, plochy přes 2 m2</t>
  </si>
  <si>
    <t>Odbourání bet podhlad a podkl. bet na -0,205 : 13,8*4,62*2*0,1</t>
  </si>
  <si>
    <t>odpočat stávající základy : -(0,4*(3,85+4,3+0,9+4,1+2,95*2+4,62+2,575)+0,5*0,95+0,15*(12,9+0,2))*0,1</t>
  </si>
  <si>
    <t>Bourání střešních konstrucí : 4,85*13,95*0,1</t>
  </si>
  <si>
    <t>965082941R00</t>
  </si>
  <si>
    <t>Odstranění násypu pod podlahami a ochranného na střechách tloušťky přes 200 mm, jakékoliv plochy</t>
  </si>
  <si>
    <t>Bourání střešních konstrucí : (0,45+0,25)*0,5*13,95*4,85</t>
  </si>
  <si>
    <t>966031313R00</t>
  </si>
  <si>
    <t>Vybourání částí říms z cihel vyložených do 25 cm tloušťky do 300 mm</t>
  </si>
  <si>
    <t>14,85*2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</si>
  <si>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</si>
  <si>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</si>
  <si>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</si>
  <si>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0,45*(3,04+2,58*2)</t>
  </si>
  <si>
    <t>968061112R00</t>
  </si>
  <si>
    <t>Vyvěšení nebo zavěšení dřevěných křídel oken, plochy do 1,5 m2</t>
  </si>
  <si>
    <t>oken, dveří a vrat, s uložením a opětovným zavěšením po provedení stavebních změn,</t>
  </si>
  <si>
    <t>968061125R00</t>
  </si>
  <si>
    <t>Vyvěšení nebo zavěšení dřevěných křídel dveří, plochy do 2 m2</t>
  </si>
  <si>
    <t>968062354R00</t>
  </si>
  <si>
    <t>Vybourání dřevěných rámů oken dvojitých nebo zdvojených, plochy do 1 m2</t>
  </si>
  <si>
    <t>včetně pomocného lešení o výšce podlahy do 1900 mm a pro zatížení do 1,5 kPa  (150 kg/m2),</t>
  </si>
  <si>
    <t>0,575*0,58</t>
  </si>
  <si>
    <t>968071136R00</t>
  </si>
  <si>
    <t>Vyvěšení nebo zavěšení kovových křídel vrat, plochy do 4 m2</t>
  </si>
  <si>
    <t>s případným uložením a opětovným zavěšením po provedení stavebních změn,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</si>
  <si>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</si>
  <si>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</si>
  <si>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1,97*(0,9+0,8*4+0,6*2)</t>
  </si>
  <si>
    <t>968072559R00</t>
  </si>
  <si>
    <t>Vybourání a vyjmutí kovových rámů a rolet rámů, včetně pomocného lešení o výšce podlahy do 1900 mm a pro zatížení do 1,5 kPa  (150 kg/m2) vrat, plochy přes 5 m2</t>
  </si>
  <si>
    <t>3,04*2,58</t>
  </si>
  <si>
    <t>978011191R00</t>
  </si>
  <si>
    <t>Otlučení omítek vápenných nebo vápenocementových vnitřních s vyškrabáním spár, s očištěním zdiva stropů, v rozsahu do 100 %</t>
  </si>
  <si>
    <t>101-104 : 4,85*13,975</t>
  </si>
  <si>
    <t>978013191R00</t>
  </si>
  <si>
    <t>Otlučení omítek vápenných nebo vápenocementových vnitřních s vyškrabáním spár, s očištěním zdiva stěn, v rozsahu do 100 %</t>
  </si>
  <si>
    <t>101-104 : 3,07*(4,85+13,975)*2</t>
  </si>
  <si>
    <t>-3,04*2,58</t>
  </si>
  <si>
    <t>-1,935*2,17*3-1,1*2,17-0,9*2,67</t>
  </si>
  <si>
    <t>-2,56*(1,3+2,3+2,2)*2</t>
  </si>
  <si>
    <t>-0,9*2,02*2</t>
  </si>
  <si>
    <t>103-110 : 2,82*(4,85+13,975*2+(4,85-1,1+1,3)*2)</t>
  </si>
  <si>
    <t>otory ve fasádě jižní : -(7,2*0,7+(2,7-0,7)*1,2)-(1,6*2,02-0,4*2,02)</t>
  </si>
  <si>
    <t>-3,1*1,5</t>
  </si>
  <si>
    <t>-0,6*(0,875+0,88)</t>
  </si>
  <si>
    <t>otory v západní fasádě : -1,5*2,59</t>
  </si>
  <si>
    <t>999281105R00</t>
  </si>
  <si>
    <t xml:space="preserve">Přesun hmot pro opravy a údržbu objektů pro opravy a údržbu dosavadních objektů včetně vnějších plášťů_x000D_
 výšky do 6 m,  </t>
  </si>
  <si>
    <t>POL7_</t>
  </si>
  <si>
    <t>oborů 801, 803, 811 a 812</t>
  </si>
  <si>
    <t>711111001RZ1</t>
  </si>
  <si>
    <t>Provedení izolace proti zemní vlhkosti natěradly za studena na ploše vodorovné nátěrem penetračním, 1 x nátěr, včetně dodávky penetračního laku ALP</t>
  </si>
  <si>
    <t>800-711</t>
  </si>
  <si>
    <t>Skladba S1 : 11,05*19,27</t>
  </si>
  <si>
    <t>Vytažení : (11,05+19,27)*2*0,2</t>
  </si>
  <si>
    <t>Okolo stávajících zákl. pasů : 0,1*(13,8*2+4,62*4+5,01+4,67)</t>
  </si>
  <si>
    <t>711141559RY2</t>
  </si>
  <si>
    <t>Provedení izolace proti zemní vlhkosti pásy přitavením vodorovná, 1 vrstva, s dodávkou izolačního pásu se skleněnou nebo polyesterovou vložkou, s minerálním posypem</t>
  </si>
  <si>
    <t>Provedení očištění povrchu a natavení jedné vrstvy modifikovaného asfaltového pásu včetně dodávky materiálů.</t>
  </si>
  <si>
    <t>Položka pořadí 88 : 230,63750</t>
  </si>
  <si>
    <t>998711201R00</t>
  </si>
  <si>
    <t>Přesun hmot pro izolace proti vodě svisle do 6 m</t>
  </si>
  <si>
    <t>50 m vodorovně měřeno od těžiště půdorysné plochy skládky do těžiště půdorysné plochy objektu</t>
  </si>
  <si>
    <t>712372121RU1</t>
  </si>
  <si>
    <t>Povlakové krytiny střech do 10° termoplasty kotvené do profilovaného plechu nebo do bednění, 4 kotvy/m2, tl. izolace do 250 mm, bez dodávky fólie, bez rozlišení tloušťky fólie</t>
  </si>
  <si>
    <t>včetně ukotvení k podkladu hmoždinkami, svaření všech spojů a překrytí kotev fólií.</t>
  </si>
  <si>
    <t>S02 : 18,87*9,75</t>
  </si>
  <si>
    <t>712378006R00</t>
  </si>
  <si>
    <t>Doplňkové konstrukce k povlakovým krytinám z fólií rohová lišta vnější, RŠ 100 mm, z pozinkovaného plechu s povrchovou úpravou PVC</t>
  </si>
  <si>
    <t>včetně dodávek výrobků</t>
  </si>
  <si>
    <t>Úprava délky a připevnění rohové lišty natloukacími hmoždinkami včetně dodávky lišty.</t>
  </si>
  <si>
    <t>S02 : (18,87+9,75)*2</t>
  </si>
  <si>
    <t>712378007R00</t>
  </si>
  <si>
    <t>Doplňkové konstrukce k povlakovým krytinám z fólií rohová lišta vnitřní, RŠ 100 mm, z pozinkovaného plechu s povrchovou úpravou PVC</t>
  </si>
  <si>
    <t>Položka pořadí 92 : 57,24000</t>
  </si>
  <si>
    <t>712871801RT1</t>
  </si>
  <si>
    <t>Samostatné vytažení izolačního povlaku termoplasty 1 vrstva, materiál ve specifikaci, bez rozlišení tloušťky fólie</t>
  </si>
  <si>
    <t>na konstrukce převyšující úroveň střechy,</t>
  </si>
  <si>
    <t>vytažení folie : 0,55*(18,87+9,75)*2</t>
  </si>
  <si>
    <t>Folie na atice : 0,36*(19,605*2+12,29-0,36*2)</t>
  </si>
  <si>
    <t>0,415*(12,29-0,36*2)</t>
  </si>
  <si>
    <t>28322103R</t>
  </si>
  <si>
    <t>fólie izolační střešní hydroizolační; tloušťka 2,00 mm; plošná hmotnost 1 450 g/m2; PVC-P; kašírování netkaná textilie; pro opracování detailů</t>
  </si>
  <si>
    <t>Položka pořadí 91 : 183,98250*1,13</t>
  </si>
  <si>
    <t>Položka pořadí 94 : 54,56435*1,17</t>
  </si>
  <si>
    <t>998712201R00</t>
  </si>
  <si>
    <t>Přesun hmot pro povlakové krytiny v objektech výšky do 6 m</t>
  </si>
  <si>
    <t>50 m vodorovně</t>
  </si>
  <si>
    <t>713111231R00</t>
  </si>
  <si>
    <t>Montáž tepelné izolace stropů parotěsná zábrana stropů shora s přelepením spojů, bez dodávky fólie</t>
  </si>
  <si>
    <t>800-713</t>
  </si>
  <si>
    <t>Položka obsahuje pouze montážní práce a spojovací prostředky.</t>
  </si>
  <si>
    <t>vytažení parozábrany : 0,75*(18,87+9,75)*2</t>
  </si>
  <si>
    <t>628523660</t>
  </si>
  <si>
    <t>Pás z SBS modifikovaného asfaltu s nosnou vložkou z AL folie kašírovanou skleněnými vlákny</t>
  </si>
  <si>
    <t>D</t>
  </si>
  <si>
    <t>Položka pořadí 97 : 226,91250*1,15</t>
  </si>
  <si>
    <t>998713201R00</t>
  </si>
  <si>
    <t>Přesun hmot pro izolace tepelné v objektech výšky do 6 m</t>
  </si>
  <si>
    <t>762441111RT3</t>
  </si>
  <si>
    <t>Obložení atiky s dodávkou dřevoštěpkových desek, tloušťky 22 mm, 1 vrstva, upevnění přibíjením</t>
  </si>
  <si>
    <t>800-762</t>
  </si>
  <si>
    <t>0,36*(19,605*2+12,29-0,36*2)</t>
  </si>
  <si>
    <t>60725014R</t>
  </si>
  <si>
    <t>deska dřevoštěpková třívrstvá pro prostředí vlhké; strana nebroušená; hrana rovná; tl = 18,0 mm</t>
  </si>
  <si>
    <t>Položka pořadí 100 : 23,08235*1,08</t>
  </si>
  <si>
    <t>998762202R00</t>
  </si>
  <si>
    <t>Přesun hmot pro konstrukce tesařské v objektech výšky do 12 m</t>
  </si>
  <si>
    <t>762343101R00</t>
  </si>
  <si>
    <t>Bednění a laťování montáž_x000D_
 rošt pro tepelnou izolaci</t>
  </si>
  <si>
    <t>S02 stojny roštu : 18,87*15</t>
  </si>
  <si>
    <t>762395000R00</t>
  </si>
  <si>
    <t>Spojovací a ochranné prostředky svory, prkna, hřebíky, pásová ocel, vruty, impregnace</t>
  </si>
  <si>
    <t>Položka pořadí 107 : 198,70083*0,012</t>
  </si>
  <si>
    <t>Položka pořadí 108 : 280,07778*0,018</t>
  </si>
  <si>
    <t>763611121R00</t>
  </si>
  <si>
    <t>Montáž opláštění z aglomerovaných desek  bednění střech, z desek tl. do 18 mm, na sraz, přibíjené</t>
  </si>
  <si>
    <t>800-763</t>
  </si>
  <si>
    <t>vč. dodávky a montáže spojovacího materiálu</t>
  </si>
  <si>
    <t>S02 základ roštu : 18,87*9,75</t>
  </si>
  <si>
    <t>S02 spád roštu : 18,87*9,75</t>
  </si>
  <si>
    <t>763611232R00</t>
  </si>
  <si>
    <t>Montáž opláštění z aglomerovaných desek  bednění střech, z desek tl. nad 18 mm, na P+D, šroubované</t>
  </si>
  <si>
    <t>Skladba S6 : 1,0*3,0</t>
  </si>
  <si>
    <t>0,1*(1,0*2+3,0)</t>
  </si>
  <si>
    <t>60725010R</t>
  </si>
  <si>
    <t>deska dřevoštěpková třívrstvá pro prostředí vlhké; strana nebroušená; hrana rovná; tl = 12,0 mm</t>
  </si>
  <si>
    <t>Položka pořadí 105 : 367,96500*0,54</t>
  </si>
  <si>
    <t>Položka pořadí 107 : 198,70110</t>
  </si>
  <si>
    <t>S02 stojny roštu : 18,87*15*0,25*1,15</t>
  </si>
  <si>
    <t>60725039R</t>
  </si>
  <si>
    <t>deska dřevoštěpková třívrstvá pro prostředí vlhké; strana nebroušená; hrana pero/drážka; tl = 22,0 mm</t>
  </si>
  <si>
    <t>Položka pořadí 106 : 3,50000*1,08</t>
  </si>
  <si>
    <t>998763201R00</t>
  </si>
  <si>
    <t>Přesun hmot dřevostaveb v objektech výšky do 6 m</t>
  </si>
  <si>
    <t>764211442RT1</t>
  </si>
  <si>
    <t>Krytiny z titanzinkového plechu výroba a montáž hladké střešní krytiny s úpravou krytiny u okapů, prostupů a výčnělků_x000D_
 ze svitků rš. 670 mm, tl. 0,7 mm, sklonu přes 30° do 45°</t>
  </si>
  <si>
    <t>800-764</t>
  </si>
  <si>
    <t>Položka pořadí 106 : 3,50000</t>
  </si>
  <si>
    <t>764918331R00</t>
  </si>
  <si>
    <t>Lemování na plochých střechách včetně spojů, rohů, lišt a dilatací, z lakovaného pozinkovaného plechu, rš 250 mm, výroba (zhotovení) a montáž</t>
  </si>
  <si>
    <t>včetně zednické výpomoci.</t>
  </si>
  <si>
    <t>K/5 : 59,8</t>
  </si>
  <si>
    <t>764352810R00</t>
  </si>
  <si>
    <t>Demontáž žlabů podokapních půlkruhových rovných, rš 330 mm, sklonu do 30°</t>
  </si>
  <si>
    <t>764359810R00</t>
  </si>
  <si>
    <t>Demontáž žlabů kotlíku kónického,  , sklonu do 30°</t>
  </si>
  <si>
    <t>764410850R00</t>
  </si>
  <si>
    <t>Demontáž oplechování parapetů rš od 100 do 330 mm</t>
  </si>
  <si>
    <t>POL1_7</t>
  </si>
  <si>
    <t>0,6</t>
  </si>
  <si>
    <t>764454802R00</t>
  </si>
  <si>
    <t>Demontáž odpadních trub nebo součástí trub kruhových , o průměru 120 mm</t>
  </si>
  <si>
    <t>13814183R</t>
  </si>
  <si>
    <t>plech ocelový válcovaný za studena tvar plechu hladký; tl.  0,55 mm; povrchová úprava pozinkovaný, povlak 275 g/m2</t>
  </si>
  <si>
    <t>K/5 : 59,8*0,2*1,1*0,0044</t>
  </si>
  <si>
    <t>998764201R00</t>
  </si>
  <si>
    <t>Přesun hmot pro konstrukce klempířské v objektech výšky do 6 m</t>
  </si>
  <si>
    <t>766412123R00</t>
  </si>
  <si>
    <t>Montáž obložení stěn, sloupů a pilířů o ploše přes 1 m2, palubkami pro pero a drážku, modřínovými, šířky přes 80 do 100 mm</t>
  </si>
  <si>
    <t>800-766</t>
  </si>
  <si>
    <t>Včetně našroubování soklu.</t>
  </si>
  <si>
    <t xml:space="preserve">  Skladba S5 : 3,2*1,0*4</t>
  </si>
  <si>
    <t xml:space="preserve">  Skladba S6 : 1,0*3,0</t>
  </si>
  <si>
    <t>15,8</t>
  </si>
  <si>
    <t>766441111R00</t>
  </si>
  <si>
    <t>Montáž dřevěných a kompozitních podlah teras z prken, včetně podkladního roštu</t>
  </si>
  <si>
    <t>včetně položení podkladního roštu do štěrkového lože, nebo na rovný pevný povrch, položení palubek a upevnění nerezovými šrouby skrytým spojem. Bez povrchové úpravy nátěrem.</t>
  </si>
  <si>
    <t>120 : 50</t>
  </si>
  <si>
    <t>766661512R00</t>
  </si>
  <si>
    <t>Montáž dveřních křídel kompletizovaných otevíravých , z tvrdého dřeva nebo modřínu s polodrážkou, do ocelové nebo fošnové zárubně, jednokřídlových, šířky do 800 mm</t>
  </si>
  <si>
    <t>766666112R00</t>
  </si>
  <si>
    <t xml:space="preserve">Montáž dveřních křídel kompletizovaných posuvných,  , do předem osazeného stavebního pouzdra, jednokřídlových,  </t>
  </si>
  <si>
    <t>Bez osazení madla a zámku.</t>
  </si>
  <si>
    <t>9/T : 1</t>
  </si>
  <si>
    <t>10/T : 1</t>
  </si>
  <si>
    <t>11/T : 1</t>
  </si>
  <si>
    <t>60756007R</t>
  </si>
  <si>
    <t>deska fasádní HPL laminát vytvrzený pryskyřicí; l = 2 800 mm; š = 1 300 mm; tl. 7,0 mm; dekor uni; pevnost v ohybu od 90,0 MPa; pevnost v tahu 80,0 MPa</t>
  </si>
  <si>
    <t>15,8*1,1</t>
  </si>
  <si>
    <t>611981811R</t>
  </si>
  <si>
    <t>prkno terasové dřevěné; bangkirai balau; tl = 25 mm; š = 145,0 mm; l = 1 800 až 5 700 mm; povrch jemně/hrubě drážkovaný</t>
  </si>
  <si>
    <t>Položka pořadí 120 : 50,00000*1,08</t>
  </si>
  <si>
    <t>766_T01</t>
  </si>
  <si>
    <t>Interiérové dveře plné s pevným nadsvětlíkem, plné, lakované-polomat, zárubeň samostatně, 900/2560</t>
  </si>
  <si>
    <t>podrobný popis výrobku viz výpis "Truhlářské výrobky"</t>
  </si>
  <si>
    <t>766_T02</t>
  </si>
  <si>
    <t>Interiérové dveře plné s pevným nadsvětlíkem, plné, lakované-polomat, zárubeň samostatně, 1000/2560</t>
  </si>
  <si>
    <t>766_T03</t>
  </si>
  <si>
    <t>766_T04</t>
  </si>
  <si>
    <t>Interiérové dveře plné s pevným nadsvětlíkem, plné, lakované-polomat, zárubeň samostatně, 1305/2560</t>
  </si>
  <si>
    <t>766_T05</t>
  </si>
  <si>
    <t>766_T06</t>
  </si>
  <si>
    <t>Interiérové dveře plné lakované-polomat, zárubeň samostatně, 700/1970, pravé</t>
  </si>
  <si>
    <t>766_T07</t>
  </si>
  <si>
    <t>Interiérové dveře plné lakované-polomat, zárubeň samostatně, 700/1970, levé</t>
  </si>
  <si>
    <t>766_T08</t>
  </si>
  <si>
    <t>Interiérové dveře plné lakované-polomat, zárubeň samostatně, WC zámek, 800/1970, pravé</t>
  </si>
  <si>
    <t>766_T09</t>
  </si>
  <si>
    <t>Interiérové dveře posuvné na stěnu plné lakované-polomat, zárubeň vložena do otvoru, 2000/2560</t>
  </si>
  <si>
    <t>766_T10</t>
  </si>
  <si>
    <t>Interiérové dveře posuvné dop pouzdra plné lakované-polomat, zárubeň samostatně, 1500/2560</t>
  </si>
  <si>
    <t>766_T11</t>
  </si>
  <si>
    <t>Interiérové dveře posuvné dop pouzdra plné lakované-polomat, zárubeň samostatně, 800/2560</t>
  </si>
  <si>
    <t>766_T12</t>
  </si>
  <si>
    <t>Interiérové dveře plné lakované-polomat, zárubeň samostatně, 800/1970, levé</t>
  </si>
  <si>
    <t>766_T13</t>
  </si>
  <si>
    <t>Interiérové dveře plné lakované-polomat, zárubeň samostatně, 800/1970, pravé</t>
  </si>
  <si>
    <t>766_T14</t>
  </si>
  <si>
    <t>998766201R00</t>
  </si>
  <si>
    <t>Přesun hmot pro konstrukce truhlářské v objektech výšky do 6 m</t>
  </si>
  <si>
    <t>767586201RT3</t>
  </si>
  <si>
    <t>Montáž podhledů lamelových a kazetových Podhledy podhled minerální, s rovnou hranou</t>
  </si>
  <si>
    <t>800-767</t>
  </si>
  <si>
    <t>102, 103 : 16,5+16,2</t>
  </si>
  <si>
    <t>767995106R00</t>
  </si>
  <si>
    <t>Výroba a montáž atypických kovovových doplňků staveb hmotnosti přes 100 do 250 kg</t>
  </si>
  <si>
    <t>kg</t>
  </si>
  <si>
    <t xml:space="preserve"> konstr. pergoly : </t>
  </si>
  <si>
    <t>Skladba S5 tenkostěnné profily  kg : 66,87+18</t>
  </si>
  <si>
    <t>767995108R00</t>
  </si>
  <si>
    <t>Výroba a montáž atypických kovovových doplňků staveb hmotnosti přes 500 kg</t>
  </si>
  <si>
    <t>1/Z : 1252,4</t>
  </si>
  <si>
    <t>553PPS</t>
  </si>
  <si>
    <t>Dodávka konstr. pergoly - tenkostěnné profily pro konstrukci zádveří, žárově zinkováno</t>
  </si>
  <si>
    <t>553PPS_1Z</t>
  </si>
  <si>
    <t>Dodávka konstr. pergoly, žárově zinkováno</t>
  </si>
  <si>
    <t>998767201R00</t>
  </si>
  <si>
    <t>Přesun hmot pro kovové stavební doplňk. konstrukce v objektech výšky do 6 m</t>
  </si>
  <si>
    <t>771575109R00</t>
  </si>
  <si>
    <t>Montáž podlah z dlaždic keramických 300 x 300 mm, režných nebo glazovaných, hladkých, kladených do flexibilního tmele</t>
  </si>
  <si>
    <t>800-771</t>
  </si>
  <si>
    <t>110-114 : 1,5+2,7+1,4+1,6+4,6</t>
  </si>
  <si>
    <t>116-119 : 2,6+1,4*2+5,5</t>
  </si>
  <si>
    <t>59764210R</t>
  </si>
  <si>
    <t>dlažba keramická š = 300 mm; l = 300 mm; h = 9,0 mm; povch hladký, protiskluzová úprava; pro interiér i exteriér</t>
  </si>
  <si>
    <t>Položka pořadí 144 : 22,70000*1,1</t>
  </si>
  <si>
    <t>998771201R00</t>
  </si>
  <si>
    <t>Přesun hmot pro podlahy z dlaždic v objektech výšky do 6 m</t>
  </si>
  <si>
    <t>776101121R00</t>
  </si>
  <si>
    <t>Přípravné práce penetrace podkladu</t>
  </si>
  <si>
    <t>800-775</t>
  </si>
  <si>
    <t>položky neobsahují žádný materiál</t>
  </si>
  <si>
    <t>Položka pořadí 150 : 76,40000</t>
  </si>
  <si>
    <t>Položka pořadí 151 : 77,20000</t>
  </si>
  <si>
    <t>776421100RU1</t>
  </si>
  <si>
    <t>Lepení soklíků PVC a napojení krytiny na stěnu lepení podlahových soklíků z PVC a vinylu včetně dodávky soklíku</t>
  </si>
  <si>
    <t>101-103 : 20,4+16,5+16,4</t>
  </si>
  <si>
    <t>105-107 : 8,74+7,36+13,9</t>
  </si>
  <si>
    <t>109 : 8,86</t>
  </si>
  <si>
    <t>115 : 8,38</t>
  </si>
  <si>
    <t>776422110R00</t>
  </si>
  <si>
    <t>Lepení soklíků PVC a napojení krytiny na stěnu ukončení krytiny u stěny lepeným soklíkem</t>
  </si>
  <si>
    <t>včetně soklové lišty.</t>
  </si>
  <si>
    <t>104 : 23,59</t>
  </si>
  <si>
    <t>108 : 28,9</t>
  </si>
  <si>
    <t>776521100RT1</t>
  </si>
  <si>
    <t xml:space="preserve">Lepení povlakových podlah z plastů  Lepení povlakových podlah z plastů - pásy z PVC, montáž,  </t>
  </si>
  <si>
    <t>104, 108 : 35,6+40,8</t>
  </si>
  <si>
    <t>776521100RU2</t>
  </si>
  <si>
    <t>Lepení povlakových podlah z plastů  Lepení povlakových podlah z plastů - pásy z PVC, montáž včetně dodávky podlahoviny, tl. 2,0 mm</t>
  </si>
  <si>
    <t>101-103 : 15,6+16,5+16,2</t>
  </si>
  <si>
    <t>105-107 : 4,8+3,4+11,9</t>
  </si>
  <si>
    <t>109 : 4,5</t>
  </si>
  <si>
    <t>115 : 4,3</t>
  </si>
  <si>
    <t>28416030.AR</t>
  </si>
  <si>
    <t>podlahovina PVC vsyp SiC; s výzt. vrstvou; v rolích; š = 2 000,0 mm; l = 20 000 mm; tl. 2,00 mm; heterogenní; protiskluzná; oblast komerční, průmyslová</t>
  </si>
  <si>
    <t>Položka pořadí 150 : 76,40000*1,1</t>
  </si>
  <si>
    <t>998776201R00</t>
  </si>
  <si>
    <t>Přesun hmot pro podlahy povlakové v objektech výšky do 6 m</t>
  </si>
  <si>
    <t>vodorovně do 50 m</t>
  </si>
  <si>
    <t>781101210RT1</t>
  </si>
  <si>
    <t>Příprava podkladu pod obklady penetrace podkladu pod obklady</t>
  </si>
  <si>
    <t>včetně dodávky materiálu.</t>
  </si>
  <si>
    <t>Položka pořadí 155 : 87,31800</t>
  </si>
  <si>
    <t>781475116R00</t>
  </si>
  <si>
    <t>Montáž obkladů vnitřních z dlaždic keramických kladených do tmele 300 x 300 mm,  , kladených do flexibilního tmele</t>
  </si>
  <si>
    <t>110-114 : 2,1*(4,98+4,9+5,14+8,74-0,7*8)</t>
  </si>
  <si>
    <t>116-119 : 2,1*(6,37+5,0*2+11,35-0,7*5-0,8)</t>
  </si>
  <si>
    <t>781497111RS3</t>
  </si>
  <si>
    <t xml:space="preserve">Lišty k obkladům profil ukončovací leštěný hliník, uložení do tmele, výška profilu 10 mm,  </t>
  </si>
  <si>
    <t>110-114 : (4,98+4,9+5,14+8,74-0,7*8)</t>
  </si>
  <si>
    <t>116-119 : (6,37+5,0*2+11,35-0,7*5-0,8)</t>
  </si>
  <si>
    <t>2,1*2</t>
  </si>
  <si>
    <t>597623141R</t>
  </si>
  <si>
    <t>dlažba keramická š = 298 mm; l = 298 mm; h = 8,0 mm; pro interiér; barva bílá; mat; PEI 4</t>
  </si>
  <si>
    <t>Položka pořadí 155 : 87,31800*1,1</t>
  </si>
  <si>
    <t>998781201R00</t>
  </si>
  <si>
    <t>Přesun hmot pro obklady keramické v objektech výšky do 6 m</t>
  </si>
  <si>
    <t>784191201R00</t>
  </si>
  <si>
    <t>Příprava povrchu Penetrace (napouštění) podkladu disperzní, jednonásobná</t>
  </si>
  <si>
    <t>800-784</t>
  </si>
  <si>
    <t xml:space="preserve">Podhledy : </t>
  </si>
  <si>
    <t>Položka pořadí 34 : 140,02405</t>
  </si>
  <si>
    <t/>
  </si>
  <si>
    <t xml:space="preserve">Stěny : </t>
  </si>
  <si>
    <t>odpočet otovrů : -(4,05*4-4,0*4+9,58+9,0-4,0*2)</t>
  </si>
  <si>
    <t>Odpočet vnitřní dveře : -2,56*2,0*2+4,0*2</t>
  </si>
  <si>
    <t>784195212R00</t>
  </si>
  <si>
    <t>Malby z malířských směsí otěruvzdorných,  , bělost 82 %, dvojnásobné</t>
  </si>
  <si>
    <t>Položka pořadí 159 : 661,41505</t>
  </si>
  <si>
    <t>979081111R00</t>
  </si>
  <si>
    <t>Odvoz suti a vybouraných hmot na skládku do 1 km</t>
  </si>
  <si>
    <t>POL8_</t>
  </si>
  <si>
    <t>Včetně naložení na dopravní prostředek a složení na skládku, bez poplatku za skládku.</t>
  </si>
  <si>
    <t>979081121R00</t>
  </si>
  <si>
    <t>Odvoz suti a vybouraných hmot na skládku příplatek za každý další 1 km</t>
  </si>
  <si>
    <t>979082111R00</t>
  </si>
  <si>
    <t>Vnitrostaveništní doprava suti a vybouraných hmot do 10 m</t>
  </si>
  <si>
    <t>979082121R00</t>
  </si>
  <si>
    <t>Vnitrostaveništní doprava suti a vybouraných hmot příplatek k ceně za každých dalších 5 m</t>
  </si>
  <si>
    <t>979990001R00</t>
  </si>
  <si>
    <t>Poplatek za skládku stavební suti</t>
  </si>
  <si>
    <t>713121111R00</t>
  </si>
  <si>
    <t>Montáž tepelné izolace podlah  jednovrstvá, bez dodávky materiálu</t>
  </si>
  <si>
    <t>Položka pořadí 5 : 138,42138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</si>
  <si>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</si>
  <si>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</si>
  <si>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</si>
  <si>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>Izolace atiky : 0,75*((19,24-4,44)*2+11,19)</t>
  </si>
  <si>
    <t>713141151R00</t>
  </si>
  <si>
    <t>Montáž tepelné izolace střech na plný podklad kladená na sucho, jednovrstvá</t>
  </si>
  <si>
    <t xml:space="preserve">skladba S2, S2b : </t>
  </si>
  <si>
    <t>Izolace střechy : (18,876-3,928)*9,75</t>
  </si>
  <si>
    <t>713191100RT9</t>
  </si>
  <si>
    <t>Izolace tepelné běžných konstrukcí - doplňky položení izolační fólie, včetně dodávky materiálu</t>
  </si>
  <si>
    <t>(9,595-3,97)*4,84-2,93*1,755+2,815*1,615</t>
  </si>
  <si>
    <t>713141151000</t>
  </si>
  <si>
    <t>Izolace tepelná střech kladená na sucho spádové klíny mezi spádový rošt</t>
  </si>
  <si>
    <t>28375460R</t>
  </si>
  <si>
    <t>deska izolační tepelně izol.; extrudovaný polystyren; povrch hladký; součinitel tepelné vodivosti 0,035 W/mK; obj. hmotnost 40,00 kg/m3</t>
  </si>
  <si>
    <t>Položka pořadí 2 : 30,59255*0,051</t>
  </si>
  <si>
    <t>28375856R</t>
  </si>
  <si>
    <t>deska izolační EPS 150; pěnový polystyren s grafitem; povrch hladký; rovná hrana; tl. 100,0 mm; součinitel tepelné vodivosti 0,030 W/mK; R = 3,330 m2K/W; obj. hmotnost 25,00 kg/m3</t>
  </si>
  <si>
    <t>Položka pořadí 1 : 138,42137*1,02</t>
  </si>
  <si>
    <t>28376913R</t>
  </si>
  <si>
    <t>deska izolační střešní; PIR; pero a drážka; tl. 100,0 mm; kašírování Al fólie, polymerbitumenová hydroiz. fólie; součinitel tepelné vodivosti 0,022 W/mK; R = 4,550 m2K/W; U = 0,220 W/m2K; obj. hmotnost 35,00 kg/m3</t>
  </si>
  <si>
    <t>Položka pořadí 4 : 145,74300*1,02</t>
  </si>
  <si>
    <t>63151368R</t>
  </si>
  <si>
    <t>deska spádová, klín minerální vlákno; tl. 60,0 mm; / 80,0 mm; obj. hmotnost 140,00 kg/m3; součinitel tepelné vodivosti 0,039 W/mK; hydrofobizováno</t>
  </si>
  <si>
    <t>Položka pořadí 6 : 145,74300*2,04</t>
  </si>
  <si>
    <t>63151543R</t>
  </si>
  <si>
    <t>deska izolační fasádní; minerální vlákno; orientace vláken rovnoběžná; tl. 100,0 mm; součinitel tepelné vodivosti 0,036 W/mK; R = 2,750 m2K/W; obj. hmotnost 150,00 kg/m3; hydrofobizováno</t>
  </si>
  <si>
    <t>Položka pořadí 3 : 145,74300*1,02</t>
  </si>
  <si>
    <t>Položka pořadí 5 : 39,96253</t>
  </si>
  <si>
    <t>Izolace atiky : 0,75*((0,05+3,928)*2+9,75)</t>
  </si>
  <si>
    <t>Izolace střechy : 3,928*9,75</t>
  </si>
  <si>
    <t>Skladba S1 : 3,97*4,84+0,44*(3,55+1,0)</t>
  </si>
  <si>
    <t>4,85*3,93-2,21*2,4+2,085*2,285</t>
  </si>
  <si>
    <t>Položka pořadí 2 : 13,27941*0,051</t>
  </si>
  <si>
    <t>Položka pořadí 1 : 39,96253*1,02</t>
  </si>
  <si>
    <t>Položka pořadí 4 : 38,29800*1,02</t>
  </si>
  <si>
    <t>Položka pořadí 6 : 38,29800*2,04</t>
  </si>
  <si>
    <t>Položka pořadí 3 : 38,29800*1,02</t>
  </si>
  <si>
    <t>Rýhy okolo stávajícího obj. : (0,75+0,3)*0,5*(1,3-0,23)*(10,99+0,75+14,8*2)</t>
  </si>
  <si>
    <t>Položka pořadí 1 : 23,22275</t>
  </si>
  <si>
    <t>Položka pořadí 2 : 23,22275*10</t>
  </si>
  <si>
    <t>Položka pořadí 2 : 23,22275</t>
  </si>
  <si>
    <t>Odpočet zateplení : -0,1*0,75*((19,24-4,44)*2+11,19*2)</t>
  </si>
  <si>
    <t>Položka pořadí 5 : 19,32425*1,83</t>
  </si>
  <si>
    <t>602021218RT3</t>
  </si>
  <si>
    <t xml:space="preserve">Omítky stěn z hotových směsí vrstva jádrová lehčená, vápenocementová, lehčená, tloušťka vrstvy 15 mm,  </t>
  </si>
  <si>
    <t>po jednotlivých vrstvách</t>
  </si>
  <si>
    <t>Dopočet ostění dveře : 0,1*(2,7*2+0,9)</t>
  </si>
  <si>
    <t>0,1*(2,7*2+1,5)</t>
  </si>
  <si>
    <t>Dopočet ostění okna : 0,1*(1,95+2,18)*2*4</t>
  </si>
  <si>
    <t>0,1*(2,5+0,7)*2*2</t>
  </si>
  <si>
    <t>0,1*((6,0-2,9)*2+1,5)</t>
  </si>
  <si>
    <t>602021230RT1</t>
  </si>
  <si>
    <t xml:space="preserve">Omítky stěn z hotových směsí omítka jednovrstvá, vápenocementová, lehčená, hlazená, tloušťka vrstvy 10 mm,  </t>
  </si>
  <si>
    <t>622311333RT3</t>
  </si>
  <si>
    <t>Zateplení fasády  , expandovaným polystyrénem s grafitem, tloušťky 120 mm, kontaktní nátěr a silikonová omítka, škrábaná, zrnitost 2 mm</t>
  </si>
  <si>
    <t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t>
  </si>
  <si>
    <t>Včetně rohových lišt na hranách budov.</t>
  </si>
  <si>
    <t>4,0*((19,24+0,12-4,44)*2+11,19)</t>
  </si>
  <si>
    <t>odpočet otovrů : -(3,88+4,05*4+9,0/2+1,75+2,7+1,75)</t>
  </si>
  <si>
    <t>622311732RV1</t>
  </si>
  <si>
    <t xml:space="preserve">Zateplení fasády  , minerálními deskami s kolmým vláknem, tloušťky 100 mm, zakončené stěrkou s výztužnou tkaninou,  </t>
  </si>
  <si>
    <t>Položka neobsahuje kontaktní nátěr a povrchovou úpravu omítkou.</t>
  </si>
  <si>
    <t xml:space="preserve">Pohled severní : </t>
  </si>
  <si>
    <t>Skladba S8 : (12,5-1,935*4)*2,18</t>
  </si>
  <si>
    <t>622421131R00</t>
  </si>
  <si>
    <t>Omítky vnější stěn vápenné nebo vápenocementové hladké, složitost 1÷ 2</t>
  </si>
  <si>
    <t>2,8*((19,24-4,44)*2+11,19)</t>
  </si>
  <si>
    <t>-12,5*2,18</t>
  </si>
  <si>
    <t>odpočet otovrů : -(3,88+9,0/2+1,75+2,7+1,75)</t>
  </si>
  <si>
    <t>622481113R00</t>
  </si>
  <si>
    <t>Potažení vnějších ploch pletivem výztužnou  tkaninou_x000D_
 skelnou</t>
  </si>
  <si>
    <t>v ploše nebo pruzích na plném podkladě (pod omítku),</t>
  </si>
  <si>
    <t>622904112R00</t>
  </si>
  <si>
    <t>Očištění fasád tlakovou vodou, složitost fasády 1 - 2</t>
  </si>
  <si>
    <t>4,0*((19,24-4,44)*2+11,19)</t>
  </si>
  <si>
    <t>941941041R00</t>
  </si>
  <si>
    <t>Montáž lešení lehkého pracovního řadového s podlahami šířky od 1,00 do 1,20 m, výšky do 10 m</t>
  </si>
  <si>
    <t>včetně kotvení</t>
  </si>
  <si>
    <t>Včetně kotvení lešení.</t>
  </si>
  <si>
    <t>(4,2-1,8)*((19,24+0,12-4,44+1,2)*2+11,29+1,2*2)</t>
  </si>
  <si>
    <t>941941291R00</t>
  </si>
  <si>
    <t>Montáž lešení lehkého pracovního řadového s podlahami příplatek za každý další i započatý měsíc použití lešení_x000D_
 šířky od 1,00 do 1,20 m a výšky do 10 m</t>
  </si>
  <si>
    <t>Položka pořadí 15 : 110,23200*2</t>
  </si>
  <si>
    <t>941941841R00</t>
  </si>
  <si>
    <t>Demontáž lešení lehkého řadového s podlahami šířky přes 1 do 1,2 m, výšky do 10 m</t>
  </si>
  <si>
    <t>Položka pořadí 15 : 110,23200</t>
  </si>
  <si>
    <t>944944011R00</t>
  </si>
  <si>
    <t xml:space="preserve">Montáž ochranné sítě z umělých vláken </t>
  </si>
  <si>
    <t>944944031R00</t>
  </si>
  <si>
    <t>Montáž ochranné sítě příplatek k ceně za každý další i započatý měsíc použití ochranných sítí_x000D_
 z umělých vláken</t>
  </si>
  <si>
    <t>Položka pořadí 16 : 220,46400</t>
  </si>
  <si>
    <t>944944081R00</t>
  </si>
  <si>
    <t xml:space="preserve">Demontáž ochranné sítě z umělých vláken </t>
  </si>
  <si>
    <t>978015291R00</t>
  </si>
  <si>
    <t>Otlučení omítek vápenných nebo vápenocementových vnějších s vyškrabáním spár, s očištěním zdiva_x000D_
 1. až 4. stupni složitosti, v rozsahu do 100 %</t>
  </si>
  <si>
    <t>711132311R00</t>
  </si>
  <si>
    <t>Provedení izolace proti zemní vlhkosti pásy na sucho svislá,  , nopovou fólií včetně uchycovacích prvků</t>
  </si>
  <si>
    <t>Překrytí zateplení soklu : 1,4*((19,44-4,54)*2+11,19)</t>
  </si>
  <si>
    <t>28323113R</t>
  </si>
  <si>
    <t>fólie izolační zemní drenážní; tloušťka 1,00 mm; výška nopů 20,0 mm; plošná hmotnost 1 000 g/m2; HDPE</t>
  </si>
  <si>
    <t>Položka pořadí 23 : 57,38600*1,15</t>
  </si>
  <si>
    <t>713131130R00</t>
  </si>
  <si>
    <t>Montáž tepelné izolace stěn vložením do nosné rámové konstrukce</t>
  </si>
  <si>
    <t>Včetně pomocného lešení o výšce podlahy do 1900 mm a pro zatížení do 1,5 kPa.</t>
  </si>
  <si>
    <t>Položka pořadí 11 : 10,37680</t>
  </si>
  <si>
    <t>Zateplení soklu pod terénem : 0,75*((19,24-4,44)*2+11,19)</t>
  </si>
  <si>
    <t>Položka pořadí 27 : 30,59255*0,102</t>
  </si>
  <si>
    <t>Hodnota z bývalého odkazu. : 1,5202845</t>
  </si>
  <si>
    <t>63151381R</t>
  </si>
  <si>
    <t>deska izolační skelná vlna; rovná hrana; tl. 30,0 mm; součinitel tepelné vodivosti 0,030 W/mK; R = 1,000 m2K/W; hydrofobizováno</t>
  </si>
  <si>
    <t>Položka pořadí 26 : 10,37680*1,05</t>
  </si>
  <si>
    <t>Skladba S8 : (12,5-1,935*4)*2+2,18*3*3</t>
  </si>
  <si>
    <t>60510058R</t>
  </si>
  <si>
    <t>lať průřez 48 cm2; jakost II; l = 3000,0 mm</t>
  </si>
  <si>
    <t>Skladba S8 : ((12,5-1,935*4)*2+2,18*3*3)*1,1</t>
  </si>
  <si>
    <t>611917411T</t>
  </si>
  <si>
    <t>Palubka obkladová MD tloušťka 12,5 mm, Sibiřský modřín</t>
  </si>
  <si>
    <t>D 2018</t>
  </si>
  <si>
    <t>Položka pořadí 34 : 10,37680*1,1</t>
  </si>
  <si>
    <t>Nařezání izolace na potřebný rouzměr. Vložení izolace do stěny bez dodávky tepelné izolace.</t>
  </si>
  <si>
    <t>Skladba S8 : 4,0*4,625*2</t>
  </si>
  <si>
    <t>odpočet otovrů : -9,0/2</t>
  </si>
  <si>
    <t>622311733RV1</t>
  </si>
  <si>
    <t xml:space="preserve">Zateplení fasády  , minerálními deskami s kolmým vláknem, tloušťky 120 mm, zakončené stěrkou s výztužnou tkaninou,  </t>
  </si>
  <si>
    <t>Skladba S4 : 4,0*11,19</t>
  </si>
  <si>
    <t>odpočet otovrů : -(2,7+3,6+9,58)</t>
  </si>
  <si>
    <t>4,0*(4,44*2+11,19)</t>
  </si>
  <si>
    <t>odpočet otovrů : -(2,7+3,6+9,58+9,0/2)</t>
  </si>
  <si>
    <t>Dopočet ostění dveře : 0,1*(2,7*2+3,51)</t>
  </si>
  <si>
    <t>0,1*(2,7*2+1,0)</t>
  </si>
  <si>
    <t>Dopočet ostění okna : 0,1*(2,9*2+1,5)</t>
  </si>
  <si>
    <t>(4,2-1,8)*((4,625+1,2)*2+11,29+1,2*2)</t>
  </si>
  <si>
    <t>Položka pořadí 7 : 60,81600*2</t>
  </si>
  <si>
    <t>Položka pořadí 7 : 60,81600</t>
  </si>
  <si>
    <t>Položka pořadí 8 : 121,63200</t>
  </si>
  <si>
    <t>Překrytí zateplení soklu : 1,4*(4,54*2+11,25)</t>
  </si>
  <si>
    <t>Položka pořadí 14 : 28,46200*1,15</t>
  </si>
  <si>
    <t>Položka pořadí 4 : 28,88000</t>
  </si>
  <si>
    <t>Zateplení soklu : 0,75*(4,44*2+11,25)</t>
  </si>
  <si>
    <t>Položka pořadí 18 : 15,09755*0,102</t>
  </si>
  <si>
    <t>63151383R</t>
  </si>
  <si>
    <t>deska izolační skelná vlna; rovná hrana; tl. 50,0 mm; součinitel tepelné vodivosti 0,030 W/mK; R = 1,650 m2K/W; hydrofobizováno</t>
  </si>
  <si>
    <t>Položka pořadí 17 : 28,88000*1,05</t>
  </si>
  <si>
    <t xml:space="preserve">Pohled východní : </t>
  </si>
  <si>
    <t>Skladba S7 : 11,29*4+4,0*8+1,3*6+0,875*2+1,32*3+1,4*3</t>
  </si>
  <si>
    <t>Položka pořadí 22 : 94,87000*1,1</t>
  </si>
  <si>
    <t>611981855R</t>
  </si>
  <si>
    <t>prkno terasové dřevěné; borovice; tl = 26 mm; š = 140,0 mm; l = 4 200 mm; povrch jemně drážkovaný</t>
  </si>
  <si>
    <t>srovnatelně, ale v š. 68 mm, ase skosenou hranou</t>
  </si>
  <si>
    <t>Položka pořadí 25 : 28,88000*1,1</t>
  </si>
  <si>
    <t>115101201R00</t>
  </si>
  <si>
    <t>Čerpání vody na dopravní výšku do 10 m_x000D_
 s uvažovaným průměrným přítokem do 500 l/min</t>
  </si>
  <si>
    <t>h</t>
  </si>
  <si>
    <t>POL1_1</t>
  </si>
  <si>
    <t>na vzdálenost od hladiny vody v jímce po výšku roviny proložené osou nejvyššího bodu výtlačného potrubí. Včetně odpadní potrubí v délce do 20 m.</t>
  </si>
  <si>
    <t>132201210R00</t>
  </si>
  <si>
    <t xml:space="preserve">Hloubení rýh šířky přes 60 do 200 cm do 50 m3, v hornině 3, hloubení strojně </t>
  </si>
  <si>
    <t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t>
  </si>
  <si>
    <t>151101101R00</t>
  </si>
  <si>
    <t>Zřízení pažení a rozepření stěn rýh příložné  pro jakoukoliv mezerovitost, hloubky do 2 m</t>
  </si>
  <si>
    <t>pro podzemní vedení pro všechny šířky rýhy,</t>
  </si>
  <si>
    <t>151101111R00</t>
  </si>
  <si>
    <t>Odstranění pažení a rozepření rýh příložné , hloubky do 2 m</t>
  </si>
  <si>
    <t>pro podzemní vedení s uložením materiálu na vzdálenost do 3 m od kraje výkopu,</t>
  </si>
  <si>
    <t>162701105R14</t>
  </si>
  <si>
    <t>174101101R00</t>
  </si>
  <si>
    <t>Zásyp sypaninou se zhutněním jam, šachet, rýh nebo kolem objektů v těchto vykopávkách</t>
  </si>
  <si>
    <t>z jakékoliv horniny s uložením výkopku po vrstvách,</t>
  </si>
  <si>
    <t>včetně strojního přemístění materiálu pro zásyp ze vzdálenosti do 10 m od okraje zásypu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</si>
  <si>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</si>
  <si>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</si>
  <si>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</si>
  <si>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871241121R00</t>
  </si>
  <si>
    <t>Montáž potrubí z plastických hmot z tlakových trubek polyetylenových, vnějšího průměru 90 mm</t>
  </si>
  <si>
    <t>827-1</t>
  </si>
  <si>
    <t>v otevřeném výkopu,</t>
  </si>
  <si>
    <t>899502111R00</t>
  </si>
  <si>
    <t>Stupadla do šachet a drobných objektů kapsová osazovaná při zdění a betonáži</t>
  </si>
  <si>
    <t>899721112R00</t>
  </si>
  <si>
    <t>Výstražné fólie výstražná fólie pro vodovod, šířka 30 cm</t>
  </si>
  <si>
    <t>59224366A</t>
  </si>
  <si>
    <t>Dno šachetní 1000/1000</t>
  </si>
  <si>
    <t>sb</t>
  </si>
  <si>
    <t>892275432R18</t>
  </si>
  <si>
    <t>Čistění potrubí vodo do DN 50</t>
  </si>
  <si>
    <t>894421111R24</t>
  </si>
  <si>
    <t>Zhotovení šachty 1000/1000/ do 1,8m vč. osazení betonových dílců šachet , obetonování, dodávka +, montáž</t>
  </si>
  <si>
    <t>894421112R24</t>
  </si>
  <si>
    <t>Zhotovení šachty 1000/1000/do 1,5m vč. osazení betonových dílců šachty, obetonování, dodávka +, montáž</t>
  </si>
  <si>
    <t>RM010131R00</t>
  </si>
  <si>
    <t>Šachta plastová revizní, průměr 450</t>
  </si>
  <si>
    <t>POL3_0</t>
  </si>
  <si>
    <t>721176101R00</t>
  </si>
  <si>
    <t>Potrubí z plastových trub polypropylenové (PP), připojovací, D 32 mm, s 1,8 mm, DN 30</t>
  </si>
  <si>
    <t>800-721</t>
  </si>
  <si>
    <t>Potrubí včetně tvarovek. Bez zednických výpomocí.</t>
  </si>
  <si>
    <t>721176102R00</t>
  </si>
  <si>
    <t>Potrubí z plastových trub polypropylenové (PP), připojovací, D 40 mm, s 1,8 mm, DN 40</t>
  </si>
  <si>
    <t>721176103R00</t>
  </si>
  <si>
    <t>Potrubí z plastových trub polypropylenové (PP), připojovací, D 50 mm, s 1,8 mm, DN 50</t>
  </si>
  <si>
    <t>721176104R00</t>
  </si>
  <si>
    <t>Potrubí z plastových trub polypropylenové (PP), připojovací, D 75 mm, s 1,9 mm, DN 70</t>
  </si>
  <si>
    <t>721176105R00</t>
  </si>
  <si>
    <t>Potrubí z plastových trub polypropylenové (PP), připojovací, D 110 mm, s 2,7 mm, DN 100</t>
  </si>
  <si>
    <t>721176113R00</t>
  </si>
  <si>
    <t>Potrubí z plastových trub polypropylenové (PP), odpadní (svislé), D 50 mm, s 1,8 mm, DN 50</t>
  </si>
  <si>
    <t>Potrubí včetně tvarovek, objímek a vložek pro tlumení hluku. Bez zednických výpomocí.</t>
  </si>
  <si>
    <t>Včetně zřízení a demontáže pomocného lešení.</t>
  </si>
  <si>
    <t>721176114R00</t>
  </si>
  <si>
    <t>Potrubí z plastových trub polypropylenové (PP), odpadní (svislé), D 75 mm, s 1,9 mm, DN 70</t>
  </si>
  <si>
    <t>721176115R00</t>
  </si>
  <si>
    <t>Potrubí z plastových trub polypropylenové (PP), odpadní (svislé), D 110 mm, s 2,7 mm, DN 100</t>
  </si>
  <si>
    <t>721176222R00</t>
  </si>
  <si>
    <t>Potrubí z plastových trub polyvinylchloridové (PVC), svodné (ležaté) v zemi, D 110 mm, s 3,2 mm, DN 100</t>
  </si>
  <si>
    <t>721176223R00</t>
  </si>
  <si>
    <t>Potrubí z plastových trub polyvinylchloridové (PVC), svodné (ležaté) v zemi, D 125 mm, s 3,2 mm, DN 125</t>
  </si>
  <si>
    <t>721176224R00</t>
  </si>
  <si>
    <t>Potrubí z plastových trub polyvinylchloridové (PVC), svodné (ležaté) v zemi, D 160 mm, s 4,0 mm, DN 150</t>
  </si>
  <si>
    <t>721178126R00</t>
  </si>
  <si>
    <t>čisticí kus pro svislé potrubí, vícevrstvé, D 110 mm, DN 100</t>
  </si>
  <si>
    <t>721194104R00</t>
  </si>
  <si>
    <t>Zřízení přípojek na potrubí D 40 mm, materiál ve specifikaci</t>
  </si>
  <si>
    <t>vyvedení a upevnění odpadních výpustek,</t>
  </si>
  <si>
    <t>721194105R00</t>
  </si>
  <si>
    <t>Zřízení přípojek na potrubí D 50 mm, materiál ve specifikaci</t>
  </si>
  <si>
    <t>721194107R00</t>
  </si>
  <si>
    <t>Zřízení přípojek na potrubí D 75 mm, materiál ve specifikaci</t>
  </si>
  <si>
    <t>721194109R00</t>
  </si>
  <si>
    <t>Zřízení přípojek na potrubí D 110  mm, materiál ve specifikaci</t>
  </si>
  <si>
    <t>721242116R00</t>
  </si>
  <si>
    <t>Lapače střešních splavenin DN 125, litina</t>
  </si>
  <si>
    <t>721273145R00</t>
  </si>
  <si>
    <t>Ventilační hlavice DN 100, z PVC, s posuvným mezikružím, povrch stabilizován proti UV záření</t>
  </si>
  <si>
    <t>721273150RT1</t>
  </si>
  <si>
    <t xml:space="preserve">Ventilační hlavice D 50, 75, 110 mm, přivzdušňovací ventil D 50/75/110 mm s dvojitou izolační stěnou, s masivní pryžovou membránou, s odnímatelnou mřížkou proti hmyzu a pro čištění, mat. </t>
  </si>
  <si>
    <t>721290112R00</t>
  </si>
  <si>
    <t>Zkouška těsnosti kanalizace v objektech vodou, DN 200</t>
  </si>
  <si>
    <t>2861482R12</t>
  </si>
  <si>
    <t>Připojení parozábrany pro vtok D56, 12 l/s</t>
  </si>
  <si>
    <t>554842R12</t>
  </si>
  <si>
    <t>Tepelná izolace na kan potrubí, vč.povrch úpr.Al folie</t>
  </si>
  <si>
    <t>55156112</t>
  </si>
  <si>
    <t>Poklop revizní šachty  600/600</t>
  </si>
  <si>
    <t>998721201R00</t>
  </si>
  <si>
    <t>Přesun hmot pro vnitřní kanalizaci v objektech výšky do 6 m</t>
  </si>
  <si>
    <t>50 m vodorovně, měřeno od těžiště půdorysné plochy skládky do těžiště půdorysné plochy objektu</t>
  </si>
  <si>
    <t>722130233R00</t>
  </si>
  <si>
    <t xml:space="preserve">Potrubí z ocelových trubek závitových pozinkovaných DN 25, svařovaných 11 343,  </t>
  </si>
  <si>
    <t>Potrubí včetně tvarovek a zednických výpomocí.</t>
  </si>
  <si>
    <t>722171214R00</t>
  </si>
  <si>
    <t>Potrubí z plastických hmot polyetylenové potrubí PE-HD, D 40 mm, s 3,7 mm, PN 10, svěrné spojky, včetně zednických výpomocí</t>
  </si>
  <si>
    <t>Potrubí včetně tvarovek, rozebiratelných svěrných spojek a zednických výpomocí.</t>
  </si>
  <si>
    <t>722178711R00</t>
  </si>
  <si>
    <t>Potrubí vícevrstvé polypropylen, polypropylen s čedičovými vlákny, polypropylen vícevrstvé polypropylenové potrubí s čedičovými vlákny, D 20 mm, s 2,8 mm, S 3,2, polyfúzně svařované</t>
  </si>
  <si>
    <t>včetně tvarovek, bez zednických výpomocí,</t>
  </si>
  <si>
    <t>722178712R00</t>
  </si>
  <si>
    <t>Potrubí vícevrstvé polypropylen, polypropylen s čedičovými vlákny, polypropylen vícevrstvé polypropylenové potrubí s čedičovými vlákny, D 25 mm, s 3,5 mm, S 3,2, polyfúzně svařované</t>
  </si>
  <si>
    <t>722178713R00</t>
  </si>
  <si>
    <t>Potrubí vícevrstvé polypropylen, polypropylen s čedičovými vlákny, polypropylen vícevrstvé polypropylenové potrubí s čedičovými vlákny, D 32 mm, s 4,4 mm, S 3,2, polyfúzně svařované</t>
  </si>
  <si>
    <t>722178714R00</t>
  </si>
  <si>
    <t>Potrubí vícevrstvé polypropylen, polypropylen s čedičovými vlákny, polypropylen vícevrstvé polypropylenové potrubí s čedičovými vlákny, D 40 mm, s 5,5 mm, S 3,2, polyfúzně svařované</t>
  </si>
  <si>
    <t>722181118R00</t>
  </si>
  <si>
    <t>Izolace vodovodního potrubí ochrana potrubí plstěnými pásy, DN 100</t>
  </si>
  <si>
    <t>722181213RT7</t>
  </si>
  <si>
    <t>Izolace vodovodního potrubí návleková trubice z pěnového polyetylenu, tloušťka stěny 13 mm, d 22 mm</t>
  </si>
  <si>
    <t>V položce je kalkulována dodávka izolační trubice, spon a lepicí pásky.</t>
  </si>
  <si>
    <t>722181213RT8</t>
  </si>
  <si>
    <t>Izolace vodovodního potrubí návleková trubice z pěnového polyetylenu, tloušťka stěny 13 mm, d 25 mm</t>
  </si>
  <si>
    <t>722181213RU1</t>
  </si>
  <si>
    <t>Izolace vodovodního potrubí návleková trubice z pěnového polyetylenu, tloušťka stěny 13 mm, d 32 mm</t>
  </si>
  <si>
    <t>722181213RV9</t>
  </si>
  <si>
    <t>Izolace vodovodního potrubí návleková trubice z pěnového polyetylenu, tloušťka stěny 13 mm, d 40 mm</t>
  </si>
  <si>
    <t>722181215RT7</t>
  </si>
  <si>
    <t>Izolace vodovodního potrubí návleková trubice z pěnového polyetylenu, tloušťka stěny 25 mm, d 22 mm</t>
  </si>
  <si>
    <t>722181215RT8</t>
  </si>
  <si>
    <t>Izolace vodovodního potrubí návleková trubice z pěnového polyetylenu, tloušťka stěny 25 mm, d 25 mm</t>
  </si>
  <si>
    <t>722181215RU1</t>
  </si>
  <si>
    <t>Izolace vodovodního potrubí návleková trubice z pěnového polyetylenu, tloušťka stěny 25 mm, d 32 mm</t>
  </si>
  <si>
    <t>722181215RV9</t>
  </si>
  <si>
    <t>Izolace vodovodního potrubí návleková trubice z pěnového polyetylenu, tloušťka stěny 25 mm, d 40 mm</t>
  </si>
  <si>
    <t>722190401R00</t>
  </si>
  <si>
    <t>Přípojky ke strojům a zařízením vyvedení a připojení výpustek, DN 15</t>
  </si>
  <si>
    <t>722190402R00</t>
  </si>
  <si>
    <t>Přípojky ke strojům a zařízením vyvedení a připojení výpustek, DN 20</t>
  </si>
  <si>
    <t>722223131R00</t>
  </si>
  <si>
    <t>Armatury závitové s jedním závitem včetně dodávky materiálu kulový kohout vypouštěcí a napouštěcí, vnější závit, DN 15, PN 10, mosaz</t>
  </si>
  <si>
    <t>722237132R00</t>
  </si>
  <si>
    <t>Armatury závitové se dvěma závity včetně dodávky materiálu kulový kohout s vypouštěním, vnitřní-vnitřní závit, DN 20, PN 42, mosaz</t>
  </si>
  <si>
    <t>722237133R00</t>
  </si>
  <si>
    <t>Armatury závitové se dvěma závity včetně dodávky materiálu kulový kohout s vypouštěním, vnitřní-vnitřní závit, DN 25, PN 35, mosaz</t>
  </si>
  <si>
    <t>722237163R00</t>
  </si>
  <si>
    <t>Armatury závitové se dvěma závity včetně dodávky materiálu kulový kohout, vnitřní-šroubení, DN 20 x 20, PN 42, mosaz</t>
  </si>
  <si>
    <t>722237221R00</t>
  </si>
  <si>
    <t>Armatury závitové se dvěma závity včetně dodávky materiálu kulový kohout, vnitřní-vnitřní závit, DN 15, PN 42, mosaz</t>
  </si>
  <si>
    <t>722237222R00</t>
  </si>
  <si>
    <t>Armatury závitové se dvěma závity včetně dodávky materiálu kulový kohout, vnitřní-vnitřní závit, DN 20, PN 42, mosaz</t>
  </si>
  <si>
    <t>722237223R00</t>
  </si>
  <si>
    <t>Armatury závitové se dvěma závity včetně dodávky materiálu kulový kohout, vnitřní-vnitřní závit, DN 25, PN 35, mosaz</t>
  </si>
  <si>
    <t>722237225R00</t>
  </si>
  <si>
    <t>Armatury závitové se dvěma závity včetně dodávky materiálu kulový kohout, vnitřní-vnitřní závit, DN 40, PN 35, mosaz</t>
  </si>
  <si>
    <t>722237661R00</t>
  </si>
  <si>
    <t>Armatury závitové se dvěma závity včetně dodávky materiálu zpětná klapka, vnitřní-vnitřní závit, DN 15, PN 16, mosaz</t>
  </si>
  <si>
    <t>722237663R00</t>
  </si>
  <si>
    <t>Armatury závitové se dvěma závity včetně dodávky materiálu zpětná klapka, vnitřní-vnitřní závit, DN 25, PN 16, mosaz</t>
  </si>
  <si>
    <t>722254211RT2</t>
  </si>
  <si>
    <t>Požární příslušenství hydrantový systém D 25, box s plnými dveřmi + HP, stálotvará hadice, průměr 25/30</t>
  </si>
  <si>
    <t>722259201R00</t>
  </si>
  <si>
    <t>Montáž požárního příslušenství hydrantového systému D 25</t>
  </si>
  <si>
    <t>722280108R00</t>
  </si>
  <si>
    <t>Tlakové zkoušky vodovodního potrubí přes DN 40 do DN 50</t>
  </si>
  <si>
    <t>Včetně dodávky vody, uzavření a zabezpečení konců potrubí.</t>
  </si>
  <si>
    <t>722290234R00</t>
  </si>
  <si>
    <t>Proplach a dezinfekce vodovodního potrubí do DN 80</t>
  </si>
  <si>
    <t>Včetně dodání desinfekčního prostředku.</t>
  </si>
  <si>
    <t>734255135R00</t>
  </si>
  <si>
    <t xml:space="preserve">Ventily pojistné závitové včetně dodávky materiálu pojistný ventil, DN 25, 6,0 bar, mosaz, vnitřní-vnitřní závit </t>
  </si>
  <si>
    <t>800-731</t>
  </si>
  <si>
    <t>nízkozdvižné pružinové</t>
  </si>
  <si>
    <t>552968015</t>
  </si>
  <si>
    <t>Průtokový el.ohřívač vody PO-10,  objem 10 litrů</t>
  </si>
  <si>
    <t>55282642R</t>
  </si>
  <si>
    <t>objímka</t>
  </si>
  <si>
    <t>RTS 15/ I</t>
  </si>
  <si>
    <t>55282644R</t>
  </si>
  <si>
    <t>55282646R</t>
  </si>
  <si>
    <t>55282648R</t>
  </si>
  <si>
    <t>55282650R</t>
  </si>
  <si>
    <t>998722201R00</t>
  </si>
  <si>
    <t>Přesun hmot pro vnitřní vodovod v objektech výšky do 6 m</t>
  </si>
  <si>
    <t>725013125R00</t>
  </si>
  <si>
    <t>Klozetové mísy kombinované pro ZTP, bilé, hluboké splachování, vodorovný odpad, včetně sedátka, šířka 360 mm, hloubka 670 mm, výška 480 mm</t>
  </si>
  <si>
    <t>soubor</t>
  </si>
  <si>
    <t>725014131RT1</t>
  </si>
  <si>
    <t>Klozetové mísy závěsné, bilé, hluboké splachování, zadní, včetně sedátka, šířka 360 mm, hloubka 510 mm, výška 400 mm</t>
  </si>
  <si>
    <t>725119306R00</t>
  </si>
  <si>
    <t>Klozetové mísy montáž  závěsné</t>
  </si>
  <si>
    <t>725121612R00</t>
  </si>
  <si>
    <t>Pisoárové záchodky splachovače pisoárů automatický splachovač pisoáru s montážní krabicí a integrovaným zdrojem</t>
  </si>
  <si>
    <t>725017134R00</t>
  </si>
  <si>
    <t>Umyvadlo na šrouby, bílé, šířka 600 mm, hloubka 450 mm</t>
  </si>
  <si>
    <t>725219401R00</t>
  </si>
  <si>
    <t>Umyvadlo montáž na šrouby do zdiva</t>
  </si>
  <si>
    <t>Včetně dodání zápachové uzávěrky.</t>
  </si>
  <si>
    <t>725319101R00</t>
  </si>
  <si>
    <t>Dřezy jednoduché montáž_x000D_
 dřezů jednoduchých</t>
  </si>
  <si>
    <t>725019103R00</t>
  </si>
  <si>
    <t>Výlevky diturvitové výlevka s plastovou mřížkou, závěsná</t>
  </si>
  <si>
    <t>725339101R00</t>
  </si>
  <si>
    <t>Výlevky diturvitové montáž_x000D_
 diturvitové, bez nádrže a armatur</t>
  </si>
  <si>
    <t>725823111R00</t>
  </si>
  <si>
    <t>Baterie umyvadlové a dřezové baterie umyvadlová, stojánková, ruční ovládání bez otvírání odpadu, standardní</t>
  </si>
  <si>
    <t>725829301R00</t>
  </si>
  <si>
    <t>Baterie umyvadlové a dřezové Montáž baterií umyvadlových a dřezových umyvadlové a dřezové stojánkové</t>
  </si>
  <si>
    <t>725017198R11</t>
  </si>
  <si>
    <t>Umyvadlo diturvitové program pro invalidy, s pochromovanou zápachovou uzávěrkou</t>
  </si>
  <si>
    <t>28654731R01</t>
  </si>
  <si>
    <t>Sifon kondenzační DN 32</t>
  </si>
  <si>
    <t>28654733R01</t>
  </si>
  <si>
    <t>Sifon kondenzační DN 50</t>
  </si>
  <si>
    <t>55144228</t>
  </si>
  <si>
    <t>Baterie pro výlevku</t>
  </si>
  <si>
    <t>55145016R</t>
  </si>
  <si>
    <t>baterie dřezová nástěnná; rozteč 133 až 173 mm; ovládání pákové; povrch chrom; ramínko ploché ústí; 180 mm</t>
  </si>
  <si>
    <t>55146001R</t>
  </si>
  <si>
    <t>zdroj napájecí 24 V ss; napájení umyv. baterií a sprch max. 4 ventily; napájení splachovačů a pisoárů max. 5 ventily; výkon 50 W</t>
  </si>
  <si>
    <t>5514698633</t>
  </si>
  <si>
    <t>Rohový připojovací ventil RV 80 - 15</t>
  </si>
  <si>
    <t>5514825262</t>
  </si>
  <si>
    <t>Dvířka plastová PH 150/150 mm</t>
  </si>
  <si>
    <t>5514825274</t>
  </si>
  <si>
    <t>Dvířka plastová PH 150/300 mm</t>
  </si>
  <si>
    <t>998725201R00</t>
  </si>
  <si>
    <t>Přesun hmot pro zařizovací předměty v objektech výšky do 6 m</t>
  </si>
  <si>
    <t>726211121R00</t>
  </si>
  <si>
    <t>Klozety montážní prvek pro zavěšené WC s nádržkou, pro instalaci s mokrými procesy do masivních zděných konstrukcí nebo pro předstěnovou instalaci s předezděním, včetně soupravy na tlumení hluku, bez ovládacího tlačitka, ovládání zepředu, stavební výška 108 cm</t>
  </si>
  <si>
    <t>Včetně dodávky a připevnění montážního prvku vč. napojení na kanalizační popř. vodovodní potrubí.</t>
  </si>
  <si>
    <t>551070141R</t>
  </si>
  <si>
    <t>tlačítko ovládací plastové; ovládací síla do 20,0 N; dvoučinné mechanické splachování 3 l/6 l; 247x165x16 mm; barva bílá</t>
  </si>
  <si>
    <t>998726221R00</t>
  </si>
  <si>
    <t>Přesun hmot pro předstěnové systémy v objektech výšky do 6 m</t>
  </si>
  <si>
    <t>723110203R00</t>
  </si>
  <si>
    <t>Potrubí z trubek černých spojovaných na závit běžných, DN 20</t>
  </si>
  <si>
    <t>723110204R00</t>
  </si>
  <si>
    <t>Potrubí z trubek černých spojovaných na závit běžných, DN 25</t>
  </si>
  <si>
    <t>723150369R00</t>
  </si>
  <si>
    <t>Potrubí ocel. černé svařované - chráničky D 89 mm, s 3,6 mm</t>
  </si>
  <si>
    <t>723237214R00</t>
  </si>
  <si>
    <t>Armatury závitové se dvěma závity včetně materiálu kulový kohout, vnitřní-vnitřní, DN 20, PN 5, mosaz</t>
  </si>
  <si>
    <t>723237215R00</t>
  </si>
  <si>
    <t>Armatury závitové se dvěma závity včetně materiálu kulový kohout, vnitřní-vnitřní, DN 25, PN 5, mosaz</t>
  </si>
  <si>
    <t>734265313R00</t>
  </si>
  <si>
    <t>Šroubení včetně dodávky materiálu topenářské šroubení, DN 20, přímé, PN 16, mosaz</t>
  </si>
  <si>
    <t>723160334R00</t>
  </si>
  <si>
    <t>Rozpěrka přípojky plynoměru G 1"</t>
  </si>
  <si>
    <t>723160204R00</t>
  </si>
  <si>
    <t>Přípojky k plynoměrům G 1", bez ochozu</t>
  </si>
  <si>
    <t>včetně uzavíracích armatur, tvarovek, upevňovacího a těsnícího materiálu,</t>
  </si>
  <si>
    <t>723190203R00</t>
  </si>
  <si>
    <t>Přípojky ke strojům a zařízením přípojky ke strojům a zařízením_x000D_
 DN 20</t>
  </si>
  <si>
    <t>plynovodní z ocelových trubek závitových černých spojovaných na závit, bezešvých, běžných - jakost 11 353.0,</t>
  </si>
  <si>
    <t>230230016R00</t>
  </si>
  <si>
    <t>Hlavní tlaková zkouška vzduchem 0,6 MPa, DN 50</t>
  </si>
  <si>
    <t>723150352R00</t>
  </si>
  <si>
    <t>Zhotovení redukce kováním 2 DN, DN 50/20</t>
  </si>
  <si>
    <t>48485210R</t>
  </si>
  <si>
    <t>objímka na trubky tlustostěnná,ocelová; vel. 3/4", DN 20</t>
  </si>
  <si>
    <t>48485215R</t>
  </si>
  <si>
    <t>objímka na trubky tlustostěnná,ocelová; vel. 1", DN 25</t>
  </si>
  <si>
    <t>48481972</t>
  </si>
  <si>
    <t>Příslušenství kotlů odkouření typové  potrubí 80/125 - 2,0m</t>
  </si>
  <si>
    <t>48481965</t>
  </si>
  <si>
    <t>Odkouření sada pro kaskádu 80/125</t>
  </si>
  <si>
    <t>48481984</t>
  </si>
  <si>
    <t>Koleno koaxiální typové 80/125</t>
  </si>
  <si>
    <t>48481987</t>
  </si>
  <si>
    <t>Ukončení střešní hlaviceí typové 80/125</t>
  </si>
  <si>
    <t>998723101R00</t>
  </si>
  <si>
    <t>Přesun hmot pro vnitřní plynovod v objektech výšky do 6 m</t>
  </si>
  <si>
    <t>783425350R00</t>
  </si>
  <si>
    <t>Nátěry potrubí a armatur syntetické potrubí, do DN 100 mm, dvojnásobné s 1x emailováním a základním nátěrem</t>
  </si>
  <si>
    <t>800-783</t>
  </si>
  <si>
    <t>na vzduchu schnoucí</t>
  </si>
  <si>
    <t>58005068M</t>
  </si>
  <si>
    <t>Revize instalace domovního plynovodu NTL vč.revizní zprávy</t>
  </si>
  <si>
    <t>POL1_9</t>
  </si>
  <si>
    <t>58005063M</t>
  </si>
  <si>
    <t>Provedení tlakové zkoušky plynodovu NTL vč.revizní zprávy</t>
  </si>
  <si>
    <t>58005078M</t>
  </si>
  <si>
    <t>Revize spalinových cest vč.revizní zprávy</t>
  </si>
  <si>
    <t>58005084M</t>
  </si>
  <si>
    <t>Vpuštění plynu a zaškolení obsluhy vč.písemného protokolu</t>
  </si>
  <si>
    <t>58005092M</t>
  </si>
  <si>
    <t>Uvedení plyn.spotřebiče do provozu</t>
  </si>
  <si>
    <t>Celkem za vnitřní plynovod</t>
  </si>
  <si>
    <t>728010001</t>
  </si>
  <si>
    <t>Diagonální ventilátory do kruhového potrubí</t>
  </si>
  <si>
    <t>Diagonální ventilátory do kruhového potrubí pr.125, 110m3.h-1 při 70Pa, 36dB(A)</t>
  </si>
  <si>
    <t>Skříň je vyrobena z kvalitního houževnatého plastu (TD-350 až TD-1000) nebo z ocelového galvanizovaného plechu opatřeného epoxydovým lakem (TD-1300, TD-2000). Velikosti TD-350 až TD-1000 obsahují patentovaný vektorový hlukový absorbér, velikosti TD-1300 a TD-2000 mají protihlukovou izolaci ze skelného vlákna. Konstrukce umožňuje snadnou demontáž motorové části.</t>
  </si>
  <si>
    <t>728010002</t>
  </si>
  <si>
    <t>časový  doběh</t>
  </si>
  <si>
    <t>728010003</t>
  </si>
  <si>
    <t>DN 125 spojovací manžeta</t>
  </si>
  <si>
    <t>728010005</t>
  </si>
  <si>
    <t>kondenzační jímka  Ř160 zateplená</t>
  </si>
  <si>
    <t>728010007</t>
  </si>
  <si>
    <t>zpětná klapka plastová , těsná  s gumovým břitem pr.160</t>
  </si>
  <si>
    <t>728010009</t>
  </si>
  <si>
    <t>VHO 2160 zateplený  + oplechování</t>
  </si>
  <si>
    <t>728010011</t>
  </si>
  <si>
    <t>pozink kruhové spiro potrubí, tvarovky v systému safe click, včetně  tvarovek</t>
  </si>
  <si>
    <t>728010013</t>
  </si>
  <si>
    <t>Ř160+60%tvarovek</t>
  </si>
  <si>
    <t>728010014</t>
  </si>
  <si>
    <t>Ř125+25%tvarovek</t>
  </si>
  <si>
    <t>728010016</t>
  </si>
  <si>
    <t>tepelná kaučuková izolace s AL-polepem tl.30mm</t>
  </si>
  <si>
    <t>728010018</t>
  </si>
  <si>
    <t>Talířový ventil kovový, odvodní včetně zděře 125</t>
  </si>
  <si>
    <t>728010020</t>
  </si>
  <si>
    <t>požární stěnový uzávěr</t>
  </si>
  <si>
    <t>Požární stěnový uzávěr velikost  300.100 , Provedení s tepelnou tavnou pojistkou, která při dosažení jmenovité spouštěcí teploty + 72°C</t>
  </si>
  <si>
    <t>uvede v činnost uzavírací zařízení a uzávěr se přestaví do polohy "ZAVŘENO",  doplněno koncovým spínačem signalizujícím polohu listů "ZAVŘENO"., bnude dodáno v souladu s PBŘ stavby</t>
  </si>
  <si>
    <t>728010022</t>
  </si>
  <si>
    <t>požární ucpávky</t>
  </si>
  <si>
    <t>kpl</t>
  </si>
  <si>
    <t>728010024</t>
  </si>
  <si>
    <t>montáž</t>
  </si>
  <si>
    <t>728010026</t>
  </si>
  <si>
    <t>doprava</t>
  </si>
  <si>
    <t>POL13_0</t>
  </si>
  <si>
    <t>998728201R00</t>
  </si>
  <si>
    <t>Přesun hmot pro vzduchotechniku v objektech výšky do 6 m</t>
  </si>
  <si>
    <t>800-728</t>
  </si>
  <si>
    <t>Kalkul</t>
  </si>
  <si>
    <t>45333000-0</t>
  </si>
  <si>
    <t xml:space="preserve">sam.dodávka plynového zdroje tepla pro objekt v rozsahu dle VD </t>
  </si>
  <si>
    <t>Předmětem nabídky je komplexní dodávka plynového zdroje s podstavným 120l ohřívačem TV</t>
  </si>
  <si>
    <t>o modulovaném výkonu (4,4-20 kW) – závěsné provedení uzavřeného spotřebiče typu C</t>
  </si>
  <si>
    <t>Součástí plnění díla bude doprava kotle na místo v ČR a předepsané zkoušky a dokumentace</t>
  </si>
  <si>
    <t>kotel bude dodán včetně regulačního systému (ekvit.řízení vytápění+ ohřev TV)</t>
  </si>
  <si>
    <t>kotel 18,9/22,2kW(80/60°C – UT/TV) v sestavě s ohřevem TV a regulací</t>
  </si>
  <si>
    <t>Pozn.: úsporná čerpadla, 3cest a poj.ventily, základní exp.nád. jsou součástí dodávky kotlů</t>
  </si>
  <si>
    <t>Přívod spal.vzduchu a odkouření nad střešní konstrukci - systémové řešení</t>
  </si>
  <si>
    <t>292310007</t>
  </si>
  <si>
    <t>1komplet - odkouření pro typ C33x 60/100 dle ČSN EN 14471 pro H=3m T120 (viz VD)</t>
  </si>
  <si>
    <t>kotel bude zprovozněn včetně nastavení funkčního systému MaR</t>
  </si>
  <si>
    <t>453311100</t>
  </si>
  <si>
    <t>montáž kotlů závěsných do 50 kW</t>
  </si>
  <si>
    <t>998731201R00</t>
  </si>
  <si>
    <t>Přesun hmot pro kotelny umístěné ve výšce (hloubce) do 6 m</t>
  </si>
  <si>
    <t>453312204</t>
  </si>
  <si>
    <t>NAPUSTENI VODY DO SOUSTAVY</t>
  </si>
  <si>
    <t>ltr</t>
  </si>
  <si>
    <t>všechny okruhy</t>
  </si>
  <si>
    <t>453311007</t>
  </si>
  <si>
    <t>výroba orientačních štítků</t>
  </si>
  <si>
    <t>453311008</t>
  </si>
  <si>
    <t>MTZ ORIENTACNICH STITKU</t>
  </si>
  <si>
    <t>385510002</t>
  </si>
  <si>
    <t>Kompaktní MT 0,6m3/h, vod. i svislá montáž, 90°C PN16 DN15, provedení teplo</t>
  </si>
  <si>
    <t>měřiče spotřeby tepla</t>
  </si>
  <si>
    <t>komerční prost.</t>
  </si>
  <si>
    <t>385510003</t>
  </si>
  <si>
    <t>Kompaktní MT 2,5m3/h, vod. i svislá montáž, 90°C PN16 DN20, provedení teplo</t>
  </si>
  <si>
    <t>UT, ohřev TV</t>
  </si>
  <si>
    <t>453300009</t>
  </si>
  <si>
    <t>montáž měřiče spotřeby DN15- DN20</t>
  </si>
  <si>
    <t>soub.</t>
  </si>
  <si>
    <t>297152202</t>
  </si>
  <si>
    <t>elektronická úpravna 4VA 230V 5m3/h na potrubí 10-50mm</t>
  </si>
  <si>
    <t>čerpadla teplovodní – součástí dodávky zdroje</t>
  </si>
  <si>
    <t>446100009</t>
  </si>
  <si>
    <t>pojistná nádoba 18l s membr. a přípojnou armaturou</t>
  </si>
  <si>
    <t>252121001</t>
  </si>
  <si>
    <t>plastové svody od PojV do odpadu</t>
  </si>
  <si>
    <t>komplet</t>
  </si>
  <si>
    <t>998732201R00</t>
  </si>
  <si>
    <t>v objektech výšky do 6 m</t>
  </si>
  <si>
    <t>288642101</t>
  </si>
  <si>
    <t>POTRUBI CU POLOTVRDE-MEK PAJENI 22x1</t>
  </si>
  <si>
    <t>Potrubí z trubek měděných polotvrdých a tvrdých</t>
  </si>
  <si>
    <t>288642102</t>
  </si>
  <si>
    <t>POTRUBI CU POLOTVRDE-MEK PAJENI 28x1,5</t>
  </si>
  <si>
    <t>292412325</t>
  </si>
  <si>
    <t>ODVZDUS NADOBA Z TRUBEK OCEL -DN 50</t>
  </si>
  <si>
    <t>vč.rezervy</t>
  </si>
  <si>
    <t>TLAK ZKOUSKA POTRUBI MEDENE</t>
  </si>
  <si>
    <t>998733201R00</t>
  </si>
  <si>
    <t>453312205</t>
  </si>
  <si>
    <t>MTZ ARMATURA 2ZAVITY G 1/2 – 1</t>
  </si>
  <si>
    <t>Armatury závitové</t>
  </si>
  <si>
    <t>292412318</t>
  </si>
  <si>
    <t>filtr závitový standardní síto DN25</t>
  </si>
  <si>
    <t>hlavní vrat</t>
  </si>
  <si>
    <t>291311100</t>
  </si>
  <si>
    <t>dvojitý kulový kohout Vekolux rohový kvs=1,27</t>
  </si>
  <si>
    <t>tělesa DOT</t>
  </si>
  <si>
    <t>291311101</t>
  </si>
  <si>
    <t>radiátorová hlavice ruční</t>
  </si>
  <si>
    <t>zajištění min.průt.</t>
  </si>
  <si>
    <t>421311007</t>
  </si>
  <si>
    <t>radiátorový termostatický ventil DN15 rohový</t>
  </si>
  <si>
    <t>k VOT</t>
  </si>
  <si>
    <t>421311008</t>
  </si>
  <si>
    <t>regulační šroubení rohové s vypouštěním DN15</t>
  </si>
  <si>
    <t>421311306</t>
  </si>
  <si>
    <t>termostatická hlavice kapalinová</t>
  </si>
  <si>
    <t>291312400</t>
  </si>
  <si>
    <t>Kulový kohout DN10 (k odvzd.nádobám)</t>
  </si>
  <si>
    <t>rezerva pro přizp.trasy</t>
  </si>
  <si>
    <t>291312401</t>
  </si>
  <si>
    <t>Kulový kohout DN20-DN25</t>
  </si>
  <si>
    <t>filtr</t>
  </si>
  <si>
    <t>291300009</t>
  </si>
  <si>
    <t>KOHOUT PLNICI VYPOUS CSN137061 G1/2</t>
  </si>
  <si>
    <t>332512006</t>
  </si>
  <si>
    <t>TEPLOMER PRIMY POUZDRO 160MM</t>
  </si>
  <si>
    <t>Teploměry</t>
  </si>
  <si>
    <t>453312206</t>
  </si>
  <si>
    <t>MTZ TEPLOMERU</t>
  </si>
  <si>
    <t>332514008</t>
  </si>
  <si>
    <t>TLAKOMER DEFORMACNI  0-400 kPa</t>
  </si>
  <si>
    <t>Tlakoměry</t>
  </si>
  <si>
    <t>297152006</t>
  </si>
  <si>
    <t>NAVARKY TRUBKOVY ZAVIT G 3/4  (předpokl.počet)</t>
  </si>
  <si>
    <t>453312208</t>
  </si>
  <si>
    <t>MTZ NAVARKU M 20X1,5</t>
  </si>
  <si>
    <t>453312209</t>
  </si>
  <si>
    <t>hydronické vyregulování průtoků</t>
  </si>
  <si>
    <t>998734201R00</t>
  </si>
  <si>
    <t>VYREGUL VENTIL,KOH TERMOSTAT OVLAD</t>
  </si>
  <si>
    <t>POL12_1</t>
  </si>
  <si>
    <t>282211101</t>
  </si>
  <si>
    <t>OT provedení 21 výška=900mm délka 600mm</t>
  </si>
  <si>
    <t>DOT - desková otopná tělesa s integrovaným ventilem</t>
  </si>
  <si>
    <t>sklad bufetu</t>
  </si>
  <si>
    <t>282211102</t>
  </si>
  <si>
    <t>OT provedení 22 výška=400mm délka 1800mm</t>
  </si>
  <si>
    <t>herna západ</t>
  </si>
  <si>
    <t>282211103</t>
  </si>
  <si>
    <t>OT provedení 22 výška=900mm délka 600mm</t>
  </si>
  <si>
    <t>zádveří chodby v nice, WC</t>
  </si>
  <si>
    <t>282211104</t>
  </si>
  <si>
    <t>OT provedení 33 výška=400mm délka 1400mm</t>
  </si>
  <si>
    <t>komerce, knihovna</t>
  </si>
  <si>
    <t>282211105</t>
  </si>
  <si>
    <t>OT provedení 33 výška=400mm délka 1600mm</t>
  </si>
  <si>
    <t>komerce</t>
  </si>
  <si>
    <t>282211106</t>
  </si>
  <si>
    <t>OT provedení 33 výška=500mm délka 600mm</t>
  </si>
  <si>
    <t>pod stolem WC</t>
  </si>
  <si>
    <t>282211107</t>
  </si>
  <si>
    <t>OT provedení 33 výška=600mm délka 600mm</t>
  </si>
  <si>
    <t>v nábytku herny</t>
  </si>
  <si>
    <t>282211108</t>
  </si>
  <si>
    <t>OT provedení 33 výška=600mm délka 1000mm</t>
  </si>
  <si>
    <t>bufet</t>
  </si>
  <si>
    <t>282211109</t>
  </si>
  <si>
    <t>OT provedení 20 výška=2000mm délka 366mm</t>
  </si>
  <si>
    <t>VOT – vertikální lamelová otopná tělesa</t>
  </si>
  <si>
    <t>vstup u WC</t>
  </si>
  <si>
    <t>441643103</t>
  </si>
  <si>
    <t>komplet.rozdělovače 1“ pro podl. přív.  - 12 větví s uzávěry a přechody + MST</t>
  </si>
  <si>
    <t>PODLAHOVÉ PŘÍVODY K OT VRSTVENÝM POTRUBÍM</t>
  </si>
  <si>
    <t>441643111</t>
  </si>
  <si>
    <t>skříňka pro podomítkovou instalaci do 12 okruhů</t>
  </si>
  <si>
    <t>441643112</t>
  </si>
  <si>
    <t>komplet.rozdělovače 1“ pro podl. přív.  - 2 větví s uzávěry a přechody + MST</t>
  </si>
  <si>
    <t>441643113</t>
  </si>
  <si>
    <t>skříňka pro podomítkovou instalaci do 2 okruhů s měřiči ST</t>
  </si>
  <si>
    <t>441643114</t>
  </si>
  <si>
    <t>adaptéry pro připojení OT na potrubí a rozdělovače</t>
  </si>
  <si>
    <t>441643115</t>
  </si>
  <si>
    <t>VRSTVENÉ potrubí s kyslíkovou bariérou 16x2</t>
  </si>
  <si>
    <t>bm</t>
  </si>
  <si>
    <t>241350009</t>
  </si>
  <si>
    <t>ochranné oblouky</t>
  </si>
  <si>
    <t>441643116</t>
  </si>
  <si>
    <t>průchody dilatační sparou</t>
  </si>
  <si>
    <t>441643117</t>
  </si>
  <si>
    <t>kotevní spony pro přívody</t>
  </si>
  <si>
    <t>452311123</t>
  </si>
  <si>
    <t>funkční zkouška odpovídající rozsahu dle ČSN 060310</t>
  </si>
  <si>
    <t>HZS</t>
  </si>
  <si>
    <t>453311997</t>
  </si>
  <si>
    <t>TLAK ZKOUSKA POTRUBI PLAST</t>
  </si>
  <si>
    <t>998735201R00</t>
  </si>
  <si>
    <t>450000007</t>
  </si>
  <si>
    <t>vyregulování větví na rozdělovačích PP a PDL</t>
  </si>
  <si>
    <t>POL10_</t>
  </si>
  <si>
    <t>453210003</t>
  </si>
  <si>
    <t>metráž izolovaného potrubí DN20</t>
  </si>
  <si>
    <t>kašírované vláknité izolace pro volně vedené potrubí tl.iz.25mm dle optimalizačního výpočtu</t>
  </si>
  <si>
    <t>453210004</t>
  </si>
  <si>
    <t>metráž izolovaného potrubí DN25</t>
  </si>
  <si>
    <t>453200006</t>
  </si>
  <si>
    <t>montáž izolací</t>
  </si>
  <si>
    <t>132201219R00</t>
  </si>
  <si>
    <t xml:space="preserve">Hloubení rýh šířky přes 60 do 200 cm příplatek za lepivost, v hornině 3,  </t>
  </si>
  <si>
    <t>113107221RAC</t>
  </si>
  <si>
    <t>Odstranění krytů a podkladů vozovek odstranění vozovek s asfaltobetonovým krytem, do plochy 200 m2, bez odvozu na skládku</t>
  </si>
  <si>
    <t>AP-HSV</t>
  </si>
  <si>
    <t>POL2_1</t>
  </si>
  <si>
    <t>Řezání živičného krytu, odstranění asfaltbetonového krytu tl. 10 cm, odstranění kameniva obalovaného asfaltem tl. 20 cm, odstranění hrubého štěrku tl. 20 cm, odstranění štěrkopísku tl. 10 cm.</t>
  </si>
  <si>
    <t>113107123R00</t>
  </si>
  <si>
    <t>Odstranění podkladů nebo krytů z kameniva hrubého drceného, v ploše jednotlivě do 200 m2, o tloušťce vrstvy přes 200 do 300 mm</t>
  </si>
  <si>
    <t>113107244R00</t>
  </si>
  <si>
    <t>Odstranění podkladů nebo krytů živičných, v ploše jednotlivě přes 200 m2, o tloušťce vrstvy přes 150 do 200 mm</t>
  </si>
  <si>
    <t>451541111R00</t>
  </si>
  <si>
    <t>Lože pod potrubí, stoky a drobné objekty ze štěrkodrtě 0÷63 mm</t>
  </si>
  <si>
    <t>566901111R00</t>
  </si>
  <si>
    <t>Vyspravení podkladu po překopech kamenivem těženým nebo štěrkopískem</t>
  </si>
  <si>
    <t>pro inženýrské sítě, se zhutněním</t>
  </si>
  <si>
    <t>565171111R00</t>
  </si>
  <si>
    <t>Podklad z kameniva obaleného asfaltem ACP 22+, v pruhu šířky do 3 m, třídy 1, tloušťka po zhutnění 100 mm</t>
  </si>
  <si>
    <t>572942112R00</t>
  </si>
  <si>
    <t>Vyspravení krytu po překopech pro inženýrské sítě litým asfaltem, po zhutnění tloušťky přes  40 do  60 mm</t>
  </si>
  <si>
    <t>914991001R00</t>
  </si>
  <si>
    <t>Dočasné dopravní značení montáž , dopravní značky včetně stojanu</t>
  </si>
  <si>
    <t>919735114R00</t>
  </si>
  <si>
    <t>Řezání stávajících krytů nebo podkladů živičných, hloubky přes 150 do 200 mm</t>
  </si>
  <si>
    <t>včetně spotřeby vody</t>
  </si>
  <si>
    <t>914992001R00</t>
  </si>
  <si>
    <t>Dočasné dopravní značení vlastní nájem, dopravní značky včetně stojanu</t>
  </si>
  <si>
    <t>723237216R00</t>
  </si>
  <si>
    <t>Armatury závitové se dvěma závity včetně materiálu kulový kohout, vnitřní-vnitřní, DN 32, PN 5, mosaz</t>
  </si>
  <si>
    <t>35714520</t>
  </si>
  <si>
    <t>Skříň ocelová na plyn - HUP 500/500/250</t>
  </si>
  <si>
    <t>210800525RT1</t>
  </si>
  <si>
    <t>Vodiče a lana nn a vn vodiče a lana nn a vn CY, 2,5 mm2, volně uložený včetně dodávky materiálu</t>
  </si>
  <si>
    <t>210100502R00</t>
  </si>
  <si>
    <t>Ukončení vodičů, soubory pro kabely ukončení kabelů páskou SL nebo smršťovací záklopkou, celoplastových , do průřezu 3x1 mm2</t>
  </si>
  <si>
    <t>230170001R00</t>
  </si>
  <si>
    <t>Příprava pro zkoušku těsnosti, DN do 40</t>
  </si>
  <si>
    <t>sada</t>
  </si>
  <si>
    <t>230200005R00</t>
  </si>
  <si>
    <t>Montáž plynovod.přípojek svařováním DN 1 1/2"/40/</t>
  </si>
  <si>
    <t>42243410M</t>
  </si>
  <si>
    <t>Regulátor tlaku plynu  10 m3/hod</t>
  </si>
  <si>
    <t>230230074R00</t>
  </si>
  <si>
    <t>Čištění potrubí, DN 50</t>
  </si>
  <si>
    <t>28613608R</t>
  </si>
  <si>
    <t>trubka plastová plynovodní hladká; PE 100+; SDR 11,0; PN 16; D = 46,0 mm; l = 6000,0 mm</t>
  </si>
  <si>
    <t>28614005A</t>
  </si>
  <si>
    <t>Trubka ochranná plyn D 60 x 3,5 x 6000 mm PEHD</t>
  </si>
  <si>
    <t>998276101R00</t>
  </si>
  <si>
    <t>Přesun hmot pro trubní vedení z trub plastových nebo sklolaminátových v otevřeném výkopu</t>
  </si>
  <si>
    <t>vodovodu nebo kanalizace ražené nebo hloubené (827 1.1, 827 1.9, 827 2.1, 827 2.9), drobných objektů</t>
  </si>
  <si>
    <t>na vzdálenost 15 m od hrany výkopu nebo od okraje šachty</t>
  </si>
  <si>
    <t>VN005231010R</t>
  </si>
  <si>
    <t>Revize plynovodu</t>
  </si>
  <si>
    <t>VN005241020R</t>
  </si>
  <si>
    <t>Geodetické zaměření skutečného provedení</t>
  </si>
  <si>
    <t>CELKEM PLYNOVODNÍ PŘÍPOJKA</t>
  </si>
  <si>
    <t>310271520R00</t>
  </si>
  <si>
    <t>Zazdívka otvorů z pórobetonových tvárnic plochy od 0,25 m2 do 1 m2 , tloušťka zdiva 200 mm</t>
  </si>
  <si>
    <t>ve zdivu nadzákladovém, včetně pomocného pracovního lešení</t>
  </si>
  <si>
    <t>0,6*(0,875+0,88*3)*0,2</t>
  </si>
  <si>
    <t>otory ve fasádě jižní : 0,6*0,7*2*0,2</t>
  </si>
  <si>
    <t>Severní fa : (0,9*2,67+1,1*2,17-1,935*2,18)*0,2</t>
  </si>
  <si>
    <t>310271525R00</t>
  </si>
  <si>
    <t>Zazdívka otvorů z pórobetonových tvárnic plochy od 0,25 m2 do 1 m2 , tloušťka zdiva 250 mm</t>
  </si>
  <si>
    <t>0,6*(0,875+0,88*3)*0,25</t>
  </si>
  <si>
    <t>otory ve fasádě jižní : 0,6*0,7*2*0,25</t>
  </si>
  <si>
    <t>Severní fa : (0,9*2,67+1,1*2,17-1,935*2,18)*0,25</t>
  </si>
  <si>
    <t>310271620R00</t>
  </si>
  <si>
    <t>Zazdívka otvorů z pórobetonových tvárnic plochy od 1 m2 do 4 m2, tloušťka zdiva 200 mm</t>
  </si>
  <si>
    <t>Jižní fa : 2,02*(1,6-0,4)*0,2</t>
  </si>
  <si>
    <t>310271625R00</t>
  </si>
  <si>
    <t>Zazdívka otvorů z pórobetonových tvárnic plochy od 1 m2 do 4 m2, tloušťka zdiva 250 mm</t>
  </si>
  <si>
    <t>2,02*(1,6-0,4)*0,25</t>
  </si>
  <si>
    <t>317234410RT2</t>
  </si>
  <si>
    <t>Vyzdívka mezi nosníky cementovou</t>
  </si>
  <si>
    <t>jakýmikoliv cihlami pálenými na jakoukoliv maltu,</t>
  </si>
  <si>
    <t>pro okna AL/7, AL/9 : 3,0*2*0,45*0,2</t>
  </si>
  <si>
    <t>Pozn. 2 : 2,0*0,45*0,2</t>
  </si>
  <si>
    <t>317941123RT2</t>
  </si>
  <si>
    <t>Osazení ocelových válcovaných nosníků na zdivu profil I, výšky 140 mm</t>
  </si>
  <si>
    <t>Pozn. 2 : 3*2,0*14,3*0,001</t>
  </si>
  <si>
    <t>317941123RT4</t>
  </si>
  <si>
    <t>Osazení ocelových válcovaných nosníků na zdivu profil I, výšky 180 mm</t>
  </si>
  <si>
    <t>pro okna AL/7, AL/9 : 3,0*3*21,9*0,001</t>
  </si>
  <si>
    <t>413321212R00</t>
  </si>
  <si>
    <t>Beton nosníků železový třídy C 12/15</t>
  </si>
  <si>
    <t>včetně stěnových, nosníků jeřábových drah, volných trámů, průvlaků, rámových příčlí, ztužidel, konzol, vodorovných táhel a podobných tyčových konstrukcí,</t>
  </si>
  <si>
    <t>Nosník nad otvory : (7,8+3,4)*(0,45*0,595-0,09*0,09)</t>
  </si>
  <si>
    <t>413351107R00</t>
  </si>
  <si>
    <t>Bednění nosníků zřízení</t>
  </si>
  <si>
    <t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t>
  </si>
  <si>
    <t>Nosník nad otvory : (7,8+3,4)*0,595*2</t>
  </si>
  <si>
    <t>0,45*(2,5*2+1,2+3,1)</t>
  </si>
  <si>
    <t>413351108R00</t>
  </si>
  <si>
    <t>Bednění nosníků odstranění</t>
  </si>
  <si>
    <t>Položka pořadí 7 : 17,51300</t>
  </si>
  <si>
    <t>413351213R00</t>
  </si>
  <si>
    <t>Podpěrná konstrukce bednění nosníků přes 5 do 10 kPa, - zřízení</t>
  </si>
  <si>
    <t>a jiných tyčových konstrukcí výšky do 4 m a se zesílením dna bednění, na plochu půdorysu</t>
  </si>
  <si>
    <t>Nosník nad otvory : 0,45*(2,5*2+1,2+3,1)</t>
  </si>
  <si>
    <t>413351214R00</t>
  </si>
  <si>
    <t>Podpěrná konstrukce bednění nosníků přes 5 do 10 kPa, odstranění</t>
  </si>
  <si>
    <t>Položka pořadí 9 : 4,18500</t>
  </si>
  <si>
    <t>413361821R00</t>
  </si>
  <si>
    <t>Výztuž nosníků z betonářské oceli 10 505(R)</t>
  </si>
  <si>
    <t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konstrukce. Včetně distančních prvků.</t>
  </si>
  <si>
    <t>Položka pořadí 6 : 2,90807*0,15</t>
  </si>
  <si>
    <t>Nosník nad otvory : (7,8+3,4)*0,595</t>
  </si>
  <si>
    <t>615481111R00</t>
  </si>
  <si>
    <t>Potažení válcovaných nosníků rabicovým pletivem jakékoliv výšky nosníků</t>
  </si>
  <si>
    <t>s postřikem cementovou maltou (s dodáním hmot),</t>
  </si>
  <si>
    <t>pro okna AL/7, AL/9 : 2*3,0*(0,45+2*0,2)</t>
  </si>
  <si>
    <t>Pozn. 2 : 2,0*(0,45+2*0,2)</t>
  </si>
  <si>
    <t>Odbourání žb. věnce : 0,3*0,35*(7,8+3,5)</t>
  </si>
  <si>
    <t>964011211R00</t>
  </si>
  <si>
    <t>Vybourání železobetonových prefabrikovaných překladů délky do 3 mm, hmotnosti do 50 kg/m</t>
  </si>
  <si>
    <t>uložených ve zdivu, včetně pomocného lešení o výšce podlahy do 1900 mm a pro zatížení do 1,5 kPa  (150 kg/m2),</t>
  </si>
  <si>
    <t>0,15*0,45*(0,9*2+2,4*3+2,0)</t>
  </si>
  <si>
    <t>0,45*0,6*6</t>
  </si>
  <si>
    <t>0,45*(3,0+2,17*2)</t>
  </si>
  <si>
    <t>0,45*(1,935+2,17)*2*3</t>
  </si>
  <si>
    <t>otory ve fasádě jižní : (7,2+2*0,7+(2,7-0,7)*2)*0,47</t>
  </si>
  <si>
    <t>(3,1+1,5)*0,47</t>
  </si>
  <si>
    <t>otory v západní fasádě : 2*2,59*0,435</t>
  </si>
  <si>
    <t>1*4</t>
  </si>
  <si>
    <t>968061113R00</t>
  </si>
  <si>
    <t>Vyvěšení nebo zavěšení dřevěných křídel oken, plochy přes 1,5 m2</t>
  </si>
  <si>
    <t>1+2*3</t>
  </si>
  <si>
    <t>968061126R00</t>
  </si>
  <si>
    <t>Vyvěšení nebo zavěšení dřevěných křídel dveří, plochy přes 2 m2</t>
  </si>
  <si>
    <t>0,88*0,6*6</t>
  </si>
  <si>
    <t>968062357R00</t>
  </si>
  <si>
    <t>Vybourání dřevěných rámů oken dvojitých nebo zdvojených, plochy přes 4 m2</t>
  </si>
  <si>
    <t>1,935*2,17*3</t>
  </si>
  <si>
    <t>3,0*2,17</t>
  </si>
  <si>
    <t>971033651R00</t>
  </si>
  <si>
    <t>Vybourání otvorů ve zdivu cihelném z jakýchkoliv cihel pálených_x000D_
 na jakoukoliv maltu vápenou nebo vápenocementovou, plochy do 4 m2, tloušťky do 600 mm</t>
  </si>
  <si>
    <t>základovém nebo nadzákladovém,</t>
  </si>
  <si>
    <t>Včetně pomocného lešení o výšce podlahy do 1900 mm a pro zatížení do 1,5 kPa  (150 kg/m2).</t>
  </si>
  <si>
    <t>Srovnatelně zdivo pórobetonové</t>
  </si>
  <si>
    <t>otory ve fasádě jižní : (7,2*0,7+(2,7-0,7)*1,2-0,4*2,02)*0,47</t>
  </si>
  <si>
    <t>(3,1*1,5-0,6*(0,89+0,78)-0,15*2,4)*0,47</t>
  </si>
  <si>
    <t>otory v západní fasádě : (1,5*2,59-0,575*0,58-0,15*0,9)*0,435</t>
  </si>
  <si>
    <t>974031664R00</t>
  </si>
  <si>
    <t>Vysekání rýh v jakémkoliv zdivu cihelném pro vtahování nosníků do zdí, před vybouráním otvorů_x000D_
 do hloubky 150 mm, při výšce nosníku do 150 mm</t>
  </si>
  <si>
    <t>Pozn. 2 : 3*2,2</t>
  </si>
  <si>
    <t>Ostat otvory : 3*3,0*2+3*1,7</t>
  </si>
  <si>
    <t>764510450RT2</t>
  </si>
  <si>
    <t>Oplechování parapetů z titanzinkového plechu výroba a montáž včetně rohů a spojovacích prostředků _x000D_
 rš 330 mm</t>
  </si>
  <si>
    <t>K/3 : 6,0-3,1+1,8</t>
  </si>
  <si>
    <t>7677_AL01</t>
  </si>
  <si>
    <t>Vstupní dveře hliníkové dvoukř., izol trojsklo, 1310/2485</t>
  </si>
  <si>
    <t>podrobný popis výrobku viz výpis "Hliníkové výrobky"</t>
  </si>
  <si>
    <t>7677_AL02</t>
  </si>
  <si>
    <t>Okno hliníkové dvoukř., izol trojsklo, pevné + OS, 1935/2180</t>
  </si>
  <si>
    <t>7677_AL06</t>
  </si>
  <si>
    <t>Okno hliníkové čtyřkř., izol trojsklo, pevné + OS, 6000/1500</t>
  </si>
  <si>
    <t>7677_AL07</t>
  </si>
  <si>
    <t>Okno hliníkové dvoukř., izol trojsklo, pevné s výsuvem + OS, 2500/700</t>
  </si>
  <si>
    <t>7677_AL08</t>
  </si>
  <si>
    <t>Vstupní dveře hliníkové jednokř., plné, s pevným nadsvětlíkem, 1000/2700</t>
  </si>
  <si>
    <t>7677_AL09</t>
  </si>
  <si>
    <t>Nosník nad otvory : (9,8+3,2)*(0,45*0,595-0,09*0,09)</t>
  </si>
  <si>
    <t>Nosník nad otvory : (9,8+3,2)*0,595*2</t>
  </si>
  <si>
    <t>0,45*(3,55+2,0+1,0+6,0-3,1)</t>
  </si>
  <si>
    <t>Položka pořadí 2 : 19,72250</t>
  </si>
  <si>
    <t>Nosník nad otvory : 0,45*(3,55+2,0+1,0+6,0-3,1)</t>
  </si>
  <si>
    <t>Položka pořadí 4 : 4,25250</t>
  </si>
  <si>
    <t>Položka pořadí 1 : 3,37547*0,15</t>
  </si>
  <si>
    <t>627991038T00</t>
  </si>
  <si>
    <t>Utěsnění spár samoexpandující těsnící páska</t>
  </si>
  <si>
    <t>0,15*13</t>
  </si>
  <si>
    <t>K/3-1 : 3,1+1,8+2,5*2+1,93*4</t>
  </si>
  <si>
    <t>0,9*6+1,95*4+0,6</t>
  </si>
  <si>
    <t>7677_AL03</t>
  </si>
  <si>
    <t>7677_AL04</t>
  </si>
  <si>
    <t>Okno hliníkové dvoukř., izol trojsklo, pevné s výsuvem + OS, 2000/1800</t>
  </si>
  <si>
    <t>7677_AL05</t>
  </si>
  <si>
    <t>Okno hliníkové dvoukř., izol trojsklo, pevné + OS s posuvem do strany, 3500/2700</t>
  </si>
  <si>
    <t>731311</t>
  </si>
  <si>
    <t>elektrický ohřívač TUV 50 l 3kW</t>
  </si>
  <si>
    <t>509201</t>
  </si>
  <si>
    <t>(A) sv.vestavné LED 52W/3000K opál, l=1491mm</t>
  </si>
  <si>
    <t>509202</t>
  </si>
  <si>
    <t>(AN) sv.vestavné LED 52W/3000K opál,1491mm,nouzový</t>
  </si>
  <si>
    <t>509101</t>
  </si>
  <si>
    <t>(B) sv.příložné LED liniové 75x55mm 14W/m 3000K</t>
  </si>
  <si>
    <t>509203</t>
  </si>
  <si>
    <t>(C) sv.vestavné LED 92x92mm 7.5W 3000K</t>
  </si>
  <si>
    <t>509401</t>
  </si>
  <si>
    <t>(D) sv.přisazené LED 225x225mm 15,5W opál kryt</t>
  </si>
  <si>
    <t>509404</t>
  </si>
  <si>
    <t>(E) sv.vestavné LED 600x600 do SDK 45W 3000K +rám</t>
  </si>
  <si>
    <t>509142</t>
  </si>
  <si>
    <t>(F) sv.vestavné LED 595x595 do kazet 45W 3000K</t>
  </si>
  <si>
    <t>509161</t>
  </si>
  <si>
    <t>(GN) sv.vest.LED 100W 3000K liniové 2976mm,nouzové</t>
  </si>
  <si>
    <t>509162</t>
  </si>
  <si>
    <t>(H) sv.vest. LED 420W 3000K liniové š.53mm l=15m</t>
  </si>
  <si>
    <t>552411</t>
  </si>
  <si>
    <t>(N) nouzové svítidlo přisazené LED 1hod +piktogram</t>
  </si>
  <si>
    <t>519292</t>
  </si>
  <si>
    <t>(V) sv.venk. zář přisaz 155x155x100 18W EVG IP65</t>
  </si>
  <si>
    <t>731110</t>
  </si>
  <si>
    <t>rozvaděč RE 600x1200x250mm IP54 4xET</t>
  </si>
  <si>
    <t>731121</t>
  </si>
  <si>
    <t>rozvaděč R1 OCEP zapuštěný  600x900x200 IP40</t>
  </si>
  <si>
    <t>731122</t>
  </si>
  <si>
    <t>rozvaděč R2,R3 zapuštěný plast 3X12modulů  IP40</t>
  </si>
  <si>
    <t>731131</t>
  </si>
  <si>
    <t>skříňový RACK nástěnný 600x600x500</t>
  </si>
  <si>
    <t>171109</t>
  </si>
  <si>
    <t>vodič CY 10  /H07V-U/</t>
  </si>
  <si>
    <t>101005</t>
  </si>
  <si>
    <t>kabel CYKY-o 2x1,5</t>
  </si>
  <si>
    <t>101105</t>
  </si>
  <si>
    <t>kabel CYKY-o 3x1,5</t>
  </si>
  <si>
    <t>101106</t>
  </si>
  <si>
    <t>kabel CYKY 3x2,5</t>
  </si>
  <si>
    <t>101305</t>
  </si>
  <si>
    <t>kabel CYKY 5x1,5</t>
  </si>
  <si>
    <t>101307</t>
  </si>
  <si>
    <t>kabel CYKY 5x4</t>
  </si>
  <si>
    <t>101309</t>
  </si>
  <si>
    <t>kabel CYKY 5x10</t>
  </si>
  <si>
    <t>203301</t>
  </si>
  <si>
    <t>kabel JYTY 2x1</t>
  </si>
  <si>
    <t>209403</t>
  </si>
  <si>
    <t>kabel U/UTP Cat.5e 4x2xAWG24 PVC plášť šedý</t>
  </si>
  <si>
    <t>209440</t>
  </si>
  <si>
    <t>kabel UTP Cat5 RJ45-RJ45/ 1m</t>
  </si>
  <si>
    <t>295001</t>
  </si>
  <si>
    <t>vedení FeZn 30/4 (0,96kg/m)</t>
  </si>
  <si>
    <t>295011</t>
  </si>
  <si>
    <t>vedení FeZn pr.10mm(0,63kg/m)</t>
  </si>
  <si>
    <t>295072</t>
  </si>
  <si>
    <t>svorka pásku zemnící SR2d 2šrouby FeZn</t>
  </si>
  <si>
    <t>295073</t>
  </si>
  <si>
    <t>svorka pásku drátu zemnící SR3a 2šrouby FeZn</t>
  </si>
  <si>
    <t>295601</t>
  </si>
  <si>
    <t>drát AlMgSi pr.8mm polotvrdý 0,135kg/m</t>
  </si>
  <si>
    <t>295612</t>
  </si>
  <si>
    <t>jímací tyč hladká JR1,5 AlMgSi pr.19/1500mm</t>
  </si>
  <si>
    <t>295251</t>
  </si>
  <si>
    <t>ochranná stříška jímače OSH FeZn horní</t>
  </si>
  <si>
    <t>295252</t>
  </si>
  <si>
    <t>ochranná stříška jímače OSD FeZn dolní</t>
  </si>
  <si>
    <t>295635</t>
  </si>
  <si>
    <t>svorka k jímači/zkuš SJ1/SZ 16/8mm 2šrou Al 221330</t>
  </si>
  <si>
    <t>295891</t>
  </si>
  <si>
    <t>podstavec k jímací tyči beton/M16 16kg  22103101</t>
  </si>
  <si>
    <t>295894</t>
  </si>
  <si>
    <t>podložka plast kruhová k podstavci JT  22103102</t>
  </si>
  <si>
    <t>295895</t>
  </si>
  <si>
    <t>podstavec k jímací tyči beton 16kg hranol 22103191</t>
  </si>
  <si>
    <t>295896</t>
  </si>
  <si>
    <t>podložka plast čtvercová k podstavci JT  22103188</t>
  </si>
  <si>
    <t>295314</t>
  </si>
  <si>
    <t>podpěra vedení do zdiva PV1a25 250mm FeZn</t>
  </si>
  <si>
    <t>295351</t>
  </si>
  <si>
    <t>podpěra vedení na ploché střechy PV21c 0,9kg plast</t>
  </si>
  <si>
    <t>295404</t>
  </si>
  <si>
    <t>svorka spojovací SS FeZn</t>
  </si>
  <si>
    <t>295406</t>
  </si>
  <si>
    <t>svorka křížová SK FeZn</t>
  </si>
  <si>
    <t>295432</t>
  </si>
  <si>
    <t>svorka zkušební SZb 2třmeny FeZn litá</t>
  </si>
  <si>
    <t>295413</t>
  </si>
  <si>
    <t>svorka připojovací SP 1šroub FeZn</t>
  </si>
  <si>
    <t>295451</t>
  </si>
  <si>
    <t>ochranný úhelník svodu OU délka 1,7m</t>
  </si>
  <si>
    <t>295463</t>
  </si>
  <si>
    <t>držák úhelníku DOUa 250mm FeZn středový do zdiva</t>
  </si>
  <si>
    <t>295882</t>
  </si>
  <si>
    <t>označovací štítek zemního svodu</t>
  </si>
  <si>
    <t>311215</t>
  </si>
  <si>
    <t>krabice přístrojová pr.68</t>
  </si>
  <si>
    <t>311116</t>
  </si>
  <si>
    <t>krabice univerzální/odbočná pr.68 vč.víčka</t>
  </si>
  <si>
    <t>311117</t>
  </si>
  <si>
    <t>krabice univerz/rozvodka pr.68,vč. víčka a svork.</t>
  </si>
  <si>
    <t>311316</t>
  </si>
  <si>
    <t>krabicová rozvodka pr.97 vč.víčka a svork.</t>
  </si>
  <si>
    <t>311325</t>
  </si>
  <si>
    <t>krabice odbočná 125x125 vč.víčka</t>
  </si>
  <si>
    <t>315122</t>
  </si>
  <si>
    <t>krabice pancéř plast  95x95x50 IP54 +Svorkovnice</t>
  </si>
  <si>
    <t>199092</t>
  </si>
  <si>
    <t>ekvipotenciální svorkovnice bez krytu</t>
  </si>
  <si>
    <t>321124</t>
  </si>
  <si>
    <t>trubka ohebná PVC DN25</t>
  </si>
  <si>
    <t>321125</t>
  </si>
  <si>
    <t>trubka ohebná PVC DN32</t>
  </si>
  <si>
    <t>409011</t>
  </si>
  <si>
    <t>spínač 10A/250Vstř řaz.1</t>
  </si>
  <si>
    <t>409021</t>
  </si>
  <si>
    <t>přepínač 10A/250Vstř řaz.5</t>
  </si>
  <si>
    <t>409023</t>
  </si>
  <si>
    <t>přepínač 10A/250Vstř řaz.6</t>
  </si>
  <si>
    <t>409024</t>
  </si>
  <si>
    <t>přepínač 10A/250Vstř řaz.6+6</t>
  </si>
  <si>
    <t>409026</t>
  </si>
  <si>
    <t>přepínač 10A/250Vstř řaz.7</t>
  </si>
  <si>
    <t>409018</t>
  </si>
  <si>
    <t>spínač autom+snímač pohybu IP44</t>
  </si>
  <si>
    <t>410139</t>
  </si>
  <si>
    <t>spínač 16A/400Vstř  ř.3P +krabice</t>
  </si>
  <si>
    <t>419100</t>
  </si>
  <si>
    <t>zásuvka 16A/250Vstř</t>
  </si>
  <si>
    <t>419105</t>
  </si>
  <si>
    <t>zásuvka 16A/250Vstř chráněná</t>
  </si>
  <si>
    <t>423002</t>
  </si>
  <si>
    <t>zásuvka 16A/250Vstř IP44</t>
  </si>
  <si>
    <t>433163</t>
  </si>
  <si>
    <t>pojistková patrona PNA000(25-80A)gG</t>
  </si>
  <si>
    <t>101210</t>
  </si>
  <si>
    <t>kabel CYKY 4x16</t>
  </si>
  <si>
    <t>191510</t>
  </si>
  <si>
    <t>smršťovací trubice 4X/6-16(4x16)</t>
  </si>
  <si>
    <t>190110</t>
  </si>
  <si>
    <t>kabelové oko Cu lisovací 16x8 KU</t>
  </si>
  <si>
    <t>592273</t>
  </si>
  <si>
    <t>zářivka 1-paticová(G24q2) /18W</t>
  </si>
  <si>
    <t>210800006</t>
  </si>
  <si>
    <t>vodič Cu(-CY) pod omítkou do 1x16</t>
  </si>
  <si>
    <t>210800103</t>
  </si>
  <si>
    <t>kabel Cu(-CYKY) pod omítkou do 2x4/3x2,5/5x1,5</t>
  </si>
  <si>
    <t>210800112</t>
  </si>
  <si>
    <t>kabel Cu(-CYKY) pod omítkou do 5x6</t>
  </si>
  <si>
    <t>210800113</t>
  </si>
  <si>
    <t>kabel Cu(-CYKY) pod omítkou do 5x10</t>
  </si>
  <si>
    <t>210100001</t>
  </si>
  <si>
    <t>ukončení v rozvaděči vč.zapojení vodiče do 2,5mm2</t>
  </si>
  <si>
    <t>210100003</t>
  </si>
  <si>
    <t>ukončení v rozvaděči vč.zapojení vodiče do 16mm2</t>
  </si>
  <si>
    <t>210850030</t>
  </si>
  <si>
    <t>kabel NCEY/JYTY pevně uložený do 19x1</t>
  </si>
  <si>
    <t>210950341</t>
  </si>
  <si>
    <t>vodič/kabel v trubce jednotková hmotnost do 0,4kg</t>
  </si>
  <si>
    <t>210950301</t>
  </si>
  <si>
    <t>kabel volně uložený jednotková hmotnost do 0,4kg</t>
  </si>
  <si>
    <t>210990015</t>
  </si>
  <si>
    <t>ukončení kabelu UTP - zařezání RJ45</t>
  </si>
  <si>
    <t>210990016</t>
  </si>
  <si>
    <t>proměření trasy UTP cat.5E</t>
  </si>
  <si>
    <t>210220021</t>
  </si>
  <si>
    <t>uzemňov.vedení v zemi úplná mtž FeZn do 120mm2</t>
  </si>
  <si>
    <t>210220022</t>
  </si>
  <si>
    <t>uzemňov.vedení v zemi úplná mtž FeZn pr.8-10mm</t>
  </si>
  <si>
    <t>210220101</t>
  </si>
  <si>
    <t>svod vč.podpěr drát do pr.10mm</t>
  </si>
  <si>
    <t>210220231</t>
  </si>
  <si>
    <t>jímací tyč do 3m montáž na stojan</t>
  </si>
  <si>
    <t>210220301</t>
  </si>
  <si>
    <t>svorka hromosvodová do 2 šroubů</t>
  </si>
  <si>
    <t>210220302</t>
  </si>
  <si>
    <t>svorka hromosvodová do 4 šroubů</t>
  </si>
  <si>
    <t>210220372</t>
  </si>
  <si>
    <t>ochranný úhelník nebo trubka/ držáky do zdiva</t>
  </si>
  <si>
    <t>210220401</t>
  </si>
  <si>
    <t>označení svodu štítkem</t>
  </si>
  <si>
    <t>210010301</t>
  </si>
  <si>
    <t>krabice přístrojová bez zapojení</t>
  </si>
  <si>
    <t>210010311</t>
  </si>
  <si>
    <t>krabice odbočná bez svorkovnice a zapojení(-KO68)</t>
  </si>
  <si>
    <t>210010321</t>
  </si>
  <si>
    <t>krabicová rozvodka vč.svorkovn.a zapojení(-KR68)</t>
  </si>
  <si>
    <t>210010322</t>
  </si>
  <si>
    <t>krabicová rozvodka vč.svorkovn.a zapojení(-KR97)</t>
  </si>
  <si>
    <t>210010313</t>
  </si>
  <si>
    <t>krabice odbočná bez svorkovnice a zapojení(-KO125)</t>
  </si>
  <si>
    <t>210010453</t>
  </si>
  <si>
    <t>krabice plast pro P rozvod vč.zapojení 8111</t>
  </si>
  <si>
    <t>210192562</t>
  </si>
  <si>
    <t>ochranná svorkovnice(nulový můstek)vč.zapoj.do 63A</t>
  </si>
  <si>
    <t>210010004</t>
  </si>
  <si>
    <t>trubka plast ohebná,pod omítkou,typ 2329/pr.29</t>
  </si>
  <si>
    <t>210010005</t>
  </si>
  <si>
    <t>trubka plast ohebná,pod omítkou,typ 2336/pr.36</t>
  </si>
  <si>
    <t>210110041</t>
  </si>
  <si>
    <t>spínač zapuštěný vč.zapojení 1pólový/řazení 1</t>
  </si>
  <si>
    <t>210110043</t>
  </si>
  <si>
    <t>přepínač zapuštěný vč.zapojení sériový/řazení 5-5A</t>
  </si>
  <si>
    <t>210110045</t>
  </si>
  <si>
    <t>přepínač zapuštěný vč.zapojení střídavý/řazení 6</t>
  </si>
  <si>
    <t>210110044</t>
  </si>
  <si>
    <t>přepínač zapuštěný vč.zapojení 2-střídavý/řazení5B</t>
  </si>
  <si>
    <t>210110046</t>
  </si>
  <si>
    <t>přepínač zapuštěný vč.zapojení křížový/řazení 7</t>
  </si>
  <si>
    <t>210110091</t>
  </si>
  <si>
    <t>spínač zapuštěný vč.zapojení s plynulou regulací</t>
  </si>
  <si>
    <t>210110006</t>
  </si>
  <si>
    <t>spínač nástěnný do IP.1 vč.zapojení 3pólový/25A</t>
  </si>
  <si>
    <t>210111012</t>
  </si>
  <si>
    <t>zásuvka domovní zapuštěná vč.zapojení průběžně</t>
  </si>
  <si>
    <t>210120103</t>
  </si>
  <si>
    <t>patrona nožové pojistky do 630A</t>
  </si>
  <si>
    <t>210810101</t>
  </si>
  <si>
    <t>kabel Cu(-1kV CYKY) pevně uložený do 3x35/4x25</t>
  </si>
  <si>
    <t>210100252</t>
  </si>
  <si>
    <t>ukončení kabelu smršťovací trubicí do 4x25</t>
  </si>
  <si>
    <t>210990025</t>
  </si>
  <si>
    <t>montáž teplotního čidla</t>
  </si>
  <si>
    <t>210990029</t>
  </si>
  <si>
    <t>montáž termostatu</t>
  </si>
  <si>
    <t>210990027</t>
  </si>
  <si>
    <t>zapojení a nastavení ekvitermní regulace topení</t>
  </si>
  <si>
    <t>210990044</t>
  </si>
  <si>
    <t>zapojení čerpadla</t>
  </si>
  <si>
    <t>210990051</t>
  </si>
  <si>
    <t>zapojení elektrického ohřívače vody</t>
  </si>
  <si>
    <t>210990053</t>
  </si>
  <si>
    <t>zapojení ventilátoru</t>
  </si>
  <si>
    <t>210990064</t>
  </si>
  <si>
    <t>montáž datového rozvaděče</t>
  </si>
  <si>
    <t>210190051</t>
  </si>
  <si>
    <t>montáž elektrického ohřívače TUV do 100 l</t>
  </si>
  <si>
    <t>210200032</t>
  </si>
  <si>
    <t>(A) svítidlo LED vestavné</t>
  </si>
  <si>
    <t>(AN) svítidlo LED vestavné</t>
  </si>
  <si>
    <t>210201001</t>
  </si>
  <si>
    <t>(B) svítidlo zářivkové bytové stropní/1 zdroj</t>
  </si>
  <si>
    <t>(C) svítidlo LED vestavné</t>
  </si>
  <si>
    <t>210201002</t>
  </si>
  <si>
    <t>(D) svítidlo LED bytové stropní</t>
  </si>
  <si>
    <t>210201022</t>
  </si>
  <si>
    <t>(E) svítidlo LED vestavné</t>
  </si>
  <si>
    <t>210201023</t>
  </si>
  <si>
    <t>(F) svítidlo LED vestavné</t>
  </si>
  <si>
    <t>210201024</t>
  </si>
  <si>
    <t>(GN) svítidlo LED vestavné</t>
  </si>
  <si>
    <t>210201025</t>
  </si>
  <si>
    <t>(H) svítidlo LED vestavné</t>
  </si>
  <si>
    <t>210201026</t>
  </si>
  <si>
    <t>(N) nouzové orientační svítidlo zářivkové</t>
  </si>
  <si>
    <t>210201027</t>
  </si>
  <si>
    <t>(V) svítidlo zářivkové příložné kompaktní</t>
  </si>
  <si>
    <t>210190003</t>
  </si>
  <si>
    <t>rozvodnice do hmotnosti 100kg</t>
  </si>
  <si>
    <t>460200143</t>
  </si>
  <si>
    <t>výkop kabel.rýhy šířka 35/hloubka 60cm tz.3/ko1.0</t>
  </si>
  <si>
    <t>460560143</t>
  </si>
  <si>
    <t>zához kabelové rýhy šířka 35/hloubka 60cm tz.3</t>
  </si>
  <si>
    <t>460620013</t>
  </si>
  <si>
    <t>provizorní úprava terénu třída zeminy 3</t>
  </si>
  <si>
    <t>218009001</t>
  </si>
  <si>
    <t>poplatek za recyklaci svítidla</t>
  </si>
  <si>
    <t>218009011</t>
  </si>
  <si>
    <t>poplatek za recyklaci světelného zdroje</t>
  </si>
  <si>
    <t>218009012</t>
  </si>
  <si>
    <t>doprava dodávek</t>
  </si>
  <si>
    <t>kompl</t>
  </si>
  <si>
    <t>218009013</t>
  </si>
  <si>
    <t>přesun dodávek</t>
  </si>
  <si>
    <t>218009014</t>
  </si>
  <si>
    <t>PPV pro elektromontáže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</si>
</sst>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12"/>
      <name val="Arial CE"/>
      <charset val="238"/>
    </font>
    <font>
      <sz val="8"/>
      <color indexed="9"/>
      <name val="Arial CE"/>
      <charset val="238"/>
    </font>
    <font>
      <sz val="8"/>
      <color indexed="21"/>
      <name val="Arial CE"/>
      <charset val="238"/>
    </font>
    <font>
      <sz val="8"/>
      <color rgb="FFDE3801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8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0" xfId="0" applyFont="1" applyFill="1" applyAlignment="1">
      <alignment horizontal="left" wrapText="1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1" fontId="0" fillId="0" borderId="6" xfId="0" applyNumberFormat="1" applyFont="1" applyBorder="1" applyAlignment="1">
      <alignment horizontal="right" indent="1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>
      <alignment horizontal="left" vertical="center"/>
    </xf>
    <xf numFmtId="49" fontId="0" fillId="0" borderId="6" xfId="0" applyNumberFormat="1" applyBorder="1" applyAlignment="1">
      <alignment vertical="center"/>
    </xf>
    <xf numFmtId="49" fontId="8" fillId="0" borderId="6" xfId="0" applyNumberFormat="1" applyFont="1" applyFill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28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/>
    </xf>
    <xf numFmtId="3" fontId="7" fillId="5" borderId="29" xfId="0" applyNumberFormat="1" applyFont="1" applyFill="1" applyBorder="1" applyAlignment="1">
      <alignment vertical="center" wrapText="1"/>
    </xf>
    <xf numFmtId="3" fontId="10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3" fontId="0" fillId="0" borderId="31" xfId="0" applyNumberFormat="1" applyBorder="1" applyAlignment="1">
      <alignment vertical="center"/>
    </xf>
    <xf numFmtId="3" fontId="0" fillId="0" borderId="32" xfId="0" applyNumberFormat="1" applyBorder="1" applyAlignment="1">
      <alignment vertical="center"/>
    </xf>
    <xf numFmtId="3" fontId="0" fillId="0" borderId="32" xfId="0" applyNumberFormat="1" applyBorder="1" applyAlignment="1">
      <alignment vertical="center" wrapText="1"/>
    </xf>
    <xf numFmtId="3" fontId="3" fillId="0" borderId="33" xfId="0" applyNumberFormat="1" applyFont="1" applyBorder="1" applyAlignment="1">
      <alignment horizontal="right" vertical="center" wrapText="1" shrinkToFit="1"/>
    </xf>
    <xf numFmtId="3" fontId="3" fillId="0" borderId="33" xfId="0" applyNumberFormat="1" applyFont="1" applyBorder="1" applyAlignment="1">
      <alignment horizontal="right" vertical="center" shrinkToFit="1"/>
    </xf>
    <xf numFmtId="3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3" fontId="8" fillId="0" borderId="31" xfId="0" applyNumberFormat="1" applyFont="1" applyBorder="1" applyAlignment="1">
      <alignment vertical="center"/>
    </xf>
    <xf numFmtId="3" fontId="8" fillId="0" borderId="32" xfId="0" applyNumberFormat="1" applyFont="1" applyBorder="1" applyAlignment="1">
      <alignment vertical="center"/>
    </xf>
    <xf numFmtId="3" fontId="8" fillId="0" borderId="32" xfId="0" applyNumberFormat="1" applyFont="1" applyBorder="1" applyAlignment="1">
      <alignment vertical="center" wrapText="1"/>
    </xf>
    <xf numFmtId="3" fontId="8" fillId="0" borderId="33" xfId="0" applyNumberFormat="1" applyFont="1" applyBorder="1" applyAlignment="1">
      <alignment vertical="center" wrapText="1" shrinkToFit="1"/>
    </xf>
    <xf numFmtId="3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3" fontId="0" fillId="0" borderId="31" xfId="0" applyNumberFormat="1" applyBorder="1" applyAlignment="1">
      <alignment horizontal="left" vertical="center"/>
    </xf>
    <xf numFmtId="3" fontId="0" fillId="0" borderId="33" xfId="0" applyNumberFormat="1" applyBorder="1" applyAlignment="1">
      <alignment vertical="center" wrapText="1" shrinkToFit="1"/>
    </xf>
    <xf numFmtId="3" fontId="0" fillId="3" borderId="34" xfId="0" applyNumberFormat="1" applyFill="1" applyBorder="1" applyAlignment="1">
      <alignment vertical="center"/>
    </xf>
    <xf numFmtId="3" fontId="0" fillId="3" borderId="35" xfId="0" applyNumberFormat="1" applyFill="1" applyBorder="1" applyAlignment="1">
      <alignment vertical="center"/>
    </xf>
    <xf numFmtId="3" fontId="0" fillId="3" borderId="36" xfId="0" applyNumberFormat="1" applyFill="1" applyBorder="1" applyAlignment="1">
      <alignment vertical="center"/>
    </xf>
    <xf numFmtId="3" fontId="0" fillId="3" borderId="37" xfId="0" applyNumberFormat="1" applyFill="1" applyBorder="1" applyAlignment="1">
      <alignment vertical="center" wrapText="1" shrinkToFit="1"/>
    </xf>
    <xf numFmtId="3" fontId="0" fillId="3" borderId="37" xfId="0" applyNumberFormat="1" applyFill="1" applyBorder="1" applyAlignment="1">
      <alignment vertical="center" shrinkToFit="1"/>
    </xf>
    <xf numFmtId="3" fontId="0" fillId="3" borderId="37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5" xfId="0" applyFont="1" applyFill="1" applyBorder="1" applyAlignment="1">
      <alignment vertical="center"/>
    </xf>
    <xf numFmtId="3" fontId="7" fillId="0" borderId="33" xfId="0" applyNumberFormat="1" applyFont="1" applyBorder="1" applyAlignment="1">
      <alignment vertical="center"/>
    </xf>
    <xf numFmtId="3" fontId="7" fillId="3" borderId="37" xfId="0" applyNumberFormat="1" applyFont="1" applyFill="1" applyBorder="1" applyAlignment="1">
      <alignment vertical="center"/>
    </xf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7" xfId="0" applyNumberFormat="1" applyFont="1" applyFill="1" applyBorder="1" applyAlignment="1">
      <alignment horizontal="center" vertical="center"/>
    </xf>
    <xf numFmtId="4" fontId="7" fillId="3" borderId="37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0" fontId="17" fillId="0" borderId="0" xfId="0" applyFont="1" applyBorder="1" applyAlignment="1">
      <alignment horizontal="center" vertical="top" shrinkToFit="1"/>
    </xf>
    <xf numFmtId="164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164" fontId="18" fillId="0" borderId="0" xfId="0" applyNumberFormat="1" applyFont="1" applyBorder="1" applyAlignment="1">
      <alignment horizontal="center" vertical="top" wrapText="1" shrinkToFit="1"/>
    </xf>
    <xf numFmtId="164" fontId="18" fillId="0" borderId="0" xfId="0" applyNumberFormat="1" applyFont="1" applyBorder="1" applyAlignment="1">
      <alignment vertical="top" wrapText="1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8" xfId="0" applyNumberFormat="1" applyFont="1" applyFill="1" applyBorder="1" applyAlignment="1">
      <alignment vertical="top" shrinkToFit="1"/>
    </xf>
    <xf numFmtId="0" fontId="16" fillId="0" borderId="39" xfId="0" applyFont="1" applyBorder="1" applyAlignment="1">
      <alignment vertical="top"/>
    </xf>
    <xf numFmtId="49" fontId="16" fillId="0" borderId="40" xfId="0" applyNumberFormat="1" applyFont="1" applyBorder="1" applyAlignment="1">
      <alignment vertical="top"/>
    </xf>
    <xf numFmtId="0" fontId="16" fillId="0" borderId="40" xfId="0" applyFont="1" applyBorder="1" applyAlignment="1">
      <alignment horizontal="center" vertical="top" shrinkToFit="1"/>
    </xf>
    <xf numFmtId="164" fontId="16" fillId="0" borderId="40" xfId="0" applyNumberFormat="1" applyFont="1" applyBorder="1" applyAlignment="1">
      <alignment vertical="top" shrinkToFit="1"/>
    </xf>
    <xf numFmtId="4" fontId="16" fillId="4" borderId="40" xfId="0" applyNumberFormat="1" applyFont="1" applyFill="1" applyBorder="1" applyAlignment="1" applyProtection="1">
      <alignment vertical="top" shrinkToFit="1"/>
      <protection locked="0"/>
    </xf>
    <xf numFmtId="4" fontId="16" fillId="0" borderId="40" xfId="0" applyNumberFormat="1" applyFont="1" applyBorder="1" applyAlignment="1">
      <alignment vertical="top" shrinkToFit="1"/>
    </xf>
    <xf numFmtId="4" fontId="16" fillId="0" borderId="41" xfId="0" applyNumberFormat="1" applyFont="1" applyBorder="1" applyAlignment="1">
      <alignment vertical="top" shrinkToFit="1"/>
    </xf>
    <xf numFmtId="0" fontId="19" fillId="0" borderId="0" xfId="0" applyNumberFormat="1" applyFont="1" applyAlignment="1">
      <alignment wrapText="1"/>
    </xf>
    <xf numFmtId="0" fontId="17" fillId="0" borderId="18" xfId="0" applyNumberFormat="1" applyFont="1" applyBorder="1" applyAlignment="1">
      <alignment vertical="top"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49" fontId="16" fillId="4" borderId="0" xfId="0" applyNumberFormat="1" applyFont="1" applyFill="1" applyBorder="1" applyAlignment="1" applyProtection="1">
      <alignment vertical="top"/>
      <protection locked="0"/>
    </xf>
    <xf numFmtId="0" fontId="17" fillId="0" borderId="0" xfId="0" applyNumberFormat="1" applyFont="1" applyBorder="1" applyAlignment="1">
      <alignment vertical="top" wrapTex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0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49" fontId="16" fillId="4" borderId="0" xfId="0" applyNumberFormat="1" applyFont="1" applyFill="1" applyBorder="1" applyAlignment="1" applyProtection="1">
      <alignment horizontal="left" vertical="top" wrapText="1"/>
      <protection locked="0"/>
    </xf>
    <xf numFmtId="0" fontId="17" fillId="0" borderId="0" xfId="0" applyNumberFormat="1" applyFont="1" applyBorder="1" applyAlignment="1">
      <alignment horizontal="left" vertical="top" wrapText="1"/>
    </xf>
    <xf numFmtId="164" fontId="18" fillId="0" borderId="0" xfId="0" quotePrefix="1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4" fontId="20" fillId="0" borderId="0" xfId="0" applyNumberFormat="1" applyFont="1" applyBorder="1" applyAlignment="1">
      <alignment horizontal="center" vertical="top" wrapText="1" shrinkToFit="1"/>
    </xf>
    <xf numFmtId="164" fontId="20" fillId="0" borderId="0" xfId="0" applyNumberFormat="1" applyFont="1" applyBorder="1" applyAlignment="1">
      <alignment vertical="top" wrapText="1" shrinkToFit="1"/>
    </xf>
    <xf numFmtId="164" fontId="21" fillId="0" borderId="0" xfId="0" applyNumberFormat="1" applyFont="1" applyBorder="1" applyAlignment="1">
      <alignment horizontal="center" vertical="top" wrapText="1" shrinkToFit="1"/>
    </xf>
    <xf numFmtId="164" fontId="21" fillId="0" borderId="0" xfId="0" applyNumberFormat="1" applyFont="1" applyBorder="1" applyAlignment="1">
      <alignment vertical="top" wrapText="1" shrinkToFit="1"/>
    </xf>
    <xf numFmtId="0" fontId="16" fillId="0" borderId="18" xfId="0" applyNumberFormat="1" applyFont="1" applyBorder="1" applyAlignment="1">
      <alignment vertical="top" wrapText="1"/>
    </xf>
    <xf numFmtId="49" fontId="16" fillId="4" borderId="18" xfId="0" applyNumberFormat="1" applyFont="1" applyFill="1" applyBorder="1" applyAlignment="1" applyProtection="1">
      <alignment vertical="top"/>
      <protection locked="0"/>
    </xf>
    <xf numFmtId="0" fontId="16" fillId="0" borderId="0" xfId="0" applyNumberFormat="1" applyFont="1" applyBorder="1" applyAlignment="1">
      <alignment vertical="top" wrapText="1"/>
    </xf>
    <xf numFmtId="0" fontId="16" fillId="0" borderId="18" xfId="0" applyNumberFormat="1" applyFont="1" applyBorder="1" applyAlignment="1">
      <alignment horizontal="left" vertical="top" wrapText="1"/>
    </xf>
    <xf numFmtId="164" fontId="20" fillId="0" borderId="0" xfId="0" applyNumberFormat="1" applyFont="1" applyBorder="1" applyAlignment="1">
      <alignment horizontal="left" vertical="top" wrapText="1"/>
    </xf>
    <xf numFmtId="164" fontId="20" fillId="0" borderId="0" xfId="0" quotePrefix="1" applyNumberFormat="1" applyFont="1" applyBorder="1" applyAlignment="1">
      <alignment horizontal="left" vertical="top" wrapText="1"/>
    </xf>
    <xf numFmtId="164" fontId="21" fillId="0" borderId="0" xfId="0" quotePrefix="1" applyNumberFormat="1" applyFont="1" applyBorder="1" applyAlignment="1">
      <alignment horizontal="left" vertical="top" wrapText="1"/>
    </xf>
    <xf numFmtId="49" fontId="16" fillId="4" borderId="18" xfId="0" applyNumberFormat="1" applyFont="1" applyFill="1" applyBorder="1" applyAlignment="1" applyProtection="1">
      <alignment horizontal="left" vertical="top" wrapText="1"/>
      <protection locked="0"/>
    </xf>
    <xf numFmtId="49" fontId="16" fillId="0" borderId="0" xfId="0" applyNumberFormat="1" applyFont="1" applyBorder="1" applyAlignment="1">
      <alignment horizontal="left" vertical="top" wrapText="1"/>
    </xf>
    <xf numFmtId="0" fontId="16" fillId="0" borderId="0" xfId="0" applyNumberFormat="1" applyFont="1" applyBorder="1" applyAlignment="1">
      <alignment horizontal="left" vertical="top" wrapText="1"/>
    </xf>
    <xf numFmtId="49" fontId="17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review\INFO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34" t="s">
        <v>38</v>
      </c>
    </row>
    <row r="2" spans="1:7" ht="57.75" customHeight="1" x14ac:dyDescent="0.25">
      <c r="A2" s="75" t="s">
        <v>39</v>
      </c>
      <c r="B2" s="75"/>
      <c r="C2" s="75"/>
      <c r="D2" s="75"/>
      <c r="E2" s="75"/>
      <c r="F2" s="75"/>
      <c r="G2" s="75"/>
    </row>
  </sheetData>
  <sheetProtection algorithmName="SHA-512" hashValue="8pJd3G6dqELRBICNHDDhrHthceIDmZlYUe7noBzg86sMIrDvmV2UQCXO3aubAqupEYLEjGGB9aP/1Ec+haApnw==" saltValue="noSA07dhdOQ9cUs5ImkE+w==" spinCount="100000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67</v>
      </c>
      <c r="C4" s="199" t="s">
        <v>68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89</v>
      </c>
      <c r="C8" s="244" t="s">
        <v>90</v>
      </c>
      <c r="D8" s="227"/>
      <c r="E8" s="228"/>
      <c r="F8" s="229"/>
      <c r="G8" s="229">
        <f>SUMIF(AG9:AG52,"&lt;&gt;NOR",G9:G52)</f>
        <v>0</v>
      </c>
      <c r="H8" s="229"/>
      <c r="I8" s="229">
        <f>SUM(I9:I52)</f>
        <v>0</v>
      </c>
      <c r="J8" s="229"/>
      <c r="K8" s="229">
        <f>SUM(K9:K52)</f>
        <v>0</v>
      </c>
      <c r="L8" s="229"/>
      <c r="M8" s="229">
        <f>SUM(M9:M52)</f>
        <v>0</v>
      </c>
      <c r="N8" s="229"/>
      <c r="O8" s="229">
        <f>SUM(O9:O52)</f>
        <v>76.61999999999999</v>
      </c>
      <c r="P8" s="229"/>
      <c r="Q8" s="229">
        <f>SUM(Q9:Q52)</f>
        <v>0</v>
      </c>
      <c r="R8" s="229"/>
      <c r="S8" s="229"/>
      <c r="T8" s="230"/>
      <c r="U8" s="224"/>
      <c r="V8" s="224">
        <f>SUM(V9:V52)</f>
        <v>196.33</v>
      </c>
      <c r="W8" s="224"/>
      <c r="AG8" t="s">
        <v>210</v>
      </c>
    </row>
    <row r="9" spans="1:60" ht="20.399999999999999" outlineLevel="1" x14ac:dyDescent="0.25">
      <c r="A9" s="231">
        <v>1</v>
      </c>
      <c r="B9" s="232" t="s">
        <v>1098</v>
      </c>
      <c r="C9" s="245" t="s">
        <v>1099</v>
      </c>
      <c r="D9" s="233" t="s">
        <v>1100</v>
      </c>
      <c r="E9" s="234">
        <v>28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 t="s">
        <v>278</v>
      </c>
      <c r="S9" s="236" t="s">
        <v>214</v>
      </c>
      <c r="T9" s="237" t="s">
        <v>215</v>
      </c>
      <c r="U9" s="217">
        <v>0.20300000000000001</v>
      </c>
      <c r="V9" s="217">
        <f>ROUND(E9*U9,2)</f>
        <v>5.68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1101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60" t="s">
        <v>1102</v>
      </c>
      <c r="D10" s="257"/>
      <c r="E10" s="257"/>
      <c r="F10" s="257"/>
      <c r="G10" s="25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282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38" t="str">
        <f>C10</f>
        <v>na vzdálenost od hladiny vody v jímce po výšku roviny proložené osou nejvyššího bodu výtlačného potrubí. Včetně odpadní potrubí v délce do 20 m.</v>
      </c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7"/>
      <c r="D11" s="241"/>
      <c r="E11" s="241"/>
      <c r="F11" s="241"/>
      <c r="G11" s="241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219</v>
      </c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31">
        <v>2</v>
      </c>
      <c r="B12" s="232" t="s">
        <v>1103</v>
      </c>
      <c r="C12" s="245" t="s">
        <v>1104</v>
      </c>
      <c r="D12" s="233" t="s">
        <v>277</v>
      </c>
      <c r="E12" s="234">
        <v>161</v>
      </c>
      <c r="F12" s="235"/>
      <c r="G12" s="236">
        <f>ROUND(E12*F12,2)</f>
        <v>0</v>
      </c>
      <c r="H12" s="235"/>
      <c r="I12" s="236">
        <f>ROUND(E12*H12,2)</f>
        <v>0</v>
      </c>
      <c r="J12" s="235"/>
      <c r="K12" s="236">
        <f>ROUND(E12*J12,2)</f>
        <v>0</v>
      </c>
      <c r="L12" s="236">
        <v>21</v>
      </c>
      <c r="M12" s="236">
        <f>G12*(1+L12/100)</f>
        <v>0</v>
      </c>
      <c r="N12" s="236">
        <v>0</v>
      </c>
      <c r="O12" s="236">
        <f>ROUND(E12*N12,2)</f>
        <v>0</v>
      </c>
      <c r="P12" s="236">
        <v>0</v>
      </c>
      <c r="Q12" s="236">
        <f>ROUND(E12*P12,2)</f>
        <v>0</v>
      </c>
      <c r="R12" s="236" t="s">
        <v>278</v>
      </c>
      <c r="S12" s="236" t="s">
        <v>214</v>
      </c>
      <c r="T12" s="237" t="s">
        <v>215</v>
      </c>
      <c r="U12" s="217">
        <v>0.36500000000000005</v>
      </c>
      <c r="V12" s="217">
        <f>ROUND(E12*U12,2)</f>
        <v>58.77</v>
      </c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1101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ht="21" outlineLevel="1" x14ac:dyDescent="0.25">
      <c r="A13" s="214"/>
      <c r="B13" s="215"/>
      <c r="C13" s="260" t="s">
        <v>1105</v>
      </c>
      <c r="D13" s="257"/>
      <c r="E13" s="257"/>
      <c r="F13" s="257"/>
      <c r="G13" s="25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282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38" t="str">
        <f>C13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47"/>
      <c r="D14" s="241"/>
      <c r="E14" s="241"/>
      <c r="F14" s="241"/>
      <c r="G14" s="241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219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31">
        <v>3</v>
      </c>
      <c r="B15" s="232" t="s">
        <v>1106</v>
      </c>
      <c r="C15" s="245" t="s">
        <v>1107</v>
      </c>
      <c r="D15" s="233" t="s">
        <v>323</v>
      </c>
      <c r="E15" s="234">
        <v>105</v>
      </c>
      <c r="F15" s="235"/>
      <c r="G15" s="236">
        <f>ROUND(E15*F15,2)</f>
        <v>0</v>
      </c>
      <c r="H15" s="235"/>
      <c r="I15" s="236">
        <f>ROUND(E15*H15,2)</f>
        <v>0</v>
      </c>
      <c r="J15" s="235"/>
      <c r="K15" s="236">
        <f>ROUND(E15*J15,2)</f>
        <v>0</v>
      </c>
      <c r="L15" s="236">
        <v>21</v>
      </c>
      <c r="M15" s="236">
        <f>G15*(1+L15/100)</f>
        <v>0</v>
      </c>
      <c r="N15" s="236">
        <v>9.9000000000000021E-4</v>
      </c>
      <c r="O15" s="236">
        <f>ROUND(E15*N15,2)</f>
        <v>0.1</v>
      </c>
      <c r="P15" s="236">
        <v>0</v>
      </c>
      <c r="Q15" s="236">
        <f>ROUND(E15*P15,2)</f>
        <v>0</v>
      </c>
      <c r="R15" s="236" t="s">
        <v>278</v>
      </c>
      <c r="S15" s="236" t="s">
        <v>214</v>
      </c>
      <c r="T15" s="237" t="s">
        <v>215</v>
      </c>
      <c r="U15" s="217">
        <v>0.23600000000000002</v>
      </c>
      <c r="V15" s="217">
        <f>ROUND(E15*U15,2)</f>
        <v>24.78</v>
      </c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1101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60" t="s">
        <v>1108</v>
      </c>
      <c r="D16" s="257"/>
      <c r="E16" s="257"/>
      <c r="F16" s="257"/>
      <c r="G16" s="25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282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14"/>
      <c r="B17" s="215"/>
      <c r="C17" s="247"/>
      <c r="D17" s="241"/>
      <c r="E17" s="241"/>
      <c r="F17" s="241"/>
      <c r="G17" s="241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219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31">
        <v>4</v>
      </c>
      <c r="B18" s="232" t="s">
        <v>1109</v>
      </c>
      <c r="C18" s="245" t="s">
        <v>1110</v>
      </c>
      <c r="D18" s="233" t="s">
        <v>323</v>
      </c>
      <c r="E18" s="234">
        <v>105</v>
      </c>
      <c r="F18" s="235"/>
      <c r="G18" s="236">
        <f>ROUND(E18*F18,2)</f>
        <v>0</v>
      </c>
      <c r="H18" s="235"/>
      <c r="I18" s="236">
        <f>ROUND(E18*H18,2)</f>
        <v>0</v>
      </c>
      <c r="J18" s="235"/>
      <c r="K18" s="236">
        <f>ROUND(E18*J18,2)</f>
        <v>0</v>
      </c>
      <c r="L18" s="236">
        <v>21</v>
      </c>
      <c r="M18" s="236">
        <f>G18*(1+L18/100)</f>
        <v>0</v>
      </c>
      <c r="N18" s="236">
        <v>0</v>
      </c>
      <c r="O18" s="236">
        <f>ROUND(E18*N18,2)</f>
        <v>0</v>
      </c>
      <c r="P18" s="236">
        <v>0</v>
      </c>
      <c r="Q18" s="236">
        <f>ROUND(E18*P18,2)</f>
        <v>0</v>
      </c>
      <c r="R18" s="236" t="s">
        <v>278</v>
      </c>
      <c r="S18" s="236" t="s">
        <v>214</v>
      </c>
      <c r="T18" s="237" t="s">
        <v>215</v>
      </c>
      <c r="U18" s="217">
        <v>7.0000000000000007E-2</v>
      </c>
      <c r="V18" s="217">
        <f>ROUND(E18*U18,2)</f>
        <v>7.35</v>
      </c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1101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60" t="s">
        <v>1111</v>
      </c>
      <c r="D19" s="257"/>
      <c r="E19" s="257"/>
      <c r="F19" s="257"/>
      <c r="G19" s="25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282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47"/>
      <c r="D20" s="241"/>
      <c r="E20" s="241"/>
      <c r="F20" s="241"/>
      <c r="G20" s="241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219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31">
        <v>5</v>
      </c>
      <c r="B21" s="232" t="s">
        <v>1112</v>
      </c>
      <c r="C21" s="245" t="s">
        <v>305</v>
      </c>
      <c r="D21" s="233" t="s">
        <v>277</v>
      </c>
      <c r="E21" s="234">
        <v>45</v>
      </c>
      <c r="F21" s="235"/>
      <c r="G21" s="236">
        <f>ROUND(E21*F21,2)</f>
        <v>0</v>
      </c>
      <c r="H21" s="235"/>
      <c r="I21" s="236">
        <f>ROUND(E21*H21,2)</f>
        <v>0</v>
      </c>
      <c r="J21" s="235"/>
      <c r="K21" s="236">
        <f>ROUND(E21*J21,2)</f>
        <v>0</v>
      </c>
      <c r="L21" s="236">
        <v>21</v>
      </c>
      <c r="M21" s="236">
        <f>G21*(1+L21/100)</f>
        <v>0</v>
      </c>
      <c r="N21" s="236">
        <v>0</v>
      </c>
      <c r="O21" s="236">
        <f>ROUND(E21*N21,2)</f>
        <v>0</v>
      </c>
      <c r="P21" s="236">
        <v>0</v>
      </c>
      <c r="Q21" s="236">
        <f>ROUND(E21*P21,2)</f>
        <v>0</v>
      </c>
      <c r="R21" s="236" t="s">
        <v>278</v>
      </c>
      <c r="S21" s="236" t="s">
        <v>214</v>
      </c>
      <c r="T21" s="237" t="s">
        <v>215</v>
      </c>
      <c r="U21" s="217">
        <v>1.1000000000000001E-2</v>
      </c>
      <c r="V21" s="217">
        <f>ROUND(E21*U21,2)</f>
        <v>0.5</v>
      </c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1101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60" t="s">
        <v>306</v>
      </c>
      <c r="D22" s="257"/>
      <c r="E22" s="257"/>
      <c r="F22" s="257"/>
      <c r="G22" s="25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282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/>
      <c r="B23" s="215"/>
      <c r="C23" s="247"/>
      <c r="D23" s="241"/>
      <c r="E23" s="241"/>
      <c r="F23" s="241"/>
      <c r="G23" s="241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219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ht="30.6" outlineLevel="1" x14ac:dyDescent="0.25">
      <c r="A24" s="231">
        <v>6</v>
      </c>
      <c r="B24" s="232" t="s">
        <v>310</v>
      </c>
      <c r="C24" s="245" t="s">
        <v>311</v>
      </c>
      <c r="D24" s="233" t="s">
        <v>277</v>
      </c>
      <c r="E24" s="234">
        <v>45</v>
      </c>
      <c r="F24" s="235"/>
      <c r="G24" s="236">
        <f>ROUND(E24*F24,2)</f>
        <v>0</v>
      </c>
      <c r="H24" s="235"/>
      <c r="I24" s="236">
        <f>ROUND(E24*H24,2)</f>
        <v>0</v>
      </c>
      <c r="J24" s="235"/>
      <c r="K24" s="236">
        <f>ROUND(E24*J24,2)</f>
        <v>0</v>
      </c>
      <c r="L24" s="236">
        <v>21</v>
      </c>
      <c r="M24" s="236">
        <f>G24*(1+L24/100)</f>
        <v>0</v>
      </c>
      <c r="N24" s="236">
        <v>0</v>
      </c>
      <c r="O24" s="236">
        <f>ROUND(E24*N24,2)</f>
        <v>0</v>
      </c>
      <c r="P24" s="236">
        <v>0</v>
      </c>
      <c r="Q24" s="236">
        <f>ROUND(E24*P24,2)</f>
        <v>0</v>
      </c>
      <c r="R24" s="236" t="s">
        <v>278</v>
      </c>
      <c r="S24" s="236" t="s">
        <v>214</v>
      </c>
      <c r="T24" s="237" t="s">
        <v>215</v>
      </c>
      <c r="U24" s="217">
        <v>0</v>
      </c>
      <c r="V24" s="217">
        <f>ROUND(E24*U24,2)</f>
        <v>0</v>
      </c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1101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60" t="s">
        <v>306</v>
      </c>
      <c r="D25" s="257"/>
      <c r="E25" s="257"/>
      <c r="F25" s="257"/>
      <c r="G25" s="25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282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14"/>
      <c r="B26" s="215"/>
      <c r="C26" s="247"/>
      <c r="D26" s="241"/>
      <c r="E26" s="241"/>
      <c r="F26" s="241"/>
      <c r="G26" s="241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219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31">
        <v>7</v>
      </c>
      <c r="B27" s="232" t="s">
        <v>1113</v>
      </c>
      <c r="C27" s="245" t="s">
        <v>1114</v>
      </c>
      <c r="D27" s="233" t="s">
        <v>277</v>
      </c>
      <c r="E27" s="234">
        <v>116</v>
      </c>
      <c r="F27" s="235"/>
      <c r="G27" s="236">
        <f>ROUND(E27*F27,2)</f>
        <v>0</v>
      </c>
      <c r="H27" s="235"/>
      <c r="I27" s="236">
        <f>ROUND(E27*H27,2)</f>
        <v>0</v>
      </c>
      <c r="J27" s="235"/>
      <c r="K27" s="236">
        <f>ROUND(E27*J27,2)</f>
        <v>0</v>
      </c>
      <c r="L27" s="236">
        <v>21</v>
      </c>
      <c r="M27" s="236">
        <f>G27*(1+L27/100)</f>
        <v>0</v>
      </c>
      <c r="N27" s="236">
        <v>0</v>
      </c>
      <c r="O27" s="236">
        <f>ROUND(E27*N27,2)</f>
        <v>0</v>
      </c>
      <c r="P27" s="236">
        <v>0</v>
      </c>
      <c r="Q27" s="236">
        <f>ROUND(E27*P27,2)</f>
        <v>0</v>
      </c>
      <c r="R27" s="236" t="s">
        <v>278</v>
      </c>
      <c r="S27" s="236" t="s">
        <v>214</v>
      </c>
      <c r="T27" s="237" t="s">
        <v>215</v>
      </c>
      <c r="U27" s="217">
        <v>0.20200000000000001</v>
      </c>
      <c r="V27" s="217">
        <f>ROUND(E27*U27,2)</f>
        <v>23.43</v>
      </c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1101</v>
      </c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60" t="s">
        <v>1115</v>
      </c>
      <c r="D28" s="257"/>
      <c r="E28" s="257"/>
      <c r="F28" s="257"/>
      <c r="G28" s="25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282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14"/>
      <c r="B29" s="215"/>
      <c r="C29" s="248" t="s">
        <v>1116</v>
      </c>
      <c r="D29" s="242"/>
      <c r="E29" s="242"/>
      <c r="F29" s="242"/>
      <c r="G29" s="242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218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14"/>
      <c r="B30" s="215"/>
      <c r="C30" s="247"/>
      <c r="D30" s="241"/>
      <c r="E30" s="241"/>
      <c r="F30" s="241"/>
      <c r="G30" s="241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219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31">
        <v>8</v>
      </c>
      <c r="B31" s="232" t="s">
        <v>1117</v>
      </c>
      <c r="C31" s="245" t="s">
        <v>1118</v>
      </c>
      <c r="D31" s="233" t="s">
        <v>277</v>
      </c>
      <c r="E31" s="234">
        <v>45</v>
      </c>
      <c r="F31" s="235"/>
      <c r="G31" s="236">
        <f>ROUND(E31*F31,2)</f>
        <v>0</v>
      </c>
      <c r="H31" s="235"/>
      <c r="I31" s="236">
        <f>ROUND(E31*H31,2)</f>
        <v>0</v>
      </c>
      <c r="J31" s="235"/>
      <c r="K31" s="236">
        <f>ROUND(E31*J31,2)</f>
        <v>0</v>
      </c>
      <c r="L31" s="236">
        <v>21</v>
      </c>
      <c r="M31" s="236">
        <f>G31*(1+L31/100)</f>
        <v>0</v>
      </c>
      <c r="N31" s="236">
        <v>1.7000000000000002</v>
      </c>
      <c r="O31" s="236">
        <f>ROUND(E31*N31,2)</f>
        <v>76.5</v>
      </c>
      <c r="P31" s="236">
        <v>0</v>
      </c>
      <c r="Q31" s="236">
        <f>ROUND(E31*P31,2)</f>
        <v>0</v>
      </c>
      <c r="R31" s="236" t="s">
        <v>278</v>
      </c>
      <c r="S31" s="236" t="s">
        <v>214</v>
      </c>
      <c r="T31" s="237" t="s">
        <v>215</v>
      </c>
      <c r="U31" s="217">
        <v>1.5870000000000002</v>
      </c>
      <c r="V31" s="217">
        <f>ROUND(E31*U31,2)</f>
        <v>71.42</v>
      </c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1101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ht="21" outlineLevel="1" x14ac:dyDescent="0.25">
      <c r="A32" s="214"/>
      <c r="B32" s="215"/>
      <c r="C32" s="260" t="s">
        <v>1119</v>
      </c>
      <c r="D32" s="257"/>
      <c r="E32" s="257"/>
      <c r="F32" s="257"/>
      <c r="G32" s="25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282</v>
      </c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38" t="str">
        <f>C32</f>
        <v>sypaninou z vhodných hornin tř. 1 - 4 nebo materiálem připraveným podél výkopu ve vzdálenosti do 3 m od jeho kraje, pro jakoukoliv hloubku výkopu a jakoukoliv míru zhutnění,</v>
      </c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47"/>
      <c r="D33" s="241"/>
      <c r="E33" s="241"/>
      <c r="F33" s="241"/>
      <c r="G33" s="241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219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31">
        <v>9</v>
      </c>
      <c r="B34" s="232" t="s">
        <v>329</v>
      </c>
      <c r="C34" s="245" t="s">
        <v>330</v>
      </c>
      <c r="D34" s="233" t="s">
        <v>277</v>
      </c>
      <c r="E34" s="234">
        <v>45</v>
      </c>
      <c r="F34" s="235"/>
      <c r="G34" s="236">
        <f>ROUND(E34*F34,2)</f>
        <v>0</v>
      </c>
      <c r="H34" s="235"/>
      <c r="I34" s="236">
        <f>ROUND(E34*H34,2)</f>
        <v>0</v>
      </c>
      <c r="J34" s="235"/>
      <c r="K34" s="236">
        <f>ROUND(E34*J34,2)</f>
        <v>0</v>
      </c>
      <c r="L34" s="236">
        <v>21</v>
      </c>
      <c r="M34" s="236">
        <f>G34*(1+L34/100)</f>
        <v>0</v>
      </c>
      <c r="N34" s="236">
        <v>0</v>
      </c>
      <c r="O34" s="236">
        <f>ROUND(E34*N34,2)</f>
        <v>0</v>
      </c>
      <c r="P34" s="236">
        <v>0</v>
      </c>
      <c r="Q34" s="236">
        <f>ROUND(E34*P34,2)</f>
        <v>0</v>
      </c>
      <c r="R34" s="236" t="s">
        <v>278</v>
      </c>
      <c r="S34" s="236" t="s">
        <v>214</v>
      </c>
      <c r="T34" s="237" t="s">
        <v>215</v>
      </c>
      <c r="U34" s="217">
        <v>0</v>
      </c>
      <c r="V34" s="217">
        <f>ROUND(E34*U34,2)</f>
        <v>0</v>
      </c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1101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64"/>
      <c r="D35" s="258"/>
      <c r="E35" s="258"/>
      <c r="F35" s="258"/>
      <c r="G35" s="258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219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ht="20.399999999999999" outlineLevel="1" x14ac:dyDescent="0.25">
      <c r="A36" s="231">
        <v>10</v>
      </c>
      <c r="B36" s="232" t="s">
        <v>1120</v>
      </c>
      <c r="C36" s="245" t="s">
        <v>1121</v>
      </c>
      <c r="D36" s="233" t="s">
        <v>462</v>
      </c>
      <c r="E36" s="234">
        <v>16</v>
      </c>
      <c r="F36" s="235"/>
      <c r="G36" s="236">
        <f>ROUND(E36*F36,2)</f>
        <v>0</v>
      </c>
      <c r="H36" s="235"/>
      <c r="I36" s="236">
        <f>ROUND(E36*H36,2)</f>
        <v>0</v>
      </c>
      <c r="J36" s="235"/>
      <c r="K36" s="236">
        <f>ROUND(E36*J36,2)</f>
        <v>0</v>
      </c>
      <c r="L36" s="236">
        <v>21</v>
      </c>
      <c r="M36" s="236">
        <f>G36*(1+L36/100)</f>
        <v>0</v>
      </c>
      <c r="N36" s="236">
        <v>0</v>
      </c>
      <c r="O36" s="236">
        <f>ROUND(E36*N36,2)</f>
        <v>0</v>
      </c>
      <c r="P36" s="236">
        <v>0</v>
      </c>
      <c r="Q36" s="236">
        <f>ROUND(E36*P36,2)</f>
        <v>0</v>
      </c>
      <c r="R36" s="236" t="s">
        <v>1122</v>
      </c>
      <c r="S36" s="236" t="s">
        <v>214</v>
      </c>
      <c r="T36" s="237" t="s">
        <v>215</v>
      </c>
      <c r="U36" s="217">
        <v>0.126</v>
      </c>
      <c r="V36" s="217">
        <f>ROUND(E36*U36,2)</f>
        <v>2.02</v>
      </c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1101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60" t="s">
        <v>1123</v>
      </c>
      <c r="D37" s="257"/>
      <c r="E37" s="257"/>
      <c r="F37" s="257"/>
      <c r="G37" s="25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282</v>
      </c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47"/>
      <c r="D38" s="241"/>
      <c r="E38" s="241"/>
      <c r="F38" s="241"/>
      <c r="G38" s="241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219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31">
        <v>11</v>
      </c>
      <c r="B39" s="232" t="s">
        <v>1124</v>
      </c>
      <c r="C39" s="245" t="s">
        <v>1125</v>
      </c>
      <c r="D39" s="233" t="s">
        <v>356</v>
      </c>
      <c r="E39" s="234">
        <v>14</v>
      </c>
      <c r="F39" s="235"/>
      <c r="G39" s="236">
        <f>ROUND(E39*F39,2)</f>
        <v>0</v>
      </c>
      <c r="H39" s="235"/>
      <c r="I39" s="236">
        <f>ROUND(E39*H39,2)</f>
        <v>0</v>
      </c>
      <c r="J39" s="235"/>
      <c r="K39" s="236">
        <f>ROUND(E39*J39,2)</f>
        <v>0</v>
      </c>
      <c r="L39" s="236">
        <v>21</v>
      </c>
      <c r="M39" s="236">
        <f>G39*(1+L39/100)</f>
        <v>0</v>
      </c>
      <c r="N39" s="236">
        <v>1.4000000000000002E-3</v>
      </c>
      <c r="O39" s="236">
        <f>ROUND(E39*N39,2)</f>
        <v>0.02</v>
      </c>
      <c r="P39" s="236">
        <v>0</v>
      </c>
      <c r="Q39" s="236">
        <f>ROUND(E39*P39,2)</f>
        <v>0</v>
      </c>
      <c r="R39" s="236" t="s">
        <v>1122</v>
      </c>
      <c r="S39" s="236" t="s">
        <v>214</v>
      </c>
      <c r="T39" s="237" t="s">
        <v>215</v>
      </c>
      <c r="U39" s="217">
        <v>0.14000000000000001</v>
      </c>
      <c r="V39" s="217">
        <f>ROUND(E39*U39,2)</f>
        <v>1.96</v>
      </c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1101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64"/>
      <c r="D40" s="258"/>
      <c r="E40" s="258"/>
      <c r="F40" s="258"/>
      <c r="G40" s="258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219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31">
        <v>12</v>
      </c>
      <c r="B41" s="232" t="s">
        <v>1126</v>
      </c>
      <c r="C41" s="245" t="s">
        <v>1127</v>
      </c>
      <c r="D41" s="233" t="s">
        <v>462</v>
      </c>
      <c r="E41" s="234">
        <v>16</v>
      </c>
      <c r="F41" s="235"/>
      <c r="G41" s="236">
        <f>ROUND(E41*F41,2)</f>
        <v>0</v>
      </c>
      <c r="H41" s="235"/>
      <c r="I41" s="236">
        <f>ROUND(E41*H41,2)</f>
        <v>0</v>
      </c>
      <c r="J41" s="235"/>
      <c r="K41" s="236">
        <f>ROUND(E41*J41,2)</f>
        <v>0</v>
      </c>
      <c r="L41" s="236">
        <v>21</v>
      </c>
      <c r="M41" s="236">
        <f>G41*(1+L41/100)</f>
        <v>0</v>
      </c>
      <c r="N41" s="236">
        <v>0</v>
      </c>
      <c r="O41" s="236">
        <f>ROUND(E41*N41,2)</f>
        <v>0</v>
      </c>
      <c r="P41" s="236">
        <v>0</v>
      </c>
      <c r="Q41" s="236">
        <f>ROUND(E41*P41,2)</f>
        <v>0</v>
      </c>
      <c r="R41" s="236" t="s">
        <v>1122</v>
      </c>
      <c r="S41" s="236" t="s">
        <v>214</v>
      </c>
      <c r="T41" s="237" t="s">
        <v>215</v>
      </c>
      <c r="U41" s="217">
        <v>2.6000000000000002E-2</v>
      </c>
      <c r="V41" s="217">
        <f>ROUND(E41*U41,2)</f>
        <v>0.42</v>
      </c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1101</v>
      </c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outlineLevel="1" x14ac:dyDescent="0.25">
      <c r="A42" s="214"/>
      <c r="B42" s="215"/>
      <c r="C42" s="264"/>
      <c r="D42" s="258"/>
      <c r="E42" s="258"/>
      <c r="F42" s="258"/>
      <c r="G42" s="258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219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31">
        <v>13</v>
      </c>
      <c r="B43" s="232" t="s">
        <v>1128</v>
      </c>
      <c r="C43" s="245" t="s">
        <v>1129</v>
      </c>
      <c r="D43" s="233" t="s">
        <v>1130</v>
      </c>
      <c r="E43" s="234">
        <v>2</v>
      </c>
      <c r="F43" s="235"/>
      <c r="G43" s="236">
        <f>ROUND(E43*F43,2)</f>
        <v>0</v>
      </c>
      <c r="H43" s="235"/>
      <c r="I43" s="236">
        <f>ROUND(E43*H43,2)</f>
        <v>0</v>
      </c>
      <c r="J43" s="235"/>
      <c r="K43" s="236">
        <f>ROUND(E43*J43,2)</f>
        <v>0</v>
      </c>
      <c r="L43" s="236">
        <v>21</v>
      </c>
      <c r="M43" s="236">
        <f>G43*(1+L43/100)</f>
        <v>0</v>
      </c>
      <c r="N43" s="236">
        <v>0</v>
      </c>
      <c r="O43" s="236">
        <f>ROUND(E43*N43,2)</f>
        <v>0</v>
      </c>
      <c r="P43" s="236">
        <v>0</v>
      </c>
      <c r="Q43" s="236">
        <f>ROUND(E43*P43,2)</f>
        <v>0</v>
      </c>
      <c r="R43" s="236"/>
      <c r="S43" s="236" t="s">
        <v>456</v>
      </c>
      <c r="T43" s="237" t="s">
        <v>215</v>
      </c>
      <c r="U43" s="217">
        <v>0</v>
      </c>
      <c r="V43" s="217">
        <f>ROUND(E43*U43,2)</f>
        <v>0</v>
      </c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1101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outlineLevel="1" x14ac:dyDescent="0.25">
      <c r="A44" s="214"/>
      <c r="B44" s="215"/>
      <c r="C44" s="264"/>
      <c r="D44" s="258"/>
      <c r="E44" s="258"/>
      <c r="F44" s="258"/>
      <c r="G44" s="258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219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31">
        <v>14</v>
      </c>
      <c r="B45" s="232" t="s">
        <v>1131</v>
      </c>
      <c r="C45" s="245" t="s">
        <v>1132</v>
      </c>
      <c r="D45" s="233" t="s">
        <v>462</v>
      </c>
      <c r="E45" s="234">
        <v>22</v>
      </c>
      <c r="F45" s="235"/>
      <c r="G45" s="236">
        <f>ROUND(E45*F45,2)</f>
        <v>0</v>
      </c>
      <c r="H45" s="235"/>
      <c r="I45" s="236">
        <f>ROUND(E45*H45,2)</f>
        <v>0</v>
      </c>
      <c r="J45" s="235"/>
      <c r="K45" s="236">
        <f>ROUND(E45*J45,2)</f>
        <v>0</v>
      </c>
      <c r="L45" s="236">
        <v>21</v>
      </c>
      <c r="M45" s="236">
        <f>G45*(1+L45/100)</f>
        <v>0</v>
      </c>
      <c r="N45" s="236">
        <v>0</v>
      </c>
      <c r="O45" s="236">
        <f>ROUND(E45*N45,2)</f>
        <v>0</v>
      </c>
      <c r="P45" s="236">
        <v>0</v>
      </c>
      <c r="Q45" s="236">
        <f>ROUND(E45*P45,2)</f>
        <v>0</v>
      </c>
      <c r="R45" s="236"/>
      <c r="S45" s="236" t="s">
        <v>456</v>
      </c>
      <c r="T45" s="237" t="s">
        <v>215</v>
      </c>
      <c r="U45" s="217">
        <v>0</v>
      </c>
      <c r="V45" s="217">
        <f>ROUND(E45*U45,2)</f>
        <v>0</v>
      </c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1101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64"/>
      <c r="D46" s="258"/>
      <c r="E46" s="258"/>
      <c r="F46" s="258"/>
      <c r="G46" s="258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219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ht="20.399999999999999" outlineLevel="1" x14ac:dyDescent="0.25">
      <c r="A47" s="231">
        <v>15</v>
      </c>
      <c r="B47" s="232" t="s">
        <v>1133</v>
      </c>
      <c r="C47" s="245" t="s">
        <v>1134</v>
      </c>
      <c r="D47" s="233" t="s">
        <v>1130</v>
      </c>
      <c r="E47" s="234">
        <v>1</v>
      </c>
      <c r="F47" s="235"/>
      <c r="G47" s="236">
        <f>ROUND(E47*F47,2)</f>
        <v>0</v>
      </c>
      <c r="H47" s="235"/>
      <c r="I47" s="236">
        <f>ROUND(E47*H47,2)</f>
        <v>0</v>
      </c>
      <c r="J47" s="235"/>
      <c r="K47" s="236">
        <f>ROUND(E47*J47,2)</f>
        <v>0</v>
      </c>
      <c r="L47" s="236">
        <v>21</v>
      </c>
      <c r="M47" s="236">
        <f>G47*(1+L47/100)</f>
        <v>0</v>
      </c>
      <c r="N47" s="236">
        <v>0</v>
      </c>
      <c r="O47" s="236">
        <f>ROUND(E47*N47,2)</f>
        <v>0</v>
      </c>
      <c r="P47" s="236">
        <v>0</v>
      </c>
      <c r="Q47" s="236">
        <f>ROUND(E47*P47,2)</f>
        <v>0</v>
      </c>
      <c r="R47" s="236"/>
      <c r="S47" s="236" t="s">
        <v>456</v>
      </c>
      <c r="T47" s="237" t="s">
        <v>215</v>
      </c>
      <c r="U47" s="217">
        <v>0</v>
      </c>
      <c r="V47" s="217">
        <f>ROUND(E47*U47,2)</f>
        <v>0</v>
      </c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1101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14"/>
      <c r="B48" s="215"/>
      <c r="C48" s="264"/>
      <c r="D48" s="258"/>
      <c r="E48" s="258"/>
      <c r="F48" s="258"/>
      <c r="G48" s="258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219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ht="20.399999999999999" outlineLevel="1" x14ac:dyDescent="0.25">
      <c r="A49" s="231">
        <v>16</v>
      </c>
      <c r="B49" s="232" t="s">
        <v>1135</v>
      </c>
      <c r="C49" s="245" t="s">
        <v>1136</v>
      </c>
      <c r="D49" s="233" t="s">
        <v>1130</v>
      </c>
      <c r="E49" s="234">
        <v>1</v>
      </c>
      <c r="F49" s="235"/>
      <c r="G49" s="236">
        <f>ROUND(E49*F49,2)</f>
        <v>0</v>
      </c>
      <c r="H49" s="235"/>
      <c r="I49" s="236">
        <f>ROUND(E49*H49,2)</f>
        <v>0</v>
      </c>
      <c r="J49" s="235"/>
      <c r="K49" s="236">
        <f>ROUND(E49*J49,2)</f>
        <v>0</v>
      </c>
      <c r="L49" s="236">
        <v>21</v>
      </c>
      <c r="M49" s="236">
        <f>G49*(1+L49/100)</f>
        <v>0</v>
      </c>
      <c r="N49" s="236">
        <v>0</v>
      </c>
      <c r="O49" s="236">
        <f>ROUND(E49*N49,2)</f>
        <v>0</v>
      </c>
      <c r="P49" s="236">
        <v>0</v>
      </c>
      <c r="Q49" s="236">
        <f>ROUND(E49*P49,2)</f>
        <v>0</v>
      </c>
      <c r="R49" s="236"/>
      <c r="S49" s="236" t="s">
        <v>456</v>
      </c>
      <c r="T49" s="237" t="s">
        <v>215</v>
      </c>
      <c r="U49" s="217">
        <v>0</v>
      </c>
      <c r="V49" s="217">
        <f>ROUND(E49*U49,2)</f>
        <v>0</v>
      </c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1101</v>
      </c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64"/>
      <c r="D50" s="258"/>
      <c r="E50" s="258"/>
      <c r="F50" s="258"/>
      <c r="G50" s="258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219</v>
      </c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31">
        <v>17</v>
      </c>
      <c r="B51" s="232" t="s">
        <v>1137</v>
      </c>
      <c r="C51" s="245" t="s">
        <v>1138</v>
      </c>
      <c r="D51" s="233" t="s">
        <v>356</v>
      </c>
      <c r="E51" s="234">
        <v>1</v>
      </c>
      <c r="F51" s="235"/>
      <c r="G51" s="236">
        <f>ROUND(E51*F51,2)</f>
        <v>0</v>
      </c>
      <c r="H51" s="235"/>
      <c r="I51" s="236">
        <f>ROUND(E51*H51,2)</f>
        <v>0</v>
      </c>
      <c r="J51" s="235"/>
      <c r="K51" s="236">
        <f>ROUND(E51*J51,2)</f>
        <v>0</v>
      </c>
      <c r="L51" s="236">
        <v>21</v>
      </c>
      <c r="M51" s="236">
        <f>G51*(1+L51/100)</f>
        <v>0</v>
      </c>
      <c r="N51" s="236">
        <v>0</v>
      </c>
      <c r="O51" s="236">
        <f>ROUND(E51*N51,2)</f>
        <v>0</v>
      </c>
      <c r="P51" s="236">
        <v>0</v>
      </c>
      <c r="Q51" s="236">
        <f>ROUND(E51*P51,2)</f>
        <v>0</v>
      </c>
      <c r="R51" s="236"/>
      <c r="S51" s="236" t="s">
        <v>456</v>
      </c>
      <c r="T51" s="237" t="s">
        <v>215</v>
      </c>
      <c r="U51" s="217">
        <v>0</v>
      </c>
      <c r="V51" s="217">
        <f>ROUND(E51*U51,2)</f>
        <v>0</v>
      </c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1139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outlineLevel="1" x14ac:dyDescent="0.25">
      <c r="A52" s="214"/>
      <c r="B52" s="215"/>
      <c r="C52" s="264"/>
      <c r="D52" s="258"/>
      <c r="E52" s="258"/>
      <c r="F52" s="258"/>
      <c r="G52" s="258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219</v>
      </c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x14ac:dyDescent="0.25">
      <c r="A53" s="225" t="s">
        <v>209</v>
      </c>
      <c r="B53" s="226" t="s">
        <v>125</v>
      </c>
      <c r="C53" s="244" t="s">
        <v>126</v>
      </c>
      <c r="D53" s="227"/>
      <c r="E53" s="228"/>
      <c r="F53" s="229"/>
      <c r="G53" s="229">
        <f>SUMIF(AG54:AG120,"&lt;&gt;NOR",G54:G120)</f>
        <v>0</v>
      </c>
      <c r="H53" s="229"/>
      <c r="I53" s="229">
        <f>SUM(I54:I120)</f>
        <v>0</v>
      </c>
      <c r="J53" s="229"/>
      <c r="K53" s="229">
        <f>SUM(K54:K120)</f>
        <v>0</v>
      </c>
      <c r="L53" s="229"/>
      <c r="M53" s="229">
        <f>SUM(M54:M120)</f>
        <v>0</v>
      </c>
      <c r="N53" s="229"/>
      <c r="O53" s="229">
        <f>SUM(O54:O120)</f>
        <v>0.56000000000000005</v>
      </c>
      <c r="P53" s="229"/>
      <c r="Q53" s="229">
        <f>SUM(Q54:Q120)</f>
        <v>0</v>
      </c>
      <c r="R53" s="229"/>
      <c r="S53" s="229"/>
      <c r="T53" s="230"/>
      <c r="U53" s="224"/>
      <c r="V53" s="224">
        <f>SUM(V54:V120)</f>
        <v>163.10999999999996</v>
      </c>
      <c r="W53" s="224"/>
      <c r="AG53" t="s">
        <v>210</v>
      </c>
    </row>
    <row r="54" spans="1:60" outlineLevel="1" x14ac:dyDescent="0.25">
      <c r="A54" s="231">
        <v>18</v>
      </c>
      <c r="B54" s="232" t="s">
        <v>1140</v>
      </c>
      <c r="C54" s="245" t="s">
        <v>1141</v>
      </c>
      <c r="D54" s="233" t="s">
        <v>462</v>
      </c>
      <c r="E54" s="234">
        <v>4</v>
      </c>
      <c r="F54" s="235"/>
      <c r="G54" s="236">
        <f>ROUND(E54*F54,2)</f>
        <v>0</v>
      </c>
      <c r="H54" s="235"/>
      <c r="I54" s="236">
        <f>ROUND(E54*H54,2)</f>
        <v>0</v>
      </c>
      <c r="J54" s="235"/>
      <c r="K54" s="236">
        <f>ROUND(E54*J54,2)</f>
        <v>0</v>
      </c>
      <c r="L54" s="236">
        <v>21</v>
      </c>
      <c r="M54" s="236">
        <f>G54*(1+L54/100)</f>
        <v>0</v>
      </c>
      <c r="N54" s="236">
        <v>3.4000000000000002E-4</v>
      </c>
      <c r="O54" s="236">
        <f>ROUND(E54*N54,2)</f>
        <v>0</v>
      </c>
      <c r="P54" s="236">
        <v>0</v>
      </c>
      <c r="Q54" s="236">
        <f>ROUND(E54*P54,2)</f>
        <v>0</v>
      </c>
      <c r="R54" s="236" t="s">
        <v>1142</v>
      </c>
      <c r="S54" s="236" t="s">
        <v>214</v>
      </c>
      <c r="T54" s="237" t="s">
        <v>215</v>
      </c>
      <c r="U54" s="217">
        <v>0.32</v>
      </c>
      <c r="V54" s="217">
        <f>ROUND(E54*U54,2)</f>
        <v>1.28</v>
      </c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780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14"/>
      <c r="B55" s="215"/>
      <c r="C55" s="246" t="s">
        <v>1143</v>
      </c>
      <c r="D55" s="239"/>
      <c r="E55" s="239"/>
      <c r="F55" s="239"/>
      <c r="G55" s="239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218</v>
      </c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outlineLevel="1" x14ac:dyDescent="0.25">
      <c r="A56" s="214"/>
      <c r="B56" s="215"/>
      <c r="C56" s="247"/>
      <c r="D56" s="241"/>
      <c r="E56" s="241"/>
      <c r="F56" s="241"/>
      <c r="G56" s="241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07"/>
      <c r="Y56" s="207"/>
      <c r="Z56" s="207"/>
      <c r="AA56" s="207"/>
      <c r="AB56" s="207"/>
      <c r="AC56" s="207"/>
      <c r="AD56" s="207"/>
      <c r="AE56" s="207"/>
      <c r="AF56" s="207"/>
      <c r="AG56" s="207" t="s">
        <v>219</v>
      </c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</row>
    <row r="57" spans="1:60" outlineLevel="1" x14ac:dyDescent="0.25">
      <c r="A57" s="231">
        <v>19</v>
      </c>
      <c r="B57" s="232" t="s">
        <v>1144</v>
      </c>
      <c r="C57" s="245" t="s">
        <v>1145</v>
      </c>
      <c r="D57" s="233" t="s">
        <v>462</v>
      </c>
      <c r="E57" s="234">
        <v>6</v>
      </c>
      <c r="F57" s="235"/>
      <c r="G57" s="236">
        <f>ROUND(E57*F57,2)</f>
        <v>0</v>
      </c>
      <c r="H57" s="235"/>
      <c r="I57" s="236">
        <f>ROUND(E57*H57,2)</f>
        <v>0</v>
      </c>
      <c r="J57" s="235"/>
      <c r="K57" s="236">
        <f>ROUND(E57*J57,2)</f>
        <v>0</v>
      </c>
      <c r="L57" s="236">
        <v>21</v>
      </c>
      <c r="M57" s="236">
        <f>G57*(1+L57/100)</f>
        <v>0</v>
      </c>
      <c r="N57" s="236">
        <v>3.8000000000000002E-4</v>
      </c>
      <c r="O57" s="236">
        <f>ROUND(E57*N57,2)</f>
        <v>0</v>
      </c>
      <c r="P57" s="236">
        <v>0</v>
      </c>
      <c r="Q57" s="236">
        <f>ROUND(E57*P57,2)</f>
        <v>0</v>
      </c>
      <c r="R57" s="236" t="s">
        <v>1142</v>
      </c>
      <c r="S57" s="236" t="s">
        <v>214</v>
      </c>
      <c r="T57" s="237" t="s">
        <v>215</v>
      </c>
      <c r="U57" s="217">
        <v>0.32</v>
      </c>
      <c r="V57" s="217">
        <f>ROUND(E57*U57,2)</f>
        <v>1.92</v>
      </c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780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outlineLevel="1" x14ac:dyDescent="0.25">
      <c r="A58" s="214"/>
      <c r="B58" s="215"/>
      <c r="C58" s="246" t="s">
        <v>1143</v>
      </c>
      <c r="D58" s="239"/>
      <c r="E58" s="239"/>
      <c r="F58" s="239"/>
      <c r="G58" s="239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218</v>
      </c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14"/>
      <c r="B59" s="215"/>
      <c r="C59" s="247"/>
      <c r="D59" s="241"/>
      <c r="E59" s="241"/>
      <c r="F59" s="241"/>
      <c r="G59" s="241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219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31">
        <v>20</v>
      </c>
      <c r="B60" s="232" t="s">
        <v>1146</v>
      </c>
      <c r="C60" s="245" t="s">
        <v>1147</v>
      </c>
      <c r="D60" s="233" t="s">
        <v>462</v>
      </c>
      <c r="E60" s="234">
        <v>14</v>
      </c>
      <c r="F60" s="235"/>
      <c r="G60" s="236">
        <f>ROUND(E60*F60,2)</f>
        <v>0</v>
      </c>
      <c r="H60" s="235"/>
      <c r="I60" s="236">
        <f>ROUND(E60*H60,2)</f>
        <v>0</v>
      </c>
      <c r="J60" s="235"/>
      <c r="K60" s="236">
        <f>ROUND(E60*J60,2)</f>
        <v>0</v>
      </c>
      <c r="L60" s="236">
        <v>21</v>
      </c>
      <c r="M60" s="236">
        <f>G60*(1+L60/100)</f>
        <v>0</v>
      </c>
      <c r="N60" s="236">
        <v>4.7000000000000004E-4</v>
      </c>
      <c r="O60" s="236">
        <f>ROUND(E60*N60,2)</f>
        <v>0.01</v>
      </c>
      <c r="P60" s="236">
        <v>0</v>
      </c>
      <c r="Q60" s="236">
        <f>ROUND(E60*P60,2)</f>
        <v>0</v>
      </c>
      <c r="R60" s="236" t="s">
        <v>1142</v>
      </c>
      <c r="S60" s="236" t="s">
        <v>214</v>
      </c>
      <c r="T60" s="237" t="s">
        <v>215</v>
      </c>
      <c r="U60" s="217">
        <v>0.35900000000000004</v>
      </c>
      <c r="V60" s="217">
        <f>ROUND(E60*U60,2)</f>
        <v>5.03</v>
      </c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780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14"/>
      <c r="B61" s="215"/>
      <c r="C61" s="246" t="s">
        <v>1143</v>
      </c>
      <c r="D61" s="239"/>
      <c r="E61" s="239"/>
      <c r="F61" s="239"/>
      <c r="G61" s="239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218</v>
      </c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14"/>
      <c r="B62" s="215"/>
      <c r="C62" s="247"/>
      <c r="D62" s="241"/>
      <c r="E62" s="241"/>
      <c r="F62" s="241"/>
      <c r="G62" s="241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219</v>
      </c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outlineLevel="1" x14ac:dyDescent="0.25">
      <c r="A63" s="231">
        <v>21</v>
      </c>
      <c r="B63" s="232" t="s">
        <v>1148</v>
      </c>
      <c r="C63" s="245" t="s">
        <v>1149</v>
      </c>
      <c r="D63" s="233" t="s">
        <v>462</v>
      </c>
      <c r="E63" s="234">
        <v>12</v>
      </c>
      <c r="F63" s="235"/>
      <c r="G63" s="236">
        <f>ROUND(E63*F63,2)</f>
        <v>0</v>
      </c>
      <c r="H63" s="235"/>
      <c r="I63" s="236">
        <f>ROUND(E63*H63,2)</f>
        <v>0</v>
      </c>
      <c r="J63" s="235"/>
      <c r="K63" s="236">
        <f>ROUND(E63*J63,2)</f>
        <v>0</v>
      </c>
      <c r="L63" s="236">
        <v>21</v>
      </c>
      <c r="M63" s="236">
        <f>G63*(1+L63/100)</f>
        <v>0</v>
      </c>
      <c r="N63" s="236">
        <v>7.000000000000001E-4</v>
      </c>
      <c r="O63" s="236">
        <f>ROUND(E63*N63,2)</f>
        <v>0.01</v>
      </c>
      <c r="P63" s="236">
        <v>0</v>
      </c>
      <c r="Q63" s="236">
        <f>ROUND(E63*P63,2)</f>
        <v>0</v>
      </c>
      <c r="R63" s="236" t="s">
        <v>1142</v>
      </c>
      <c r="S63" s="236" t="s">
        <v>214</v>
      </c>
      <c r="T63" s="237" t="s">
        <v>215</v>
      </c>
      <c r="U63" s="217">
        <v>0.45200000000000001</v>
      </c>
      <c r="V63" s="217">
        <f>ROUND(E63*U63,2)</f>
        <v>5.42</v>
      </c>
      <c r="W63" s="217"/>
      <c r="X63" s="207"/>
      <c r="Y63" s="207"/>
      <c r="Z63" s="207"/>
      <c r="AA63" s="207"/>
      <c r="AB63" s="207"/>
      <c r="AC63" s="207"/>
      <c r="AD63" s="207"/>
      <c r="AE63" s="207"/>
      <c r="AF63" s="207"/>
      <c r="AG63" s="207" t="s">
        <v>780</v>
      </c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</row>
    <row r="64" spans="1:60" outlineLevel="1" x14ac:dyDescent="0.25">
      <c r="A64" s="214"/>
      <c r="B64" s="215"/>
      <c r="C64" s="246" t="s">
        <v>1143</v>
      </c>
      <c r="D64" s="239"/>
      <c r="E64" s="239"/>
      <c r="F64" s="239"/>
      <c r="G64" s="239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07"/>
      <c r="Y64" s="207"/>
      <c r="Z64" s="207"/>
      <c r="AA64" s="207"/>
      <c r="AB64" s="207"/>
      <c r="AC64" s="207"/>
      <c r="AD64" s="207"/>
      <c r="AE64" s="207"/>
      <c r="AF64" s="207"/>
      <c r="AG64" s="207" t="s">
        <v>218</v>
      </c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</row>
    <row r="65" spans="1:60" outlineLevel="1" x14ac:dyDescent="0.25">
      <c r="A65" s="214"/>
      <c r="B65" s="215"/>
      <c r="C65" s="247"/>
      <c r="D65" s="241"/>
      <c r="E65" s="241"/>
      <c r="F65" s="241"/>
      <c r="G65" s="241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07"/>
      <c r="Y65" s="207"/>
      <c r="Z65" s="207"/>
      <c r="AA65" s="207"/>
      <c r="AB65" s="207"/>
      <c r="AC65" s="207"/>
      <c r="AD65" s="207"/>
      <c r="AE65" s="207"/>
      <c r="AF65" s="207"/>
      <c r="AG65" s="207" t="s">
        <v>219</v>
      </c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</row>
    <row r="66" spans="1:60" outlineLevel="1" x14ac:dyDescent="0.25">
      <c r="A66" s="231">
        <v>22</v>
      </c>
      <c r="B66" s="232" t="s">
        <v>1150</v>
      </c>
      <c r="C66" s="245" t="s">
        <v>1151</v>
      </c>
      <c r="D66" s="233" t="s">
        <v>462</v>
      </c>
      <c r="E66" s="234">
        <v>12</v>
      </c>
      <c r="F66" s="235"/>
      <c r="G66" s="236">
        <f>ROUND(E66*F66,2)</f>
        <v>0</v>
      </c>
      <c r="H66" s="235"/>
      <c r="I66" s="236">
        <f>ROUND(E66*H66,2)</f>
        <v>0</v>
      </c>
      <c r="J66" s="235"/>
      <c r="K66" s="236">
        <f>ROUND(E66*J66,2)</f>
        <v>0</v>
      </c>
      <c r="L66" s="236">
        <v>21</v>
      </c>
      <c r="M66" s="236">
        <f>G66*(1+L66/100)</f>
        <v>0</v>
      </c>
      <c r="N66" s="236">
        <v>1.5200000000000001E-3</v>
      </c>
      <c r="O66" s="236">
        <f>ROUND(E66*N66,2)</f>
        <v>0.02</v>
      </c>
      <c r="P66" s="236">
        <v>0</v>
      </c>
      <c r="Q66" s="236">
        <f>ROUND(E66*P66,2)</f>
        <v>0</v>
      </c>
      <c r="R66" s="236" t="s">
        <v>1142</v>
      </c>
      <c r="S66" s="236" t="s">
        <v>214</v>
      </c>
      <c r="T66" s="237" t="s">
        <v>215</v>
      </c>
      <c r="U66" s="217">
        <v>1.173</v>
      </c>
      <c r="V66" s="217">
        <f>ROUND(E66*U66,2)</f>
        <v>14.08</v>
      </c>
      <c r="W66" s="217"/>
      <c r="X66" s="207"/>
      <c r="Y66" s="207"/>
      <c r="Z66" s="207"/>
      <c r="AA66" s="207"/>
      <c r="AB66" s="207"/>
      <c r="AC66" s="207"/>
      <c r="AD66" s="207"/>
      <c r="AE66" s="207"/>
      <c r="AF66" s="207"/>
      <c r="AG66" s="207" t="s">
        <v>780</v>
      </c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</row>
    <row r="67" spans="1:60" outlineLevel="1" x14ac:dyDescent="0.25">
      <c r="A67" s="214"/>
      <c r="B67" s="215"/>
      <c r="C67" s="246" t="s">
        <v>1143</v>
      </c>
      <c r="D67" s="239"/>
      <c r="E67" s="239"/>
      <c r="F67" s="239"/>
      <c r="G67" s="239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07"/>
      <c r="Y67" s="207"/>
      <c r="Z67" s="207"/>
      <c r="AA67" s="207"/>
      <c r="AB67" s="207"/>
      <c r="AC67" s="207"/>
      <c r="AD67" s="207"/>
      <c r="AE67" s="207"/>
      <c r="AF67" s="207"/>
      <c r="AG67" s="207" t="s">
        <v>218</v>
      </c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</row>
    <row r="68" spans="1:60" outlineLevel="1" x14ac:dyDescent="0.25">
      <c r="A68" s="214"/>
      <c r="B68" s="215"/>
      <c r="C68" s="247"/>
      <c r="D68" s="241"/>
      <c r="E68" s="241"/>
      <c r="F68" s="241"/>
      <c r="G68" s="241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07"/>
      <c r="Y68" s="207"/>
      <c r="Z68" s="207"/>
      <c r="AA68" s="207"/>
      <c r="AB68" s="207"/>
      <c r="AC68" s="207"/>
      <c r="AD68" s="207"/>
      <c r="AE68" s="207"/>
      <c r="AF68" s="207"/>
      <c r="AG68" s="207" t="s">
        <v>219</v>
      </c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</row>
    <row r="69" spans="1:60" outlineLevel="1" x14ac:dyDescent="0.25">
      <c r="A69" s="231">
        <v>23</v>
      </c>
      <c r="B69" s="232" t="s">
        <v>1152</v>
      </c>
      <c r="C69" s="245" t="s">
        <v>1153</v>
      </c>
      <c r="D69" s="233" t="s">
        <v>462</v>
      </c>
      <c r="E69" s="234">
        <v>12</v>
      </c>
      <c r="F69" s="235"/>
      <c r="G69" s="236">
        <f>ROUND(E69*F69,2)</f>
        <v>0</v>
      </c>
      <c r="H69" s="235"/>
      <c r="I69" s="236">
        <f>ROUND(E69*H69,2)</f>
        <v>0</v>
      </c>
      <c r="J69" s="235"/>
      <c r="K69" s="236">
        <f>ROUND(E69*J69,2)</f>
        <v>0</v>
      </c>
      <c r="L69" s="236">
        <v>21</v>
      </c>
      <c r="M69" s="236">
        <f>G69*(1+L69/100)</f>
        <v>0</v>
      </c>
      <c r="N69" s="236">
        <v>5.2000000000000006E-4</v>
      </c>
      <c r="O69" s="236">
        <f>ROUND(E69*N69,2)</f>
        <v>0.01</v>
      </c>
      <c r="P69" s="236">
        <v>0</v>
      </c>
      <c r="Q69" s="236">
        <f>ROUND(E69*P69,2)</f>
        <v>0</v>
      </c>
      <c r="R69" s="236" t="s">
        <v>1142</v>
      </c>
      <c r="S69" s="236" t="s">
        <v>214</v>
      </c>
      <c r="T69" s="237" t="s">
        <v>215</v>
      </c>
      <c r="U69" s="217">
        <v>0.52900000000000003</v>
      </c>
      <c r="V69" s="217">
        <f>ROUND(E69*U69,2)</f>
        <v>6.35</v>
      </c>
      <c r="W69" s="217"/>
      <c r="X69" s="207"/>
      <c r="Y69" s="207"/>
      <c r="Z69" s="207"/>
      <c r="AA69" s="207"/>
      <c r="AB69" s="207"/>
      <c r="AC69" s="207"/>
      <c r="AD69" s="207"/>
      <c r="AE69" s="207"/>
      <c r="AF69" s="207"/>
      <c r="AG69" s="207" t="s">
        <v>780</v>
      </c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</row>
    <row r="70" spans="1:60" outlineLevel="1" x14ac:dyDescent="0.25">
      <c r="A70" s="214"/>
      <c r="B70" s="215"/>
      <c r="C70" s="246" t="s">
        <v>1154</v>
      </c>
      <c r="D70" s="239"/>
      <c r="E70" s="239"/>
      <c r="F70" s="239"/>
      <c r="G70" s="239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07"/>
      <c r="Y70" s="207"/>
      <c r="Z70" s="207"/>
      <c r="AA70" s="207"/>
      <c r="AB70" s="207"/>
      <c r="AC70" s="207"/>
      <c r="AD70" s="207"/>
      <c r="AE70" s="207"/>
      <c r="AF70" s="207"/>
      <c r="AG70" s="207" t="s">
        <v>218</v>
      </c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</row>
    <row r="71" spans="1:60" outlineLevel="1" x14ac:dyDescent="0.25">
      <c r="A71" s="214"/>
      <c r="B71" s="215"/>
      <c r="C71" s="248" t="s">
        <v>1155</v>
      </c>
      <c r="D71" s="242"/>
      <c r="E71" s="242"/>
      <c r="F71" s="242"/>
      <c r="G71" s="242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07"/>
      <c r="Y71" s="207"/>
      <c r="Z71" s="207"/>
      <c r="AA71" s="207"/>
      <c r="AB71" s="207"/>
      <c r="AC71" s="207"/>
      <c r="AD71" s="207"/>
      <c r="AE71" s="207"/>
      <c r="AF71" s="207"/>
      <c r="AG71" s="207" t="s">
        <v>218</v>
      </c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</row>
    <row r="72" spans="1:60" outlineLevel="1" x14ac:dyDescent="0.25">
      <c r="A72" s="214"/>
      <c r="B72" s="215"/>
      <c r="C72" s="247"/>
      <c r="D72" s="241"/>
      <c r="E72" s="241"/>
      <c r="F72" s="241"/>
      <c r="G72" s="241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07"/>
      <c r="Y72" s="207"/>
      <c r="Z72" s="207"/>
      <c r="AA72" s="207"/>
      <c r="AB72" s="207"/>
      <c r="AC72" s="207"/>
      <c r="AD72" s="207"/>
      <c r="AE72" s="207"/>
      <c r="AF72" s="207"/>
      <c r="AG72" s="207" t="s">
        <v>219</v>
      </c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</row>
    <row r="73" spans="1:60" outlineLevel="1" x14ac:dyDescent="0.25">
      <c r="A73" s="231">
        <v>24</v>
      </c>
      <c r="B73" s="232" t="s">
        <v>1156</v>
      </c>
      <c r="C73" s="245" t="s">
        <v>1157</v>
      </c>
      <c r="D73" s="233" t="s">
        <v>462</v>
      </c>
      <c r="E73" s="234">
        <v>8</v>
      </c>
      <c r="F73" s="235"/>
      <c r="G73" s="236">
        <f>ROUND(E73*F73,2)</f>
        <v>0</v>
      </c>
      <c r="H73" s="235"/>
      <c r="I73" s="236">
        <f>ROUND(E73*H73,2)</f>
        <v>0</v>
      </c>
      <c r="J73" s="235"/>
      <c r="K73" s="236">
        <f>ROUND(E73*J73,2)</f>
        <v>0</v>
      </c>
      <c r="L73" s="236">
        <v>21</v>
      </c>
      <c r="M73" s="236">
        <f>G73*(1+L73/100)</f>
        <v>0</v>
      </c>
      <c r="N73" s="236">
        <v>7.8000000000000009E-4</v>
      </c>
      <c r="O73" s="236">
        <f>ROUND(E73*N73,2)</f>
        <v>0.01</v>
      </c>
      <c r="P73" s="236">
        <v>0</v>
      </c>
      <c r="Q73" s="236">
        <f>ROUND(E73*P73,2)</f>
        <v>0</v>
      </c>
      <c r="R73" s="236" t="s">
        <v>1142</v>
      </c>
      <c r="S73" s="236" t="s">
        <v>214</v>
      </c>
      <c r="T73" s="237" t="s">
        <v>215</v>
      </c>
      <c r="U73" s="217">
        <v>0.81900000000000006</v>
      </c>
      <c r="V73" s="217">
        <f>ROUND(E73*U73,2)</f>
        <v>6.55</v>
      </c>
      <c r="W73" s="217"/>
      <c r="X73" s="207"/>
      <c r="Y73" s="207"/>
      <c r="Z73" s="207"/>
      <c r="AA73" s="207"/>
      <c r="AB73" s="207"/>
      <c r="AC73" s="207"/>
      <c r="AD73" s="207"/>
      <c r="AE73" s="207"/>
      <c r="AF73" s="207"/>
      <c r="AG73" s="207" t="s">
        <v>780</v>
      </c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  <c r="BF73" s="207"/>
      <c r="BG73" s="207"/>
      <c r="BH73" s="207"/>
    </row>
    <row r="74" spans="1:60" outlineLevel="1" x14ac:dyDescent="0.25">
      <c r="A74" s="214"/>
      <c r="B74" s="215"/>
      <c r="C74" s="246" t="s">
        <v>1154</v>
      </c>
      <c r="D74" s="239"/>
      <c r="E74" s="239"/>
      <c r="F74" s="239"/>
      <c r="G74" s="239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07"/>
      <c r="Y74" s="207"/>
      <c r="Z74" s="207"/>
      <c r="AA74" s="207"/>
      <c r="AB74" s="207"/>
      <c r="AC74" s="207"/>
      <c r="AD74" s="207"/>
      <c r="AE74" s="207"/>
      <c r="AF74" s="207"/>
      <c r="AG74" s="207" t="s">
        <v>218</v>
      </c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</row>
    <row r="75" spans="1:60" outlineLevel="1" x14ac:dyDescent="0.25">
      <c r="A75" s="214"/>
      <c r="B75" s="215"/>
      <c r="C75" s="248" t="s">
        <v>1155</v>
      </c>
      <c r="D75" s="242"/>
      <c r="E75" s="242"/>
      <c r="F75" s="242"/>
      <c r="G75" s="242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07"/>
      <c r="Y75" s="207"/>
      <c r="Z75" s="207"/>
      <c r="AA75" s="207"/>
      <c r="AB75" s="207"/>
      <c r="AC75" s="207"/>
      <c r="AD75" s="207"/>
      <c r="AE75" s="207"/>
      <c r="AF75" s="207"/>
      <c r="AG75" s="207" t="s">
        <v>218</v>
      </c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</row>
    <row r="76" spans="1:60" outlineLevel="1" x14ac:dyDescent="0.25">
      <c r="A76" s="214"/>
      <c r="B76" s="215"/>
      <c r="C76" s="247"/>
      <c r="D76" s="241"/>
      <c r="E76" s="241"/>
      <c r="F76" s="241"/>
      <c r="G76" s="241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07"/>
      <c r="Y76" s="207"/>
      <c r="Z76" s="207"/>
      <c r="AA76" s="207"/>
      <c r="AB76" s="207"/>
      <c r="AC76" s="207"/>
      <c r="AD76" s="207"/>
      <c r="AE76" s="207"/>
      <c r="AF76" s="207"/>
      <c r="AG76" s="207" t="s">
        <v>219</v>
      </c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</row>
    <row r="77" spans="1:60" outlineLevel="1" x14ac:dyDescent="0.25">
      <c r="A77" s="231">
        <v>25</v>
      </c>
      <c r="B77" s="232" t="s">
        <v>1158</v>
      </c>
      <c r="C77" s="245" t="s">
        <v>1159</v>
      </c>
      <c r="D77" s="233" t="s">
        <v>462</v>
      </c>
      <c r="E77" s="234">
        <v>12</v>
      </c>
      <c r="F77" s="235"/>
      <c r="G77" s="236">
        <f>ROUND(E77*F77,2)</f>
        <v>0</v>
      </c>
      <c r="H77" s="235"/>
      <c r="I77" s="236">
        <f>ROUND(E77*H77,2)</f>
        <v>0</v>
      </c>
      <c r="J77" s="235"/>
      <c r="K77" s="236">
        <f>ROUND(E77*J77,2)</f>
        <v>0</v>
      </c>
      <c r="L77" s="236">
        <v>21</v>
      </c>
      <c r="M77" s="236">
        <f>G77*(1+L77/100)</f>
        <v>0</v>
      </c>
      <c r="N77" s="236">
        <v>1.3100000000000002E-3</v>
      </c>
      <c r="O77" s="236">
        <f>ROUND(E77*N77,2)</f>
        <v>0.02</v>
      </c>
      <c r="P77" s="236">
        <v>0</v>
      </c>
      <c r="Q77" s="236">
        <f>ROUND(E77*P77,2)</f>
        <v>0</v>
      </c>
      <c r="R77" s="236" t="s">
        <v>1142</v>
      </c>
      <c r="S77" s="236" t="s">
        <v>214</v>
      </c>
      <c r="T77" s="237" t="s">
        <v>215</v>
      </c>
      <c r="U77" s="217">
        <v>0.79700000000000004</v>
      </c>
      <c r="V77" s="217">
        <f>ROUND(E77*U77,2)</f>
        <v>9.56</v>
      </c>
      <c r="W77" s="217"/>
      <c r="X77" s="207"/>
      <c r="Y77" s="207"/>
      <c r="Z77" s="207"/>
      <c r="AA77" s="207"/>
      <c r="AB77" s="207"/>
      <c r="AC77" s="207"/>
      <c r="AD77" s="207"/>
      <c r="AE77" s="207"/>
      <c r="AF77" s="207"/>
      <c r="AG77" s="207" t="s">
        <v>780</v>
      </c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</row>
    <row r="78" spans="1:60" outlineLevel="1" x14ac:dyDescent="0.25">
      <c r="A78" s="214"/>
      <c r="B78" s="215"/>
      <c r="C78" s="246" t="s">
        <v>1154</v>
      </c>
      <c r="D78" s="239"/>
      <c r="E78" s="239"/>
      <c r="F78" s="239"/>
      <c r="G78" s="239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07"/>
      <c r="Y78" s="207"/>
      <c r="Z78" s="207"/>
      <c r="AA78" s="207"/>
      <c r="AB78" s="207"/>
      <c r="AC78" s="207"/>
      <c r="AD78" s="207"/>
      <c r="AE78" s="207"/>
      <c r="AF78" s="207"/>
      <c r="AG78" s="207" t="s">
        <v>218</v>
      </c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</row>
    <row r="79" spans="1:60" outlineLevel="1" x14ac:dyDescent="0.25">
      <c r="A79" s="214"/>
      <c r="B79" s="215"/>
      <c r="C79" s="248" t="s">
        <v>1155</v>
      </c>
      <c r="D79" s="242"/>
      <c r="E79" s="242"/>
      <c r="F79" s="242"/>
      <c r="G79" s="242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07"/>
      <c r="Y79" s="207"/>
      <c r="Z79" s="207"/>
      <c r="AA79" s="207"/>
      <c r="AB79" s="207"/>
      <c r="AC79" s="207"/>
      <c r="AD79" s="207"/>
      <c r="AE79" s="207"/>
      <c r="AF79" s="207"/>
      <c r="AG79" s="207" t="s">
        <v>218</v>
      </c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</row>
    <row r="80" spans="1:60" outlineLevel="1" x14ac:dyDescent="0.25">
      <c r="A80" s="214"/>
      <c r="B80" s="215"/>
      <c r="C80" s="247"/>
      <c r="D80" s="241"/>
      <c r="E80" s="241"/>
      <c r="F80" s="241"/>
      <c r="G80" s="241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07"/>
      <c r="Y80" s="207"/>
      <c r="Z80" s="207"/>
      <c r="AA80" s="207"/>
      <c r="AB80" s="207"/>
      <c r="AC80" s="207"/>
      <c r="AD80" s="207"/>
      <c r="AE80" s="207"/>
      <c r="AF80" s="207"/>
      <c r="AG80" s="207" t="s">
        <v>219</v>
      </c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</row>
    <row r="81" spans="1:60" ht="20.399999999999999" outlineLevel="1" x14ac:dyDescent="0.25">
      <c r="A81" s="231">
        <v>26</v>
      </c>
      <c r="B81" s="232" t="s">
        <v>1160</v>
      </c>
      <c r="C81" s="245" t="s">
        <v>1161</v>
      </c>
      <c r="D81" s="233" t="s">
        <v>462</v>
      </c>
      <c r="E81" s="234">
        <v>46</v>
      </c>
      <c r="F81" s="235"/>
      <c r="G81" s="236">
        <f>ROUND(E81*F81,2)</f>
        <v>0</v>
      </c>
      <c r="H81" s="235"/>
      <c r="I81" s="236">
        <f>ROUND(E81*H81,2)</f>
        <v>0</v>
      </c>
      <c r="J81" s="235"/>
      <c r="K81" s="236">
        <f>ROUND(E81*J81,2)</f>
        <v>0</v>
      </c>
      <c r="L81" s="236">
        <v>21</v>
      </c>
      <c r="M81" s="236">
        <f>G81*(1+L81/100)</f>
        <v>0</v>
      </c>
      <c r="N81" s="236">
        <v>2.1000000000000003E-3</v>
      </c>
      <c r="O81" s="236">
        <f>ROUND(E81*N81,2)</f>
        <v>0.1</v>
      </c>
      <c r="P81" s="236">
        <v>0</v>
      </c>
      <c r="Q81" s="236">
        <f>ROUND(E81*P81,2)</f>
        <v>0</v>
      </c>
      <c r="R81" s="236" t="s">
        <v>1142</v>
      </c>
      <c r="S81" s="236" t="s">
        <v>214</v>
      </c>
      <c r="T81" s="237" t="s">
        <v>215</v>
      </c>
      <c r="U81" s="217">
        <v>0.8</v>
      </c>
      <c r="V81" s="217">
        <f>ROUND(E81*U81,2)</f>
        <v>36.799999999999997</v>
      </c>
      <c r="W81" s="217"/>
      <c r="X81" s="207"/>
      <c r="Y81" s="207"/>
      <c r="Z81" s="207"/>
      <c r="AA81" s="207"/>
      <c r="AB81" s="207"/>
      <c r="AC81" s="207"/>
      <c r="AD81" s="207"/>
      <c r="AE81" s="207"/>
      <c r="AF81" s="207"/>
      <c r="AG81" s="207" t="s">
        <v>780</v>
      </c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</row>
    <row r="82" spans="1:60" outlineLevel="1" x14ac:dyDescent="0.25">
      <c r="A82" s="214"/>
      <c r="B82" s="215"/>
      <c r="C82" s="246" t="s">
        <v>1143</v>
      </c>
      <c r="D82" s="239"/>
      <c r="E82" s="239"/>
      <c r="F82" s="239"/>
      <c r="G82" s="239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07"/>
      <c r="Y82" s="207"/>
      <c r="Z82" s="207"/>
      <c r="AA82" s="207"/>
      <c r="AB82" s="207"/>
      <c r="AC82" s="207"/>
      <c r="AD82" s="207"/>
      <c r="AE82" s="207"/>
      <c r="AF82" s="207"/>
      <c r="AG82" s="207" t="s">
        <v>218</v>
      </c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</row>
    <row r="83" spans="1:60" outlineLevel="1" x14ac:dyDescent="0.25">
      <c r="A83" s="214"/>
      <c r="B83" s="215"/>
      <c r="C83" s="247"/>
      <c r="D83" s="241"/>
      <c r="E83" s="241"/>
      <c r="F83" s="241"/>
      <c r="G83" s="241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07"/>
      <c r="Y83" s="207"/>
      <c r="Z83" s="207"/>
      <c r="AA83" s="207"/>
      <c r="AB83" s="207"/>
      <c r="AC83" s="207"/>
      <c r="AD83" s="207"/>
      <c r="AE83" s="207"/>
      <c r="AF83" s="207"/>
      <c r="AG83" s="207" t="s">
        <v>219</v>
      </c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</row>
    <row r="84" spans="1:60" ht="20.399999999999999" outlineLevel="1" x14ac:dyDescent="0.25">
      <c r="A84" s="231">
        <v>27</v>
      </c>
      <c r="B84" s="232" t="s">
        <v>1162</v>
      </c>
      <c r="C84" s="245" t="s">
        <v>1163</v>
      </c>
      <c r="D84" s="233" t="s">
        <v>462</v>
      </c>
      <c r="E84" s="234">
        <v>36</v>
      </c>
      <c r="F84" s="235"/>
      <c r="G84" s="236">
        <f>ROUND(E84*F84,2)</f>
        <v>0</v>
      </c>
      <c r="H84" s="235"/>
      <c r="I84" s="236">
        <f>ROUND(E84*H84,2)</f>
        <v>0</v>
      </c>
      <c r="J84" s="235"/>
      <c r="K84" s="236">
        <f>ROUND(E84*J84,2)</f>
        <v>0</v>
      </c>
      <c r="L84" s="236">
        <v>21</v>
      </c>
      <c r="M84" s="236">
        <f>G84*(1+L84/100)</f>
        <v>0</v>
      </c>
      <c r="N84" s="236">
        <v>2.5200000000000001E-3</v>
      </c>
      <c r="O84" s="236">
        <f>ROUND(E84*N84,2)</f>
        <v>0.09</v>
      </c>
      <c r="P84" s="236">
        <v>0</v>
      </c>
      <c r="Q84" s="236">
        <f>ROUND(E84*P84,2)</f>
        <v>0</v>
      </c>
      <c r="R84" s="236" t="s">
        <v>1142</v>
      </c>
      <c r="S84" s="236" t="s">
        <v>214</v>
      </c>
      <c r="T84" s="237" t="s">
        <v>215</v>
      </c>
      <c r="U84" s="217">
        <v>0.8</v>
      </c>
      <c r="V84" s="217">
        <f>ROUND(E84*U84,2)</f>
        <v>28.8</v>
      </c>
      <c r="W84" s="217"/>
      <c r="X84" s="207"/>
      <c r="Y84" s="207"/>
      <c r="Z84" s="207"/>
      <c r="AA84" s="207"/>
      <c r="AB84" s="207"/>
      <c r="AC84" s="207"/>
      <c r="AD84" s="207"/>
      <c r="AE84" s="207"/>
      <c r="AF84" s="207"/>
      <c r="AG84" s="207" t="s">
        <v>780</v>
      </c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</row>
    <row r="85" spans="1:60" outlineLevel="1" x14ac:dyDescent="0.25">
      <c r="A85" s="214"/>
      <c r="B85" s="215"/>
      <c r="C85" s="246" t="s">
        <v>1143</v>
      </c>
      <c r="D85" s="239"/>
      <c r="E85" s="239"/>
      <c r="F85" s="239"/>
      <c r="G85" s="239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07"/>
      <c r="Y85" s="207"/>
      <c r="Z85" s="207"/>
      <c r="AA85" s="207"/>
      <c r="AB85" s="207"/>
      <c r="AC85" s="207"/>
      <c r="AD85" s="207"/>
      <c r="AE85" s="207"/>
      <c r="AF85" s="207"/>
      <c r="AG85" s="207" t="s">
        <v>218</v>
      </c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</row>
    <row r="86" spans="1:60" outlineLevel="1" x14ac:dyDescent="0.25">
      <c r="A86" s="214"/>
      <c r="B86" s="215"/>
      <c r="C86" s="247"/>
      <c r="D86" s="241"/>
      <c r="E86" s="241"/>
      <c r="F86" s="241"/>
      <c r="G86" s="241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07"/>
      <c r="Y86" s="207"/>
      <c r="Z86" s="207"/>
      <c r="AA86" s="207"/>
      <c r="AB86" s="207"/>
      <c r="AC86" s="207"/>
      <c r="AD86" s="207"/>
      <c r="AE86" s="207"/>
      <c r="AF86" s="207"/>
      <c r="AG86" s="207" t="s">
        <v>219</v>
      </c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</row>
    <row r="87" spans="1:60" ht="20.399999999999999" outlineLevel="1" x14ac:dyDescent="0.25">
      <c r="A87" s="231">
        <v>28</v>
      </c>
      <c r="B87" s="232" t="s">
        <v>1164</v>
      </c>
      <c r="C87" s="245" t="s">
        <v>1165</v>
      </c>
      <c r="D87" s="233" t="s">
        <v>462</v>
      </c>
      <c r="E87" s="234">
        <v>54</v>
      </c>
      <c r="F87" s="235"/>
      <c r="G87" s="236">
        <f>ROUND(E87*F87,2)</f>
        <v>0</v>
      </c>
      <c r="H87" s="235"/>
      <c r="I87" s="236">
        <f>ROUND(E87*H87,2)</f>
        <v>0</v>
      </c>
      <c r="J87" s="235"/>
      <c r="K87" s="236">
        <f>ROUND(E87*J87,2)</f>
        <v>0</v>
      </c>
      <c r="L87" s="236">
        <v>21</v>
      </c>
      <c r="M87" s="236">
        <f>G87*(1+L87/100)</f>
        <v>0</v>
      </c>
      <c r="N87" s="236">
        <v>3.5700000000000003E-3</v>
      </c>
      <c r="O87" s="236">
        <f>ROUND(E87*N87,2)</f>
        <v>0.19</v>
      </c>
      <c r="P87" s="236">
        <v>0</v>
      </c>
      <c r="Q87" s="236">
        <f>ROUND(E87*P87,2)</f>
        <v>0</v>
      </c>
      <c r="R87" s="236" t="s">
        <v>1142</v>
      </c>
      <c r="S87" s="236" t="s">
        <v>214</v>
      </c>
      <c r="T87" s="237" t="s">
        <v>215</v>
      </c>
      <c r="U87" s="217">
        <v>0.55000000000000004</v>
      </c>
      <c r="V87" s="217">
        <f>ROUND(E87*U87,2)</f>
        <v>29.7</v>
      </c>
      <c r="W87" s="217"/>
      <c r="X87" s="207"/>
      <c r="Y87" s="207"/>
      <c r="Z87" s="207"/>
      <c r="AA87" s="207"/>
      <c r="AB87" s="207"/>
      <c r="AC87" s="207"/>
      <c r="AD87" s="207"/>
      <c r="AE87" s="207"/>
      <c r="AF87" s="207"/>
      <c r="AG87" s="207" t="s">
        <v>780</v>
      </c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</row>
    <row r="88" spans="1:60" outlineLevel="1" x14ac:dyDescent="0.25">
      <c r="A88" s="214"/>
      <c r="B88" s="215"/>
      <c r="C88" s="246" t="s">
        <v>1143</v>
      </c>
      <c r="D88" s="239"/>
      <c r="E88" s="239"/>
      <c r="F88" s="239"/>
      <c r="G88" s="239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07"/>
      <c r="Y88" s="207"/>
      <c r="Z88" s="207"/>
      <c r="AA88" s="207"/>
      <c r="AB88" s="207"/>
      <c r="AC88" s="207"/>
      <c r="AD88" s="207"/>
      <c r="AE88" s="207"/>
      <c r="AF88" s="207"/>
      <c r="AG88" s="207" t="s">
        <v>218</v>
      </c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</row>
    <row r="89" spans="1:60" outlineLevel="1" x14ac:dyDescent="0.25">
      <c r="A89" s="214"/>
      <c r="B89" s="215"/>
      <c r="C89" s="247"/>
      <c r="D89" s="241"/>
      <c r="E89" s="241"/>
      <c r="F89" s="241"/>
      <c r="G89" s="241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07"/>
      <c r="Y89" s="207"/>
      <c r="Z89" s="207"/>
      <c r="AA89" s="207"/>
      <c r="AB89" s="207"/>
      <c r="AC89" s="207"/>
      <c r="AD89" s="207"/>
      <c r="AE89" s="207"/>
      <c r="AF89" s="207"/>
      <c r="AG89" s="207" t="s">
        <v>219</v>
      </c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  <c r="BF89" s="207"/>
      <c r="BG89" s="207"/>
      <c r="BH89" s="207"/>
    </row>
    <row r="90" spans="1:60" outlineLevel="1" x14ac:dyDescent="0.25">
      <c r="A90" s="231">
        <v>29</v>
      </c>
      <c r="B90" s="232" t="s">
        <v>1166</v>
      </c>
      <c r="C90" s="245" t="s">
        <v>1167</v>
      </c>
      <c r="D90" s="233" t="s">
        <v>356</v>
      </c>
      <c r="E90" s="234">
        <v>2</v>
      </c>
      <c r="F90" s="235"/>
      <c r="G90" s="236">
        <f>ROUND(E90*F90,2)</f>
        <v>0</v>
      </c>
      <c r="H90" s="235"/>
      <c r="I90" s="236">
        <f>ROUND(E90*H90,2)</f>
        <v>0</v>
      </c>
      <c r="J90" s="235"/>
      <c r="K90" s="236">
        <f>ROUND(E90*J90,2)</f>
        <v>0</v>
      </c>
      <c r="L90" s="236">
        <v>21</v>
      </c>
      <c r="M90" s="236">
        <f>G90*(1+L90/100)</f>
        <v>0</v>
      </c>
      <c r="N90" s="236">
        <v>7.5000000000000002E-4</v>
      </c>
      <c r="O90" s="236">
        <f>ROUND(E90*N90,2)</f>
        <v>0</v>
      </c>
      <c r="P90" s="236">
        <v>0</v>
      </c>
      <c r="Q90" s="236">
        <f>ROUND(E90*P90,2)</f>
        <v>0</v>
      </c>
      <c r="R90" s="236"/>
      <c r="S90" s="236" t="s">
        <v>214</v>
      </c>
      <c r="T90" s="237" t="s">
        <v>215</v>
      </c>
      <c r="U90" s="217">
        <v>0.36700000000000005</v>
      </c>
      <c r="V90" s="217">
        <f>ROUND(E90*U90,2)</f>
        <v>0.73</v>
      </c>
      <c r="W90" s="217"/>
      <c r="X90" s="207"/>
      <c r="Y90" s="207"/>
      <c r="Z90" s="207"/>
      <c r="AA90" s="207"/>
      <c r="AB90" s="207"/>
      <c r="AC90" s="207"/>
      <c r="AD90" s="207"/>
      <c r="AE90" s="207"/>
      <c r="AF90" s="207"/>
      <c r="AG90" s="207" t="s">
        <v>780</v>
      </c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</row>
    <row r="91" spans="1:60" outlineLevel="1" x14ac:dyDescent="0.25">
      <c r="A91" s="214"/>
      <c r="B91" s="215"/>
      <c r="C91" s="264"/>
      <c r="D91" s="258"/>
      <c r="E91" s="258"/>
      <c r="F91" s="258"/>
      <c r="G91" s="258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07"/>
      <c r="Y91" s="207"/>
      <c r="Z91" s="207"/>
      <c r="AA91" s="207"/>
      <c r="AB91" s="207"/>
      <c r="AC91" s="207"/>
      <c r="AD91" s="207"/>
      <c r="AE91" s="207"/>
      <c r="AF91" s="207"/>
      <c r="AG91" s="207" t="s">
        <v>219</v>
      </c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</row>
    <row r="92" spans="1:60" outlineLevel="1" x14ac:dyDescent="0.25">
      <c r="A92" s="231">
        <v>30</v>
      </c>
      <c r="B92" s="232" t="s">
        <v>1168</v>
      </c>
      <c r="C92" s="245" t="s">
        <v>1169</v>
      </c>
      <c r="D92" s="233" t="s">
        <v>356</v>
      </c>
      <c r="E92" s="234">
        <v>12</v>
      </c>
      <c r="F92" s="235"/>
      <c r="G92" s="236">
        <f>ROUND(E92*F92,2)</f>
        <v>0</v>
      </c>
      <c r="H92" s="235"/>
      <c r="I92" s="236">
        <f>ROUND(E92*H92,2)</f>
        <v>0</v>
      </c>
      <c r="J92" s="235"/>
      <c r="K92" s="236">
        <f>ROUND(E92*J92,2)</f>
        <v>0</v>
      </c>
      <c r="L92" s="236">
        <v>21</v>
      </c>
      <c r="M92" s="236">
        <f>G92*(1+L92/100)</f>
        <v>0</v>
      </c>
      <c r="N92" s="236">
        <v>0</v>
      </c>
      <c r="O92" s="236">
        <f>ROUND(E92*N92,2)</f>
        <v>0</v>
      </c>
      <c r="P92" s="236">
        <v>0</v>
      </c>
      <c r="Q92" s="236">
        <f>ROUND(E92*P92,2)</f>
        <v>0</v>
      </c>
      <c r="R92" s="236" t="s">
        <v>1142</v>
      </c>
      <c r="S92" s="236" t="s">
        <v>214</v>
      </c>
      <c r="T92" s="237" t="s">
        <v>215</v>
      </c>
      <c r="U92" s="217">
        <v>0.157</v>
      </c>
      <c r="V92" s="217">
        <f>ROUND(E92*U92,2)</f>
        <v>1.88</v>
      </c>
      <c r="W92" s="217"/>
      <c r="X92" s="207"/>
      <c r="Y92" s="207"/>
      <c r="Z92" s="207"/>
      <c r="AA92" s="207"/>
      <c r="AB92" s="207"/>
      <c r="AC92" s="207"/>
      <c r="AD92" s="207"/>
      <c r="AE92" s="207"/>
      <c r="AF92" s="207"/>
      <c r="AG92" s="207" t="s">
        <v>780</v>
      </c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</row>
    <row r="93" spans="1:60" outlineLevel="1" x14ac:dyDescent="0.25">
      <c r="A93" s="214"/>
      <c r="B93" s="215"/>
      <c r="C93" s="260" t="s">
        <v>1170</v>
      </c>
      <c r="D93" s="257"/>
      <c r="E93" s="257"/>
      <c r="F93" s="257"/>
      <c r="G93" s="25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07"/>
      <c r="Y93" s="207"/>
      <c r="Z93" s="207"/>
      <c r="AA93" s="207"/>
      <c r="AB93" s="207"/>
      <c r="AC93" s="207"/>
      <c r="AD93" s="207"/>
      <c r="AE93" s="207"/>
      <c r="AF93" s="207"/>
      <c r="AG93" s="207" t="s">
        <v>282</v>
      </c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</row>
    <row r="94" spans="1:60" outlineLevel="1" x14ac:dyDescent="0.25">
      <c r="A94" s="214"/>
      <c r="B94" s="215"/>
      <c r="C94" s="247"/>
      <c r="D94" s="241"/>
      <c r="E94" s="241"/>
      <c r="F94" s="241"/>
      <c r="G94" s="241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07"/>
      <c r="Y94" s="207"/>
      <c r="Z94" s="207"/>
      <c r="AA94" s="207"/>
      <c r="AB94" s="207"/>
      <c r="AC94" s="207"/>
      <c r="AD94" s="207"/>
      <c r="AE94" s="207"/>
      <c r="AF94" s="207"/>
      <c r="AG94" s="207" t="s">
        <v>219</v>
      </c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</row>
    <row r="95" spans="1:60" outlineLevel="1" x14ac:dyDescent="0.25">
      <c r="A95" s="231">
        <v>31</v>
      </c>
      <c r="B95" s="232" t="s">
        <v>1171</v>
      </c>
      <c r="C95" s="245" t="s">
        <v>1172</v>
      </c>
      <c r="D95" s="233" t="s">
        <v>356</v>
      </c>
      <c r="E95" s="234">
        <v>8</v>
      </c>
      <c r="F95" s="235"/>
      <c r="G95" s="236">
        <f>ROUND(E95*F95,2)</f>
        <v>0</v>
      </c>
      <c r="H95" s="235"/>
      <c r="I95" s="236">
        <f>ROUND(E95*H95,2)</f>
        <v>0</v>
      </c>
      <c r="J95" s="235"/>
      <c r="K95" s="236">
        <f>ROUND(E95*J95,2)</f>
        <v>0</v>
      </c>
      <c r="L95" s="236">
        <v>21</v>
      </c>
      <c r="M95" s="236">
        <f>G95*(1+L95/100)</f>
        <v>0</v>
      </c>
      <c r="N95" s="236">
        <v>0</v>
      </c>
      <c r="O95" s="236">
        <f>ROUND(E95*N95,2)</f>
        <v>0</v>
      </c>
      <c r="P95" s="236">
        <v>0</v>
      </c>
      <c r="Q95" s="236">
        <f>ROUND(E95*P95,2)</f>
        <v>0</v>
      </c>
      <c r="R95" s="236" t="s">
        <v>1142</v>
      </c>
      <c r="S95" s="236" t="s">
        <v>214</v>
      </c>
      <c r="T95" s="237" t="s">
        <v>215</v>
      </c>
      <c r="U95" s="217">
        <v>0.17400000000000002</v>
      </c>
      <c r="V95" s="217">
        <f>ROUND(E95*U95,2)</f>
        <v>1.39</v>
      </c>
      <c r="W95" s="217"/>
      <c r="X95" s="207"/>
      <c r="Y95" s="207"/>
      <c r="Z95" s="207"/>
      <c r="AA95" s="207"/>
      <c r="AB95" s="207"/>
      <c r="AC95" s="207"/>
      <c r="AD95" s="207"/>
      <c r="AE95" s="207"/>
      <c r="AF95" s="207"/>
      <c r="AG95" s="207" t="s">
        <v>780</v>
      </c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  <c r="BF95" s="207"/>
      <c r="BG95" s="207"/>
      <c r="BH95" s="207"/>
    </row>
    <row r="96" spans="1:60" outlineLevel="1" x14ac:dyDescent="0.25">
      <c r="A96" s="214"/>
      <c r="B96" s="215"/>
      <c r="C96" s="260" t="s">
        <v>1170</v>
      </c>
      <c r="D96" s="257"/>
      <c r="E96" s="257"/>
      <c r="F96" s="257"/>
      <c r="G96" s="25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07"/>
      <c r="Y96" s="207"/>
      <c r="Z96" s="207"/>
      <c r="AA96" s="207"/>
      <c r="AB96" s="207"/>
      <c r="AC96" s="207"/>
      <c r="AD96" s="207"/>
      <c r="AE96" s="207"/>
      <c r="AF96" s="207"/>
      <c r="AG96" s="207" t="s">
        <v>282</v>
      </c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07"/>
      <c r="BH96" s="207"/>
    </row>
    <row r="97" spans="1:60" outlineLevel="1" x14ac:dyDescent="0.25">
      <c r="A97" s="214"/>
      <c r="B97" s="215"/>
      <c r="C97" s="247"/>
      <c r="D97" s="241"/>
      <c r="E97" s="241"/>
      <c r="F97" s="241"/>
      <c r="G97" s="241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07"/>
      <c r="Y97" s="207"/>
      <c r="Z97" s="207"/>
      <c r="AA97" s="207"/>
      <c r="AB97" s="207"/>
      <c r="AC97" s="207"/>
      <c r="AD97" s="207"/>
      <c r="AE97" s="207"/>
      <c r="AF97" s="207"/>
      <c r="AG97" s="207" t="s">
        <v>219</v>
      </c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</row>
    <row r="98" spans="1:60" outlineLevel="1" x14ac:dyDescent="0.25">
      <c r="A98" s="231">
        <v>32</v>
      </c>
      <c r="B98" s="232" t="s">
        <v>1173</v>
      </c>
      <c r="C98" s="245" t="s">
        <v>1174</v>
      </c>
      <c r="D98" s="233" t="s">
        <v>356</v>
      </c>
      <c r="E98" s="234">
        <v>2</v>
      </c>
      <c r="F98" s="235"/>
      <c r="G98" s="236">
        <f>ROUND(E98*F98,2)</f>
        <v>0</v>
      </c>
      <c r="H98" s="235"/>
      <c r="I98" s="236">
        <f>ROUND(E98*H98,2)</f>
        <v>0</v>
      </c>
      <c r="J98" s="235"/>
      <c r="K98" s="236">
        <f>ROUND(E98*J98,2)</f>
        <v>0</v>
      </c>
      <c r="L98" s="236">
        <v>21</v>
      </c>
      <c r="M98" s="236">
        <f>G98*(1+L98/100)</f>
        <v>0</v>
      </c>
      <c r="N98" s="236">
        <v>0</v>
      </c>
      <c r="O98" s="236">
        <f>ROUND(E98*N98,2)</f>
        <v>0</v>
      </c>
      <c r="P98" s="236">
        <v>0</v>
      </c>
      <c r="Q98" s="236">
        <f>ROUND(E98*P98,2)</f>
        <v>0</v>
      </c>
      <c r="R98" s="236" t="s">
        <v>1142</v>
      </c>
      <c r="S98" s="236" t="s">
        <v>214</v>
      </c>
      <c r="T98" s="237" t="s">
        <v>215</v>
      </c>
      <c r="U98" s="217">
        <v>0.21100000000000002</v>
      </c>
      <c r="V98" s="217">
        <f>ROUND(E98*U98,2)</f>
        <v>0.42</v>
      </c>
      <c r="W98" s="217"/>
      <c r="X98" s="207"/>
      <c r="Y98" s="207"/>
      <c r="Z98" s="207"/>
      <c r="AA98" s="207"/>
      <c r="AB98" s="207"/>
      <c r="AC98" s="207"/>
      <c r="AD98" s="207"/>
      <c r="AE98" s="207"/>
      <c r="AF98" s="207"/>
      <c r="AG98" s="207" t="s">
        <v>780</v>
      </c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</row>
    <row r="99" spans="1:60" outlineLevel="1" x14ac:dyDescent="0.25">
      <c r="A99" s="214"/>
      <c r="B99" s="215"/>
      <c r="C99" s="260" t="s">
        <v>1170</v>
      </c>
      <c r="D99" s="257"/>
      <c r="E99" s="257"/>
      <c r="F99" s="257"/>
      <c r="G99" s="25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07"/>
      <c r="Y99" s="207"/>
      <c r="Z99" s="207"/>
      <c r="AA99" s="207"/>
      <c r="AB99" s="207"/>
      <c r="AC99" s="207"/>
      <c r="AD99" s="207"/>
      <c r="AE99" s="207"/>
      <c r="AF99" s="207"/>
      <c r="AG99" s="207" t="s">
        <v>282</v>
      </c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</row>
    <row r="100" spans="1:60" outlineLevel="1" x14ac:dyDescent="0.25">
      <c r="A100" s="214"/>
      <c r="B100" s="215"/>
      <c r="C100" s="247"/>
      <c r="D100" s="241"/>
      <c r="E100" s="241"/>
      <c r="F100" s="241"/>
      <c r="G100" s="241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 t="s">
        <v>219</v>
      </c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</row>
    <row r="101" spans="1:60" outlineLevel="1" x14ac:dyDescent="0.25">
      <c r="A101" s="231">
        <v>33</v>
      </c>
      <c r="B101" s="232" t="s">
        <v>1175</v>
      </c>
      <c r="C101" s="245" t="s">
        <v>1176</v>
      </c>
      <c r="D101" s="233" t="s">
        <v>356</v>
      </c>
      <c r="E101" s="234">
        <v>7</v>
      </c>
      <c r="F101" s="235"/>
      <c r="G101" s="236">
        <f>ROUND(E101*F101,2)</f>
        <v>0</v>
      </c>
      <c r="H101" s="235"/>
      <c r="I101" s="236">
        <f>ROUND(E101*H101,2)</f>
        <v>0</v>
      </c>
      <c r="J101" s="235"/>
      <c r="K101" s="236">
        <f>ROUND(E101*J101,2)</f>
        <v>0</v>
      </c>
      <c r="L101" s="236">
        <v>21</v>
      </c>
      <c r="M101" s="236">
        <f>G101*(1+L101/100)</f>
        <v>0</v>
      </c>
      <c r="N101" s="236">
        <v>0</v>
      </c>
      <c r="O101" s="236">
        <f>ROUND(E101*N101,2)</f>
        <v>0</v>
      </c>
      <c r="P101" s="236">
        <v>0</v>
      </c>
      <c r="Q101" s="236">
        <f>ROUND(E101*P101,2)</f>
        <v>0</v>
      </c>
      <c r="R101" s="236" t="s">
        <v>1142</v>
      </c>
      <c r="S101" s="236" t="s">
        <v>214</v>
      </c>
      <c r="T101" s="237" t="s">
        <v>215</v>
      </c>
      <c r="U101" s="217">
        <v>0.25900000000000001</v>
      </c>
      <c r="V101" s="217">
        <f>ROUND(E101*U101,2)</f>
        <v>1.81</v>
      </c>
      <c r="W101" s="21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 t="s">
        <v>780</v>
      </c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</row>
    <row r="102" spans="1:60" outlineLevel="1" x14ac:dyDescent="0.25">
      <c r="A102" s="214"/>
      <c r="B102" s="215"/>
      <c r="C102" s="260" t="s">
        <v>1170</v>
      </c>
      <c r="D102" s="257"/>
      <c r="E102" s="257"/>
      <c r="F102" s="257"/>
      <c r="G102" s="25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 t="s">
        <v>282</v>
      </c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</row>
    <row r="103" spans="1:60" outlineLevel="1" x14ac:dyDescent="0.25">
      <c r="A103" s="214"/>
      <c r="B103" s="215"/>
      <c r="C103" s="247"/>
      <c r="D103" s="241"/>
      <c r="E103" s="241"/>
      <c r="F103" s="241"/>
      <c r="G103" s="241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 t="s">
        <v>219</v>
      </c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</row>
    <row r="104" spans="1:60" outlineLevel="1" x14ac:dyDescent="0.25">
      <c r="A104" s="231">
        <v>34</v>
      </c>
      <c r="B104" s="232" t="s">
        <v>1177</v>
      </c>
      <c r="C104" s="245" t="s">
        <v>1178</v>
      </c>
      <c r="D104" s="233" t="s">
        <v>356</v>
      </c>
      <c r="E104" s="234">
        <v>4</v>
      </c>
      <c r="F104" s="235"/>
      <c r="G104" s="236">
        <f>ROUND(E104*F104,2)</f>
        <v>0</v>
      </c>
      <c r="H104" s="235"/>
      <c r="I104" s="236">
        <f>ROUND(E104*H104,2)</f>
        <v>0</v>
      </c>
      <c r="J104" s="235"/>
      <c r="K104" s="236">
        <f>ROUND(E104*J104,2)</f>
        <v>0</v>
      </c>
      <c r="L104" s="236">
        <v>21</v>
      </c>
      <c r="M104" s="236">
        <f>G104*(1+L104/100)</f>
        <v>0</v>
      </c>
      <c r="N104" s="236">
        <v>2.52E-2</v>
      </c>
      <c r="O104" s="236">
        <f>ROUND(E104*N104,2)</f>
        <v>0.1</v>
      </c>
      <c r="P104" s="236">
        <v>0</v>
      </c>
      <c r="Q104" s="236">
        <f>ROUND(E104*P104,2)</f>
        <v>0</v>
      </c>
      <c r="R104" s="236" t="s">
        <v>1142</v>
      </c>
      <c r="S104" s="236" t="s">
        <v>214</v>
      </c>
      <c r="T104" s="237" t="s">
        <v>215</v>
      </c>
      <c r="U104" s="217">
        <v>0.66</v>
      </c>
      <c r="V104" s="217">
        <f>ROUND(E104*U104,2)</f>
        <v>2.64</v>
      </c>
      <c r="W104" s="21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 t="s">
        <v>780</v>
      </c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</row>
    <row r="105" spans="1:60" outlineLevel="1" x14ac:dyDescent="0.25">
      <c r="A105" s="214"/>
      <c r="B105" s="215"/>
      <c r="C105" s="264"/>
      <c r="D105" s="258"/>
      <c r="E105" s="258"/>
      <c r="F105" s="258"/>
      <c r="G105" s="258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 t="s">
        <v>219</v>
      </c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</row>
    <row r="106" spans="1:60" outlineLevel="1" x14ac:dyDescent="0.25">
      <c r="A106" s="231">
        <v>35</v>
      </c>
      <c r="B106" s="232" t="s">
        <v>1179</v>
      </c>
      <c r="C106" s="245" t="s">
        <v>1180</v>
      </c>
      <c r="D106" s="233" t="s">
        <v>356</v>
      </c>
      <c r="E106" s="234">
        <v>1</v>
      </c>
      <c r="F106" s="235"/>
      <c r="G106" s="236">
        <f>ROUND(E106*F106,2)</f>
        <v>0</v>
      </c>
      <c r="H106" s="235"/>
      <c r="I106" s="236">
        <f>ROUND(E106*H106,2)</f>
        <v>0</v>
      </c>
      <c r="J106" s="235"/>
      <c r="K106" s="236">
        <f>ROUND(E106*J106,2)</f>
        <v>0</v>
      </c>
      <c r="L106" s="236">
        <v>21</v>
      </c>
      <c r="M106" s="236">
        <f>G106*(1+L106/100)</f>
        <v>0</v>
      </c>
      <c r="N106" s="236">
        <v>3.8000000000000004E-3</v>
      </c>
      <c r="O106" s="236">
        <f>ROUND(E106*N106,2)</f>
        <v>0</v>
      </c>
      <c r="P106" s="236">
        <v>0</v>
      </c>
      <c r="Q106" s="236">
        <f>ROUND(E106*P106,2)</f>
        <v>0</v>
      </c>
      <c r="R106" s="236" t="s">
        <v>1142</v>
      </c>
      <c r="S106" s="236" t="s">
        <v>214</v>
      </c>
      <c r="T106" s="237" t="s">
        <v>215</v>
      </c>
      <c r="U106" s="217">
        <v>0.33300000000000002</v>
      </c>
      <c r="V106" s="217">
        <f>ROUND(E106*U106,2)</f>
        <v>0.33</v>
      </c>
      <c r="W106" s="21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 t="s">
        <v>780</v>
      </c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</row>
    <row r="107" spans="1:60" outlineLevel="1" x14ac:dyDescent="0.25">
      <c r="A107" s="214"/>
      <c r="B107" s="215"/>
      <c r="C107" s="264"/>
      <c r="D107" s="258"/>
      <c r="E107" s="258"/>
      <c r="F107" s="258"/>
      <c r="G107" s="258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 t="s">
        <v>219</v>
      </c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</row>
    <row r="108" spans="1:60" ht="30.6" outlineLevel="1" x14ac:dyDescent="0.25">
      <c r="A108" s="231">
        <v>36</v>
      </c>
      <c r="B108" s="232" t="s">
        <v>1181</v>
      </c>
      <c r="C108" s="245" t="s">
        <v>1182</v>
      </c>
      <c r="D108" s="233" t="s">
        <v>356</v>
      </c>
      <c r="E108" s="234">
        <v>3</v>
      </c>
      <c r="F108" s="235"/>
      <c r="G108" s="236">
        <f>ROUND(E108*F108,2)</f>
        <v>0</v>
      </c>
      <c r="H108" s="235"/>
      <c r="I108" s="236">
        <f>ROUND(E108*H108,2)</f>
        <v>0</v>
      </c>
      <c r="J108" s="235"/>
      <c r="K108" s="236">
        <f>ROUND(E108*J108,2)</f>
        <v>0</v>
      </c>
      <c r="L108" s="236">
        <v>21</v>
      </c>
      <c r="M108" s="236">
        <f>G108*(1+L108/100)</f>
        <v>0</v>
      </c>
      <c r="N108" s="236">
        <v>4.9000000000000009E-4</v>
      </c>
      <c r="O108" s="236">
        <f>ROUND(E108*N108,2)</f>
        <v>0</v>
      </c>
      <c r="P108" s="236">
        <v>0</v>
      </c>
      <c r="Q108" s="236">
        <f>ROUND(E108*P108,2)</f>
        <v>0</v>
      </c>
      <c r="R108" s="236" t="s">
        <v>1142</v>
      </c>
      <c r="S108" s="236" t="s">
        <v>214</v>
      </c>
      <c r="T108" s="237" t="s">
        <v>215</v>
      </c>
      <c r="U108" s="217">
        <v>0.13300000000000001</v>
      </c>
      <c r="V108" s="217">
        <f>ROUND(E108*U108,2)</f>
        <v>0.4</v>
      </c>
      <c r="W108" s="21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 t="s">
        <v>780</v>
      </c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</row>
    <row r="109" spans="1:60" outlineLevel="1" x14ac:dyDescent="0.25">
      <c r="A109" s="214"/>
      <c r="B109" s="215"/>
      <c r="C109" s="264"/>
      <c r="D109" s="258"/>
      <c r="E109" s="258"/>
      <c r="F109" s="258"/>
      <c r="G109" s="258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 t="s">
        <v>219</v>
      </c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</row>
    <row r="110" spans="1:60" outlineLevel="1" x14ac:dyDescent="0.25">
      <c r="A110" s="231">
        <v>37</v>
      </c>
      <c r="B110" s="232" t="s">
        <v>1183</v>
      </c>
      <c r="C110" s="245" t="s">
        <v>1184</v>
      </c>
      <c r="D110" s="233" t="s">
        <v>462</v>
      </c>
      <c r="E110" s="234">
        <v>136</v>
      </c>
      <c r="F110" s="235"/>
      <c r="G110" s="236">
        <f>ROUND(E110*F110,2)</f>
        <v>0</v>
      </c>
      <c r="H110" s="235"/>
      <c r="I110" s="236">
        <f>ROUND(E110*H110,2)</f>
        <v>0</v>
      </c>
      <c r="J110" s="235"/>
      <c r="K110" s="236">
        <f>ROUND(E110*J110,2)</f>
        <v>0</v>
      </c>
      <c r="L110" s="236">
        <v>21</v>
      </c>
      <c r="M110" s="236">
        <f>G110*(1+L110/100)</f>
        <v>0</v>
      </c>
      <c r="N110" s="236">
        <v>0</v>
      </c>
      <c r="O110" s="236">
        <f>ROUND(E110*N110,2)</f>
        <v>0</v>
      </c>
      <c r="P110" s="236">
        <v>0</v>
      </c>
      <c r="Q110" s="236">
        <f>ROUND(E110*P110,2)</f>
        <v>0</v>
      </c>
      <c r="R110" s="236" t="s">
        <v>1142</v>
      </c>
      <c r="S110" s="236" t="s">
        <v>214</v>
      </c>
      <c r="T110" s="237" t="s">
        <v>215</v>
      </c>
      <c r="U110" s="217">
        <v>5.9000000000000004E-2</v>
      </c>
      <c r="V110" s="217">
        <f>ROUND(E110*U110,2)</f>
        <v>8.02</v>
      </c>
      <c r="W110" s="21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 t="s">
        <v>780</v>
      </c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</row>
    <row r="111" spans="1:60" outlineLevel="1" x14ac:dyDescent="0.25">
      <c r="A111" s="214"/>
      <c r="B111" s="215"/>
      <c r="C111" s="264"/>
      <c r="D111" s="258"/>
      <c r="E111" s="258"/>
      <c r="F111" s="258"/>
      <c r="G111" s="258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 t="s">
        <v>219</v>
      </c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</row>
    <row r="112" spans="1:60" outlineLevel="1" x14ac:dyDescent="0.25">
      <c r="A112" s="231">
        <v>38</v>
      </c>
      <c r="B112" s="232" t="s">
        <v>1185</v>
      </c>
      <c r="C112" s="245" t="s">
        <v>1186</v>
      </c>
      <c r="D112" s="233" t="s">
        <v>593</v>
      </c>
      <c r="E112" s="234">
        <v>10</v>
      </c>
      <c r="F112" s="235"/>
      <c r="G112" s="236">
        <f>ROUND(E112*F112,2)</f>
        <v>0</v>
      </c>
      <c r="H112" s="235"/>
      <c r="I112" s="236">
        <f>ROUND(E112*H112,2)</f>
        <v>0</v>
      </c>
      <c r="J112" s="235"/>
      <c r="K112" s="236">
        <f>ROUND(E112*J112,2)</f>
        <v>0</v>
      </c>
      <c r="L112" s="236">
        <v>21</v>
      </c>
      <c r="M112" s="236">
        <f>G112*(1+L112/100)</f>
        <v>0</v>
      </c>
      <c r="N112" s="236">
        <v>0</v>
      </c>
      <c r="O112" s="236">
        <f>ROUND(E112*N112,2)</f>
        <v>0</v>
      </c>
      <c r="P112" s="236">
        <v>0</v>
      </c>
      <c r="Q112" s="236">
        <f>ROUND(E112*P112,2)</f>
        <v>0</v>
      </c>
      <c r="R112" s="236"/>
      <c r="S112" s="236" t="s">
        <v>456</v>
      </c>
      <c r="T112" s="237" t="s">
        <v>215</v>
      </c>
      <c r="U112" s="217">
        <v>0</v>
      </c>
      <c r="V112" s="217">
        <f>ROUND(E112*U112,2)</f>
        <v>0</v>
      </c>
      <c r="W112" s="21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 t="s">
        <v>780</v>
      </c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</row>
    <row r="113" spans="1:60" outlineLevel="1" x14ac:dyDescent="0.25">
      <c r="A113" s="214"/>
      <c r="B113" s="215"/>
      <c r="C113" s="264"/>
      <c r="D113" s="258"/>
      <c r="E113" s="258"/>
      <c r="F113" s="258"/>
      <c r="G113" s="258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 t="s">
        <v>219</v>
      </c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</row>
    <row r="114" spans="1:60" outlineLevel="1" x14ac:dyDescent="0.25">
      <c r="A114" s="231">
        <v>39</v>
      </c>
      <c r="B114" s="232" t="s">
        <v>1187</v>
      </c>
      <c r="C114" s="245" t="s">
        <v>1188</v>
      </c>
      <c r="D114" s="233" t="s">
        <v>323</v>
      </c>
      <c r="E114" s="234">
        <v>14</v>
      </c>
      <c r="F114" s="235"/>
      <c r="G114" s="236">
        <f>ROUND(E114*F114,2)</f>
        <v>0</v>
      </c>
      <c r="H114" s="235"/>
      <c r="I114" s="236">
        <f>ROUND(E114*H114,2)</f>
        <v>0</v>
      </c>
      <c r="J114" s="235"/>
      <c r="K114" s="236">
        <f>ROUND(E114*J114,2)</f>
        <v>0</v>
      </c>
      <c r="L114" s="236">
        <v>21</v>
      </c>
      <c r="M114" s="236">
        <f>G114*(1+L114/100)</f>
        <v>0</v>
      </c>
      <c r="N114" s="236">
        <v>0</v>
      </c>
      <c r="O114" s="236">
        <f>ROUND(E114*N114,2)</f>
        <v>0</v>
      </c>
      <c r="P114" s="236">
        <v>0</v>
      </c>
      <c r="Q114" s="236">
        <f>ROUND(E114*P114,2)</f>
        <v>0</v>
      </c>
      <c r="R114" s="236"/>
      <c r="S114" s="236" t="s">
        <v>456</v>
      </c>
      <c r="T114" s="237" t="s">
        <v>215</v>
      </c>
      <c r="U114" s="217">
        <v>0</v>
      </c>
      <c r="V114" s="217">
        <f>ROUND(E114*U114,2)</f>
        <v>0</v>
      </c>
      <c r="W114" s="21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 t="s">
        <v>780</v>
      </c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</row>
    <row r="115" spans="1:60" outlineLevel="1" x14ac:dyDescent="0.25">
      <c r="A115" s="214"/>
      <c r="B115" s="215"/>
      <c r="C115" s="264"/>
      <c r="D115" s="258"/>
      <c r="E115" s="258"/>
      <c r="F115" s="258"/>
      <c r="G115" s="258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 t="s">
        <v>219</v>
      </c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</row>
    <row r="116" spans="1:60" outlineLevel="1" x14ac:dyDescent="0.25">
      <c r="A116" s="231">
        <v>40</v>
      </c>
      <c r="B116" s="232" t="s">
        <v>1189</v>
      </c>
      <c r="C116" s="245" t="s">
        <v>1190</v>
      </c>
      <c r="D116" s="233" t="s">
        <v>356</v>
      </c>
      <c r="E116" s="234">
        <v>2</v>
      </c>
      <c r="F116" s="235"/>
      <c r="G116" s="236">
        <f>ROUND(E116*F116,2)</f>
        <v>0</v>
      </c>
      <c r="H116" s="235"/>
      <c r="I116" s="236">
        <f>ROUND(E116*H116,2)</f>
        <v>0</v>
      </c>
      <c r="J116" s="235"/>
      <c r="K116" s="236">
        <f>ROUND(E116*J116,2)</f>
        <v>0</v>
      </c>
      <c r="L116" s="236">
        <v>21</v>
      </c>
      <c r="M116" s="236">
        <f>G116*(1+L116/100)</f>
        <v>0</v>
      </c>
      <c r="N116" s="236">
        <v>0</v>
      </c>
      <c r="O116" s="236">
        <f>ROUND(E116*N116,2)</f>
        <v>0</v>
      </c>
      <c r="P116" s="236">
        <v>0</v>
      </c>
      <c r="Q116" s="236">
        <f>ROUND(E116*P116,2)</f>
        <v>0</v>
      </c>
      <c r="R116" s="236"/>
      <c r="S116" s="236" t="s">
        <v>456</v>
      </c>
      <c r="T116" s="237" t="s">
        <v>215</v>
      </c>
      <c r="U116" s="217">
        <v>0</v>
      </c>
      <c r="V116" s="217">
        <f>ROUND(E116*U116,2)</f>
        <v>0</v>
      </c>
      <c r="W116" s="21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 t="s">
        <v>1139</v>
      </c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</row>
    <row r="117" spans="1:60" outlineLevel="1" x14ac:dyDescent="0.25">
      <c r="A117" s="214"/>
      <c r="B117" s="215"/>
      <c r="C117" s="264"/>
      <c r="D117" s="258"/>
      <c r="E117" s="258"/>
      <c r="F117" s="258"/>
      <c r="G117" s="258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 t="s">
        <v>219</v>
      </c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</row>
    <row r="118" spans="1:60" outlineLevel="1" x14ac:dyDescent="0.25">
      <c r="A118" s="214">
        <v>41</v>
      </c>
      <c r="B118" s="215" t="s">
        <v>1191</v>
      </c>
      <c r="C118" s="265" t="s">
        <v>1192</v>
      </c>
      <c r="D118" s="216" t="s">
        <v>0</v>
      </c>
      <c r="E118" s="240"/>
      <c r="F118" s="218"/>
      <c r="G118" s="217">
        <f>ROUND(E118*F118,2)</f>
        <v>0</v>
      </c>
      <c r="H118" s="218"/>
      <c r="I118" s="217">
        <f>ROUND(E118*H118,2)</f>
        <v>0</v>
      </c>
      <c r="J118" s="218"/>
      <c r="K118" s="217">
        <f>ROUND(E118*J118,2)</f>
        <v>0</v>
      </c>
      <c r="L118" s="217">
        <v>21</v>
      </c>
      <c r="M118" s="217">
        <f>G118*(1+L118/100)</f>
        <v>0</v>
      </c>
      <c r="N118" s="217">
        <v>0</v>
      </c>
      <c r="O118" s="217">
        <f>ROUND(E118*N118,2)</f>
        <v>0</v>
      </c>
      <c r="P118" s="217">
        <v>0</v>
      </c>
      <c r="Q118" s="217">
        <f>ROUND(E118*P118,2)</f>
        <v>0</v>
      </c>
      <c r="R118" s="217" t="s">
        <v>1142</v>
      </c>
      <c r="S118" s="217" t="s">
        <v>214</v>
      </c>
      <c r="T118" s="217" t="s">
        <v>279</v>
      </c>
      <c r="U118" s="217">
        <v>0</v>
      </c>
      <c r="V118" s="217">
        <f>ROUND(E118*U118,2)</f>
        <v>0</v>
      </c>
      <c r="W118" s="21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 t="s">
        <v>679</v>
      </c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</row>
    <row r="119" spans="1:60" outlineLevel="1" x14ac:dyDescent="0.25">
      <c r="A119" s="214"/>
      <c r="B119" s="215"/>
      <c r="C119" s="266" t="s">
        <v>1193</v>
      </c>
      <c r="D119" s="259"/>
      <c r="E119" s="259"/>
      <c r="F119" s="259"/>
      <c r="G119" s="259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 t="s">
        <v>282</v>
      </c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</row>
    <row r="120" spans="1:60" outlineLevel="1" x14ac:dyDescent="0.25">
      <c r="A120" s="214"/>
      <c r="B120" s="215"/>
      <c r="C120" s="247"/>
      <c r="D120" s="241"/>
      <c r="E120" s="241"/>
      <c r="F120" s="241"/>
      <c r="G120" s="241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 t="s">
        <v>219</v>
      </c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</row>
    <row r="121" spans="1:60" x14ac:dyDescent="0.25">
      <c r="A121" s="225" t="s">
        <v>209</v>
      </c>
      <c r="B121" s="226" t="s">
        <v>127</v>
      </c>
      <c r="C121" s="244" t="s">
        <v>128</v>
      </c>
      <c r="D121" s="227"/>
      <c r="E121" s="228"/>
      <c r="F121" s="229"/>
      <c r="G121" s="229">
        <f>SUMIF(AG122:AG225,"&lt;&gt;NOR",G122:G225)</f>
        <v>0</v>
      </c>
      <c r="H121" s="229"/>
      <c r="I121" s="229">
        <f>SUM(I122:I225)</f>
        <v>0</v>
      </c>
      <c r="J121" s="229"/>
      <c r="K121" s="229">
        <f>SUM(K122:K225)</f>
        <v>0</v>
      </c>
      <c r="L121" s="229"/>
      <c r="M121" s="229">
        <f>SUM(M122:M225)</f>
        <v>0</v>
      </c>
      <c r="N121" s="229"/>
      <c r="O121" s="229">
        <f>SUM(O122:O225)</f>
        <v>0.31000000000000005</v>
      </c>
      <c r="P121" s="229"/>
      <c r="Q121" s="229">
        <f>SUM(Q122:Q225)</f>
        <v>0</v>
      </c>
      <c r="R121" s="229"/>
      <c r="S121" s="229"/>
      <c r="T121" s="230"/>
      <c r="U121" s="224"/>
      <c r="V121" s="224">
        <f>SUM(V122:V225)</f>
        <v>125.08</v>
      </c>
      <c r="W121" s="224"/>
      <c r="AG121" t="s">
        <v>210</v>
      </c>
    </row>
    <row r="122" spans="1:60" outlineLevel="1" x14ac:dyDescent="0.25">
      <c r="A122" s="231">
        <v>42</v>
      </c>
      <c r="B122" s="232" t="s">
        <v>1194</v>
      </c>
      <c r="C122" s="245" t="s">
        <v>1195</v>
      </c>
      <c r="D122" s="233" t="s">
        <v>462</v>
      </c>
      <c r="E122" s="234">
        <v>12</v>
      </c>
      <c r="F122" s="235"/>
      <c r="G122" s="236">
        <f>ROUND(E122*F122,2)</f>
        <v>0</v>
      </c>
      <c r="H122" s="235"/>
      <c r="I122" s="236">
        <f>ROUND(E122*H122,2)</f>
        <v>0</v>
      </c>
      <c r="J122" s="235"/>
      <c r="K122" s="236">
        <f>ROUND(E122*J122,2)</f>
        <v>0</v>
      </c>
      <c r="L122" s="236">
        <v>21</v>
      </c>
      <c r="M122" s="236">
        <f>G122*(1+L122/100)</f>
        <v>0</v>
      </c>
      <c r="N122" s="236">
        <v>1.5900000000000001E-2</v>
      </c>
      <c r="O122" s="236">
        <f>ROUND(E122*N122,2)</f>
        <v>0.19</v>
      </c>
      <c r="P122" s="236">
        <v>0</v>
      </c>
      <c r="Q122" s="236">
        <f>ROUND(E122*P122,2)</f>
        <v>0</v>
      </c>
      <c r="R122" s="236" t="s">
        <v>1142</v>
      </c>
      <c r="S122" s="236" t="s">
        <v>214</v>
      </c>
      <c r="T122" s="237" t="s">
        <v>215</v>
      </c>
      <c r="U122" s="217">
        <v>0.89700000000000002</v>
      </c>
      <c r="V122" s="217">
        <f>ROUND(E122*U122,2)</f>
        <v>10.76</v>
      </c>
      <c r="W122" s="21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 t="s">
        <v>780</v>
      </c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</row>
    <row r="123" spans="1:60" outlineLevel="1" x14ac:dyDescent="0.25">
      <c r="A123" s="214"/>
      <c r="B123" s="215"/>
      <c r="C123" s="246" t="s">
        <v>1196</v>
      </c>
      <c r="D123" s="239"/>
      <c r="E123" s="239"/>
      <c r="F123" s="239"/>
      <c r="G123" s="239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 t="s">
        <v>218</v>
      </c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</row>
    <row r="124" spans="1:60" outlineLevel="1" x14ac:dyDescent="0.25">
      <c r="A124" s="214"/>
      <c r="B124" s="215"/>
      <c r="C124" s="247"/>
      <c r="D124" s="241"/>
      <c r="E124" s="241"/>
      <c r="F124" s="241"/>
      <c r="G124" s="241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 t="s">
        <v>219</v>
      </c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</row>
    <row r="125" spans="1:60" ht="20.399999999999999" outlineLevel="1" x14ac:dyDescent="0.25">
      <c r="A125" s="231">
        <v>43</v>
      </c>
      <c r="B125" s="232" t="s">
        <v>1197</v>
      </c>
      <c r="C125" s="245" t="s">
        <v>1198</v>
      </c>
      <c r="D125" s="233" t="s">
        <v>462</v>
      </c>
      <c r="E125" s="234">
        <v>14</v>
      </c>
      <c r="F125" s="235"/>
      <c r="G125" s="236">
        <f>ROUND(E125*F125,2)</f>
        <v>0</v>
      </c>
      <c r="H125" s="235"/>
      <c r="I125" s="236">
        <f>ROUND(E125*H125,2)</f>
        <v>0</v>
      </c>
      <c r="J125" s="235"/>
      <c r="K125" s="236">
        <f>ROUND(E125*J125,2)</f>
        <v>0</v>
      </c>
      <c r="L125" s="236">
        <v>21</v>
      </c>
      <c r="M125" s="236">
        <f>G125*(1+L125/100)</f>
        <v>0</v>
      </c>
      <c r="N125" s="236">
        <v>8.0000000000000004E-4</v>
      </c>
      <c r="O125" s="236">
        <f>ROUND(E125*N125,2)</f>
        <v>0.01</v>
      </c>
      <c r="P125" s="236">
        <v>0</v>
      </c>
      <c r="Q125" s="236">
        <f>ROUND(E125*P125,2)</f>
        <v>0</v>
      </c>
      <c r="R125" s="236" t="s">
        <v>1142</v>
      </c>
      <c r="S125" s="236" t="s">
        <v>214</v>
      </c>
      <c r="T125" s="237" t="s">
        <v>215</v>
      </c>
      <c r="U125" s="217">
        <v>0.85600000000000009</v>
      </c>
      <c r="V125" s="217">
        <f>ROUND(E125*U125,2)</f>
        <v>11.98</v>
      </c>
      <c r="W125" s="21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 t="s">
        <v>780</v>
      </c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</row>
    <row r="126" spans="1:60" outlineLevel="1" x14ac:dyDescent="0.25">
      <c r="A126" s="214"/>
      <c r="B126" s="215"/>
      <c r="C126" s="246" t="s">
        <v>1199</v>
      </c>
      <c r="D126" s="239"/>
      <c r="E126" s="239"/>
      <c r="F126" s="239"/>
      <c r="G126" s="239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 t="s">
        <v>218</v>
      </c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</row>
    <row r="127" spans="1:60" outlineLevel="1" x14ac:dyDescent="0.25">
      <c r="A127" s="214"/>
      <c r="B127" s="215"/>
      <c r="C127" s="248" t="s">
        <v>1051</v>
      </c>
      <c r="D127" s="242"/>
      <c r="E127" s="242"/>
      <c r="F127" s="242"/>
      <c r="G127" s="242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 t="s">
        <v>218</v>
      </c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</row>
    <row r="128" spans="1:60" outlineLevel="1" x14ac:dyDescent="0.25">
      <c r="A128" s="214"/>
      <c r="B128" s="215"/>
      <c r="C128" s="247"/>
      <c r="D128" s="241"/>
      <c r="E128" s="241"/>
      <c r="F128" s="241"/>
      <c r="G128" s="241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 t="s">
        <v>219</v>
      </c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20.399999999999999" outlineLevel="1" x14ac:dyDescent="0.25">
      <c r="A129" s="231">
        <v>44</v>
      </c>
      <c r="B129" s="232" t="s">
        <v>1200</v>
      </c>
      <c r="C129" s="245" t="s">
        <v>1201</v>
      </c>
      <c r="D129" s="233" t="s">
        <v>462</v>
      </c>
      <c r="E129" s="234">
        <v>54</v>
      </c>
      <c r="F129" s="235"/>
      <c r="G129" s="236">
        <f>ROUND(E129*F129,2)</f>
        <v>0</v>
      </c>
      <c r="H129" s="235"/>
      <c r="I129" s="236">
        <f>ROUND(E129*H129,2)</f>
        <v>0</v>
      </c>
      <c r="J129" s="235"/>
      <c r="K129" s="236">
        <f>ROUND(E129*J129,2)</f>
        <v>0</v>
      </c>
      <c r="L129" s="236">
        <v>21</v>
      </c>
      <c r="M129" s="236">
        <f>G129*(1+L129/100)</f>
        <v>0</v>
      </c>
      <c r="N129" s="236">
        <v>4.3000000000000004E-4</v>
      </c>
      <c r="O129" s="236">
        <f>ROUND(E129*N129,2)</f>
        <v>0.02</v>
      </c>
      <c r="P129" s="236">
        <v>0</v>
      </c>
      <c r="Q129" s="236">
        <f>ROUND(E129*P129,2)</f>
        <v>0</v>
      </c>
      <c r="R129" s="236" t="s">
        <v>1142</v>
      </c>
      <c r="S129" s="236" t="s">
        <v>214</v>
      </c>
      <c r="T129" s="237" t="s">
        <v>215</v>
      </c>
      <c r="U129" s="217">
        <v>0.27890000000000004</v>
      </c>
      <c r="V129" s="217">
        <f>ROUND(E129*U129,2)</f>
        <v>15.06</v>
      </c>
      <c r="W129" s="21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 t="s">
        <v>780</v>
      </c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</row>
    <row r="130" spans="1:60" outlineLevel="1" x14ac:dyDescent="0.25">
      <c r="A130" s="214"/>
      <c r="B130" s="215"/>
      <c r="C130" s="260" t="s">
        <v>1202</v>
      </c>
      <c r="D130" s="257"/>
      <c r="E130" s="257"/>
      <c r="F130" s="257"/>
      <c r="G130" s="25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 t="s">
        <v>282</v>
      </c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</row>
    <row r="131" spans="1:60" outlineLevel="1" x14ac:dyDescent="0.25">
      <c r="A131" s="214"/>
      <c r="B131" s="215"/>
      <c r="C131" s="248" t="s">
        <v>1051</v>
      </c>
      <c r="D131" s="242"/>
      <c r="E131" s="242"/>
      <c r="F131" s="242"/>
      <c r="G131" s="242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 t="s">
        <v>218</v>
      </c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</row>
    <row r="132" spans="1:60" outlineLevel="1" x14ac:dyDescent="0.25">
      <c r="A132" s="214"/>
      <c r="B132" s="215"/>
      <c r="C132" s="247"/>
      <c r="D132" s="241"/>
      <c r="E132" s="241"/>
      <c r="F132" s="241"/>
      <c r="G132" s="241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 t="s">
        <v>219</v>
      </c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</row>
    <row r="133" spans="1:60" ht="20.399999999999999" outlineLevel="1" x14ac:dyDescent="0.25">
      <c r="A133" s="231">
        <v>45</v>
      </c>
      <c r="B133" s="232" t="s">
        <v>1203</v>
      </c>
      <c r="C133" s="245" t="s">
        <v>1204</v>
      </c>
      <c r="D133" s="233" t="s">
        <v>462</v>
      </c>
      <c r="E133" s="234">
        <v>36</v>
      </c>
      <c r="F133" s="235"/>
      <c r="G133" s="236">
        <f>ROUND(E133*F133,2)</f>
        <v>0</v>
      </c>
      <c r="H133" s="235"/>
      <c r="I133" s="236">
        <f>ROUND(E133*H133,2)</f>
        <v>0</v>
      </c>
      <c r="J133" s="235"/>
      <c r="K133" s="236">
        <f>ROUND(E133*J133,2)</f>
        <v>0</v>
      </c>
      <c r="L133" s="236">
        <v>21</v>
      </c>
      <c r="M133" s="236">
        <f>G133*(1+L133/100)</f>
        <v>0</v>
      </c>
      <c r="N133" s="236">
        <v>5.3000000000000009E-4</v>
      </c>
      <c r="O133" s="236">
        <f>ROUND(E133*N133,2)</f>
        <v>0.02</v>
      </c>
      <c r="P133" s="236">
        <v>0</v>
      </c>
      <c r="Q133" s="236">
        <f>ROUND(E133*P133,2)</f>
        <v>0</v>
      </c>
      <c r="R133" s="236" t="s">
        <v>1142</v>
      </c>
      <c r="S133" s="236" t="s">
        <v>214</v>
      </c>
      <c r="T133" s="237" t="s">
        <v>215</v>
      </c>
      <c r="U133" s="217">
        <v>0.29730000000000001</v>
      </c>
      <c r="V133" s="217">
        <f>ROUND(E133*U133,2)</f>
        <v>10.7</v>
      </c>
      <c r="W133" s="21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 t="s">
        <v>780</v>
      </c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</row>
    <row r="134" spans="1:60" outlineLevel="1" x14ac:dyDescent="0.25">
      <c r="A134" s="214"/>
      <c r="B134" s="215"/>
      <c r="C134" s="260" t="s">
        <v>1202</v>
      </c>
      <c r="D134" s="257"/>
      <c r="E134" s="257"/>
      <c r="F134" s="257"/>
      <c r="G134" s="25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 t="s">
        <v>282</v>
      </c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</row>
    <row r="135" spans="1:60" outlineLevel="1" x14ac:dyDescent="0.25">
      <c r="A135" s="214"/>
      <c r="B135" s="215"/>
      <c r="C135" s="248" t="s">
        <v>1196</v>
      </c>
      <c r="D135" s="242"/>
      <c r="E135" s="242"/>
      <c r="F135" s="242"/>
      <c r="G135" s="242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 t="s">
        <v>218</v>
      </c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</row>
    <row r="136" spans="1:60" outlineLevel="1" x14ac:dyDescent="0.25">
      <c r="A136" s="214"/>
      <c r="B136" s="215"/>
      <c r="C136" s="248" t="s">
        <v>1051</v>
      </c>
      <c r="D136" s="242"/>
      <c r="E136" s="242"/>
      <c r="F136" s="242"/>
      <c r="G136" s="242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 t="s">
        <v>218</v>
      </c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</row>
    <row r="137" spans="1:60" outlineLevel="1" x14ac:dyDescent="0.25">
      <c r="A137" s="214"/>
      <c r="B137" s="215"/>
      <c r="C137" s="247"/>
      <c r="D137" s="241"/>
      <c r="E137" s="241"/>
      <c r="F137" s="241"/>
      <c r="G137" s="241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 t="s">
        <v>219</v>
      </c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</row>
    <row r="138" spans="1:60" ht="20.399999999999999" outlineLevel="1" x14ac:dyDescent="0.25">
      <c r="A138" s="231">
        <v>46</v>
      </c>
      <c r="B138" s="232" t="s">
        <v>1205</v>
      </c>
      <c r="C138" s="245" t="s">
        <v>1206</v>
      </c>
      <c r="D138" s="233" t="s">
        <v>462</v>
      </c>
      <c r="E138" s="234">
        <v>18</v>
      </c>
      <c r="F138" s="235"/>
      <c r="G138" s="236">
        <f>ROUND(E138*F138,2)</f>
        <v>0</v>
      </c>
      <c r="H138" s="235"/>
      <c r="I138" s="236">
        <f>ROUND(E138*H138,2)</f>
        <v>0</v>
      </c>
      <c r="J138" s="235"/>
      <c r="K138" s="236">
        <f>ROUND(E138*J138,2)</f>
        <v>0</v>
      </c>
      <c r="L138" s="236">
        <v>21</v>
      </c>
      <c r="M138" s="236">
        <f>G138*(1+L138/100)</f>
        <v>0</v>
      </c>
      <c r="N138" s="236">
        <v>7.3000000000000007E-4</v>
      </c>
      <c r="O138" s="236">
        <f>ROUND(E138*N138,2)</f>
        <v>0.01</v>
      </c>
      <c r="P138" s="236">
        <v>0</v>
      </c>
      <c r="Q138" s="236">
        <f>ROUND(E138*P138,2)</f>
        <v>0</v>
      </c>
      <c r="R138" s="236" t="s">
        <v>1142</v>
      </c>
      <c r="S138" s="236" t="s">
        <v>214</v>
      </c>
      <c r="T138" s="237" t="s">
        <v>215</v>
      </c>
      <c r="U138" s="217">
        <v>0.33280000000000004</v>
      </c>
      <c r="V138" s="217">
        <f>ROUND(E138*U138,2)</f>
        <v>5.99</v>
      </c>
      <c r="W138" s="21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 t="s">
        <v>780</v>
      </c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</row>
    <row r="139" spans="1:60" outlineLevel="1" x14ac:dyDescent="0.25">
      <c r="A139" s="214"/>
      <c r="B139" s="215"/>
      <c r="C139" s="260" t="s">
        <v>1202</v>
      </c>
      <c r="D139" s="257"/>
      <c r="E139" s="257"/>
      <c r="F139" s="257"/>
      <c r="G139" s="25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 t="s">
        <v>282</v>
      </c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</row>
    <row r="140" spans="1:60" outlineLevel="1" x14ac:dyDescent="0.25">
      <c r="A140" s="214"/>
      <c r="B140" s="215"/>
      <c r="C140" s="248" t="s">
        <v>1196</v>
      </c>
      <c r="D140" s="242"/>
      <c r="E140" s="242"/>
      <c r="F140" s="242"/>
      <c r="G140" s="242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 t="s">
        <v>218</v>
      </c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</row>
    <row r="141" spans="1:60" outlineLevel="1" x14ac:dyDescent="0.25">
      <c r="A141" s="214"/>
      <c r="B141" s="215"/>
      <c r="C141" s="248" t="s">
        <v>1051</v>
      </c>
      <c r="D141" s="242"/>
      <c r="E141" s="242"/>
      <c r="F141" s="242"/>
      <c r="G141" s="242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 t="s">
        <v>218</v>
      </c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</row>
    <row r="142" spans="1:60" outlineLevel="1" x14ac:dyDescent="0.25">
      <c r="A142" s="214"/>
      <c r="B142" s="215"/>
      <c r="C142" s="247"/>
      <c r="D142" s="241"/>
      <c r="E142" s="241"/>
      <c r="F142" s="241"/>
      <c r="G142" s="241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 t="s">
        <v>219</v>
      </c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</row>
    <row r="143" spans="1:60" ht="20.399999999999999" outlineLevel="1" x14ac:dyDescent="0.25">
      <c r="A143" s="231">
        <v>47</v>
      </c>
      <c r="B143" s="232" t="s">
        <v>1207</v>
      </c>
      <c r="C143" s="245" t="s">
        <v>1208</v>
      </c>
      <c r="D143" s="233" t="s">
        <v>462</v>
      </c>
      <c r="E143" s="234">
        <v>24</v>
      </c>
      <c r="F143" s="235"/>
      <c r="G143" s="236">
        <f>ROUND(E143*F143,2)</f>
        <v>0</v>
      </c>
      <c r="H143" s="235"/>
      <c r="I143" s="236">
        <f>ROUND(E143*H143,2)</f>
        <v>0</v>
      </c>
      <c r="J143" s="235"/>
      <c r="K143" s="236">
        <f>ROUND(E143*J143,2)</f>
        <v>0</v>
      </c>
      <c r="L143" s="236">
        <v>21</v>
      </c>
      <c r="M143" s="236">
        <f>G143*(1+L143/100)</f>
        <v>0</v>
      </c>
      <c r="N143" s="236">
        <v>1.0200000000000001E-3</v>
      </c>
      <c r="O143" s="236">
        <f>ROUND(E143*N143,2)</f>
        <v>0.02</v>
      </c>
      <c r="P143" s="236">
        <v>0</v>
      </c>
      <c r="Q143" s="236">
        <f>ROUND(E143*P143,2)</f>
        <v>0</v>
      </c>
      <c r="R143" s="236" t="s">
        <v>1142</v>
      </c>
      <c r="S143" s="236" t="s">
        <v>214</v>
      </c>
      <c r="T143" s="237" t="s">
        <v>215</v>
      </c>
      <c r="U143" s="217">
        <v>0.38470000000000004</v>
      </c>
      <c r="V143" s="217">
        <f>ROUND(E143*U143,2)</f>
        <v>9.23</v>
      </c>
      <c r="W143" s="21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 t="s">
        <v>780</v>
      </c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</row>
    <row r="144" spans="1:60" outlineLevel="1" x14ac:dyDescent="0.25">
      <c r="A144" s="214"/>
      <c r="B144" s="215"/>
      <c r="C144" s="260" t="s">
        <v>1202</v>
      </c>
      <c r="D144" s="257"/>
      <c r="E144" s="257"/>
      <c r="F144" s="257"/>
      <c r="G144" s="25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 t="s">
        <v>282</v>
      </c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7"/>
      <c r="BF144" s="207"/>
      <c r="BG144" s="207"/>
      <c r="BH144" s="207"/>
    </row>
    <row r="145" spans="1:60" outlineLevel="1" x14ac:dyDescent="0.25">
      <c r="A145" s="214"/>
      <c r="B145" s="215"/>
      <c r="C145" s="248" t="s">
        <v>1196</v>
      </c>
      <c r="D145" s="242"/>
      <c r="E145" s="242"/>
      <c r="F145" s="242"/>
      <c r="G145" s="242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 t="s">
        <v>218</v>
      </c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  <c r="BF145" s="207"/>
      <c r="BG145" s="207"/>
      <c r="BH145" s="207"/>
    </row>
    <row r="146" spans="1:60" outlineLevel="1" x14ac:dyDescent="0.25">
      <c r="A146" s="214"/>
      <c r="B146" s="215"/>
      <c r="C146" s="248" t="s">
        <v>1051</v>
      </c>
      <c r="D146" s="242"/>
      <c r="E146" s="242"/>
      <c r="F146" s="242"/>
      <c r="G146" s="242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 t="s">
        <v>218</v>
      </c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07"/>
      <c r="BH146" s="207"/>
    </row>
    <row r="147" spans="1:60" outlineLevel="1" x14ac:dyDescent="0.25">
      <c r="A147" s="214"/>
      <c r="B147" s="215"/>
      <c r="C147" s="247"/>
      <c r="D147" s="241"/>
      <c r="E147" s="241"/>
      <c r="F147" s="241"/>
      <c r="G147" s="241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 t="s">
        <v>219</v>
      </c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07"/>
      <c r="BH147" s="207"/>
    </row>
    <row r="148" spans="1:60" outlineLevel="1" x14ac:dyDescent="0.25">
      <c r="A148" s="231">
        <v>48</v>
      </c>
      <c r="B148" s="232" t="s">
        <v>1209</v>
      </c>
      <c r="C148" s="245" t="s">
        <v>1210</v>
      </c>
      <c r="D148" s="233" t="s">
        <v>462</v>
      </c>
      <c r="E148" s="234">
        <v>10</v>
      </c>
      <c r="F148" s="235"/>
      <c r="G148" s="236">
        <f>ROUND(E148*F148,2)</f>
        <v>0</v>
      </c>
      <c r="H148" s="235"/>
      <c r="I148" s="236">
        <f>ROUND(E148*H148,2)</f>
        <v>0</v>
      </c>
      <c r="J148" s="235"/>
      <c r="K148" s="236">
        <f>ROUND(E148*J148,2)</f>
        <v>0</v>
      </c>
      <c r="L148" s="236">
        <v>21</v>
      </c>
      <c r="M148" s="236">
        <f>G148*(1+L148/100)</f>
        <v>0</v>
      </c>
      <c r="N148" s="236">
        <v>6.0000000000000006E-4</v>
      </c>
      <c r="O148" s="236">
        <f>ROUND(E148*N148,2)</f>
        <v>0.01</v>
      </c>
      <c r="P148" s="236">
        <v>0</v>
      </c>
      <c r="Q148" s="236">
        <f>ROUND(E148*P148,2)</f>
        <v>0</v>
      </c>
      <c r="R148" s="236" t="s">
        <v>1142</v>
      </c>
      <c r="S148" s="236" t="s">
        <v>214</v>
      </c>
      <c r="T148" s="237" t="s">
        <v>215</v>
      </c>
      <c r="U148" s="217">
        <v>0.16500000000000001</v>
      </c>
      <c r="V148" s="217">
        <f>ROUND(E148*U148,2)</f>
        <v>1.65</v>
      </c>
      <c r="W148" s="21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 t="s">
        <v>780</v>
      </c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  <c r="BF148" s="207"/>
      <c r="BG148" s="207"/>
      <c r="BH148" s="207"/>
    </row>
    <row r="149" spans="1:60" outlineLevel="1" x14ac:dyDescent="0.25">
      <c r="A149" s="214"/>
      <c r="B149" s="215"/>
      <c r="C149" s="264"/>
      <c r="D149" s="258"/>
      <c r="E149" s="258"/>
      <c r="F149" s="258"/>
      <c r="G149" s="258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 t="s">
        <v>219</v>
      </c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  <c r="BF149" s="207"/>
      <c r="BG149" s="207"/>
      <c r="BH149" s="207"/>
    </row>
    <row r="150" spans="1:60" ht="20.399999999999999" outlineLevel="1" x14ac:dyDescent="0.25">
      <c r="A150" s="231">
        <v>49</v>
      </c>
      <c r="B150" s="232" t="s">
        <v>1211</v>
      </c>
      <c r="C150" s="245" t="s">
        <v>1212</v>
      </c>
      <c r="D150" s="233" t="s">
        <v>462</v>
      </c>
      <c r="E150" s="234">
        <v>32</v>
      </c>
      <c r="F150" s="235"/>
      <c r="G150" s="236">
        <f>ROUND(E150*F150,2)</f>
        <v>0</v>
      </c>
      <c r="H150" s="235"/>
      <c r="I150" s="236">
        <f>ROUND(E150*H150,2)</f>
        <v>0</v>
      </c>
      <c r="J150" s="235"/>
      <c r="K150" s="236">
        <f>ROUND(E150*J150,2)</f>
        <v>0</v>
      </c>
      <c r="L150" s="236">
        <v>21</v>
      </c>
      <c r="M150" s="236">
        <f>G150*(1+L150/100)</f>
        <v>0</v>
      </c>
      <c r="N150" s="236">
        <v>4.0000000000000003E-5</v>
      </c>
      <c r="O150" s="236">
        <f>ROUND(E150*N150,2)</f>
        <v>0</v>
      </c>
      <c r="P150" s="236">
        <v>0</v>
      </c>
      <c r="Q150" s="236">
        <f>ROUND(E150*P150,2)</f>
        <v>0</v>
      </c>
      <c r="R150" s="236" t="s">
        <v>1142</v>
      </c>
      <c r="S150" s="236" t="s">
        <v>214</v>
      </c>
      <c r="T150" s="237" t="s">
        <v>215</v>
      </c>
      <c r="U150" s="217">
        <v>0.129</v>
      </c>
      <c r="V150" s="217">
        <f>ROUND(E150*U150,2)</f>
        <v>4.13</v>
      </c>
      <c r="W150" s="21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 t="s">
        <v>780</v>
      </c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07"/>
      <c r="BH150" s="207"/>
    </row>
    <row r="151" spans="1:60" outlineLevel="1" x14ac:dyDescent="0.25">
      <c r="A151" s="214"/>
      <c r="B151" s="215"/>
      <c r="C151" s="246" t="s">
        <v>1213</v>
      </c>
      <c r="D151" s="239"/>
      <c r="E151" s="239"/>
      <c r="F151" s="239"/>
      <c r="G151" s="239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 t="s">
        <v>218</v>
      </c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</row>
    <row r="152" spans="1:60" outlineLevel="1" x14ac:dyDescent="0.25">
      <c r="A152" s="214"/>
      <c r="B152" s="215"/>
      <c r="C152" s="247"/>
      <c r="D152" s="241"/>
      <c r="E152" s="241"/>
      <c r="F152" s="241"/>
      <c r="G152" s="241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 t="s">
        <v>219</v>
      </c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  <c r="BF152" s="207"/>
      <c r="BG152" s="207"/>
      <c r="BH152" s="207"/>
    </row>
    <row r="153" spans="1:60" ht="20.399999999999999" outlineLevel="1" x14ac:dyDescent="0.25">
      <c r="A153" s="231">
        <v>50</v>
      </c>
      <c r="B153" s="232" t="s">
        <v>1214</v>
      </c>
      <c r="C153" s="245" t="s">
        <v>1215</v>
      </c>
      <c r="D153" s="233" t="s">
        <v>462</v>
      </c>
      <c r="E153" s="234">
        <v>20</v>
      </c>
      <c r="F153" s="235"/>
      <c r="G153" s="236">
        <f>ROUND(E153*F153,2)</f>
        <v>0</v>
      </c>
      <c r="H153" s="235"/>
      <c r="I153" s="236">
        <f>ROUND(E153*H153,2)</f>
        <v>0</v>
      </c>
      <c r="J153" s="235"/>
      <c r="K153" s="236">
        <f>ROUND(E153*J153,2)</f>
        <v>0</v>
      </c>
      <c r="L153" s="236">
        <v>21</v>
      </c>
      <c r="M153" s="236">
        <f>G153*(1+L153/100)</f>
        <v>0</v>
      </c>
      <c r="N153" s="236">
        <v>6.0000000000000002E-5</v>
      </c>
      <c r="O153" s="236">
        <f>ROUND(E153*N153,2)</f>
        <v>0</v>
      </c>
      <c r="P153" s="236">
        <v>0</v>
      </c>
      <c r="Q153" s="236">
        <f>ROUND(E153*P153,2)</f>
        <v>0</v>
      </c>
      <c r="R153" s="236" t="s">
        <v>1142</v>
      </c>
      <c r="S153" s="236" t="s">
        <v>214</v>
      </c>
      <c r="T153" s="237" t="s">
        <v>215</v>
      </c>
      <c r="U153" s="217">
        <v>0.129</v>
      </c>
      <c r="V153" s="217">
        <f>ROUND(E153*U153,2)</f>
        <v>2.58</v>
      </c>
      <c r="W153" s="21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 t="s">
        <v>780</v>
      </c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</row>
    <row r="154" spans="1:60" outlineLevel="1" x14ac:dyDescent="0.25">
      <c r="A154" s="214"/>
      <c r="B154" s="215"/>
      <c r="C154" s="246" t="s">
        <v>1213</v>
      </c>
      <c r="D154" s="239"/>
      <c r="E154" s="239"/>
      <c r="F154" s="239"/>
      <c r="G154" s="239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 t="s">
        <v>218</v>
      </c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207"/>
      <c r="BH154" s="207"/>
    </row>
    <row r="155" spans="1:60" outlineLevel="1" x14ac:dyDescent="0.25">
      <c r="A155" s="214"/>
      <c r="B155" s="215"/>
      <c r="C155" s="247"/>
      <c r="D155" s="241"/>
      <c r="E155" s="241"/>
      <c r="F155" s="241"/>
      <c r="G155" s="241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 t="s">
        <v>219</v>
      </c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207"/>
      <c r="BH155" s="207"/>
    </row>
    <row r="156" spans="1:60" ht="20.399999999999999" outlineLevel="1" x14ac:dyDescent="0.25">
      <c r="A156" s="231">
        <v>51</v>
      </c>
      <c r="B156" s="232" t="s">
        <v>1216</v>
      </c>
      <c r="C156" s="245" t="s">
        <v>1217</v>
      </c>
      <c r="D156" s="233" t="s">
        <v>462</v>
      </c>
      <c r="E156" s="234">
        <v>10</v>
      </c>
      <c r="F156" s="235"/>
      <c r="G156" s="236">
        <f>ROUND(E156*F156,2)</f>
        <v>0</v>
      </c>
      <c r="H156" s="235"/>
      <c r="I156" s="236">
        <f>ROUND(E156*H156,2)</f>
        <v>0</v>
      </c>
      <c r="J156" s="235"/>
      <c r="K156" s="236">
        <f>ROUND(E156*J156,2)</f>
        <v>0</v>
      </c>
      <c r="L156" s="236">
        <v>21</v>
      </c>
      <c r="M156" s="236">
        <f>G156*(1+L156/100)</f>
        <v>0</v>
      </c>
      <c r="N156" s="236">
        <v>6.0000000000000002E-5</v>
      </c>
      <c r="O156" s="236">
        <f>ROUND(E156*N156,2)</f>
        <v>0</v>
      </c>
      <c r="P156" s="236">
        <v>0</v>
      </c>
      <c r="Q156" s="236">
        <f>ROUND(E156*P156,2)</f>
        <v>0</v>
      </c>
      <c r="R156" s="236" t="s">
        <v>1142</v>
      </c>
      <c r="S156" s="236" t="s">
        <v>214</v>
      </c>
      <c r="T156" s="237" t="s">
        <v>215</v>
      </c>
      <c r="U156" s="217">
        <v>0.14200000000000002</v>
      </c>
      <c r="V156" s="217">
        <f>ROUND(E156*U156,2)</f>
        <v>1.42</v>
      </c>
      <c r="W156" s="21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 t="s">
        <v>780</v>
      </c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  <c r="BF156" s="207"/>
      <c r="BG156" s="207"/>
      <c r="BH156" s="207"/>
    </row>
    <row r="157" spans="1:60" outlineLevel="1" x14ac:dyDescent="0.25">
      <c r="A157" s="214"/>
      <c r="B157" s="215"/>
      <c r="C157" s="246" t="s">
        <v>1213</v>
      </c>
      <c r="D157" s="239"/>
      <c r="E157" s="239"/>
      <c r="F157" s="239"/>
      <c r="G157" s="239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 t="s">
        <v>218</v>
      </c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07"/>
      <c r="BH157" s="207"/>
    </row>
    <row r="158" spans="1:60" outlineLevel="1" x14ac:dyDescent="0.25">
      <c r="A158" s="214"/>
      <c r="B158" s="215"/>
      <c r="C158" s="247"/>
      <c r="D158" s="241"/>
      <c r="E158" s="241"/>
      <c r="F158" s="241"/>
      <c r="G158" s="241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 t="s">
        <v>219</v>
      </c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07"/>
      <c r="BH158" s="207"/>
    </row>
    <row r="159" spans="1:60" ht="20.399999999999999" outlineLevel="1" x14ac:dyDescent="0.25">
      <c r="A159" s="231">
        <v>52</v>
      </c>
      <c r="B159" s="232" t="s">
        <v>1218</v>
      </c>
      <c r="C159" s="245" t="s">
        <v>1219</v>
      </c>
      <c r="D159" s="233" t="s">
        <v>462</v>
      </c>
      <c r="E159" s="234">
        <v>20</v>
      </c>
      <c r="F159" s="235"/>
      <c r="G159" s="236">
        <f>ROUND(E159*F159,2)</f>
        <v>0</v>
      </c>
      <c r="H159" s="235"/>
      <c r="I159" s="236">
        <f>ROUND(E159*H159,2)</f>
        <v>0</v>
      </c>
      <c r="J159" s="235"/>
      <c r="K159" s="236">
        <f>ROUND(E159*J159,2)</f>
        <v>0</v>
      </c>
      <c r="L159" s="236">
        <v>21</v>
      </c>
      <c r="M159" s="236">
        <f>G159*(1+L159/100)</f>
        <v>0</v>
      </c>
      <c r="N159" s="236">
        <v>1.1E-4</v>
      </c>
      <c r="O159" s="236">
        <f>ROUND(E159*N159,2)</f>
        <v>0</v>
      </c>
      <c r="P159" s="236">
        <v>0</v>
      </c>
      <c r="Q159" s="236">
        <f>ROUND(E159*P159,2)</f>
        <v>0</v>
      </c>
      <c r="R159" s="236" t="s">
        <v>1142</v>
      </c>
      <c r="S159" s="236" t="s">
        <v>214</v>
      </c>
      <c r="T159" s="237" t="s">
        <v>215</v>
      </c>
      <c r="U159" s="217">
        <v>0.157</v>
      </c>
      <c r="V159" s="217">
        <f>ROUND(E159*U159,2)</f>
        <v>3.14</v>
      </c>
      <c r="W159" s="21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 t="s">
        <v>780</v>
      </c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  <c r="BF159" s="207"/>
      <c r="BG159" s="207"/>
      <c r="BH159" s="207"/>
    </row>
    <row r="160" spans="1:60" outlineLevel="1" x14ac:dyDescent="0.25">
      <c r="A160" s="214"/>
      <c r="B160" s="215"/>
      <c r="C160" s="246" t="s">
        <v>1213</v>
      </c>
      <c r="D160" s="239"/>
      <c r="E160" s="239"/>
      <c r="F160" s="239"/>
      <c r="G160" s="239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 t="s">
        <v>218</v>
      </c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</row>
    <row r="161" spans="1:60" outlineLevel="1" x14ac:dyDescent="0.25">
      <c r="A161" s="214"/>
      <c r="B161" s="215"/>
      <c r="C161" s="247"/>
      <c r="D161" s="241"/>
      <c r="E161" s="241"/>
      <c r="F161" s="241"/>
      <c r="G161" s="241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 t="s">
        <v>219</v>
      </c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</row>
    <row r="162" spans="1:60" ht="20.399999999999999" outlineLevel="1" x14ac:dyDescent="0.25">
      <c r="A162" s="231">
        <v>53</v>
      </c>
      <c r="B162" s="232" t="s">
        <v>1220</v>
      </c>
      <c r="C162" s="245" t="s">
        <v>1221</v>
      </c>
      <c r="D162" s="233" t="s">
        <v>462</v>
      </c>
      <c r="E162" s="234">
        <v>22</v>
      </c>
      <c r="F162" s="235"/>
      <c r="G162" s="236">
        <f>ROUND(E162*F162,2)</f>
        <v>0</v>
      </c>
      <c r="H162" s="235"/>
      <c r="I162" s="236">
        <f>ROUND(E162*H162,2)</f>
        <v>0</v>
      </c>
      <c r="J162" s="235"/>
      <c r="K162" s="236">
        <f>ROUND(E162*J162,2)</f>
        <v>0</v>
      </c>
      <c r="L162" s="236">
        <v>21</v>
      </c>
      <c r="M162" s="236">
        <f>G162*(1+L162/100)</f>
        <v>0</v>
      </c>
      <c r="N162" s="236">
        <v>6.0000000000000002E-5</v>
      </c>
      <c r="O162" s="236">
        <f>ROUND(E162*N162,2)</f>
        <v>0</v>
      </c>
      <c r="P162" s="236">
        <v>0</v>
      </c>
      <c r="Q162" s="236">
        <f>ROUND(E162*P162,2)</f>
        <v>0</v>
      </c>
      <c r="R162" s="236" t="s">
        <v>1142</v>
      </c>
      <c r="S162" s="236" t="s">
        <v>214</v>
      </c>
      <c r="T162" s="237" t="s">
        <v>215</v>
      </c>
      <c r="U162" s="217">
        <v>0.129</v>
      </c>
      <c r="V162" s="217">
        <f>ROUND(E162*U162,2)</f>
        <v>2.84</v>
      </c>
      <c r="W162" s="21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 t="s">
        <v>780</v>
      </c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</row>
    <row r="163" spans="1:60" outlineLevel="1" x14ac:dyDescent="0.25">
      <c r="A163" s="214"/>
      <c r="B163" s="215"/>
      <c r="C163" s="246" t="s">
        <v>1213</v>
      </c>
      <c r="D163" s="239"/>
      <c r="E163" s="239"/>
      <c r="F163" s="239"/>
      <c r="G163" s="239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 t="s">
        <v>218</v>
      </c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</row>
    <row r="164" spans="1:60" outlineLevel="1" x14ac:dyDescent="0.25">
      <c r="A164" s="214"/>
      <c r="B164" s="215"/>
      <c r="C164" s="247"/>
      <c r="D164" s="241"/>
      <c r="E164" s="241"/>
      <c r="F164" s="241"/>
      <c r="G164" s="241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 t="s">
        <v>219</v>
      </c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</row>
    <row r="165" spans="1:60" ht="20.399999999999999" outlineLevel="1" x14ac:dyDescent="0.25">
      <c r="A165" s="231">
        <v>54</v>
      </c>
      <c r="B165" s="232" t="s">
        <v>1222</v>
      </c>
      <c r="C165" s="245" t="s">
        <v>1223</v>
      </c>
      <c r="D165" s="233" t="s">
        <v>462</v>
      </c>
      <c r="E165" s="234">
        <v>16</v>
      </c>
      <c r="F165" s="235"/>
      <c r="G165" s="236">
        <f>ROUND(E165*F165,2)</f>
        <v>0</v>
      </c>
      <c r="H165" s="235"/>
      <c r="I165" s="236">
        <f>ROUND(E165*H165,2)</f>
        <v>0</v>
      </c>
      <c r="J165" s="235"/>
      <c r="K165" s="236">
        <f>ROUND(E165*J165,2)</f>
        <v>0</v>
      </c>
      <c r="L165" s="236">
        <v>21</v>
      </c>
      <c r="M165" s="236">
        <f>G165*(1+L165/100)</f>
        <v>0</v>
      </c>
      <c r="N165" s="236">
        <v>7.0000000000000007E-5</v>
      </c>
      <c r="O165" s="236">
        <f>ROUND(E165*N165,2)</f>
        <v>0</v>
      </c>
      <c r="P165" s="236">
        <v>0</v>
      </c>
      <c r="Q165" s="236">
        <f>ROUND(E165*P165,2)</f>
        <v>0</v>
      </c>
      <c r="R165" s="236" t="s">
        <v>1142</v>
      </c>
      <c r="S165" s="236" t="s">
        <v>214</v>
      </c>
      <c r="T165" s="237" t="s">
        <v>215</v>
      </c>
      <c r="U165" s="217">
        <v>0.129</v>
      </c>
      <c r="V165" s="217">
        <f>ROUND(E165*U165,2)</f>
        <v>2.06</v>
      </c>
      <c r="W165" s="21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 t="s">
        <v>780</v>
      </c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207"/>
      <c r="BF165" s="207"/>
      <c r="BG165" s="207"/>
      <c r="BH165" s="207"/>
    </row>
    <row r="166" spans="1:60" outlineLevel="1" x14ac:dyDescent="0.25">
      <c r="A166" s="214"/>
      <c r="B166" s="215"/>
      <c r="C166" s="246" t="s">
        <v>1213</v>
      </c>
      <c r="D166" s="239"/>
      <c r="E166" s="239"/>
      <c r="F166" s="239"/>
      <c r="G166" s="239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 t="s">
        <v>218</v>
      </c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207"/>
      <c r="BE166" s="207"/>
      <c r="BF166" s="207"/>
      <c r="BG166" s="207"/>
      <c r="BH166" s="207"/>
    </row>
    <row r="167" spans="1:60" outlineLevel="1" x14ac:dyDescent="0.25">
      <c r="A167" s="214"/>
      <c r="B167" s="215"/>
      <c r="C167" s="247"/>
      <c r="D167" s="241"/>
      <c r="E167" s="241"/>
      <c r="F167" s="241"/>
      <c r="G167" s="241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 t="s">
        <v>219</v>
      </c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  <c r="BF167" s="207"/>
      <c r="BG167" s="207"/>
      <c r="BH167" s="207"/>
    </row>
    <row r="168" spans="1:60" ht="20.399999999999999" outlineLevel="1" x14ac:dyDescent="0.25">
      <c r="A168" s="231">
        <v>55</v>
      </c>
      <c r="B168" s="232" t="s">
        <v>1224</v>
      </c>
      <c r="C168" s="245" t="s">
        <v>1225</v>
      </c>
      <c r="D168" s="233" t="s">
        <v>462</v>
      </c>
      <c r="E168" s="234">
        <v>8</v>
      </c>
      <c r="F168" s="235"/>
      <c r="G168" s="236">
        <f>ROUND(E168*F168,2)</f>
        <v>0</v>
      </c>
      <c r="H168" s="235"/>
      <c r="I168" s="236">
        <f>ROUND(E168*H168,2)</f>
        <v>0</v>
      </c>
      <c r="J168" s="235"/>
      <c r="K168" s="236">
        <f>ROUND(E168*J168,2)</f>
        <v>0</v>
      </c>
      <c r="L168" s="236">
        <v>21</v>
      </c>
      <c r="M168" s="236">
        <f>G168*(1+L168/100)</f>
        <v>0</v>
      </c>
      <c r="N168" s="236">
        <v>8.0000000000000007E-5</v>
      </c>
      <c r="O168" s="236">
        <f>ROUND(E168*N168,2)</f>
        <v>0</v>
      </c>
      <c r="P168" s="236">
        <v>0</v>
      </c>
      <c r="Q168" s="236">
        <f>ROUND(E168*P168,2)</f>
        <v>0</v>
      </c>
      <c r="R168" s="236" t="s">
        <v>1142</v>
      </c>
      <c r="S168" s="236" t="s">
        <v>214</v>
      </c>
      <c r="T168" s="237" t="s">
        <v>215</v>
      </c>
      <c r="U168" s="217">
        <v>0.14200000000000002</v>
      </c>
      <c r="V168" s="217">
        <f>ROUND(E168*U168,2)</f>
        <v>1.1399999999999999</v>
      </c>
      <c r="W168" s="21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 t="s">
        <v>780</v>
      </c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  <c r="BF168" s="207"/>
      <c r="BG168" s="207"/>
      <c r="BH168" s="207"/>
    </row>
    <row r="169" spans="1:60" outlineLevel="1" x14ac:dyDescent="0.25">
      <c r="A169" s="214"/>
      <c r="B169" s="215"/>
      <c r="C169" s="246" t="s">
        <v>1213</v>
      </c>
      <c r="D169" s="239"/>
      <c r="E169" s="239"/>
      <c r="F169" s="239"/>
      <c r="G169" s="239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 t="s">
        <v>218</v>
      </c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07"/>
      <c r="BH169" s="207"/>
    </row>
    <row r="170" spans="1:60" outlineLevel="1" x14ac:dyDescent="0.25">
      <c r="A170" s="214"/>
      <c r="B170" s="215"/>
      <c r="C170" s="247"/>
      <c r="D170" s="241"/>
      <c r="E170" s="241"/>
      <c r="F170" s="241"/>
      <c r="G170" s="241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 t="s">
        <v>219</v>
      </c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</row>
    <row r="171" spans="1:60" ht="20.399999999999999" outlineLevel="1" x14ac:dyDescent="0.25">
      <c r="A171" s="231">
        <v>56</v>
      </c>
      <c r="B171" s="232" t="s">
        <v>1226</v>
      </c>
      <c r="C171" s="245" t="s">
        <v>1227</v>
      </c>
      <c r="D171" s="233" t="s">
        <v>462</v>
      </c>
      <c r="E171" s="234">
        <v>4</v>
      </c>
      <c r="F171" s="235"/>
      <c r="G171" s="236">
        <f>ROUND(E171*F171,2)</f>
        <v>0</v>
      </c>
      <c r="H171" s="235"/>
      <c r="I171" s="236">
        <f>ROUND(E171*H171,2)</f>
        <v>0</v>
      </c>
      <c r="J171" s="235"/>
      <c r="K171" s="236">
        <f>ROUND(E171*J171,2)</f>
        <v>0</v>
      </c>
      <c r="L171" s="236">
        <v>21</v>
      </c>
      <c r="M171" s="236">
        <f>G171*(1+L171/100)</f>
        <v>0</v>
      </c>
      <c r="N171" s="236">
        <v>1.3000000000000002E-4</v>
      </c>
      <c r="O171" s="236">
        <f>ROUND(E171*N171,2)</f>
        <v>0</v>
      </c>
      <c r="P171" s="236">
        <v>0</v>
      </c>
      <c r="Q171" s="236">
        <f>ROUND(E171*P171,2)</f>
        <v>0</v>
      </c>
      <c r="R171" s="236" t="s">
        <v>1142</v>
      </c>
      <c r="S171" s="236" t="s">
        <v>214</v>
      </c>
      <c r="T171" s="237" t="s">
        <v>215</v>
      </c>
      <c r="U171" s="217">
        <v>0.157</v>
      </c>
      <c r="V171" s="217">
        <f>ROUND(E171*U171,2)</f>
        <v>0.63</v>
      </c>
      <c r="W171" s="21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 t="s">
        <v>780</v>
      </c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</row>
    <row r="172" spans="1:60" outlineLevel="1" x14ac:dyDescent="0.25">
      <c r="A172" s="214"/>
      <c r="B172" s="215"/>
      <c r="C172" s="246" t="s">
        <v>1213</v>
      </c>
      <c r="D172" s="239"/>
      <c r="E172" s="239"/>
      <c r="F172" s="239"/>
      <c r="G172" s="239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 t="s">
        <v>218</v>
      </c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</row>
    <row r="173" spans="1:60" outlineLevel="1" x14ac:dyDescent="0.25">
      <c r="A173" s="214"/>
      <c r="B173" s="215"/>
      <c r="C173" s="247"/>
      <c r="D173" s="241"/>
      <c r="E173" s="241"/>
      <c r="F173" s="241"/>
      <c r="G173" s="241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 t="s">
        <v>219</v>
      </c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</row>
    <row r="174" spans="1:60" outlineLevel="1" x14ac:dyDescent="0.25">
      <c r="A174" s="231">
        <v>57</v>
      </c>
      <c r="B174" s="232" t="s">
        <v>1228</v>
      </c>
      <c r="C174" s="245" t="s">
        <v>1229</v>
      </c>
      <c r="D174" s="233" t="s">
        <v>356</v>
      </c>
      <c r="E174" s="234">
        <v>28</v>
      </c>
      <c r="F174" s="235"/>
      <c r="G174" s="236">
        <f>ROUND(E174*F174,2)</f>
        <v>0</v>
      </c>
      <c r="H174" s="235"/>
      <c r="I174" s="236">
        <f>ROUND(E174*H174,2)</f>
        <v>0</v>
      </c>
      <c r="J174" s="235"/>
      <c r="K174" s="236">
        <f>ROUND(E174*J174,2)</f>
        <v>0</v>
      </c>
      <c r="L174" s="236">
        <v>21</v>
      </c>
      <c r="M174" s="236">
        <f>G174*(1+L174/100)</f>
        <v>0</v>
      </c>
      <c r="N174" s="236">
        <v>0</v>
      </c>
      <c r="O174" s="236">
        <f>ROUND(E174*N174,2)</f>
        <v>0</v>
      </c>
      <c r="P174" s="236">
        <v>0</v>
      </c>
      <c r="Q174" s="236">
        <f>ROUND(E174*P174,2)</f>
        <v>0</v>
      </c>
      <c r="R174" s="236" t="s">
        <v>1142</v>
      </c>
      <c r="S174" s="236" t="s">
        <v>214</v>
      </c>
      <c r="T174" s="237" t="s">
        <v>215</v>
      </c>
      <c r="U174" s="217">
        <v>0.42500000000000004</v>
      </c>
      <c r="V174" s="217">
        <f>ROUND(E174*U174,2)</f>
        <v>11.9</v>
      </c>
      <c r="W174" s="21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 t="s">
        <v>780</v>
      </c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</row>
    <row r="175" spans="1:60" outlineLevel="1" x14ac:dyDescent="0.25">
      <c r="A175" s="214"/>
      <c r="B175" s="215"/>
      <c r="C175" s="264"/>
      <c r="D175" s="258"/>
      <c r="E175" s="258"/>
      <c r="F175" s="258"/>
      <c r="G175" s="258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 t="s">
        <v>219</v>
      </c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</row>
    <row r="176" spans="1:60" outlineLevel="1" x14ac:dyDescent="0.25">
      <c r="A176" s="231">
        <v>58</v>
      </c>
      <c r="B176" s="232" t="s">
        <v>1230</v>
      </c>
      <c r="C176" s="245" t="s">
        <v>1231</v>
      </c>
      <c r="D176" s="233" t="s">
        <v>356</v>
      </c>
      <c r="E176" s="234">
        <v>12</v>
      </c>
      <c r="F176" s="235"/>
      <c r="G176" s="236">
        <f>ROUND(E176*F176,2)</f>
        <v>0</v>
      </c>
      <c r="H176" s="235"/>
      <c r="I176" s="236">
        <f>ROUND(E176*H176,2)</f>
        <v>0</v>
      </c>
      <c r="J176" s="235"/>
      <c r="K176" s="236">
        <f>ROUND(E176*J176,2)</f>
        <v>0</v>
      </c>
      <c r="L176" s="236">
        <v>21</v>
      </c>
      <c r="M176" s="236">
        <f>G176*(1+L176/100)</f>
        <v>0</v>
      </c>
      <c r="N176" s="236">
        <v>0</v>
      </c>
      <c r="O176" s="236">
        <f>ROUND(E176*N176,2)</f>
        <v>0</v>
      </c>
      <c r="P176" s="236">
        <v>0</v>
      </c>
      <c r="Q176" s="236">
        <f>ROUND(E176*P176,2)</f>
        <v>0</v>
      </c>
      <c r="R176" s="236" t="s">
        <v>1142</v>
      </c>
      <c r="S176" s="236" t="s">
        <v>214</v>
      </c>
      <c r="T176" s="237" t="s">
        <v>215</v>
      </c>
      <c r="U176" s="217">
        <v>0.42500000000000004</v>
      </c>
      <c r="V176" s="217">
        <f>ROUND(E176*U176,2)</f>
        <v>5.0999999999999996</v>
      </c>
      <c r="W176" s="21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 t="s">
        <v>780</v>
      </c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</row>
    <row r="177" spans="1:60" outlineLevel="1" x14ac:dyDescent="0.25">
      <c r="A177" s="214"/>
      <c r="B177" s="215"/>
      <c r="C177" s="264"/>
      <c r="D177" s="258"/>
      <c r="E177" s="258"/>
      <c r="F177" s="258"/>
      <c r="G177" s="258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 t="s">
        <v>219</v>
      </c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</row>
    <row r="178" spans="1:60" ht="20.399999999999999" outlineLevel="1" x14ac:dyDescent="0.25">
      <c r="A178" s="231">
        <v>59</v>
      </c>
      <c r="B178" s="232" t="s">
        <v>1232</v>
      </c>
      <c r="C178" s="245" t="s">
        <v>1233</v>
      </c>
      <c r="D178" s="233" t="s">
        <v>356</v>
      </c>
      <c r="E178" s="234">
        <v>3</v>
      </c>
      <c r="F178" s="235"/>
      <c r="G178" s="236">
        <f>ROUND(E178*F178,2)</f>
        <v>0</v>
      </c>
      <c r="H178" s="235"/>
      <c r="I178" s="236">
        <f>ROUND(E178*H178,2)</f>
        <v>0</v>
      </c>
      <c r="J178" s="235"/>
      <c r="K178" s="236">
        <f>ROUND(E178*J178,2)</f>
        <v>0</v>
      </c>
      <c r="L178" s="236">
        <v>21</v>
      </c>
      <c r="M178" s="236">
        <f>G178*(1+L178/100)</f>
        <v>0</v>
      </c>
      <c r="N178" s="236">
        <v>1.9000000000000001E-4</v>
      </c>
      <c r="O178" s="236">
        <f>ROUND(E178*N178,2)</f>
        <v>0</v>
      </c>
      <c r="P178" s="236">
        <v>0</v>
      </c>
      <c r="Q178" s="236">
        <f>ROUND(E178*P178,2)</f>
        <v>0</v>
      </c>
      <c r="R178" s="236" t="s">
        <v>1142</v>
      </c>
      <c r="S178" s="236" t="s">
        <v>214</v>
      </c>
      <c r="T178" s="237" t="s">
        <v>215</v>
      </c>
      <c r="U178" s="217">
        <v>8.3000000000000004E-2</v>
      </c>
      <c r="V178" s="217">
        <f>ROUND(E178*U178,2)</f>
        <v>0.25</v>
      </c>
      <c r="W178" s="21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 t="s">
        <v>780</v>
      </c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</row>
    <row r="179" spans="1:60" outlineLevel="1" x14ac:dyDescent="0.25">
      <c r="A179" s="214"/>
      <c r="B179" s="215"/>
      <c r="C179" s="264"/>
      <c r="D179" s="258"/>
      <c r="E179" s="258"/>
      <c r="F179" s="258"/>
      <c r="G179" s="258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 t="s">
        <v>219</v>
      </c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207"/>
      <c r="BF179" s="207"/>
      <c r="BG179" s="207"/>
      <c r="BH179" s="207"/>
    </row>
    <row r="180" spans="1:60" ht="20.399999999999999" outlineLevel="1" x14ac:dyDescent="0.25">
      <c r="A180" s="231">
        <v>60</v>
      </c>
      <c r="B180" s="232" t="s">
        <v>1234</v>
      </c>
      <c r="C180" s="245" t="s">
        <v>1235</v>
      </c>
      <c r="D180" s="233" t="s">
        <v>356</v>
      </c>
      <c r="E180" s="234">
        <v>2</v>
      </c>
      <c r="F180" s="235"/>
      <c r="G180" s="236">
        <f>ROUND(E180*F180,2)</f>
        <v>0</v>
      </c>
      <c r="H180" s="235"/>
      <c r="I180" s="236">
        <f>ROUND(E180*H180,2)</f>
        <v>0</v>
      </c>
      <c r="J180" s="235"/>
      <c r="K180" s="236">
        <f>ROUND(E180*J180,2)</f>
        <v>0</v>
      </c>
      <c r="L180" s="236">
        <v>21</v>
      </c>
      <c r="M180" s="236">
        <f>G180*(1+L180/100)</f>
        <v>0</v>
      </c>
      <c r="N180" s="236">
        <v>3.9000000000000005E-4</v>
      </c>
      <c r="O180" s="236">
        <f>ROUND(E180*N180,2)</f>
        <v>0</v>
      </c>
      <c r="P180" s="236">
        <v>0</v>
      </c>
      <c r="Q180" s="236">
        <f>ROUND(E180*P180,2)</f>
        <v>0</v>
      </c>
      <c r="R180" s="236" t="s">
        <v>1142</v>
      </c>
      <c r="S180" s="236" t="s">
        <v>214</v>
      </c>
      <c r="T180" s="237" t="s">
        <v>215</v>
      </c>
      <c r="U180" s="217">
        <v>0.20700000000000002</v>
      </c>
      <c r="V180" s="217">
        <f>ROUND(E180*U180,2)</f>
        <v>0.41</v>
      </c>
      <c r="W180" s="21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 t="s">
        <v>780</v>
      </c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207"/>
      <c r="BE180" s="207"/>
      <c r="BF180" s="207"/>
      <c r="BG180" s="207"/>
      <c r="BH180" s="207"/>
    </row>
    <row r="181" spans="1:60" outlineLevel="1" x14ac:dyDescent="0.25">
      <c r="A181" s="214"/>
      <c r="B181" s="215"/>
      <c r="C181" s="264"/>
      <c r="D181" s="258"/>
      <c r="E181" s="258"/>
      <c r="F181" s="258"/>
      <c r="G181" s="258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 t="s">
        <v>219</v>
      </c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</row>
    <row r="182" spans="1:60" ht="20.399999999999999" outlineLevel="1" x14ac:dyDescent="0.25">
      <c r="A182" s="231">
        <v>61</v>
      </c>
      <c r="B182" s="232" t="s">
        <v>1236</v>
      </c>
      <c r="C182" s="245" t="s">
        <v>1237</v>
      </c>
      <c r="D182" s="233" t="s">
        <v>356</v>
      </c>
      <c r="E182" s="234">
        <v>3</v>
      </c>
      <c r="F182" s="235"/>
      <c r="G182" s="236">
        <f>ROUND(E182*F182,2)</f>
        <v>0</v>
      </c>
      <c r="H182" s="235"/>
      <c r="I182" s="236">
        <f>ROUND(E182*H182,2)</f>
        <v>0</v>
      </c>
      <c r="J182" s="235"/>
      <c r="K182" s="236">
        <f>ROUND(E182*J182,2)</f>
        <v>0</v>
      </c>
      <c r="L182" s="236">
        <v>21</v>
      </c>
      <c r="M182" s="236">
        <f>G182*(1+L182/100)</f>
        <v>0</v>
      </c>
      <c r="N182" s="236">
        <v>5.7000000000000009E-4</v>
      </c>
      <c r="O182" s="236">
        <f>ROUND(E182*N182,2)</f>
        <v>0</v>
      </c>
      <c r="P182" s="236">
        <v>0</v>
      </c>
      <c r="Q182" s="236">
        <f>ROUND(E182*P182,2)</f>
        <v>0</v>
      </c>
      <c r="R182" s="236" t="s">
        <v>1142</v>
      </c>
      <c r="S182" s="236" t="s">
        <v>214</v>
      </c>
      <c r="T182" s="237" t="s">
        <v>215</v>
      </c>
      <c r="U182" s="217">
        <v>0.22700000000000001</v>
      </c>
      <c r="V182" s="217">
        <f>ROUND(E182*U182,2)</f>
        <v>0.68</v>
      </c>
      <c r="W182" s="21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 t="s">
        <v>780</v>
      </c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207"/>
      <c r="BE182" s="207"/>
      <c r="BF182" s="207"/>
      <c r="BG182" s="207"/>
      <c r="BH182" s="207"/>
    </row>
    <row r="183" spans="1:60" outlineLevel="1" x14ac:dyDescent="0.25">
      <c r="A183" s="214"/>
      <c r="B183" s="215"/>
      <c r="C183" s="264"/>
      <c r="D183" s="258"/>
      <c r="E183" s="258"/>
      <c r="F183" s="258"/>
      <c r="G183" s="258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 t="s">
        <v>219</v>
      </c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207"/>
      <c r="BF183" s="207"/>
      <c r="BG183" s="207"/>
      <c r="BH183" s="207"/>
    </row>
    <row r="184" spans="1:60" ht="20.399999999999999" outlineLevel="1" x14ac:dyDescent="0.25">
      <c r="A184" s="231">
        <v>62</v>
      </c>
      <c r="B184" s="232" t="s">
        <v>1238</v>
      </c>
      <c r="C184" s="245" t="s">
        <v>1239</v>
      </c>
      <c r="D184" s="233" t="s">
        <v>356</v>
      </c>
      <c r="E184" s="234">
        <v>1</v>
      </c>
      <c r="F184" s="235"/>
      <c r="G184" s="236">
        <f>ROUND(E184*F184,2)</f>
        <v>0</v>
      </c>
      <c r="H184" s="235"/>
      <c r="I184" s="236">
        <f>ROUND(E184*H184,2)</f>
        <v>0</v>
      </c>
      <c r="J184" s="235"/>
      <c r="K184" s="236">
        <f>ROUND(E184*J184,2)</f>
        <v>0</v>
      </c>
      <c r="L184" s="236">
        <v>21</v>
      </c>
      <c r="M184" s="236">
        <f>G184*(1+L184/100)</f>
        <v>0</v>
      </c>
      <c r="N184" s="236">
        <v>4.0000000000000002E-4</v>
      </c>
      <c r="O184" s="236">
        <f>ROUND(E184*N184,2)</f>
        <v>0</v>
      </c>
      <c r="P184" s="236">
        <v>0</v>
      </c>
      <c r="Q184" s="236">
        <f>ROUND(E184*P184,2)</f>
        <v>0</v>
      </c>
      <c r="R184" s="236" t="s">
        <v>1142</v>
      </c>
      <c r="S184" s="236" t="s">
        <v>214</v>
      </c>
      <c r="T184" s="237" t="s">
        <v>215</v>
      </c>
      <c r="U184" s="217">
        <v>0.20700000000000002</v>
      </c>
      <c r="V184" s="217">
        <f>ROUND(E184*U184,2)</f>
        <v>0.21</v>
      </c>
      <c r="W184" s="21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 t="s">
        <v>780</v>
      </c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207"/>
      <c r="BE184" s="207"/>
      <c r="BF184" s="207"/>
      <c r="BG184" s="207"/>
      <c r="BH184" s="207"/>
    </row>
    <row r="185" spans="1:60" outlineLevel="1" x14ac:dyDescent="0.25">
      <c r="A185" s="214"/>
      <c r="B185" s="215"/>
      <c r="C185" s="264"/>
      <c r="D185" s="258"/>
      <c r="E185" s="258"/>
      <c r="F185" s="258"/>
      <c r="G185" s="258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 t="s">
        <v>219</v>
      </c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207"/>
      <c r="BE185" s="207"/>
      <c r="BF185" s="207"/>
      <c r="BG185" s="207"/>
      <c r="BH185" s="207"/>
    </row>
    <row r="186" spans="1:60" ht="20.399999999999999" outlineLevel="1" x14ac:dyDescent="0.25">
      <c r="A186" s="231">
        <v>63</v>
      </c>
      <c r="B186" s="232" t="s">
        <v>1240</v>
      </c>
      <c r="C186" s="245" t="s">
        <v>1241</v>
      </c>
      <c r="D186" s="233" t="s">
        <v>356</v>
      </c>
      <c r="E186" s="234">
        <v>8</v>
      </c>
      <c r="F186" s="235"/>
      <c r="G186" s="236">
        <f>ROUND(E186*F186,2)</f>
        <v>0</v>
      </c>
      <c r="H186" s="235"/>
      <c r="I186" s="236">
        <f>ROUND(E186*H186,2)</f>
        <v>0</v>
      </c>
      <c r="J186" s="235"/>
      <c r="K186" s="236">
        <f>ROUND(E186*J186,2)</f>
        <v>0</v>
      </c>
      <c r="L186" s="236">
        <v>21</v>
      </c>
      <c r="M186" s="236">
        <f>G186*(1+L186/100)</f>
        <v>0</v>
      </c>
      <c r="N186" s="236">
        <v>2.4000000000000001E-4</v>
      </c>
      <c r="O186" s="236">
        <f>ROUND(E186*N186,2)</f>
        <v>0</v>
      </c>
      <c r="P186" s="236">
        <v>0</v>
      </c>
      <c r="Q186" s="236">
        <f>ROUND(E186*P186,2)</f>
        <v>0</v>
      </c>
      <c r="R186" s="236" t="s">
        <v>1142</v>
      </c>
      <c r="S186" s="236" t="s">
        <v>214</v>
      </c>
      <c r="T186" s="237" t="s">
        <v>215</v>
      </c>
      <c r="U186" s="217">
        <v>0.16500000000000001</v>
      </c>
      <c r="V186" s="217">
        <f>ROUND(E186*U186,2)</f>
        <v>1.32</v>
      </c>
      <c r="W186" s="21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 t="s">
        <v>780</v>
      </c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207"/>
      <c r="BE186" s="207"/>
      <c r="BF186" s="207"/>
      <c r="BG186" s="207"/>
      <c r="BH186" s="207"/>
    </row>
    <row r="187" spans="1:60" outlineLevel="1" x14ac:dyDescent="0.25">
      <c r="A187" s="214"/>
      <c r="B187" s="215"/>
      <c r="C187" s="264"/>
      <c r="D187" s="258"/>
      <c r="E187" s="258"/>
      <c r="F187" s="258"/>
      <c r="G187" s="258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 t="s">
        <v>219</v>
      </c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207"/>
      <c r="BE187" s="207"/>
      <c r="BF187" s="207"/>
      <c r="BG187" s="207"/>
      <c r="BH187" s="207"/>
    </row>
    <row r="188" spans="1:60" ht="20.399999999999999" outlineLevel="1" x14ac:dyDescent="0.25">
      <c r="A188" s="231">
        <v>64</v>
      </c>
      <c r="B188" s="232" t="s">
        <v>1242</v>
      </c>
      <c r="C188" s="245" t="s">
        <v>1243</v>
      </c>
      <c r="D188" s="233" t="s">
        <v>356</v>
      </c>
      <c r="E188" s="234">
        <v>8</v>
      </c>
      <c r="F188" s="235"/>
      <c r="G188" s="236">
        <f>ROUND(E188*F188,2)</f>
        <v>0</v>
      </c>
      <c r="H188" s="235"/>
      <c r="I188" s="236">
        <f>ROUND(E188*H188,2)</f>
        <v>0</v>
      </c>
      <c r="J188" s="235"/>
      <c r="K188" s="236">
        <f>ROUND(E188*J188,2)</f>
        <v>0</v>
      </c>
      <c r="L188" s="236">
        <v>21</v>
      </c>
      <c r="M188" s="236">
        <f>G188*(1+L188/100)</f>
        <v>0</v>
      </c>
      <c r="N188" s="236">
        <v>3.8000000000000002E-4</v>
      </c>
      <c r="O188" s="236">
        <f>ROUND(E188*N188,2)</f>
        <v>0</v>
      </c>
      <c r="P188" s="236">
        <v>0</v>
      </c>
      <c r="Q188" s="236">
        <f>ROUND(E188*P188,2)</f>
        <v>0</v>
      </c>
      <c r="R188" s="236" t="s">
        <v>1142</v>
      </c>
      <c r="S188" s="236" t="s">
        <v>214</v>
      </c>
      <c r="T188" s="237" t="s">
        <v>215</v>
      </c>
      <c r="U188" s="217">
        <v>0.20700000000000002</v>
      </c>
      <c r="V188" s="217">
        <f>ROUND(E188*U188,2)</f>
        <v>1.66</v>
      </c>
      <c r="W188" s="21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 t="s">
        <v>780</v>
      </c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  <c r="BF188" s="207"/>
      <c r="BG188" s="207"/>
      <c r="BH188" s="207"/>
    </row>
    <row r="189" spans="1:60" outlineLevel="1" x14ac:dyDescent="0.25">
      <c r="A189" s="214"/>
      <c r="B189" s="215"/>
      <c r="C189" s="264"/>
      <c r="D189" s="258"/>
      <c r="E189" s="258"/>
      <c r="F189" s="258"/>
      <c r="G189" s="258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 t="s">
        <v>219</v>
      </c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</row>
    <row r="190" spans="1:60" ht="20.399999999999999" outlineLevel="1" x14ac:dyDescent="0.25">
      <c r="A190" s="231">
        <v>65</v>
      </c>
      <c r="B190" s="232" t="s">
        <v>1244</v>
      </c>
      <c r="C190" s="245" t="s">
        <v>1245</v>
      </c>
      <c r="D190" s="233" t="s">
        <v>356</v>
      </c>
      <c r="E190" s="234">
        <v>6</v>
      </c>
      <c r="F190" s="235"/>
      <c r="G190" s="236">
        <f>ROUND(E190*F190,2)</f>
        <v>0</v>
      </c>
      <c r="H190" s="235"/>
      <c r="I190" s="236">
        <f>ROUND(E190*H190,2)</f>
        <v>0</v>
      </c>
      <c r="J190" s="235"/>
      <c r="K190" s="236">
        <f>ROUND(E190*J190,2)</f>
        <v>0</v>
      </c>
      <c r="L190" s="236">
        <v>21</v>
      </c>
      <c r="M190" s="236">
        <f>G190*(1+L190/100)</f>
        <v>0</v>
      </c>
      <c r="N190" s="236">
        <v>6.1000000000000008E-4</v>
      </c>
      <c r="O190" s="236">
        <f>ROUND(E190*N190,2)</f>
        <v>0</v>
      </c>
      <c r="P190" s="236">
        <v>0</v>
      </c>
      <c r="Q190" s="236">
        <f>ROUND(E190*P190,2)</f>
        <v>0</v>
      </c>
      <c r="R190" s="236" t="s">
        <v>1142</v>
      </c>
      <c r="S190" s="236" t="s">
        <v>214</v>
      </c>
      <c r="T190" s="237" t="s">
        <v>215</v>
      </c>
      <c r="U190" s="217">
        <v>0.22700000000000001</v>
      </c>
      <c r="V190" s="217">
        <f>ROUND(E190*U190,2)</f>
        <v>1.36</v>
      </c>
      <c r="W190" s="21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 t="s">
        <v>780</v>
      </c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</row>
    <row r="191" spans="1:60" outlineLevel="1" x14ac:dyDescent="0.25">
      <c r="A191" s="214"/>
      <c r="B191" s="215"/>
      <c r="C191" s="264"/>
      <c r="D191" s="258"/>
      <c r="E191" s="258"/>
      <c r="F191" s="258"/>
      <c r="G191" s="258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 t="s">
        <v>219</v>
      </c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</row>
    <row r="192" spans="1:60" ht="20.399999999999999" outlineLevel="1" x14ac:dyDescent="0.25">
      <c r="A192" s="231">
        <v>66</v>
      </c>
      <c r="B192" s="232" t="s">
        <v>1246</v>
      </c>
      <c r="C192" s="245" t="s">
        <v>1247</v>
      </c>
      <c r="D192" s="233" t="s">
        <v>356</v>
      </c>
      <c r="E192" s="234">
        <v>1</v>
      </c>
      <c r="F192" s="235"/>
      <c r="G192" s="236">
        <f>ROUND(E192*F192,2)</f>
        <v>0</v>
      </c>
      <c r="H192" s="235"/>
      <c r="I192" s="236">
        <f>ROUND(E192*H192,2)</f>
        <v>0</v>
      </c>
      <c r="J192" s="235"/>
      <c r="K192" s="236">
        <f>ROUND(E192*J192,2)</f>
        <v>0</v>
      </c>
      <c r="L192" s="236">
        <v>21</v>
      </c>
      <c r="M192" s="236">
        <f>G192*(1+L192/100)</f>
        <v>0</v>
      </c>
      <c r="N192" s="236">
        <v>1.3000000000000002E-3</v>
      </c>
      <c r="O192" s="236">
        <f>ROUND(E192*N192,2)</f>
        <v>0</v>
      </c>
      <c r="P192" s="236">
        <v>0</v>
      </c>
      <c r="Q192" s="236">
        <f>ROUND(E192*P192,2)</f>
        <v>0</v>
      </c>
      <c r="R192" s="236" t="s">
        <v>1142</v>
      </c>
      <c r="S192" s="236" t="s">
        <v>214</v>
      </c>
      <c r="T192" s="237" t="s">
        <v>215</v>
      </c>
      <c r="U192" s="217">
        <v>0.35100000000000003</v>
      </c>
      <c r="V192" s="217">
        <f>ROUND(E192*U192,2)</f>
        <v>0.35</v>
      </c>
      <c r="W192" s="21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 t="s">
        <v>780</v>
      </c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</row>
    <row r="193" spans="1:60" outlineLevel="1" x14ac:dyDescent="0.25">
      <c r="A193" s="214"/>
      <c r="B193" s="215"/>
      <c r="C193" s="264"/>
      <c r="D193" s="258"/>
      <c r="E193" s="258"/>
      <c r="F193" s="258"/>
      <c r="G193" s="258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 t="s">
        <v>219</v>
      </c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</row>
    <row r="194" spans="1:60" ht="20.399999999999999" outlineLevel="1" x14ac:dyDescent="0.25">
      <c r="A194" s="231">
        <v>67</v>
      </c>
      <c r="B194" s="232" t="s">
        <v>1248</v>
      </c>
      <c r="C194" s="245" t="s">
        <v>1249</v>
      </c>
      <c r="D194" s="233" t="s">
        <v>356</v>
      </c>
      <c r="E194" s="234">
        <v>1</v>
      </c>
      <c r="F194" s="235"/>
      <c r="G194" s="236">
        <f>ROUND(E194*F194,2)</f>
        <v>0</v>
      </c>
      <c r="H194" s="235"/>
      <c r="I194" s="236">
        <f>ROUND(E194*H194,2)</f>
        <v>0</v>
      </c>
      <c r="J194" s="235"/>
      <c r="K194" s="236">
        <f>ROUND(E194*J194,2)</f>
        <v>0</v>
      </c>
      <c r="L194" s="236">
        <v>21</v>
      </c>
      <c r="M194" s="236">
        <f>G194*(1+L194/100)</f>
        <v>0</v>
      </c>
      <c r="N194" s="236">
        <v>1.5000000000000001E-4</v>
      </c>
      <c r="O194" s="236">
        <f>ROUND(E194*N194,2)</f>
        <v>0</v>
      </c>
      <c r="P194" s="236">
        <v>0</v>
      </c>
      <c r="Q194" s="236">
        <f>ROUND(E194*P194,2)</f>
        <v>0</v>
      </c>
      <c r="R194" s="236" t="s">
        <v>1142</v>
      </c>
      <c r="S194" s="236" t="s">
        <v>214</v>
      </c>
      <c r="T194" s="237" t="s">
        <v>215</v>
      </c>
      <c r="U194" s="217">
        <v>0.16500000000000001</v>
      </c>
      <c r="V194" s="217">
        <f>ROUND(E194*U194,2)</f>
        <v>0.17</v>
      </c>
      <c r="W194" s="21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 t="s">
        <v>780</v>
      </c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</row>
    <row r="195" spans="1:60" outlineLevel="1" x14ac:dyDescent="0.25">
      <c r="A195" s="214"/>
      <c r="B195" s="215"/>
      <c r="C195" s="264"/>
      <c r="D195" s="258"/>
      <c r="E195" s="258"/>
      <c r="F195" s="258"/>
      <c r="G195" s="258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 t="s">
        <v>219</v>
      </c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</row>
    <row r="196" spans="1:60" ht="20.399999999999999" outlineLevel="1" x14ac:dyDescent="0.25">
      <c r="A196" s="231">
        <v>68</v>
      </c>
      <c r="B196" s="232" t="s">
        <v>1250</v>
      </c>
      <c r="C196" s="245" t="s">
        <v>1251</v>
      </c>
      <c r="D196" s="233" t="s">
        <v>356</v>
      </c>
      <c r="E196" s="234">
        <v>4</v>
      </c>
      <c r="F196" s="235"/>
      <c r="G196" s="236">
        <f>ROUND(E196*F196,2)</f>
        <v>0</v>
      </c>
      <c r="H196" s="235"/>
      <c r="I196" s="236">
        <f>ROUND(E196*H196,2)</f>
        <v>0</v>
      </c>
      <c r="J196" s="235"/>
      <c r="K196" s="236">
        <f>ROUND(E196*J196,2)</f>
        <v>0</v>
      </c>
      <c r="L196" s="236">
        <v>21</v>
      </c>
      <c r="M196" s="236">
        <f>G196*(1+L196/100)</f>
        <v>0</v>
      </c>
      <c r="N196" s="236">
        <v>3.4000000000000002E-4</v>
      </c>
      <c r="O196" s="236">
        <f>ROUND(E196*N196,2)</f>
        <v>0</v>
      </c>
      <c r="P196" s="236">
        <v>0</v>
      </c>
      <c r="Q196" s="236">
        <f>ROUND(E196*P196,2)</f>
        <v>0</v>
      </c>
      <c r="R196" s="236" t="s">
        <v>1142</v>
      </c>
      <c r="S196" s="236" t="s">
        <v>214</v>
      </c>
      <c r="T196" s="237" t="s">
        <v>215</v>
      </c>
      <c r="U196" s="217">
        <v>0.22700000000000001</v>
      </c>
      <c r="V196" s="217">
        <f>ROUND(E196*U196,2)</f>
        <v>0.91</v>
      </c>
      <c r="W196" s="21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 t="s">
        <v>780</v>
      </c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</row>
    <row r="197" spans="1:60" outlineLevel="1" x14ac:dyDescent="0.25">
      <c r="A197" s="214"/>
      <c r="B197" s="215"/>
      <c r="C197" s="264"/>
      <c r="D197" s="258"/>
      <c r="E197" s="258"/>
      <c r="F197" s="258"/>
      <c r="G197" s="258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 t="s">
        <v>219</v>
      </c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</row>
    <row r="198" spans="1:60" ht="20.399999999999999" outlineLevel="1" x14ac:dyDescent="0.25">
      <c r="A198" s="231">
        <v>69</v>
      </c>
      <c r="B198" s="232" t="s">
        <v>1252</v>
      </c>
      <c r="C198" s="245" t="s">
        <v>1253</v>
      </c>
      <c r="D198" s="233" t="s">
        <v>356</v>
      </c>
      <c r="E198" s="234">
        <v>1</v>
      </c>
      <c r="F198" s="235"/>
      <c r="G198" s="236">
        <f>ROUND(E198*F198,2)</f>
        <v>0</v>
      </c>
      <c r="H198" s="235"/>
      <c r="I198" s="236">
        <f>ROUND(E198*H198,2)</f>
        <v>0</v>
      </c>
      <c r="J198" s="235"/>
      <c r="K198" s="236">
        <f>ROUND(E198*J198,2)</f>
        <v>0</v>
      </c>
      <c r="L198" s="236">
        <v>21</v>
      </c>
      <c r="M198" s="236">
        <f>G198*(1+L198/100)</f>
        <v>0</v>
      </c>
      <c r="N198" s="236">
        <v>3.0000000000000002E-2</v>
      </c>
      <c r="O198" s="236">
        <f>ROUND(E198*N198,2)</f>
        <v>0.03</v>
      </c>
      <c r="P198" s="236">
        <v>0</v>
      </c>
      <c r="Q198" s="236">
        <f>ROUND(E198*P198,2)</f>
        <v>0</v>
      </c>
      <c r="R198" s="236" t="s">
        <v>1142</v>
      </c>
      <c r="S198" s="236" t="s">
        <v>214</v>
      </c>
      <c r="T198" s="237" t="s">
        <v>215</v>
      </c>
      <c r="U198" s="217">
        <v>1.6440000000000001</v>
      </c>
      <c r="V198" s="217">
        <f>ROUND(E198*U198,2)</f>
        <v>1.64</v>
      </c>
      <c r="W198" s="21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 t="s">
        <v>780</v>
      </c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207"/>
      <c r="BF198" s="207"/>
      <c r="BG198" s="207"/>
      <c r="BH198" s="207"/>
    </row>
    <row r="199" spans="1:60" outlineLevel="1" x14ac:dyDescent="0.25">
      <c r="A199" s="214"/>
      <c r="B199" s="215"/>
      <c r="C199" s="264"/>
      <c r="D199" s="258"/>
      <c r="E199" s="258"/>
      <c r="F199" s="258"/>
      <c r="G199" s="258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 t="s">
        <v>219</v>
      </c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207"/>
      <c r="BE199" s="207"/>
      <c r="BF199" s="207"/>
      <c r="BG199" s="207"/>
      <c r="BH199" s="207"/>
    </row>
    <row r="200" spans="1:60" outlineLevel="1" x14ac:dyDescent="0.25">
      <c r="A200" s="231">
        <v>70</v>
      </c>
      <c r="B200" s="232" t="s">
        <v>1254</v>
      </c>
      <c r="C200" s="245" t="s">
        <v>1255</v>
      </c>
      <c r="D200" s="233" t="s">
        <v>356</v>
      </c>
      <c r="E200" s="234">
        <v>1</v>
      </c>
      <c r="F200" s="235"/>
      <c r="G200" s="236">
        <f>ROUND(E200*F200,2)</f>
        <v>0</v>
      </c>
      <c r="H200" s="235"/>
      <c r="I200" s="236">
        <f>ROUND(E200*H200,2)</f>
        <v>0</v>
      </c>
      <c r="J200" s="235"/>
      <c r="K200" s="236">
        <f>ROUND(E200*J200,2)</f>
        <v>0</v>
      </c>
      <c r="L200" s="236">
        <v>21</v>
      </c>
      <c r="M200" s="236">
        <f>G200*(1+L200/100)</f>
        <v>0</v>
      </c>
      <c r="N200" s="236">
        <v>0</v>
      </c>
      <c r="O200" s="236">
        <f>ROUND(E200*N200,2)</f>
        <v>0</v>
      </c>
      <c r="P200" s="236">
        <v>0</v>
      </c>
      <c r="Q200" s="236">
        <f>ROUND(E200*P200,2)</f>
        <v>0</v>
      </c>
      <c r="R200" s="236" t="s">
        <v>1142</v>
      </c>
      <c r="S200" s="236" t="s">
        <v>214</v>
      </c>
      <c r="T200" s="237" t="s">
        <v>215</v>
      </c>
      <c r="U200" s="217">
        <v>1.6440000000000001</v>
      </c>
      <c r="V200" s="217">
        <f>ROUND(E200*U200,2)</f>
        <v>1.64</v>
      </c>
      <c r="W200" s="21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 t="s">
        <v>780</v>
      </c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207"/>
      <c r="BE200" s="207"/>
      <c r="BF200" s="207"/>
      <c r="BG200" s="207"/>
      <c r="BH200" s="207"/>
    </row>
    <row r="201" spans="1:60" outlineLevel="1" x14ac:dyDescent="0.25">
      <c r="A201" s="214"/>
      <c r="B201" s="215"/>
      <c r="C201" s="264"/>
      <c r="D201" s="258"/>
      <c r="E201" s="258"/>
      <c r="F201" s="258"/>
      <c r="G201" s="258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 t="s">
        <v>219</v>
      </c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207"/>
      <c r="BE201" s="207"/>
      <c r="BF201" s="207"/>
      <c r="BG201" s="207"/>
      <c r="BH201" s="207"/>
    </row>
    <row r="202" spans="1:60" outlineLevel="1" x14ac:dyDescent="0.25">
      <c r="A202" s="231">
        <v>71</v>
      </c>
      <c r="B202" s="232" t="s">
        <v>1256</v>
      </c>
      <c r="C202" s="245" t="s">
        <v>1257</v>
      </c>
      <c r="D202" s="233" t="s">
        <v>462</v>
      </c>
      <c r="E202" s="234">
        <v>132</v>
      </c>
      <c r="F202" s="235"/>
      <c r="G202" s="236">
        <f>ROUND(E202*F202,2)</f>
        <v>0</v>
      </c>
      <c r="H202" s="235"/>
      <c r="I202" s="236">
        <f>ROUND(E202*H202,2)</f>
        <v>0</v>
      </c>
      <c r="J202" s="235"/>
      <c r="K202" s="236">
        <f>ROUND(E202*J202,2)</f>
        <v>0</v>
      </c>
      <c r="L202" s="236">
        <v>21</v>
      </c>
      <c r="M202" s="236">
        <f>G202*(1+L202/100)</f>
        <v>0</v>
      </c>
      <c r="N202" s="236">
        <v>0</v>
      </c>
      <c r="O202" s="236">
        <f>ROUND(E202*N202,2)</f>
        <v>0</v>
      </c>
      <c r="P202" s="236">
        <v>0</v>
      </c>
      <c r="Q202" s="236">
        <f>ROUND(E202*P202,2)</f>
        <v>0</v>
      </c>
      <c r="R202" s="236" t="s">
        <v>1142</v>
      </c>
      <c r="S202" s="236" t="s">
        <v>214</v>
      </c>
      <c r="T202" s="237" t="s">
        <v>215</v>
      </c>
      <c r="U202" s="217">
        <v>4.2000000000000003E-2</v>
      </c>
      <c r="V202" s="217">
        <f>ROUND(E202*U202,2)</f>
        <v>5.54</v>
      </c>
      <c r="W202" s="21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 t="s">
        <v>780</v>
      </c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</row>
    <row r="203" spans="1:60" outlineLevel="1" x14ac:dyDescent="0.25">
      <c r="A203" s="214"/>
      <c r="B203" s="215"/>
      <c r="C203" s="246" t="s">
        <v>1258</v>
      </c>
      <c r="D203" s="239"/>
      <c r="E203" s="239"/>
      <c r="F203" s="239"/>
      <c r="G203" s="239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 t="s">
        <v>218</v>
      </c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</row>
    <row r="204" spans="1:60" outlineLevel="1" x14ac:dyDescent="0.25">
      <c r="A204" s="214"/>
      <c r="B204" s="215"/>
      <c r="C204" s="247"/>
      <c r="D204" s="241"/>
      <c r="E204" s="241"/>
      <c r="F204" s="241"/>
      <c r="G204" s="241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 t="s">
        <v>219</v>
      </c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</row>
    <row r="205" spans="1:60" outlineLevel="1" x14ac:dyDescent="0.25">
      <c r="A205" s="231">
        <v>72</v>
      </c>
      <c r="B205" s="232" t="s">
        <v>1259</v>
      </c>
      <c r="C205" s="245" t="s">
        <v>1260</v>
      </c>
      <c r="D205" s="233" t="s">
        <v>462</v>
      </c>
      <c r="E205" s="234">
        <v>132</v>
      </c>
      <c r="F205" s="235"/>
      <c r="G205" s="236">
        <f>ROUND(E205*F205,2)</f>
        <v>0</v>
      </c>
      <c r="H205" s="235"/>
      <c r="I205" s="236">
        <f>ROUND(E205*H205,2)</f>
        <v>0</v>
      </c>
      <c r="J205" s="235"/>
      <c r="K205" s="236">
        <f>ROUND(E205*J205,2)</f>
        <v>0</v>
      </c>
      <c r="L205" s="236">
        <v>21</v>
      </c>
      <c r="M205" s="236">
        <f>G205*(1+L205/100)</f>
        <v>0</v>
      </c>
      <c r="N205" s="236">
        <v>1.0000000000000001E-5</v>
      </c>
      <c r="O205" s="236">
        <f>ROUND(E205*N205,2)</f>
        <v>0</v>
      </c>
      <c r="P205" s="236">
        <v>0</v>
      </c>
      <c r="Q205" s="236">
        <f>ROUND(E205*P205,2)</f>
        <v>0</v>
      </c>
      <c r="R205" s="236" t="s">
        <v>1142</v>
      </c>
      <c r="S205" s="236" t="s">
        <v>214</v>
      </c>
      <c r="T205" s="237" t="s">
        <v>215</v>
      </c>
      <c r="U205" s="217">
        <v>6.2000000000000006E-2</v>
      </c>
      <c r="V205" s="217">
        <f>ROUND(E205*U205,2)</f>
        <v>8.18</v>
      </c>
      <c r="W205" s="21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 t="s">
        <v>780</v>
      </c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</row>
    <row r="206" spans="1:60" outlineLevel="1" x14ac:dyDescent="0.25">
      <c r="A206" s="214"/>
      <c r="B206" s="215"/>
      <c r="C206" s="246" t="s">
        <v>1261</v>
      </c>
      <c r="D206" s="239"/>
      <c r="E206" s="239"/>
      <c r="F206" s="239"/>
      <c r="G206" s="239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 t="s">
        <v>218</v>
      </c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</row>
    <row r="207" spans="1:60" outlineLevel="1" x14ac:dyDescent="0.25">
      <c r="A207" s="214"/>
      <c r="B207" s="215"/>
      <c r="C207" s="247"/>
      <c r="D207" s="241"/>
      <c r="E207" s="241"/>
      <c r="F207" s="241"/>
      <c r="G207" s="241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 t="s">
        <v>219</v>
      </c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207"/>
      <c r="BF207" s="207"/>
      <c r="BG207" s="207"/>
      <c r="BH207" s="207"/>
    </row>
    <row r="208" spans="1:60" ht="20.399999999999999" outlineLevel="1" x14ac:dyDescent="0.25">
      <c r="A208" s="231">
        <v>73</v>
      </c>
      <c r="B208" s="232" t="s">
        <v>1262</v>
      </c>
      <c r="C208" s="245" t="s">
        <v>1263</v>
      </c>
      <c r="D208" s="233" t="s">
        <v>356</v>
      </c>
      <c r="E208" s="234">
        <v>2</v>
      </c>
      <c r="F208" s="235"/>
      <c r="G208" s="236">
        <f>ROUND(E208*F208,2)</f>
        <v>0</v>
      </c>
      <c r="H208" s="235"/>
      <c r="I208" s="236">
        <f>ROUND(E208*H208,2)</f>
        <v>0</v>
      </c>
      <c r="J208" s="235"/>
      <c r="K208" s="236">
        <f>ROUND(E208*J208,2)</f>
        <v>0</v>
      </c>
      <c r="L208" s="236">
        <v>21</v>
      </c>
      <c r="M208" s="236">
        <f>G208*(1+L208/100)</f>
        <v>0</v>
      </c>
      <c r="N208" s="236">
        <v>6.8000000000000005E-4</v>
      </c>
      <c r="O208" s="236">
        <f>ROUND(E208*N208,2)</f>
        <v>0</v>
      </c>
      <c r="P208" s="236">
        <v>0</v>
      </c>
      <c r="Q208" s="236">
        <f>ROUND(E208*P208,2)</f>
        <v>0</v>
      </c>
      <c r="R208" s="236" t="s">
        <v>1264</v>
      </c>
      <c r="S208" s="236" t="s">
        <v>214</v>
      </c>
      <c r="T208" s="237" t="s">
        <v>215</v>
      </c>
      <c r="U208" s="217">
        <v>0.22700000000000001</v>
      </c>
      <c r="V208" s="217">
        <f>ROUND(E208*U208,2)</f>
        <v>0.45</v>
      </c>
      <c r="W208" s="21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 t="s">
        <v>780</v>
      </c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</row>
    <row r="209" spans="1:60" outlineLevel="1" x14ac:dyDescent="0.25">
      <c r="A209" s="214"/>
      <c r="B209" s="215"/>
      <c r="C209" s="260" t="s">
        <v>1265</v>
      </c>
      <c r="D209" s="257"/>
      <c r="E209" s="257"/>
      <c r="F209" s="257"/>
      <c r="G209" s="25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 t="s">
        <v>282</v>
      </c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</row>
    <row r="210" spans="1:60" outlineLevel="1" x14ac:dyDescent="0.25">
      <c r="A210" s="214"/>
      <c r="B210" s="215"/>
      <c r="C210" s="247"/>
      <c r="D210" s="241"/>
      <c r="E210" s="241"/>
      <c r="F210" s="241"/>
      <c r="G210" s="241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 t="s">
        <v>219</v>
      </c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</row>
    <row r="211" spans="1:60" outlineLevel="1" x14ac:dyDescent="0.25">
      <c r="A211" s="231">
        <v>74</v>
      </c>
      <c r="B211" s="232" t="s">
        <v>1266</v>
      </c>
      <c r="C211" s="245" t="s">
        <v>1267</v>
      </c>
      <c r="D211" s="233" t="s">
        <v>356</v>
      </c>
      <c r="E211" s="234">
        <v>1</v>
      </c>
      <c r="F211" s="235"/>
      <c r="G211" s="236">
        <f>ROUND(E211*F211,2)</f>
        <v>0</v>
      </c>
      <c r="H211" s="235"/>
      <c r="I211" s="236">
        <f>ROUND(E211*H211,2)</f>
        <v>0</v>
      </c>
      <c r="J211" s="235"/>
      <c r="K211" s="236">
        <f>ROUND(E211*J211,2)</f>
        <v>0</v>
      </c>
      <c r="L211" s="236">
        <v>21</v>
      </c>
      <c r="M211" s="236">
        <f>G211*(1+L211/100)</f>
        <v>0</v>
      </c>
      <c r="N211" s="236">
        <v>0</v>
      </c>
      <c r="O211" s="236">
        <f>ROUND(E211*N211,2)</f>
        <v>0</v>
      </c>
      <c r="P211" s="236">
        <v>0</v>
      </c>
      <c r="Q211" s="236">
        <f>ROUND(E211*P211,2)</f>
        <v>0</v>
      </c>
      <c r="R211" s="236"/>
      <c r="S211" s="236" t="s">
        <v>456</v>
      </c>
      <c r="T211" s="237" t="s">
        <v>215</v>
      </c>
      <c r="U211" s="217">
        <v>0</v>
      </c>
      <c r="V211" s="217">
        <f>ROUND(E211*U211,2)</f>
        <v>0</v>
      </c>
      <c r="W211" s="21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 t="s">
        <v>780</v>
      </c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</row>
    <row r="212" spans="1:60" outlineLevel="1" x14ac:dyDescent="0.25">
      <c r="A212" s="214"/>
      <c r="B212" s="215"/>
      <c r="C212" s="264"/>
      <c r="D212" s="258"/>
      <c r="E212" s="258"/>
      <c r="F212" s="258"/>
      <c r="G212" s="258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 t="s">
        <v>219</v>
      </c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</row>
    <row r="213" spans="1:60" outlineLevel="1" x14ac:dyDescent="0.25">
      <c r="A213" s="231">
        <v>75</v>
      </c>
      <c r="B213" s="232" t="s">
        <v>1268</v>
      </c>
      <c r="C213" s="245" t="s">
        <v>1269</v>
      </c>
      <c r="D213" s="233" t="s">
        <v>356</v>
      </c>
      <c r="E213" s="234">
        <v>30</v>
      </c>
      <c r="F213" s="235"/>
      <c r="G213" s="236">
        <f>ROUND(E213*F213,2)</f>
        <v>0</v>
      </c>
      <c r="H213" s="235"/>
      <c r="I213" s="236">
        <f>ROUND(E213*H213,2)</f>
        <v>0</v>
      </c>
      <c r="J213" s="235"/>
      <c r="K213" s="236">
        <f>ROUND(E213*J213,2)</f>
        <v>0</v>
      </c>
      <c r="L213" s="236">
        <v>21</v>
      </c>
      <c r="M213" s="236">
        <f>G213*(1+L213/100)</f>
        <v>0</v>
      </c>
      <c r="N213" s="236">
        <v>8.0000000000000007E-5</v>
      </c>
      <c r="O213" s="236">
        <f>ROUND(E213*N213,2)</f>
        <v>0</v>
      </c>
      <c r="P213" s="236">
        <v>0</v>
      </c>
      <c r="Q213" s="236">
        <f>ROUND(E213*P213,2)</f>
        <v>0</v>
      </c>
      <c r="R213" s="236" t="s">
        <v>334</v>
      </c>
      <c r="S213" s="236" t="s">
        <v>1270</v>
      </c>
      <c r="T213" s="237" t="s">
        <v>215</v>
      </c>
      <c r="U213" s="217">
        <v>0</v>
      </c>
      <c r="V213" s="217">
        <f>ROUND(E213*U213,2)</f>
        <v>0</v>
      </c>
      <c r="W213" s="21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 t="s">
        <v>1139</v>
      </c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</row>
    <row r="214" spans="1:60" outlineLevel="1" x14ac:dyDescent="0.25">
      <c r="A214" s="214"/>
      <c r="B214" s="215"/>
      <c r="C214" s="264"/>
      <c r="D214" s="258"/>
      <c r="E214" s="258"/>
      <c r="F214" s="258"/>
      <c r="G214" s="258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 t="s">
        <v>219</v>
      </c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</row>
    <row r="215" spans="1:60" outlineLevel="1" x14ac:dyDescent="0.25">
      <c r="A215" s="231">
        <v>76</v>
      </c>
      <c r="B215" s="232" t="s">
        <v>1271</v>
      </c>
      <c r="C215" s="245" t="s">
        <v>1269</v>
      </c>
      <c r="D215" s="233" t="s">
        <v>356</v>
      </c>
      <c r="E215" s="234">
        <v>20</v>
      </c>
      <c r="F215" s="235"/>
      <c r="G215" s="236">
        <f>ROUND(E215*F215,2)</f>
        <v>0</v>
      </c>
      <c r="H215" s="235"/>
      <c r="I215" s="236">
        <f>ROUND(E215*H215,2)</f>
        <v>0</v>
      </c>
      <c r="J215" s="235"/>
      <c r="K215" s="236">
        <f>ROUND(E215*J215,2)</f>
        <v>0</v>
      </c>
      <c r="L215" s="236">
        <v>21</v>
      </c>
      <c r="M215" s="236">
        <f>G215*(1+L215/100)</f>
        <v>0</v>
      </c>
      <c r="N215" s="236">
        <v>8.0000000000000007E-5</v>
      </c>
      <c r="O215" s="236">
        <f>ROUND(E215*N215,2)</f>
        <v>0</v>
      </c>
      <c r="P215" s="236">
        <v>0</v>
      </c>
      <c r="Q215" s="236">
        <f>ROUND(E215*P215,2)</f>
        <v>0</v>
      </c>
      <c r="R215" s="236" t="s">
        <v>334</v>
      </c>
      <c r="S215" s="236" t="s">
        <v>1270</v>
      </c>
      <c r="T215" s="237" t="s">
        <v>215</v>
      </c>
      <c r="U215" s="217">
        <v>0</v>
      </c>
      <c r="V215" s="217">
        <f>ROUND(E215*U215,2)</f>
        <v>0</v>
      </c>
      <c r="W215" s="21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 t="s">
        <v>1139</v>
      </c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</row>
    <row r="216" spans="1:60" outlineLevel="1" x14ac:dyDescent="0.25">
      <c r="A216" s="214"/>
      <c r="B216" s="215"/>
      <c r="C216" s="264"/>
      <c r="D216" s="258"/>
      <c r="E216" s="258"/>
      <c r="F216" s="258"/>
      <c r="G216" s="258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 t="s">
        <v>219</v>
      </c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</row>
    <row r="217" spans="1:60" outlineLevel="1" x14ac:dyDescent="0.25">
      <c r="A217" s="231">
        <v>77</v>
      </c>
      <c r="B217" s="232" t="s">
        <v>1272</v>
      </c>
      <c r="C217" s="245" t="s">
        <v>1269</v>
      </c>
      <c r="D217" s="233" t="s">
        <v>356</v>
      </c>
      <c r="E217" s="234">
        <v>12</v>
      </c>
      <c r="F217" s="235"/>
      <c r="G217" s="236">
        <f>ROUND(E217*F217,2)</f>
        <v>0</v>
      </c>
      <c r="H217" s="235"/>
      <c r="I217" s="236">
        <f>ROUND(E217*H217,2)</f>
        <v>0</v>
      </c>
      <c r="J217" s="235"/>
      <c r="K217" s="236">
        <f>ROUND(E217*J217,2)</f>
        <v>0</v>
      </c>
      <c r="L217" s="236">
        <v>21</v>
      </c>
      <c r="M217" s="236">
        <f>G217*(1+L217/100)</f>
        <v>0</v>
      </c>
      <c r="N217" s="236">
        <v>1.2E-4</v>
      </c>
      <c r="O217" s="236">
        <f>ROUND(E217*N217,2)</f>
        <v>0</v>
      </c>
      <c r="P217" s="236">
        <v>0</v>
      </c>
      <c r="Q217" s="236">
        <f>ROUND(E217*P217,2)</f>
        <v>0</v>
      </c>
      <c r="R217" s="236" t="s">
        <v>334</v>
      </c>
      <c r="S217" s="236" t="s">
        <v>1270</v>
      </c>
      <c r="T217" s="237" t="s">
        <v>215</v>
      </c>
      <c r="U217" s="217">
        <v>0</v>
      </c>
      <c r="V217" s="217">
        <f>ROUND(E217*U217,2)</f>
        <v>0</v>
      </c>
      <c r="W217" s="21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 t="s">
        <v>1139</v>
      </c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</row>
    <row r="218" spans="1:60" outlineLevel="1" x14ac:dyDescent="0.25">
      <c r="A218" s="214"/>
      <c r="B218" s="215"/>
      <c r="C218" s="264"/>
      <c r="D218" s="258"/>
      <c r="E218" s="258"/>
      <c r="F218" s="258"/>
      <c r="G218" s="258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 t="s">
        <v>219</v>
      </c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</row>
    <row r="219" spans="1:60" outlineLevel="1" x14ac:dyDescent="0.25">
      <c r="A219" s="231">
        <v>78</v>
      </c>
      <c r="B219" s="232" t="s">
        <v>1273</v>
      </c>
      <c r="C219" s="245" t="s">
        <v>1269</v>
      </c>
      <c r="D219" s="233" t="s">
        <v>356</v>
      </c>
      <c r="E219" s="234">
        <v>20</v>
      </c>
      <c r="F219" s="235"/>
      <c r="G219" s="236">
        <f>ROUND(E219*F219,2)</f>
        <v>0</v>
      </c>
      <c r="H219" s="235"/>
      <c r="I219" s="236">
        <f>ROUND(E219*H219,2)</f>
        <v>0</v>
      </c>
      <c r="J219" s="235"/>
      <c r="K219" s="236">
        <f>ROUND(E219*J219,2)</f>
        <v>0</v>
      </c>
      <c r="L219" s="236">
        <v>21</v>
      </c>
      <c r="M219" s="236">
        <f>G219*(1+L219/100)</f>
        <v>0</v>
      </c>
      <c r="N219" s="236">
        <v>1.3000000000000002E-4</v>
      </c>
      <c r="O219" s="236">
        <f>ROUND(E219*N219,2)</f>
        <v>0</v>
      </c>
      <c r="P219" s="236">
        <v>0</v>
      </c>
      <c r="Q219" s="236">
        <f>ROUND(E219*P219,2)</f>
        <v>0</v>
      </c>
      <c r="R219" s="236" t="s">
        <v>334</v>
      </c>
      <c r="S219" s="236" t="s">
        <v>1270</v>
      </c>
      <c r="T219" s="237" t="s">
        <v>215</v>
      </c>
      <c r="U219" s="217">
        <v>0</v>
      </c>
      <c r="V219" s="217">
        <f>ROUND(E219*U219,2)</f>
        <v>0</v>
      </c>
      <c r="W219" s="21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 t="s">
        <v>1139</v>
      </c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</row>
    <row r="220" spans="1:60" outlineLevel="1" x14ac:dyDescent="0.25">
      <c r="A220" s="214"/>
      <c r="B220" s="215"/>
      <c r="C220" s="264"/>
      <c r="D220" s="258"/>
      <c r="E220" s="258"/>
      <c r="F220" s="258"/>
      <c r="G220" s="258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 t="s">
        <v>219</v>
      </c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  <c r="BF220" s="207"/>
      <c r="BG220" s="207"/>
      <c r="BH220" s="207"/>
    </row>
    <row r="221" spans="1:60" outlineLevel="1" x14ac:dyDescent="0.25">
      <c r="A221" s="231">
        <v>79</v>
      </c>
      <c r="B221" s="232" t="s">
        <v>1274</v>
      </c>
      <c r="C221" s="245" t="s">
        <v>1269</v>
      </c>
      <c r="D221" s="233" t="s">
        <v>356</v>
      </c>
      <c r="E221" s="234">
        <v>10</v>
      </c>
      <c r="F221" s="235"/>
      <c r="G221" s="236">
        <f>ROUND(E221*F221,2)</f>
        <v>0</v>
      </c>
      <c r="H221" s="235"/>
      <c r="I221" s="236">
        <f>ROUND(E221*H221,2)</f>
        <v>0</v>
      </c>
      <c r="J221" s="235"/>
      <c r="K221" s="236">
        <f>ROUND(E221*J221,2)</f>
        <v>0</v>
      </c>
      <c r="L221" s="236">
        <v>21</v>
      </c>
      <c r="M221" s="236">
        <f>G221*(1+L221/100)</f>
        <v>0</v>
      </c>
      <c r="N221" s="236">
        <v>2.6000000000000003E-4</v>
      </c>
      <c r="O221" s="236">
        <f>ROUND(E221*N221,2)</f>
        <v>0</v>
      </c>
      <c r="P221" s="236">
        <v>0</v>
      </c>
      <c r="Q221" s="236">
        <f>ROUND(E221*P221,2)</f>
        <v>0</v>
      </c>
      <c r="R221" s="236" t="s">
        <v>334</v>
      </c>
      <c r="S221" s="236" t="s">
        <v>1270</v>
      </c>
      <c r="T221" s="237" t="s">
        <v>215</v>
      </c>
      <c r="U221" s="217">
        <v>0</v>
      </c>
      <c r="V221" s="217">
        <f>ROUND(E221*U221,2)</f>
        <v>0</v>
      </c>
      <c r="W221" s="21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 t="s">
        <v>1139</v>
      </c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  <c r="BF221" s="207"/>
      <c r="BG221" s="207"/>
      <c r="BH221" s="207"/>
    </row>
    <row r="222" spans="1:60" outlineLevel="1" x14ac:dyDescent="0.25">
      <c r="A222" s="214"/>
      <c r="B222" s="215"/>
      <c r="C222" s="264"/>
      <c r="D222" s="258"/>
      <c r="E222" s="258"/>
      <c r="F222" s="258"/>
      <c r="G222" s="258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 t="s">
        <v>219</v>
      </c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07"/>
      <c r="BH222" s="207"/>
    </row>
    <row r="223" spans="1:60" outlineLevel="1" x14ac:dyDescent="0.25">
      <c r="A223" s="214">
        <v>80</v>
      </c>
      <c r="B223" s="215" t="s">
        <v>1275</v>
      </c>
      <c r="C223" s="265" t="s">
        <v>1276</v>
      </c>
      <c r="D223" s="216" t="s">
        <v>0</v>
      </c>
      <c r="E223" s="240"/>
      <c r="F223" s="218"/>
      <c r="G223" s="217">
        <f>ROUND(E223*F223,2)</f>
        <v>0</v>
      </c>
      <c r="H223" s="218"/>
      <c r="I223" s="217">
        <f>ROUND(E223*H223,2)</f>
        <v>0</v>
      </c>
      <c r="J223" s="218"/>
      <c r="K223" s="217">
        <f>ROUND(E223*J223,2)</f>
        <v>0</v>
      </c>
      <c r="L223" s="217">
        <v>21</v>
      </c>
      <c r="M223" s="217">
        <f>G223*(1+L223/100)</f>
        <v>0</v>
      </c>
      <c r="N223" s="217">
        <v>0</v>
      </c>
      <c r="O223" s="217">
        <f>ROUND(E223*N223,2)</f>
        <v>0</v>
      </c>
      <c r="P223" s="217">
        <v>0</v>
      </c>
      <c r="Q223" s="217">
        <f>ROUND(E223*P223,2)</f>
        <v>0</v>
      </c>
      <c r="R223" s="217" t="s">
        <v>1142</v>
      </c>
      <c r="S223" s="217" t="s">
        <v>214</v>
      </c>
      <c r="T223" s="217" t="s">
        <v>279</v>
      </c>
      <c r="U223" s="217">
        <v>0</v>
      </c>
      <c r="V223" s="217">
        <f>ROUND(E223*U223,2)</f>
        <v>0</v>
      </c>
      <c r="W223" s="21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 t="s">
        <v>679</v>
      </c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</row>
    <row r="224" spans="1:60" outlineLevel="1" x14ac:dyDescent="0.25">
      <c r="A224" s="214"/>
      <c r="B224" s="215"/>
      <c r="C224" s="266" t="s">
        <v>901</v>
      </c>
      <c r="D224" s="259"/>
      <c r="E224" s="259"/>
      <c r="F224" s="259"/>
      <c r="G224" s="259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 t="s">
        <v>282</v>
      </c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  <c r="AZ224" s="207"/>
      <c r="BA224" s="207"/>
      <c r="BB224" s="207"/>
      <c r="BC224" s="207"/>
      <c r="BD224" s="207"/>
      <c r="BE224" s="207"/>
      <c r="BF224" s="207"/>
      <c r="BG224" s="207"/>
      <c r="BH224" s="207"/>
    </row>
    <row r="225" spans="1:60" outlineLevel="1" x14ac:dyDescent="0.25">
      <c r="A225" s="214"/>
      <c r="B225" s="215"/>
      <c r="C225" s="247"/>
      <c r="D225" s="241"/>
      <c r="E225" s="241"/>
      <c r="F225" s="241"/>
      <c r="G225" s="241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 t="s">
        <v>219</v>
      </c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  <c r="AZ225" s="207"/>
      <c r="BA225" s="207"/>
      <c r="BB225" s="207"/>
      <c r="BC225" s="207"/>
      <c r="BD225" s="207"/>
      <c r="BE225" s="207"/>
      <c r="BF225" s="207"/>
      <c r="BG225" s="207"/>
      <c r="BH225" s="207"/>
    </row>
    <row r="226" spans="1:60" x14ac:dyDescent="0.25">
      <c r="A226" s="225" t="s">
        <v>209</v>
      </c>
      <c r="B226" s="226" t="s">
        <v>130</v>
      </c>
      <c r="C226" s="244" t="s">
        <v>131</v>
      </c>
      <c r="D226" s="227"/>
      <c r="E226" s="228"/>
      <c r="F226" s="229"/>
      <c r="G226" s="229">
        <f>SUMIF(AG227:AG272,"&lt;&gt;NOR",G227:G272)</f>
        <v>0</v>
      </c>
      <c r="H226" s="229"/>
      <c r="I226" s="229">
        <f>SUM(I227:I272)</f>
        <v>0</v>
      </c>
      <c r="J226" s="229"/>
      <c r="K226" s="229">
        <f>SUM(K227:K272)</f>
        <v>0</v>
      </c>
      <c r="L226" s="229"/>
      <c r="M226" s="229">
        <f>SUM(M227:M272)</f>
        <v>0</v>
      </c>
      <c r="N226" s="229"/>
      <c r="O226" s="229">
        <f>SUM(O227:O272)</f>
        <v>0.24000000000000002</v>
      </c>
      <c r="P226" s="229"/>
      <c r="Q226" s="229">
        <f>SUM(Q227:Q272)</f>
        <v>0</v>
      </c>
      <c r="R226" s="229"/>
      <c r="S226" s="229"/>
      <c r="T226" s="230"/>
      <c r="U226" s="224"/>
      <c r="V226" s="224">
        <f>SUM(V227:V272)</f>
        <v>40.98</v>
      </c>
      <c r="W226" s="224"/>
      <c r="AG226" t="s">
        <v>210</v>
      </c>
    </row>
    <row r="227" spans="1:60" ht="20.399999999999999" outlineLevel="1" x14ac:dyDescent="0.25">
      <c r="A227" s="231">
        <v>81</v>
      </c>
      <c r="B227" s="232" t="s">
        <v>1277</v>
      </c>
      <c r="C227" s="245" t="s">
        <v>1278</v>
      </c>
      <c r="D227" s="233" t="s">
        <v>1279</v>
      </c>
      <c r="E227" s="234">
        <v>1</v>
      </c>
      <c r="F227" s="235"/>
      <c r="G227" s="236">
        <f>ROUND(E227*F227,2)</f>
        <v>0</v>
      </c>
      <c r="H227" s="235"/>
      <c r="I227" s="236">
        <f>ROUND(E227*H227,2)</f>
        <v>0</v>
      </c>
      <c r="J227" s="235"/>
      <c r="K227" s="236">
        <f>ROUND(E227*J227,2)</f>
        <v>0</v>
      </c>
      <c r="L227" s="236">
        <v>21</v>
      </c>
      <c r="M227" s="236">
        <f>G227*(1+L227/100)</f>
        <v>0</v>
      </c>
      <c r="N227" s="236">
        <v>2.8220000000000002E-2</v>
      </c>
      <c r="O227" s="236">
        <f>ROUND(E227*N227,2)</f>
        <v>0.03</v>
      </c>
      <c r="P227" s="236">
        <v>0</v>
      </c>
      <c r="Q227" s="236">
        <f>ROUND(E227*P227,2)</f>
        <v>0</v>
      </c>
      <c r="R227" s="236" t="s">
        <v>1142</v>
      </c>
      <c r="S227" s="236" t="s">
        <v>214</v>
      </c>
      <c r="T227" s="237" t="s">
        <v>279</v>
      </c>
      <c r="U227" s="217">
        <v>1.5</v>
      </c>
      <c r="V227" s="217">
        <f>ROUND(E227*U227,2)</f>
        <v>1.5</v>
      </c>
      <c r="W227" s="21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 t="s">
        <v>780</v>
      </c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  <c r="AZ227" s="207"/>
      <c r="BA227" s="207"/>
      <c r="BB227" s="207"/>
      <c r="BC227" s="207"/>
      <c r="BD227" s="207"/>
      <c r="BE227" s="207"/>
      <c r="BF227" s="207"/>
      <c r="BG227" s="207"/>
      <c r="BH227" s="207"/>
    </row>
    <row r="228" spans="1:60" outlineLevel="1" x14ac:dyDescent="0.25">
      <c r="A228" s="214"/>
      <c r="B228" s="215"/>
      <c r="C228" s="264"/>
      <c r="D228" s="258"/>
      <c r="E228" s="258"/>
      <c r="F228" s="258"/>
      <c r="G228" s="258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 t="s">
        <v>219</v>
      </c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207"/>
      <c r="BE228" s="207"/>
      <c r="BF228" s="207"/>
      <c r="BG228" s="207"/>
      <c r="BH228" s="207"/>
    </row>
    <row r="229" spans="1:60" ht="20.399999999999999" outlineLevel="1" x14ac:dyDescent="0.25">
      <c r="A229" s="231">
        <v>82</v>
      </c>
      <c r="B229" s="232" t="s">
        <v>1280</v>
      </c>
      <c r="C229" s="245" t="s">
        <v>1281</v>
      </c>
      <c r="D229" s="233" t="s">
        <v>1279</v>
      </c>
      <c r="E229" s="234">
        <v>5</v>
      </c>
      <c r="F229" s="235"/>
      <c r="G229" s="236">
        <f>ROUND(E229*F229,2)</f>
        <v>0</v>
      </c>
      <c r="H229" s="235"/>
      <c r="I229" s="236">
        <f>ROUND(E229*H229,2)</f>
        <v>0</v>
      </c>
      <c r="J229" s="235"/>
      <c r="K229" s="236">
        <f>ROUND(E229*J229,2)</f>
        <v>0</v>
      </c>
      <c r="L229" s="236">
        <v>21</v>
      </c>
      <c r="M229" s="236">
        <f>G229*(1+L229/100)</f>
        <v>0</v>
      </c>
      <c r="N229" s="236">
        <v>1.7720000000000003E-2</v>
      </c>
      <c r="O229" s="236">
        <f>ROUND(E229*N229,2)</f>
        <v>0.09</v>
      </c>
      <c r="P229" s="236">
        <v>0</v>
      </c>
      <c r="Q229" s="236">
        <f>ROUND(E229*P229,2)</f>
        <v>0</v>
      </c>
      <c r="R229" s="236" t="s">
        <v>1142</v>
      </c>
      <c r="S229" s="236" t="s">
        <v>214</v>
      </c>
      <c r="T229" s="237" t="s">
        <v>279</v>
      </c>
      <c r="U229" s="217">
        <v>0.97300000000000009</v>
      </c>
      <c r="V229" s="217">
        <f>ROUND(E229*U229,2)</f>
        <v>4.87</v>
      </c>
      <c r="W229" s="21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 t="s">
        <v>780</v>
      </c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207"/>
      <c r="BE229" s="207"/>
      <c r="BF229" s="207"/>
      <c r="BG229" s="207"/>
      <c r="BH229" s="207"/>
    </row>
    <row r="230" spans="1:60" outlineLevel="1" x14ac:dyDescent="0.25">
      <c r="A230" s="214"/>
      <c r="B230" s="215"/>
      <c r="C230" s="264"/>
      <c r="D230" s="258"/>
      <c r="E230" s="258"/>
      <c r="F230" s="258"/>
      <c r="G230" s="258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 t="s">
        <v>219</v>
      </c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</row>
    <row r="231" spans="1:60" outlineLevel="1" x14ac:dyDescent="0.25">
      <c r="A231" s="231">
        <v>83</v>
      </c>
      <c r="B231" s="232" t="s">
        <v>1282</v>
      </c>
      <c r="C231" s="245" t="s">
        <v>1283</v>
      </c>
      <c r="D231" s="233" t="s">
        <v>1279</v>
      </c>
      <c r="E231" s="234">
        <v>5</v>
      </c>
      <c r="F231" s="235"/>
      <c r="G231" s="236">
        <f>ROUND(E231*F231,2)</f>
        <v>0</v>
      </c>
      <c r="H231" s="235"/>
      <c r="I231" s="236">
        <f>ROUND(E231*H231,2)</f>
        <v>0</v>
      </c>
      <c r="J231" s="235"/>
      <c r="K231" s="236">
        <f>ROUND(E231*J231,2)</f>
        <v>0</v>
      </c>
      <c r="L231" s="236">
        <v>21</v>
      </c>
      <c r="M231" s="236">
        <f>G231*(1+L231/100)</f>
        <v>0</v>
      </c>
      <c r="N231" s="236">
        <v>8.9000000000000006E-4</v>
      </c>
      <c r="O231" s="236">
        <f>ROUND(E231*N231,2)</f>
        <v>0</v>
      </c>
      <c r="P231" s="236">
        <v>0</v>
      </c>
      <c r="Q231" s="236">
        <f>ROUND(E231*P231,2)</f>
        <v>0</v>
      </c>
      <c r="R231" s="236" t="s">
        <v>1142</v>
      </c>
      <c r="S231" s="236" t="s">
        <v>214</v>
      </c>
      <c r="T231" s="237" t="s">
        <v>279</v>
      </c>
      <c r="U231" s="217">
        <v>1.1200000000000001</v>
      </c>
      <c r="V231" s="217">
        <f>ROUND(E231*U231,2)</f>
        <v>5.6</v>
      </c>
      <c r="W231" s="21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 t="s">
        <v>280</v>
      </c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</row>
    <row r="232" spans="1:60" outlineLevel="1" x14ac:dyDescent="0.25">
      <c r="A232" s="214"/>
      <c r="B232" s="215"/>
      <c r="C232" s="264"/>
      <c r="D232" s="258"/>
      <c r="E232" s="258"/>
      <c r="F232" s="258"/>
      <c r="G232" s="258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 t="s">
        <v>219</v>
      </c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</row>
    <row r="233" spans="1:60" ht="20.399999999999999" outlineLevel="1" x14ac:dyDescent="0.25">
      <c r="A233" s="231">
        <v>84</v>
      </c>
      <c r="B233" s="232" t="s">
        <v>1284</v>
      </c>
      <c r="C233" s="245" t="s">
        <v>1285</v>
      </c>
      <c r="D233" s="233" t="s">
        <v>1279</v>
      </c>
      <c r="E233" s="234">
        <v>1</v>
      </c>
      <c r="F233" s="235"/>
      <c r="G233" s="236">
        <f>ROUND(E233*F233,2)</f>
        <v>0</v>
      </c>
      <c r="H233" s="235"/>
      <c r="I233" s="236">
        <f>ROUND(E233*H233,2)</f>
        <v>0</v>
      </c>
      <c r="J233" s="235"/>
      <c r="K233" s="236">
        <f>ROUND(E233*J233,2)</f>
        <v>0</v>
      </c>
      <c r="L233" s="236">
        <v>21</v>
      </c>
      <c r="M233" s="236">
        <f>G233*(1+L233/100)</f>
        <v>0</v>
      </c>
      <c r="N233" s="236">
        <v>1.3000000000000002E-3</v>
      </c>
      <c r="O233" s="236">
        <f>ROUND(E233*N233,2)</f>
        <v>0</v>
      </c>
      <c r="P233" s="236">
        <v>0</v>
      </c>
      <c r="Q233" s="236">
        <f>ROUND(E233*P233,2)</f>
        <v>0</v>
      </c>
      <c r="R233" s="236" t="s">
        <v>1142</v>
      </c>
      <c r="S233" s="236" t="s">
        <v>214</v>
      </c>
      <c r="T233" s="237" t="s">
        <v>215</v>
      </c>
      <c r="U233" s="217">
        <v>1</v>
      </c>
      <c r="V233" s="217">
        <f>ROUND(E233*U233,2)</f>
        <v>1</v>
      </c>
      <c r="W233" s="21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 t="s">
        <v>780</v>
      </c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</row>
    <row r="234" spans="1:60" outlineLevel="1" x14ac:dyDescent="0.25">
      <c r="A234" s="214"/>
      <c r="B234" s="215"/>
      <c r="C234" s="264"/>
      <c r="D234" s="258"/>
      <c r="E234" s="258"/>
      <c r="F234" s="258"/>
      <c r="G234" s="258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 t="s">
        <v>219</v>
      </c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</row>
    <row r="235" spans="1:60" outlineLevel="1" x14ac:dyDescent="0.25">
      <c r="A235" s="231">
        <v>85</v>
      </c>
      <c r="B235" s="232" t="s">
        <v>1286</v>
      </c>
      <c r="C235" s="245" t="s">
        <v>1287</v>
      </c>
      <c r="D235" s="233" t="s">
        <v>1279</v>
      </c>
      <c r="E235" s="234">
        <v>5</v>
      </c>
      <c r="F235" s="235"/>
      <c r="G235" s="236">
        <f>ROUND(E235*F235,2)</f>
        <v>0</v>
      </c>
      <c r="H235" s="235"/>
      <c r="I235" s="236">
        <f>ROUND(E235*H235,2)</f>
        <v>0</v>
      </c>
      <c r="J235" s="235"/>
      <c r="K235" s="236">
        <f>ROUND(E235*J235,2)</f>
        <v>0</v>
      </c>
      <c r="L235" s="236">
        <v>21</v>
      </c>
      <c r="M235" s="236">
        <f>G235*(1+L235/100)</f>
        <v>0</v>
      </c>
      <c r="N235" s="236">
        <v>1.9010000000000003E-2</v>
      </c>
      <c r="O235" s="236">
        <f>ROUND(E235*N235,2)</f>
        <v>0.1</v>
      </c>
      <c r="P235" s="236">
        <v>0</v>
      </c>
      <c r="Q235" s="236">
        <f>ROUND(E235*P235,2)</f>
        <v>0</v>
      </c>
      <c r="R235" s="236" t="s">
        <v>1142</v>
      </c>
      <c r="S235" s="236" t="s">
        <v>214</v>
      </c>
      <c r="T235" s="237" t="s">
        <v>215</v>
      </c>
      <c r="U235" s="217">
        <v>1.1890000000000001</v>
      </c>
      <c r="V235" s="217">
        <f>ROUND(E235*U235,2)</f>
        <v>5.95</v>
      </c>
      <c r="W235" s="21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 t="s">
        <v>780</v>
      </c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  <c r="BF235" s="207"/>
      <c r="BG235" s="207"/>
      <c r="BH235" s="207"/>
    </row>
    <row r="236" spans="1:60" outlineLevel="1" x14ac:dyDescent="0.25">
      <c r="A236" s="214"/>
      <c r="B236" s="215"/>
      <c r="C236" s="264"/>
      <c r="D236" s="258"/>
      <c r="E236" s="258"/>
      <c r="F236" s="258"/>
      <c r="G236" s="258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 t="s">
        <v>219</v>
      </c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07"/>
      <c r="BH236" s="207"/>
    </row>
    <row r="237" spans="1:60" outlineLevel="1" x14ac:dyDescent="0.25">
      <c r="A237" s="231">
        <v>86</v>
      </c>
      <c r="B237" s="232" t="s">
        <v>1288</v>
      </c>
      <c r="C237" s="245" t="s">
        <v>1289</v>
      </c>
      <c r="D237" s="233" t="s">
        <v>1279</v>
      </c>
      <c r="E237" s="234">
        <v>6</v>
      </c>
      <c r="F237" s="235"/>
      <c r="G237" s="236">
        <f>ROUND(E237*F237,2)</f>
        <v>0</v>
      </c>
      <c r="H237" s="235"/>
      <c r="I237" s="236">
        <f>ROUND(E237*H237,2)</f>
        <v>0</v>
      </c>
      <c r="J237" s="235"/>
      <c r="K237" s="236">
        <f>ROUND(E237*J237,2)</f>
        <v>0</v>
      </c>
      <c r="L237" s="236">
        <v>21</v>
      </c>
      <c r="M237" s="236">
        <f>G237*(1+L237/100)</f>
        <v>0</v>
      </c>
      <c r="N237" s="236">
        <v>1.41E-3</v>
      </c>
      <c r="O237" s="236">
        <f>ROUND(E237*N237,2)</f>
        <v>0.01</v>
      </c>
      <c r="P237" s="236">
        <v>0</v>
      </c>
      <c r="Q237" s="236">
        <f>ROUND(E237*P237,2)</f>
        <v>0</v>
      </c>
      <c r="R237" s="236" t="s">
        <v>1142</v>
      </c>
      <c r="S237" s="236" t="s">
        <v>214</v>
      </c>
      <c r="T237" s="237" t="s">
        <v>215</v>
      </c>
      <c r="U237" s="217">
        <v>1.5750000000000002</v>
      </c>
      <c r="V237" s="217">
        <f>ROUND(E237*U237,2)</f>
        <v>9.4499999999999993</v>
      </c>
      <c r="W237" s="21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 t="s">
        <v>780</v>
      </c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  <c r="AZ237" s="207"/>
      <c r="BA237" s="207"/>
      <c r="BB237" s="207"/>
      <c r="BC237" s="207"/>
      <c r="BD237" s="207"/>
      <c r="BE237" s="207"/>
      <c r="BF237" s="207"/>
      <c r="BG237" s="207"/>
      <c r="BH237" s="207"/>
    </row>
    <row r="238" spans="1:60" outlineLevel="1" x14ac:dyDescent="0.25">
      <c r="A238" s="214"/>
      <c r="B238" s="215"/>
      <c r="C238" s="246" t="s">
        <v>1290</v>
      </c>
      <c r="D238" s="239"/>
      <c r="E238" s="239"/>
      <c r="F238" s="239"/>
      <c r="G238" s="239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 t="s">
        <v>218</v>
      </c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  <c r="AZ238" s="207"/>
      <c r="BA238" s="207"/>
      <c r="BB238" s="207"/>
      <c r="BC238" s="207"/>
      <c r="BD238" s="207"/>
      <c r="BE238" s="207"/>
      <c r="BF238" s="207"/>
      <c r="BG238" s="207"/>
      <c r="BH238" s="207"/>
    </row>
    <row r="239" spans="1:60" outlineLevel="1" x14ac:dyDescent="0.25">
      <c r="A239" s="214"/>
      <c r="B239" s="215"/>
      <c r="C239" s="247"/>
      <c r="D239" s="241"/>
      <c r="E239" s="241"/>
      <c r="F239" s="241"/>
      <c r="G239" s="241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 t="s">
        <v>219</v>
      </c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  <c r="AZ239" s="207"/>
      <c r="BA239" s="207"/>
      <c r="BB239" s="207"/>
      <c r="BC239" s="207"/>
      <c r="BD239" s="207"/>
      <c r="BE239" s="207"/>
      <c r="BF239" s="207"/>
      <c r="BG239" s="207"/>
      <c r="BH239" s="207"/>
    </row>
    <row r="240" spans="1:60" ht="20.399999999999999" outlineLevel="1" x14ac:dyDescent="0.25">
      <c r="A240" s="231">
        <v>87</v>
      </c>
      <c r="B240" s="232" t="s">
        <v>1291</v>
      </c>
      <c r="C240" s="245" t="s">
        <v>1292</v>
      </c>
      <c r="D240" s="233" t="s">
        <v>1279</v>
      </c>
      <c r="E240" s="234">
        <v>5</v>
      </c>
      <c r="F240" s="235"/>
      <c r="G240" s="236">
        <f>ROUND(E240*F240,2)</f>
        <v>0</v>
      </c>
      <c r="H240" s="235"/>
      <c r="I240" s="236">
        <f>ROUND(E240*H240,2)</f>
        <v>0</v>
      </c>
      <c r="J240" s="235"/>
      <c r="K240" s="236">
        <f>ROUND(E240*J240,2)</f>
        <v>0</v>
      </c>
      <c r="L240" s="236">
        <v>21</v>
      </c>
      <c r="M240" s="236">
        <f>G240*(1+L240/100)</f>
        <v>0</v>
      </c>
      <c r="N240" s="236">
        <v>7.2000000000000005E-4</v>
      </c>
      <c r="O240" s="236">
        <f>ROUND(E240*N240,2)</f>
        <v>0</v>
      </c>
      <c r="P240" s="236">
        <v>0</v>
      </c>
      <c r="Q240" s="236">
        <f>ROUND(E240*P240,2)</f>
        <v>0</v>
      </c>
      <c r="R240" s="236" t="s">
        <v>1142</v>
      </c>
      <c r="S240" s="236" t="s">
        <v>214</v>
      </c>
      <c r="T240" s="237" t="s">
        <v>215</v>
      </c>
      <c r="U240" s="217">
        <v>0.50600000000000001</v>
      </c>
      <c r="V240" s="217">
        <f>ROUND(E240*U240,2)</f>
        <v>2.5299999999999998</v>
      </c>
      <c r="W240" s="21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 t="s">
        <v>780</v>
      </c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207"/>
      <c r="BE240" s="207"/>
      <c r="BF240" s="207"/>
      <c r="BG240" s="207"/>
      <c r="BH240" s="207"/>
    </row>
    <row r="241" spans="1:60" outlineLevel="1" x14ac:dyDescent="0.25">
      <c r="A241" s="214"/>
      <c r="B241" s="215"/>
      <c r="C241" s="264"/>
      <c r="D241" s="258"/>
      <c r="E241" s="258"/>
      <c r="F241" s="258"/>
      <c r="G241" s="258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 t="s">
        <v>219</v>
      </c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207"/>
      <c r="BE241" s="207"/>
      <c r="BF241" s="207"/>
      <c r="BG241" s="207"/>
      <c r="BH241" s="207"/>
    </row>
    <row r="242" spans="1:60" outlineLevel="1" x14ac:dyDescent="0.25">
      <c r="A242" s="231">
        <v>88</v>
      </c>
      <c r="B242" s="232" t="s">
        <v>1293</v>
      </c>
      <c r="C242" s="245" t="s">
        <v>1294</v>
      </c>
      <c r="D242" s="233" t="s">
        <v>1279</v>
      </c>
      <c r="E242" s="234">
        <v>1</v>
      </c>
      <c r="F242" s="235"/>
      <c r="G242" s="236">
        <f>ROUND(E242*F242,2)</f>
        <v>0</v>
      </c>
      <c r="H242" s="235"/>
      <c r="I242" s="236">
        <f>ROUND(E242*H242,2)</f>
        <v>0</v>
      </c>
      <c r="J242" s="235"/>
      <c r="K242" s="236">
        <f>ROUND(E242*J242,2)</f>
        <v>0</v>
      </c>
      <c r="L242" s="236">
        <v>21</v>
      </c>
      <c r="M242" s="236">
        <f>G242*(1+L242/100)</f>
        <v>0</v>
      </c>
      <c r="N242" s="236">
        <v>1.0900000000000002E-2</v>
      </c>
      <c r="O242" s="236">
        <f>ROUND(E242*N242,2)</f>
        <v>0.01</v>
      </c>
      <c r="P242" s="236">
        <v>0</v>
      </c>
      <c r="Q242" s="236">
        <f>ROUND(E242*P242,2)</f>
        <v>0</v>
      </c>
      <c r="R242" s="236" t="s">
        <v>1142</v>
      </c>
      <c r="S242" s="236" t="s">
        <v>214</v>
      </c>
      <c r="T242" s="237" t="s">
        <v>215</v>
      </c>
      <c r="U242" s="217">
        <v>1.25</v>
      </c>
      <c r="V242" s="217">
        <f>ROUND(E242*U242,2)</f>
        <v>1.25</v>
      </c>
      <c r="W242" s="21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 t="s">
        <v>780</v>
      </c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  <c r="BF242" s="207"/>
      <c r="BG242" s="207"/>
      <c r="BH242" s="207"/>
    </row>
    <row r="243" spans="1:60" outlineLevel="1" x14ac:dyDescent="0.25">
      <c r="A243" s="214"/>
      <c r="B243" s="215"/>
      <c r="C243" s="264"/>
      <c r="D243" s="258"/>
      <c r="E243" s="258"/>
      <c r="F243" s="258"/>
      <c r="G243" s="258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 t="s">
        <v>219</v>
      </c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207"/>
      <c r="BE243" s="207"/>
      <c r="BF243" s="207"/>
      <c r="BG243" s="207"/>
      <c r="BH243" s="207"/>
    </row>
    <row r="244" spans="1:60" ht="20.399999999999999" outlineLevel="1" x14ac:dyDescent="0.25">
      <c r="A244" s="231">
        <v>89</v>
      </c>
      <c r="B244" s="232" t="s">
        <v>1295</v>
      </c>
      <c r="C244" s="245" t="s">
        <v>1296</v>
      </c>
      <c r="D244" s="233" t="s">
        <v>356</v>
      </c>
      <c r="E244" s="234">
        <v>1</v>
      </c>
      <c r="F244" s="235"/>
      <c r="G244" s="236">
        <f>ROUND(E244*F244,2)</f>
        <v>0</v>
      </c>
      <c r="H244" s="235"/>
      <c r="I244" s="236">
        <f>ROUND(E244*H244,2)</f>
        <v>0</v>
      </c>
      <c r="J244" s="235"/>
      <c r="K244" s="236">
        <f>ROUND(E244*J244,2)</f>
        <v>0</v>
      </c>
      <c r="L244" s="236">
        <v>21</v>
      </c>
      <c r="M244" s="236">
        <f>G244*(1+L244/100)</f>
        <v>0</v>
      </c>
      <c r="N244" s="236">
        <v>3.0900000000000003E-3</v>
      </c>
      <c r="O244" s="236">
        <f>ROUND(E244*N244,2)</f>
        <v>0</v>
      </c>
      <c r="P244" s="236">
        <v>0</v>
      </c>
      <c r="Q244" s="236">
        <f>ROUND(E244*P244,2)</f>
        <v>0</v>
      </c>
      <c r="R244" s="236" t="s">
        <v>1142</v>
      </c>
      <c r="S244" s="236" t="s">
        <v>214</v>
      </c>
      <c r="T244" s="237" t="s">
        <v>215</v>
      </c>
      <c r="U244" s="217">
        <v>1.25</v>
      </c>
      <c r="V244" s="217">
        <f>ROUND(E244*U244,2)</f>
        <v>1.25</v>
      </c>
      <c r="W244" s="21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 t="s">
        <v>780</v>
      </c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  <c r="BF244" s="207"/>
      <c r="BG244" s="207"/>
      <c r="BH244" s="207"/>
    </row>
    <row r="245" spans="1:60" outlineLevel="1" x14ac:dyDescent="0.25">
      <c r="A245" s="214"/>
      <c r="B245" s="215"/>
      <c r="C245" s="264"/>
      <c r="D245" s="258"/>
      <c r="E245" s="258"/>
      <c r="F245" s="258"/>
      <c r="G245" s="258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 t="s">
        <v>219</v>
      </c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207"/>
      <c r="BE245" s="207"/>
      <c r="BF245" s="207"/>
      <c r="BG245" s="207"/>
      <c r="BH245" s="207"/>
    </row>
    <row r="246" spans="1:60" ht="20.399999999999999" outlineLevel="1" x14ac:dyDescent="0.25">
      <c r="A246" s="231">
        <v>90</v>
      </c>
      <c r="B246" s="232" t="s">
        <v>1297</v>
      </c>
      <c r="C246" s="245" t="s">
        <v>1298</v>
      </c>
      <c r="D246" s="233" t="s">
        <v>356</v>
      </c>
      <c r="E246" s="234">
        <v>5</v>
      </c>
      <c r="F246" s="235"/>
      <c r="G246" s="236">
        <f>ROUND(E246*F246,2)</f>
        <v>0</v>
      </c>
      <c r="H246" s="235"/>
      <c r="I246" s="236">
        <f>ROUND(E246*H246,2)</f>
        <v>0</v>
      </c>
      <c r="J246" s="235"/>
      <c r="K246" s="236">
        <f>ROUND(E246*J246,2)</f>
        <v>0</v>
      </c>
      <c r="L246" s="236">
        <v>21</v>
      </c>
      <c r="M246" s="236">
        <f>G246*(1+L246/100)</f>
        <v>0</v>
      </c>
      <c r="N246" s="236">
        <v>8.5000000000000006E-4</v>
      </c>
      <c r="O246" s="236">
        <f>ROUND(E246*N246,2)</f>
        <v>0</v>
      </c>
      <c r="P246" s="236">
        <v>0</v>
      </c>
      <c r="Q246" s="236">
        <f>ROUND(E246*P246,2)</f>
        <v>0</v>
      </c>
      <c r="R246" s="236" t="s">
        <v>1142</v>
      </c>
      <c r="S246" s="236" t="s">
        <v>214</v>
      </c>
      <c r="T246" s="237" t="s">
        <v>215</v>
      </c>
      <c r="U246" s="217">
        <v>0.44500000000000001</v>
      </c>
      <c r="V246" s="217">
        <f>ROUND(E246*U246,2)</f>
        <v>2.23</v>
      </c>
      <c r="W246" s="21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 t="s">
        <v>780</v>
      </c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7"/>
      <c r="BE246" s="207"/>
      <c r="BF246" s="207"/>
      <c r="BG246" s="207"/>
      <c r="BH246" s="207"/>
    </row>
    <row r="247" spans="1:60" outlineLevel="1" x14ac:dyDescent="0.25">
      <c r="A247" s="214"/>
      <c r="B247" s="215"/>
      <c r="C247" s="264"/>
      <c r="D247" s="258"/>
      <c r="E247" s="258"/>
      <c r="F247" s="258"/>
      <c r="G247" s="258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 t="s">
        <v>219</v>
      </c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207"/>
      <c r="BE247" s="207"/>
      <c r="BF247" s="207"/>
      <c r="BG247" s="207"/>
      <c r="BH247" s="207"/>
    </row>
    <row r="248" spans="1:60" ht="20.399999999999999" outlineLevel="1" x14ac:dyDescent="0.25">
      <c r="A248" s="231">
        <v>91</v>
      </c>
      <c r="B248" s="232" t="s">
        <v>1297</v>
      </c>
      <c r="C248" s="245" t="s">
        <v>1298</v>
      </c>
      <c r="D248" s="233" t="s">
        <v>356</v>
      </c>
      <c r="E248" s="234">
        <v>1</v>
      </c>
      <c r="F248" s="235"/>
      <c r="G248" s="236">
        <f>ROUND(E248*F248,2)</f>
        <v>0</v>
      </c>
      <c r="H248" s="235"/>
      <c r="I248" s="236">
        <f>ROUND(E248*H248,2)</f>
        <v>0</v>
      </c>
      <c r="J248" s="235"/>
      <c r="K248" s="236">
        <f>ROUND(E248*J248,2)</f>
        <v>0</v>
      </c>
      <c r="L248" s="236">
        <v>21</v>
      </c>
      <c r="M248" s="236">
        <f>G248*(1+L248/100)</f>
        <v>0</v>
      </c>
      <c r="N248" s="236">
        <v>8.5000000000000006E-4</v>
      </c>
      <c r="O248" s="236">
        <f>ROUND(E248*N248,2)</f>
        <v>0</v>
      </c>
      <c r="P248" s="236">
        <v>0</v>
      </c>
      <c r="Q248" s="236">
        <f>ROUND(E248*P248,2)</f>
        <v>0</v>
      </c>
      <c r="R248" s="236" t="s">
        <v>1142</v>
      </c>
      <c r="S248" s="236" t="s">
        <v>214</v>
      </c>
      <c r="T248" s="237" t="s">
        <v>215</v>
      </c>
      <c r="U248" s="217">
        <v>0.44500000000000001</v>
      </c>
      <c r="V248" s="217">
        <f>ROUND(E248*U248,2)</f>
        <v>0.45</v>
      </c>
      <c r="W248" s="21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 t="s">
        <v>780</v>
      </c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207"/>
      <c r="BE248" s="207"/>
      <c r="BF248" s="207"/>
      <c r="BG248" s="207"/>
      <c r="BH248" s="207"/>
    </row>
    <row r="249" spans="1:60" outlineLevel="1" x14ac:dyDescent="0.25">
      <c r="A249" s="214"/>
      <c r="B249" s="215"/>
      <c r="C249" s="264"/>
      <c r="D249" s="258"/>
      <c r="E249" s="258"/>
      <c r="F249" s="258"/>
      <c r="G249" s="258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 t="s">
        <v>219</v>
      </c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207"/>
      <c r="BE249" s="207"/>
      <c r="BF249" s="207"/>
      <c r="BG249" s="207"/>
      <c r="BH249" s="207"/>
    </row>
    <row r="250" spans="1:60" ht="20.399999999999999" outlineLevel="1" x14ac:dyDescent="0.25">
      <c r="A250" s="231">
        <v>92</v>
      </c>
      <c r="B250" s="232" t="s">
        <v>1299</v>
      </c>
      <c r="C250" s="245" t="s">
        <v>1300</v>
      </c>
      <c r="D250" s="233" t="s">
        <v>356</v>
      </c>
      <c r="E250" s="234">
        <v>11</v>
      </c>
      <c r="F250" s="235"/>
      <c r="G250" s="236">
        <f>ROUND(E250*F250,2)</f>
        <v>0</v>
      </c>
      <c r="H250" s="235"/>
      <c r="I250" s="236">
        <f>ROUND(E250*H250,2)</f>
        <v>0</v>
      </c>
      <c r="J250" s="235"/>
      <c r="K250" s="236">
        <f>ROUND(E250*J250,2)</f>
        <v>0</v>
      </c>
      <c r="L250" s="236">
        <v>21</v>
      </c>
      <c r="M250" s="236">
        <f>G250*(1+L250/100)</f>
        <v>0</v>
      </c>
      <c r="N250" s="236">
        <v>4.0000000000000003E-5</v>
      </c>
      <c r="O250" s="236">
        <f>ROUND(E250*N250,2)</f>
        <v>0</v>
      </c>
      <c r="P250" s="236">
        <v>0</v>
      </c>
      <c r="Q250" s="236">
        <f>ROUND(E250*P250,2)</f>
        <v>0</v>
      </c>
      <c r="R250" s="236" t="s">
        <v>1142</v>
      </c>
      <c r="S250" s="236" t="s">
        <v>214</v>
      </c>
      <c r="T250" s="237" t="s">
        <v>215</v>
      </c>
      <c r="U250" s="217">
        <v>0.44500000000000001</v>
      </c>
      <c r="V250" s="217">
        <f>ROUND(E250*U250,2)</f>
        <v>4.9000000000000004</v>
      </c>
      <c r="W250" s="21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 t="s">
        <v>780</v>
      </c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07"/>
      <c r="BH250" s="207"/>
    </row>
    <row r="251" spans="1:60" outlineLevel="1" x14ac:dyDescent="0.25">
      <c r="A251" s="214"/>
      <c r="B251" s="215"/>
      <c r="C251" s="264"/>
      <c r="D251" s="258"/>
      <c r="E251" s="258"/>
      <c r="F251" s="258"/>
      <c r="G251" s="258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 t="s">
        <v>219</v>
      </c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207"/>
      <c r="BE251" s="207"/>
      <c r="BF251" s="207"/>
      <c r="BG251" s="207"/>
      <c r="BH251" s="207"/>
    </row>
    <row r="252" spans="1:60" outlineLevel="1" x14ac:dyDescent="0.25">
      <c r="A252" s="231">
        <v>93</v>
      </c>
      <c r="B252" s="232" t="s">
        <v>1301</v>
      </c>
      <c r="C252" s="245" t="s">
        <v>1302</v>
      </c>
      <c r="D252" s="233" t="s">
        <v>356</v>
      </c>
      <c r="E252" s="234">
        <v>1</v>
      </c>
      <c r="F252" s="235"/>
      <c r="G252" s="236">
        <f>ROUND(E252*F252,2)</f>
        <v>0</v>
      </c>
      <c r="H252" s="235"/>
      <c r="I252" s="236">
        <f>ROUND(E252*H252,2)</f>
        <v>0</v>
      </c>
      <c r="J252" s="235"/>
      <c r="K252" s="236">
        <f>ROUND(E252*J252,2)</f>
        <v>0</v>
      </c>
      <c r="L252" s="236">
        <v>21</v>
      </c>
      <c r="M252" s="236">
        <f>G252*(1+L252/100)</f>
        <v>0</v>
      </c>
      <c r="N252" s="236">
        <v>0</v>
      </c>
      <c r="O252" s="236">
        <f>ROUND(E252*N252,2)</f>
        <v>0</v>
      </c>
      <c r="P252" s="236">
        <v>0</v>
      </c>
      <c r="Q252" s="236">
        <f>ROUND(E252*P252,2)</f>
        <v>0</v>
      </c>
      <c r="R252" s="236"/>
      <c r="S252" s="236" t="s">
        <v>456</v>
      </c>
      <c r="T252" s="237" t="s">
        <v>215</v>
      </c>
      <c r="U252" s="217">
        <v>0</v>
      </c>
      <c r="V252" s="217">
        <f>ROUND(E252*U252,2)</f>
        <v>0</v>
      </c>
      <c r="W252" s="21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 t="s">
        <v>780</v>
      </c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207"/>
      <c r="BE252" s="207"/>
      <c r="BF252" s="207"/>
      <c r="BG252" s="207"/>
      <c r="BH252" s="207"/>
    </row>
    <row r="253" spans="1:60" outlineLevel="1" x14ac:dyDescent="0.25">
      <c r="A253" s="214"/>
      <c r="B253" s="215"/>
      <c r="C253" s="264"/>
      <c r="D253" s="258"/>
      <c r="E253" s="258"/>
      <c r="F253" s="258"/>
      <c r="G253" s="258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 t="s">
        <v>219</v>
      </c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  <c r="BF253" s="207"/>
      <c r="BG253" s="207"/>
      <c r="BH253" s="207"/>
    </row>
    <row r="254" spans="1:60" outlineLevel="1" x14ac:dyDescent="0.25">
      <c r="A254" s="231">
        <v>94</v>
      </c>
      <c r="B254" s="232" t="s">
        <v>1303</v>
      </c>
      <c r="C254" s="245" t="s">
        <v>1304</v>
      </c>
      <c r="D254" s="233" t="s">
        <v>356</v>
      </c>
      <c r="E254" s="234">
        <v>2</v>
      </c>
      <c r="F254" s="235"/>
      <c r="G254" s="236">
        <f>ROUND(E254*F254,2)</f>
        <v>0</v>
      </c>
      <c r="H254" s="235"/>
      <c r="I254" s="236">
        <f>ROUND(E254*H254,2)</f>
        <v>0</v>
      </c>
      <c r="J254" s="235"/>
      <c r="K254" s="236">
        <f>ROUND(E254*J254,2)</f>
        <v>0</v>
      </c>
      <c r="L254" s="236">
        <v>21</v>
      </c>
      <c r="M254" s="236">
        <f>G254*(1+L254/100)</f>
        <v>0</v>
      </c>
      <c r="N254" s="236">
        <v>0</v>
      </c>
      <c r="O254" s="236">
        <f>ROUND(E254*N254,2)</f>
        <v>0</v>
      </c>
      <c r="P254" s="236">
        <v>0</v>
      </c>
      <c r="Q254" s="236">
        <f>ROUND(E254*P254,2)</f>
        <v>0</v>
      </c>
      <c r="R254" s="236"/>
      <c r="S254" s="236" t="s">
        <v>456</v>
      </c>
      <c r="T254" s="237" t="s">
        <v>215</v>
      </c>
      <c r="U254" s="217">
        <v>0</v>
      </c>
      <c r="V254" s="217">
        <f>ROUND(E254*U254,2)</f>
        <v>0</v>
      </c>
      <c r="W254" s="21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 t="s">
        <v>1139</v>
      </c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207"/>
      <c r="BE254" s="207"/>
      <c r="BF254" s="207"/>
      <c r="BG254" s="207"/>
      <c r="BH254" s="207"/>
    </row>
    <row r="255" spans="1:60" outlineLevel="1" x14ac:dyDescent="0.25">
      <c r="A255" s="214"/>
      <c r="B255" s="215"/>
      <c r="C255" s="264"/>
      <c r="D255" s="258"/>
      <c r="E255" s="258"/>
      <c r="F255" s="258"/>
      <c r="G255" s="258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 t="s">
        <v>219</v>
      </c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  <c r="BF255" s="207"/>
      <c r="BG255" s="207"/>
      <c r="BH255" s="207"/>
    </row>
    <row r="256" spans="1:60" outlineLevel="1" x14ac:dyDescent="0.25">
      <c r="A256" s="231">
        <v>95</v>
      </c>
      <c r="B256" s="232" t="s">
        <v>1305</v>
      </c>
      <c r="C256" s="245" t="s">
        <v>1306</v>
      </c>
      <c r="D256" s="233" t="s">
        <v>356</v>
      </c>
      <c r="E256" s="234">
        <v>1</v>
      </c>
      <c r="F256" s="235"/>
      <c r="G256" s="236">
        <f>ROUND(E256*F256,2)</f>
        <v>0</v>
      </c>
      <c r="H256" s="235"/>
      <c r="I256" s="236">
        <f>ROUND(E256*H256,2)</f>
        <v>0</v>
      </c>
      <c r="J256" s="235"/>
      <c r="K256" s="236">
        <f>ROUND(E256*J256,2)</f>
        <v>0</v>
      </c>
      <c r="L256" s="236">
        <v>21</v>
      </c>
      <c r="M256" s="236">
        <f>G256*(1+L256/100)</f>
        <v>0</v>
      </c>
      <c r="N256" s="236">
        <v>0</v>
      </c>
      <c r="O256" s="236">
        <f>ROUND(E256*N256,2)</f>
        <v>0</v>
      </c>
      <c r="P256" s="236">
        <v>0</v>
      </c>
      <c r="Q256" s="236">
        <f>ROUND(E256*P256,2)</f>
        <v>0</v>
      </c>
      <c r="R256" s="236"/>
      <c r="S256" s="236" t="s">
        <v>456</v>
      </c>
      <c r="T256" s="237" t="s">
        <v>215</v>
      </c>
      <c r="U256" s="217">
        <v>0</v>
      </c>
      <c r="V256" s="217">
        <f>ROUND(E256*U256,2)</f>
        <v>0</v>
      </c>
      <c r="W256" s="21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 t="s">
        <v>1139</v>
      </c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  <c r="AZ256" s="207"/>
      <c r="BA256" s="207"/>
      <c r="BB256" s="207"/>
      <c r="BC256" s="207"/>
      <c r="BD256" s="207"/>
      <c r="BE256" s="207"/>
      <c r="BF256" s="207"/>
      <c r="BG256" s="207"/>
      <c r="BH256" s="207"/>
    </row>
    <row r="257" spans="1:60" outlineLevel="1" x14ac:dyDescent="0.25">
      <c r="A257" s="214"/>
      <c r="B257" s="215"/>
      <c r="C257" s="264"/>
      <c r="D257" s="258"/>
      <c r="E257" s="258"/>
      <c r="F257" s="258"/>
      <c r="G257" s="258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 t="s">
        <v>219</v>
      </c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  <c r="AZ257" s="207"/>
      <c r="BA257" s="207"/>
      <c r="BB257" s="207"/>
      <c r="BC257" s="207"/>
      <c r="BD257" s="207"/>
      <c r="BE257" s="207"/>
      <c r="BF257" s="207"/>
      <c r="BG257" s="207"/>
      <c r="BH257" s="207"/>
    </row>
    <row r="258" spans="1:60" outlineLevel="1" x14ac:dyDescent="0.25">
      <c r="A258" s="231">
        <v>96</v>
      </c>
      <c r="B258" s="232" t="s">
        <v>1307</v>
      </c>
      <c r="C258" s="245" t="s">
        <v>1308</v>
      </c>
      <c r="D258" s="233" t="s">
        <v>356</v>
      </c>
      <c r="E258" s="234">
        <v>1</v>
      </c>
      <c r="F258" s="235"/>
      <c r="G258" s="236">
        <f>ROUND(E258*F258,2)</f>
        <v>0</v>
      </c>
      <c r="H258" s="235"/>
      <c r="I258" s="236">
        <f>ROUND(E258*H258,2)</f>
        <v>0</v>
      </c>
      <c r="J258" s="235"/>
      <c r="K258" s="236">
        <f>ROUND(E258*J258,2)</f>
        <v>0</v>
      </c>
      <c r="L258" s="236">
        <v>21</v>
      </c>
      <c r="M258" s="236">
        <f>G258*(1+L258/100)</f>
        <v>0</v>
      </c>
      <c r="N258" s="236">
        <v>0</v>
      </c>
      <c r="O258" s="236">
        <f>ROUND(E258*N258,2)</f>
        <v>0</v>
      </c>
      <c r="P258" s="236">
        <v>0</v>
      </c>
      <c r="Q258" s="236">
        <f>ROUND(E258*P258,2)</f>
        <v>0</v>
      </c>
      <c r="R258" s="236"/>
      <c r="S258" s="236" t="s">
        <v>456</v>
      </c>
      <c r="T258" s="237" t="s">
        <v>215</v>
      </c>
      <c r="U258" s="217">
        <v>0</v>
      </c>
      <c r="V258" s="217">
        <f>ROUND(E258*U258,2)</f>
        <v>0</v>
      </c>
      <c r="W258" s="21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 t="s">
        <v>1139</v>
      </c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207"/>
      <c r="BE258" s="207"/>
      <c r="BF258" s="207"/>
      <c r="BG258" s="207"/>
      <c r="BH258" s="207"/>
    </row>
    <row r="259" spans="1:60" outlineLevel="1" x14ac:dyDescent="0.25">
      <c r="A259" s="214"/>
      <c r="B259" s="215"/>
      <c r="C259" s="264"/>
      <c r="D259" s="258"/>
      <c r="E259" s="258"/>
      <c r="F259" s="258"/>
      <c r="G259" s="258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 t="s">
        <v>219</v>
      </c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207"/>
      <c r="BE259" s="207"/>
      <c r="BF259" s="207"/>
      <c r="BG259" s="207"/>
      <c r="BH259" s="207"/>
    </row>
    <row r="260" spans="1:60" ht="20.399999999999999" outlineLevel="1" x14ac:dyDescent="0.25">
      <c r="A260" s="231">
        <v>97</v>
      </c>
      <c r="B260" s="232" t="s">
        <v>1309</v>
      </c>
      <c r="C260" s="245" t="s">
        <v>1310</v>
      </c>
      <c r="D260" s="233" t="s">
        <v>356</v>
      </c>
      <c r="E260" s="234">
        <v>5</v>
      </c>
      <c r="F260" s="235"/>
      <c r="G260" s="236">
        <f>ROUND(E260*F260,2)</f>
        <v>0</v>
      </c>
      <c r="H260" s="235"/>
      <c r="I260" s="236">
        <f>ROUND(E260*H260,2)</f>
        <v>0</v>
      </c>
      <c r="J260" s="235"/>
      <c r="K260" s="236">
        <f>ROUND(E260*J260,2)</f>
        <v>0</v>
      </c>
      <c r="L260" s="236">
        <v>21</v>
      </c>
      <c r="M260" s="236">
        <f>G260*(1+L260/100)</f>
        <v>0</v>
      </c>
      <c r="N260" s="236">
        <v>9.0000000000000008E-4</v>
      </c>
      <c r="O260" s="236">
        <f>ROUND(E260*N260,2)</f>
        <v>0</v>
      </c>
      <c r="P260" s="236">
        <v>0</v>
      </c>
      <c r="Q260" s="236">
        <f>ROUND(E260*P260,2)</f>
        <v>0</v>
      </c>
      <c r="R260" s="236" t="s">
        <v>334</v>
      </c>
      <c r="S260" s="236" t="s">
        <v>214</v>
      </c>
      <c r="T260" s="237" t="s">
        <v>215</v>
      </c>
      <c r="U260" s="217">
        <v>0</v>
      </c>
      <c r="V260" s="217">
        <f>ROUND(E260*U260,2)</f>
        <v>0</v>
      </c>
      <c r="W260" s="21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 t="s">
        <v>1139</v>
      </c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207"/>
      <c r="BE260" s="207"/>
      <c r="BF260" s="207"/>
      <c r="BG260" s="207"/>
      <c r="BH260" s="207"/>
    </row>
    <row r="261" spans="1:60" outlineLevel="1" x14ac:dyDescent="0.25">
      <c r="A261" s="214"/>
      <c r="B261" s="215"/>
      <c r="C261" s="264"/>
      <c r="D261" s="258"/>
      <c r="E261" s="258"/>
      <c r="F261" s="258"/>
      <c r="G261" s="258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 t="s">
        <v>219</v>
      </c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207"/>
      <c r="BE261" s="207"/>
      <c r="BF261" s="207"/>
      <c r="BG261" s="207"/>
      <c r="BH261" s="207"/>
    </row>
    <row r="262" spans="1:60" ht="20.399999999999999" outlineLevel="1" x14ac:dyDescent="0.25">
      <c r="A262" s="231">
        <v>98</v>
      </c>
      <c r="B262" s="232" t="s">
        <v>1311</v>
      </c>
      <c r="C262" s="245" t="s">
        <v>1312</v>
      </c>
      <c r="D262" s="233" t="s">
        <v>356</v>
      </c>
      <c r="E262" s="234">
        <v>1</v>
      </c>
      <c r="F262" s="235"/>
      <c r="G262" s="236">
        <f>ROUND(E262*F262,2)</f>
        <v>0</v>
      </c>
      <c r="H262" s="235"/>
      <c r="I262" s="236">
        <f>ROUND(E262*H262,2)</f>
        <v>0</v>
      </c>
      <c r="J262" s="235"/>
      <c r="K262" s="236">
        <f>ROUND(E262*J262,2)</f>
        <v>0</v>
      </c>
      <c r="L262" s="236">
        <v>21</v>
      </c>
      <c r="M262" s="236">
        <f>G262*(1+L262/100)</f>
        <v>0</v>
      </c>
      <c r="N262" s="236">
        <v>1.3000000000000002E-3</v>
      </c>
      <c r="O262" s="236">
        <f>ROUND(E262*N262,2)</f>
        <v>0</v>
      </c>
      <c r="P262" s="236">
        <v>0</v>
      </c>
      <c r="Q262" s="236">
        <f>ROUND(E262*P262,2)</f>
        <v>0</v>
      </c>
      <c r="R262" s="236" t="s">
        <v>334</v>
      </c>
      <c r="S262" s="236" t="s">
        <v>214</v>
      </c>
      <c r="T262" s="237" t="s">
        <v>215</v>
      </c>
      <c r="U262" s="217">
        <v>0</v>
      </c>
      <c r="V262" s="217">
        <f>ROUND(E262*U262,2)</f>
        <v>0</v>
      </c>
      <c r="W262" s="21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 t="s">
        <v>1139</v>
      </c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207"/>
      <c r="BE262" s="207"/>
      <c r="BF262" s="207"/>
      <c r="BG262" s="207"/>
      <c r="BH262" s="207"/>
    </row>
    <row r="263" spans="1:60" outlineLevel="1" x14ac:dyDescent="0.25">
      <c r="A263" s="214"/>
      <c r="B263" s="215"/>
      <c r="C263" s="264"/>
      <c r="D263" s="258"/>
      <c r="E263" s="258"/>
      <c r="F263" s="258"/>
      <c r="G263" s="258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 t="s">
        <v>219</v>
      </c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  <c r="AZ263" s="207"/>
      <c r="BA263" s="207"/>
      <c r="BB263" s="207"/>
      <c r="BC263" s="207"/>
      <c r="BD263" s="207"/>
      <c r="BE263" s="207"/>
      <c r="BF263" s="207"/>
      <c r="BG263" s="207"/>
      <c r="BH263" s="207"/>
    </row>
    <row r="264" spans="1:60" outlineLevel="1" x14ac:dyDescent="0.25">
      <c r="A264" s="231">
        <v>99</v>
      </c>
      <c r="B264" s="232" t="s">
        <v>1313</v>
      </c>
      <c r="C264" s="245" t="s">
        <v>1314</v>
      </c>
      <c r="D264" s="233" t="s">
        <v>356</v>
      </c>
      <c r="E264" s="234">
        <v>30</v>
      </c>
      <c r="F264" s="235"/>
      <c r="G264" s="236">
        <f>ROUND(E264*F264,2)</f>
        <v>0</v>
      </c>
      <c r="H264" s="235"/>
      <c r="I264" s="236">
        <f>ROUND(E264*H264,2)</f>
        <v>0</v>
      </c>
      <c r="J264" s="235"/>
      <c r="K264" s="236">
        <f>ROUND(E264*J264,2)</f>
        <v>0</v>
      </c>
      <c r="L264" s="236">
        <v>21</v>
      </c>
      <c r="M264" s="236">
        <f>G264*(1+L264/100)</f>
        <v>0</v>
      </c>
      <c r="N264" s="236">
        <v>0</v>
      </c>
      <c r="O264" s="236">
        <f>ROUND(E264*N264,2)</f>
        <v>0</v>
      </c>
      <c r="P264" s="236">
        <v>0</v>
      </c>
      <c r="Q264" s="236">
        <f>ROUND(E264*P264,2)</f>
        <v>0</v>
      </c>
      <c r="R264" s="236"/>
      <c r="S264" s="236" t="s">
        <v>456</v>
      </c>
      <c r="T264" s="237" t="s">
        <v>215</v>
      </c>
      <c r="U264" s="217">
        <v>0</v>
      </c>
      <c r="V264" s="217">
        <f>ROUND(E264*U264,2)</f>
        <v>0</v>
      </c>
      <c r="W264" s="21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 t="s">
        <v>1139</v>
      </c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  <c r="AZ264" s="207"/>
      <c r="BA264" s="207"/>
      <c r="BB264" s="207"/>
      <c r="BC264" s="207"/>
      <c r="BD264" s="207"/>
      <c r="BE264" s="207"/>
      <c r="BF264" s="207"/>
      <c r="BG264" s="207"/>
      <c r="BH264" s="207"/>
    </row>
    <row r="265" spans="1:60" outlineLevel="1" x14ac:dyDescent="0.25">
      <c r="A265" s="214"/>
      <c r="B265" s="215"/>
      <c r="C265" s="264"/>
      <c r="D265" s="258"/>
      <c r="E265" s="258"/>
      <c r="F265" s="258"/>
      <c r="G265" s="258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 t="s">
        <v>219</v>
      </c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  <c r="AZ265" s="207"/>
      <c r="BA265" s="207"/>
      <c r="BB265" s="207"/>
      <c r="BC265" s="207"/>
      <c r="BD265" s="207"/>
      <c r="BE265" s="207"/>
      <c r="BF265" s="207"/>
      <c r="BG265" s="207"/>
      <c r="BH265" s="207"/>
    </row>
    <row r="266" spans="1:60" outlineLevel="1" x14ac:dyDescent="0.25">
      <c r="A266" s="231">
        <v>100</v>
      </c>
      <c r="B266" s="232" t="s">
        <v>1315</v>
      </c>
      <c r="C266" s="245" t="s">
        <v>1316</v>
      </c>
      <c r="D266" s="233" t="s">
        <v>356</v>
      </c>
      <c r="E266" s="234">
        <v>2</v>
      </c>
      <c r="F266" s="235"/>
      <c r="G266" s="236">
        <f>ROUND(E266*F266,2)</f>
        <v>0</v>
      </c>
      <c r="H266" s="235"/>
      <c r="I266" s="236">
        <f>ROUND(E266*H266,2)</f>
        <v>0</v>
      </c>
      <c r="J266" s="235"/>
      <c r="K266" s="236">
        <f>ROUND(E266*J266,2)</f>
        <v>0</v>
      </c>
      <c r="L266" s="236">
        <v>21</v>
      </c>
      <c r="M266" s="236">
        <f>G266*(1+L266/100)</f>
        <v>0</v>
      </c>
      <c r="N266" s="236">
        <v>0</v>
      </c>
      <c r="O266" s="236">
        <f>ROUND(E266*N266,2)</f>
        <v>0</v>
      </c>
      <c r="P266" s="236">
        <v>0</v>
      </c>
      <c r="Q266" s="236">
        <f>ROUND(E266*P266,2)</f>
        <v>0</v>
      </c>
      <c r="R266" s="236"/>
      <c r="S266" s="236" t="s">
        <v>456</v>
      </c>
      <c r="T266" s="237" t="s">
        <v>215</v>
      </c>
      <c r="U266" s="217">
        <v>0</v>
      </c>
      <c r="V266" s="217">
        <f>ROUND(E266*U266,2)</f>
        <v>0</v>
      </c>
      <c r="W266" s="21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 t="s">
        <v>1139</v>
      </c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  <c r="AZ266" s="207"/>
      <c r="BA266" s="207"/>
      <c r="BB266" s="207"/>
      <c r="BC266" s="207"/>
      <c r="BD266" s="207"/>
      <c r="BE266" s="207"/>
      <c r="BF266" s="207"/>
      <c r="BG266" s="207"/>
      <c r="BH266" s="207"/>
    </row>
    <row r="267" spans="1:60" outlineLevel="1" x14ac:dyDescent="0.25">
      <c r="A267" s="214"/>
      <c r="B267" s="215"/>
      <c r="C267" s="264"/>
      <c r="D267" s="258"/>
      <c r="E267" s="258"/>
      <c r="F267" s="258"/>
      <c r="G267" s="258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 t="s">
        <v>219</v>
      </c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  <c r="AZ267" s="207"/>
      <c r="BA267" s="207"/>
      <c r="BB267" s="207"/>
      <c r="BC267" s="207"/>
      <c r="BD267" s="207"/>
      <c r="BE267" s="207"/>
      <c r="BF267" s="207"/>
      <c r="BG267" s="207"/>
      <c r="BH267" s="207"/>
    </row>
    <row r="268" spans="1:60" outlineLevel="1" x14ac:dyDescent="0.25">
      <c r="A268" s="231">
        <v>101</v>
      </c>
      <c r="B268" s="232" t="s">
        <v>1317</v>
      </c>
      <c r="C268" s="245" t="s">
        <v>1318</v>
      </c>
      <c r="D268" s="233" t="s">
        <v>356</v>
      </c>
      <c r="E268" s="234">
        <v>2</v>
      </c>
      <c r="F268" s="235"/>
      <c r="G268" s="236">
        <f>ROUND(E268*F268,2)</f>
        <v>0</v>
      </c>
      <c r="H268" s="235"/>
      <c r="I268" s="236">
        <f>ROUND(E268*H268,2)</f>
        <v>0</v>
      </c>
      <c r="J268" s="235"/>
      <c r="K268" s="236">
        <f>ROUND(E268*J268,2)</f>
        <v>0</v>
      </c>
      <c r="L268" s="236">
        <v>21</v>
      </c>
      <c r="M268" s="236">
        <f>G268*(1+L268/100)</f>
        <v>0</v>
      </c>
      <c r="N268" s="236">
        <v>0</v>
      </c>
      <c r="O268" s="236">
        <f>ROUND(E268*N268,2)</f>
        <v>0</v>
      </c>
      <c r="P268" s="236">
        <v>0</v>
      </c>
      <c r="Q268" s="236">
        <f>ROUND(E268*P268,2)</f>
        <v>0</v>
      </c>
      <c r="R268" s="236"/>
      <c r="S268" s="236" t="s">
        <v>456</v>
      </c>
      <c r="T268" s="237" t="s">
        <v>215</v>
      </c>
      <c r="U268" s="217">
        <v>0</v>
      </c>
      <c r="V268" s="217">
        <f>ROUND(E268*U268,2)</f>
        <v>0</v>
      </c>
      <c r="W268" s="21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 t="s">
        <v>1139</v>
      </c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  <c r="AZ268" s="207"/>
      <c r="BA268" s="207"/>
      <c r="BB268" s="207"/>
      <c r="BC268" s="207"/>
      <c r="BD268" s="207"/>
      <c r="BE268" s="207"/>
      <c r="BF268" s="207"/>
      <c r="BG268" s="207"/>
      <c r="BH268" s="207"/>
    </row>
    <row r="269" spans="1:60" outlineLevel="1" x14ac:dyDescent="0.25">
      <c r="A269" s="214"/>
      <c r="B269" s="215"/>
      <c r="C269" s="264"/>
      <c r="D269" s="258"/>
      <c r="E269" s="258"/>
      <c r="F269" s="258"/>
      <c r="G269" s="258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 t="s">
        <v>219</v>
      </c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  <c r="AZ269" s="207"/>
      <c r="BA269" s="207"/>
      <c r="BB269" s="207"/>
      <c r="BC269" s="207"/>
      <c r="BD269" s="207"/>
      <c r="BE269" s="207"/>
      <c r="BF269" s="207"/>
      <c r="BG269" s="207"/>
      <c r="BH269" s="207"/>
    </row>
    <row r="270" spans="1:60" outlineLevel="1" x14ac:dyDescent="0.25">
      <c r="A270" s="214">
        <v>102</v>
      </c>
      <c r="B270" s="215" t="s">
        <v>1319</v>
      </c>
      <c r="C270" s="265" t="s">
        <v>1320</v>
      </c>
      <c r="D270" s="216" t="s">
        <v>0</v>
      </c>
      <c r="E270" s="240"/>
      <c r="F270" s="218"/>
      <c r="G270" s="217">
        <f>ROUND(E270*F270,2)</f>
        <v>0</v>
      </c>
      <c r="H270" s="218"/>
      <c r="I270" s="217">
        <f>ROUND(E270*H270,2)</f>
        <v>0</v>
      </c>
      <c r="J270" s="218"/>
      <c r="K270" s="217">
        <f>ROUND(E270*J270,2)</f>
        <v>0</v>
      </c>
      <c r="L270" s="217">
        <v>21</v>
      </c>
      <c r="M270" s="217">
        <f>G270*(1+L270/100)</f>
        <v>0</v>
      </c>
      <c r="N270" s="217">
        <v>0</v>
      </c>
      <c r="O270" s="217">
        <f>ROUND(E270*N270,2)</f>
        <v>0</v>
      </c>
      <c r="P270" s="217">
        <v>0</v>
      </c>
      <c r="Q270" s="217">
        <f>ROUND(E270*P270,2)</f>
        <v>0</v>
      </c>
      <c r="R270" s="217" t="s">
        <v>1142</v>
      </c>
      <c r="S270" s="217" t="s">
        <v>214</v>
      </c>
      <c r="T270" s="217" t="s">
        <v>279</v>
      </c>
      <c r="U270" s="217">
        <v>0</v>
      </c>
      <c r="V270" s="217">
        <f>ROUND(E270*U270,2)</f>
        <v>0</v>
      </c>
      <c r="W270" s="21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 t="s">
        <v>679</v>
      </c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  <c r="AZ270" s="207"/>
      <c r="BA270" s="207"/>
      <c r="BB270" s="207"/>
      <c r="BC270" s="207"/>
      <c r="BD270" s="207"/>
      <c r="BE270" s="207"/>
      <c r="BF270" s="207"/>
      <c r="BG270" s="207"/>
      <c r="BH270" s="207"/>
    </row>
    <row r="271" spans="1:60" outlineLevel="1" x14ac:dyDescent="0.25">
      <c r="A271" s="214"/>
      <c r="B271" s="215"/>
      <c r="C271" s="266" t="s">
        <v>901</v>
      </c>
      <c r="D271" s="259"/>
      <c r="E271" s="259"/>
      <c r="F271" s="259"/>
      <c r="G271" s="259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 t="s">
        <v>282</v>
      </c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207"/>
      <c r="BF271" s="207"/>
      <c r="BG271" s="207"/>
      <c r="BH271" s="207"/>
    </row>
    <row r="272" spans="1:60" outlineLevel="1" x14ac:dyDescent="0.25">
      <c r="A272" s="214"/>
      <c r="B272" s="215"/>
      <c r="C272" s="247"/>
      <c r="D272" s="241"/>
      <c r="E272" s="241"/>
      <c r="F272" s="241"/>
      <c r="G272" s="241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 t="s">
        <v>219</v>
      </c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</row>
    <row r="273" spans="1:60" x14ac:dyDescent="0.25">
      <c r="A273" s="225" t="s">
        <v>209</v>
      </c>
      <c r="B273" s="226" t="s">
        <v>132</v>
      </c>
      <c r="C273" s="244" t="s">
        <v>133</v>
      </c>
      <c r="D273" s="227"/>
      <c r="E273" s="228"/>
      <c r="F273" s="229"/>
      <c r="G273" s="229">
        <f>SUMIF(AG274:AG281,"&lt;&gt;NOR",G274:G281)</f>
        <v>0</v>
      </c>
      <c r="H273" s="229"/>
      <c r="I273" s="229">
        <f>SUM(I274:I281)</f>
        <v>0</v>
      </c>
      <c r="J273" s="229"/>
      <c r="K273" s="229">
        <f>SUM(K274:K281)</f>
        <v>0</v>
      </c>
      <c r="L273" s="229"/>
      <c r="M273" s="229">
        <f>SUM(M274:M281)</f>
        <v>0</v>
      </c>
      <c r="N273" s="229"/>
      <c r="O273" s="229">
        <f>SUM(O274:O281)</f>
        <v>0.05</v>
      </c>
      <c r="P273" s="229"/>
      <c r="Q273" s="229">
        <f>SUM(Q274:Q281)</f>
        <v>0</v>
      </c>
      <c r="R273" s="229"/>
      <c r="S273" s="229"/>
      <c r="T273" s="230"/>
      <c r="U273" s="224"/>
      <c r="V273" s="224">
        <f>SUM(V274:V281)</f>
        <v>8.85</v>
      </c>
      <c r="W273" s="224"/>
      <c r="AG273" t="s">
        <v>210</v>
      </c>
    </row>
    <row r="274" spans="1:60" ht="30.6" outlineLevel="1" x14ac:dyDescent="0.25">
      <c r="A274" s="231">
        <v>103</v>
      </c>
      <c r="B274" s="232" t="s">
        <v>1321</v>
      </c>
      <c r="C274" s="245" t="s">
        <v>1322</v>
      </c>
      <c r="D274" s="233" t="s">
        <v>1279</v>
      </c>
      <c r="E274" s="234">
        <v>5</v>
      </c>
      <c r="F274" s="235"/>
      <c r="G274" s="236">
        <f>ROUND(E274*F274,2)</f>
        <v>0</v>
      </c>
      <c r="H274" s="235"/>
      <c r="I274" s="236">
        <f>ROUND(E274*H274,2)</f>
        <v>0</v>
      </c>
      <c r="J274" s="235"/>
      <c r="K274" s="236">
        <f>ROUND(E274*J274,2)</f>
        <v>0</v>
      </c>
      <c r="L274" s="236">
        <v>21</v>
      </c>
      <c r="M274" s="236">
        <f>G274*(1+L274/100)</f>
        <v>0</v>
      </c>
      <c r="N274" s="236">
        <v>9.0000000000000011E-3</v>
      </c>
      <c r="O274" s="236">
        <f>ROUND(E274*N274,2)</f>
        <v>0.05</v>
      </c>
      <c r="P274" s="236">
        <v>0</v>
      </c>
      <c r="Q274" s="236">
        <f>ROUND(E274*P274,2)</f>
        <v>0</v>
      </c>
      <c r="R274" s="236" t="s">
        <v>1142</v>
      </c>
      <c r="S274" s="236" t="s">
        <v>214</v>
      </c>
      <c r="T274" s="237" t="s">
        <v>279</v>
      </c>
      <c r="U274" s="217">
        <v>1.77</v>
      </c>
      <c r="V274" s="217">
        <f>ROUND(E274*U274,2)</f>
        <v>8.85</v>
      </c>
      <c r="W274" s="21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 t="s">
        <v>780</v>
      </c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</row>
    <row r="275" spans="1:60" outlineLevel="1" x14ac:dyDescent="0.25">
      <c r="A275" s="214"/>
      <c r="B275" s="215"/>
      <c r="C275" s="246" t="s">
        <v>1323</v>
      </c>
      <c r="D275" s="239"/>
      <c r="E275" s="239"/>
      <c r="F275" s="239"/>
      <c r="G275" s="239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 t="s">
        <v>218</v>
      </c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</row>
    <row r="276" spans="1:60" outlineLevel="1" x14ac:dyDescent="0.25">
      <c r="A276" s="214"/>
      <c r="B276" s="215"/>
      <c r="C276" s="247"/>
      <c r="D276" s="241"/>
      <c r="E276" s="241"/>
      <c r="F276" s="241"/>
      <c r="G276" s="241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 t="s">
        <v>219</v>
      </c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</row>
    <row r="277" spans="1:60" ht="20.399999999999999" outlineLevel="1" x14ac:dyDescent="0.25">
      <c r="A277" s="231">
        <v>104</v>
      </c>
      <c r="B277" s="232" t="s">
        <v>1324</v>
      </c>
      <c r="C277" s="245" t="s">
        <v>1325</v>
      </c>
      <c r="D277" s="233" t="s">
        <v>356</v>
      </c>
      <c r="E277" s="234">
        <v>5</v>
      </c>
      <c r="F277" s="235"/>
      <c r="G277" s="236">
        <f>ROUND(E277*F277,2)</f>
        <v>0</v>
      </c>
      <c r="H277" s="235"/>
      <c r="I277" s="236">
        <f>ROUND(E277*H277,2)</f>
        <v>0</v>
      </c>
      <c r="J277" s="235"/>
      <c r="K277" s="236">
        <f>ROUND(E277*J277,2)</f>
        <v>0</v>
      </c>
      <c r="L277" s="236">
        <v>21</v>
      </c>
      <c r="M277" s="236">
        <f>G277*(1+L277/100)</f>
        <v>0</v>
      </c>
      <c r="N277" s="236">
        <v>2.9E-4</v>
      </c>
      <c r="O277" s="236">
        <f>ROUND(E277*N277,2)</f>
        <v>0</v>
      </c>
      <c r="P277" s="236">
        <v>0</v>
      </c>
      <c r="Q277" s="236">
        <f>ROUND(E277*P277,2)</f>
        <v>0</v>
      </c>
      <c r="R277" s="236" t="s">
        <v>334</v>
      </c>
      <c r="S277" s="236" t="s">
        <v>214</v>
      </c>
      <c r="T277" s="237" t="s">
        <v>279</v>
      </c>
      <c r="U277" s="217">
        <v>0</v>
      </c>
      <c r="V277" s="217">
        <f>ROUND(E277*U277,2)</f>
        <v>0</v>
      </c>
      <c r="W277" s="21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 t="s">
        <v>336</v>
      </c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  <c r="AZ277" s="207"/>
      <c r="BA277" s="207"/>
      <c r="BB277" s="207"/>
      <c r="BC277" s="207"/>
      <c r="BD277" s="207"/>
      <c r="BE277" s="207"/>
      <c r="BF277" s="207"/>
      <c r="BG277" s="207"/>
      <c r="BH277" s="207"/>
    </row>
    <row r="278" spans="1:60" outlineLevel="1" x14ac:dyDescent="0.25">
      <c r="A278" s="214"/>
      <c r="B278" s="215"/>
      <c r="C278" s="264"/>
      <c r="D278" s="258"/>
      <c r="E278" s="258"/>
      <c r="F278" s="258"/>
      <c r="G278" s="258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 t="s">
        <v>219</v>
      </c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  <c r="AZ278" s="207"/>
      <c r="BA278" s="207"/>
      <c r="BB278" s="207"/>
      <c r="BC278" s="207"/>
      <c r="BD278" s="207"/>
      <c r="BE278" s="207"/>
      <c r="BF278" s="207"/>
      <c r="BG278" s="207"/>
      <c r="BH278" s="207"/>
    </row>
    <row r="279" spans="1:60" outlineLevel="1" x14ac:dyDescent="0.25">
      <c r="A279" s="214">
        <v>105</v>
      </c>
      <c r="B279" s="215" t="s">
        <v>1326</v>
      </c>
      <c r="C279" s="265" t="s">
        <v>1327</v>
      </c>
      <c r="D279" s="216" t="s">
        <v>0</v>
      </c>
      <c r="E279" s="240"/>
      <c r="F279" s="218"/>
      <c r="G279" s="217">
        <f>ROUND(E279*F279,2)</f>
        <v>0</v>
      </c>
      <c r="H279" s="218"/>
      <c r="I279" s="217">
        <f>ROUND(E279*H279,2)</f>
        <v>0</v>
      </c>
      <c r="J279" s="218"/>
      <c r="K279" s="217">
        <f>ROUND(E279*J279,2)</f>
        <v>0</v>
      </c>
      <c r="L279" s="217">
        <v>21</v>
      </c>
      <c r="M279" s="217">
        <f>G279*(1+L279/100)</f>
        <v>0</v>
      </c>
      <c r="N279" s="217">
        <v>0</v>
      </c>
      <c r="O279" s="217">
        <f>ROUND(E279*N279,2)</f>
        <v>0</v>
      </c>
      <c r="P279" s="217">
        <v>0</v>
      </c>
      <c r="Q279" s="217">
        <f>ROUND(E279*P279,2)</f>
        <v>0</v>
      </c>
      <c r="R279" s="217" t="s">
        <v>1142</v>
      </c>
      <c r="S279" s="217" t="s">
        <v>214</v>
      </c>
      <c r="T279" s="217" t="s">
        <v>279</v>
      </c>
      <c r="U279" s="217">
        <v>0</v>
      </c>
      <c r="V279" s="217">
        <f>ROUND(E279*U279,2)</f>
        <v>0</v>
      </c>
      <c r="W279" s="21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 t="s">
        <v>679</v>
      </c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  <c r="AZ279" s="207"/>
      <c r="BA279" s="207"/>
      <c r="BB279" s="207"/>
      <c r="BC279" s="207"/>
      <c r="BD279" s="207"/>
      <c r="BE279" s="207"/>
      <c r="BF279" s="207"/>
      <c r="BG279" s="207"/>
      <c r="BH279" s="207"/>
    </row>
    <row r="280" spans="1:60" outlineLevel="1" x14ac:dyDescent="0.25">
      <c r="A280" s="214"/>
      <c r="B280" s="215"/>
      <c r="C280" s="266" t="s">
        <v>901</v>
      </c>
      <c r="D280" s="259"/>
      <c r="E280" s="259"/>
      <c r="F280" s="259"/>
      <c r="G280" s="259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 t="s">
        <v>282</v>
      </c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  <c r="AZ280" s="207"/>
      <c r="BA280" s="207"/>
      <c r="BB280" s="207"/>
      <c r="BC280" s="207"/>
      <c r="BD280" s="207"/>
      <c r="BE280" s="207"/>
      <c r="BF280" s="207"/>
      <c r="BG280" s="207"/>
      <c r="BH280" s="207"/>
    </row>
    <row r="281" spans="1:60" outlineLevel="1" x14ac:dyDescent="0.25">
      <c r="A281" s="214"/>
      <c r="B281" s="215"/>
      <c r="C281" s="247"/>
      <c r="D281" s="241"/>
      <c r="E281" s="241"/>
      <c r="F281" s="241"/>
      <c r="G281" s="241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 t="s">
        <v>219</v>
      </c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  <c r="AZ281" s="207"/>
      <c r="BA281" s="207"/>
      <c r="BB281" s="207"/>
      <c r="BC281" s="207"/>
      <c r="BD281" s="207"/>
      <c r="BE281" s="207"/>
      <c r="BF281" s="207"/>
      <c r="BG281" s="207"/>
      <c r="BH281" s="207"/>
    </row>
    <row r="282" spans="1:60" x14ac:dyDescent="0.25">
      <c r="A282" s="5"/>
      <c r="B282" s="6"/>
      <c r="C282" s="250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AE282">
        <v>15</v>
      </c>
      <c r="AF282">
        <v>21</v>
      </c>
    </row>
    <row r="283" spans="1:60" x14ac:dyDescent="0.25">
      <c r="A283" s="210"/>
      <c r="B283" s="211" t="s">
        <v>29</v>
      </c>
      <c r="C283" s="251"/>
      <c r="D283" s="212"/>
      <c r="E283" s="213"/>
      <c r="F283" s="213"/>
      <c r="G283" s="243">
        <f>G8+G53+G121+G226+G273</f>
        <v>0</v>
      </c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AE283">
        <f>SUMIF(L7:L281,AE282,G7:G281)</f>
        <v>0</v>
      </c>
      <c r="AF283">
        <f>SUMIF(L7:L281,AF282,G7:G281)</f>
        <v>0</v>
      </c>
      <c r="AG283" t="s">
        <v>272</v>
      </c>
    </row>
    <row r="284" spans="1:60" x14ac:dyDescent="0.25">
      <c r="C284" s="252"/>
      <c r="D284" s="191"/>
      <c r="AG284" t="s">
        <v>273</v>
      </c>
    </row>
    <row r="285" spans="1:60" x14ac:dyDescent="0.25">
      <c r="D285" s="191"/>
    </row>
    <row r="286" spans="1:60" x14ac:dyDescent="0.25">
      <c r="D286" s="191"/>
    </row>
    <row r="287" spans="1:60" x14ac:dyDescent="0.25">
      <c r="D287" s="191"/>
    </row>
    <row r="288" spans="1:60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DnFuR2/j3i3u5N+Qes3KPrN+fZKvaPz5ldMGj9FXcfio5h7ehdZOOsKNB58sYTs9OVEyk8BEuXllYDCnCCm4Gw==" saltValue="+WXKG6Qw+eDhbG4Hpba7gQ==" spinCount="100000" sheet="1"/>
  <mergeCells count="168">
    <mergeCell ref="C272:G272"/>
    <mergeCell ref="C275:G275"/>
    <mergeCell ref="C276:G276"/>
    <mergeCell ref="C278:G278"/>
    <mergeCell ref="C280:G280"/>
    <mergeCell ref="C281:G281"/>
    <mergeCell ref="C261:G261"/>
    <mergeCell ref="C263:G263"/>
    <mergeCell ref="C265:G265"/>
    <mergeCell ref="C267:G267"/>
    <mergeCell ref="C269:G269"/>
    <mergeCell ref="C271:G271"/>
    <mergeCell ref="C249:G249"/>
    <mergeCell ref="C251:G251"/>
    <mergeCell ref="C253:G253"/>
    <mergeCell ref="C255:G255"/>
    <mergeCell ref="C257:G257"/>
    <mergeCell ref="C259:G259"/>
    <mergeCell ref="C238:G238"/>
    <mergeCell ref="C239:G239"/>
    <mergeCell ref="C241:G241"/>
    <mergeCell ref="C243:G243"/>
    <mergeCell ref="C245:G245"/>
    <mergeCell ref="C247:G247"/>
    <mergeCell ref="C225:G225"/>
    <mergeCell ref="C228:G228"/>
    <mergeCell ref="C230:G230"/>
    <mergeCell ref="C232:G232"/>
    <mergeCell ref="C234:G234"/>
    <mergeCell ref="C236:G236"/>
    <mergeCell ref="C214:G214"/>
    <mergeCell ref="C216:G216"/>
    <mergeCell ref="C218:G218"/>
    <mergeCell ref="C220:G220"/>
    <mergeCell ref="C222:G222"/>
    <mergeCell ref="C224:G224"/>
    <mergeCell ref="C204:G204"/>
    <mergeCell ref="C206:G206"/>
    <mergeCell ref="C207:G207"/>
    <mergeCell ref="C209:G209"/>
    <mergeCell ref="C210:G210"/>
    <mergeCell ref="C212:G212"/>
    <mergeCell ref="C193:G193"/>
    <mergeCell ref="C195:G195"/>
    <mergeCell ref="C197:G197"/>
    <mergeCell ref="C199:G199"/>
    <mergeCell ref="C201:G201"/>
    <mergeCell ref="C203:G203"/>
    <mergeCell ref="C181:G181"/>
    <mergeCell ref="C183:G183"/>
    <mergeCell ref="C185:G185"/>
    <mergeCell ref="C187:G187"/>
    <mergeCell ref="C189:G189"/>
    <mergeCell ref="C191:G191"/>
    <mergeCell ref="C170:G170"/>
    <mergeCell ref="C172:G172"/>
    <mergeCell ref="C173:G173"/>
    <mergeCell ref="C175:G175"/>
    <mergeCell ref="C177:G177"/>
    <mergeCell ref="C179:G179"/>
    <mergeCell ref="C161:G161"/>
    <mergeCell ref="C163:G163"/>
    <mergeCell ref="C164:G164"/>
    <mergeCell ref="C166:G166"/>
    <mergeCell ref="C167:G167"/>
    <mergeCell ref="C169:G169"/>
    <mergeCell ref="C152:G152"/>
    <mergeCell ref="C154:G154"/>
    <mergeCell ref="C155:G155"/>
    <mergeCell ref="C157:G157"/>
    <mergeCell ref="C158:G158"/>
    <mergeCell ref="C160:G160"/>
    <mergeCell ref="C144:G144"/>
    <mergeCell ref="C145:G145"/>
    <mergeCell ref="C146:G146"/>
    <mergeCell ref="C147:G147"/>
    <mergeCell ref="C149:G149"/>
    <mergeCell ref="C151:G151"/>
    <mergeCell ref="C136:G136"/>
    <mergeCell ref="C137:G137"/>
    <mergeCell ref="C139:G139"/>
    <mergeCell ref="C140:G140"/>
    <mergeCell ref="C141:G141"/>
    <mergeCell ref="C142:G142"/>
    <mergeCell ref="C128:G128"/>
    <mergeCell ref="C130:G130"/>
    <mergeCell ref="C131:G131"/>
    <mergeCell ref="C132:G132"/>
    <mergeCell ref="C134:G134"/>
    <mergeCell ref="C135:G135"/>
    <mergeCell ref="C119:G119"/>
    <mergeCell ref="C120:G120"/>
    <mergeCell ref="C123:G123"/>
    <mergeCell ref="C124:G124"/>
    <mergeCell ref="C126:G126"/>
    <mergeCell ref="C127:G127"/>
    <mergeCell ref="C107:G107"/>
    <mergeCell ref="C109:G109"/>
    <mergeCell ref="C111:G111"/>
    <mergeCell ref="C113:G113"/>
    <mergeCell ref="C115:G115"/>
    <mergeCell ref="C117:G117"/>
    <mergeCell ref="C97:G97"/>
    <mergeCell ref="C99:G99"/>
    <mergeCell ref="C100:G100"/>
    <mergeCell ref="C102:G102"/>
    <mergeCell ref="C103:G103"/>
    <mergeCell ref="C105:G105"/>
    <mergeCell ref="C88:G88"/>
    <mergeCell ref="C89:G89"/>
    <mergeCell ref="C91:G91"/>
    <mergeCell ref="C93:G93"/>
    <mergeCell ref="C94:G94"/>
    <mergeCell ref="C96:G96"/>
    <mergeCell ref="C79:G79"/>
    <mergeCell ref="C80:G80"/>
    <mergeCell ref="C82:G82"/>
    <mergeCell ref="C83:G83"/>
    <mergeCell ref="C85:G85"/>
    <mergeCell ref="C86:G86"/>
    <mergeCell ref="C71:G71"/>
    <mergeCell ref="C72:G72"/>
    <mergeCell ref="C74:G74"/>
    <mergeCell ref="C75:G75"/>
    <mergeCell ref="C76:G76"/>
    <mergeCell ref="C78:G78"/>
    <mergeCell ref="C62:G62"/>
    <mergeCell ref="C64:G64"/>
    <mergeCell ref="C65:G65"/>
    <mergeCell ref="C67:G67"/>
    <mergeCell ref="C68:G68"/>
    <mergeCell ref="C70:G70"/>
    <mergeCell ref="C52:G52"/>
    <mergeCell ref="C55:G55"/>
    <mergeCell ref="C56:G56"/>
    <mergeCell ref="C58:G58"/>
    <mergeCell ref="C59:G59"/>
    <mergeCell ref="C61:G61"/>
    <mergeCell ref="C40:G40"/>
    <mergeCell ref="C42:G42"/>
    <mergeCell ref="C44:G44"/>
    <mergeCell ref="C46:G46"/>
    <mergeCell ref="C48:G48"/>
    <mergeCell ref="C50:G50"/>
    <mergeCell ref="C30:G30"/>
    <mergeCell ref="C32:G32"/>
    <mergeCell ref="C33:G33"/>
    <mergeCell ref="C35:G35"/>
    <mergeCell ref="C37:G37"/>
    <mergeCell ref="C38:G38"/>
    <mergeCell ref="C22:G22"/>
    <mergeCell ref="C23:G23"/>
    <mergeCell ref="C25:G25"/>
    <mergeCell ref="C26:G26"/>
    <mergeCell ref="C28:G28"/>
    <mergeCell ref="C29:G29"/>
    <mergeCell ref="C13:G13"/>
    <mergeCell ref="C14:G14"/>
    <mergeCell ref="C16:G16"/>
    <mergeCell ref="C17:G17"/>
    <mergeCell ref="C19:G19"/>
    <mergeCell ref="C20:G20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69</v>
      </c>
      <c r="C4" s="199" t="s">
        <v>70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129</v>
      </c>
      <c r="C8" s="244" t="s">
        <v>70</v>
      </c>
      <c r="D8" s="227"/>
      <c r="E8" s="228"/>
      <c r="F8" s="229"/>
      <c r="G8" s="229">
        <f>SUMIF(AG9:AG47,"&lt;&gt;NOR",G9:G47)</f>
        <v>0</v>
      </c>
      <c r="H8" s="229"/>
      <c r="I8" s="229">
        <f>SUM(I9:I47)</f>
        <v>0</v>
      </c>
      <c r="J8" s="229"/>
      <c r="K8" s="229">
        <f>SUM(K9:K47)</f>
        <v>0</v>
      </c>
      <c r="L8" s="229"/>
      <c r="M8" s="229">
        <f>SUM(M9:M47)</f>
        <v>0</v>
      </c>
      <c r="N8" s="229"/>
      <c r="O8" s="229">
        <f>SUM(O9:O47)</f>
        <v>0</v>
      </c>
      <c r="P8" s="229"/>
      <c r="Q8" s="229">
        <f>SUM(Q9:Q47)</f>
        <v>0</v>
      </c>
      <c r="R8" s="229"/>
      <c r="S8" s="229"/>
      <c r="T8" s="230"/>
      <c r="U8" s="224"/>
      <c r="V8" s="224">
        <f>SUM(V9:V47)</f>
        <v>22.609999999999996</v>
      </c>
      <c r="W8" s="224"/>
      <c r="AG8" t="s">
        <v>210</v>
      </c>
    </row>
    <row r="9" spans="1:60" outlineLevel="1" x14ac:dyDescent="0.25">
      <c r="A9" s="231">
        <v>1</v>
      </c>
      <c r="B9" s="232" t="s">
        <v>1328</v>
      </c>
      <c r="C9" s="245" t="s">
        <v>1329</v>
      </c>
      <c r="D9" s="233" t="s">
        <v>462</v>
      </c>
      <c r="E9" s="234">
        <v>4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 t="s">
        <v>1142</v>
      </c>
      <c r="S9" s="236" t="s">
        <v>214</v>
      </c>
      <c r="T9" s="237" t="s">
        <v>279</v>
      </c>
      <c r="U9" s="217">
        <v>0.63800000000000001</v>
      </c>
      <c r="V9" s="217">
        <f>ROUND(E9*U9,2)</f>
        <v>2.5499999999999998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780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64"/>
      <c r="D10" s="258"/>
      <c r="E10" s="258"/>
      <c r="F10" s="258"/>
      <c r="G10" s="258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219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31">
        <v>2</v>
      </c>
      <c r="B11" s="232" t="s">
        <v>1330</v>
      </c>
      <c r="C11" s="245" t="s">
        <v>1331</v>
      </c>
      <c r="D11" s="233" t="s">
        <v>462</v>
      </c>
      <c r="E11" s="234">
        <v>14</v>
      </c>
      <c r="F11" s="235"/>
      <c r="G11" s="236">
        <f>ROUND(E11*F11,2)</f>
        <v>0</v>
      </c>
      <c r="H11" s="235"/>
      <c r="I11" s="236">
        <f>ROUND(E11*H11,2)</f>
        <v>0</v>
      </c>
      <c r="J11" s="235"/>
      <c r="K11" s="236">
        <f>ROUND(E11*J11,2)</f>
        <v>0</v>
      </c>
      <c r="L11" s="236">
        <v>21</v>
      </c>
      <c r="M11" s="236">
        <f>G11*(1+L11/100)</f>
        <v>0</v>
      </c>
      <c r="N11" s="236">
        <v>0</v>
      </c>
      <c r="O11" s="236">
        <f>ROUND(E11*N11,2)</f>
        <v>0</v>
      </c>
      <c r="P11" s="236">
        <v>0</v>
      </c>
      <c r="Q11" s="236">
        <f>ROUND(E11*P11,2)</f>
        <v>0</v>
      </c>
      <c r="R11" s="236" t="s">
        <v>1142</v>
      </c>
      <c r="S11" s="236" t="s">
        <v>214</v>
      </c>
      <c r="T11" s="237" t="s">
        <v>279</v>
      </c>
      <c r="U11" s="217">
        <v>0.69600000000000006</v>
      </c>
      <c r="V11" s="217">
        <f>ROUND(E11*U11,2)</f>
        <v>9.74</v>
      </c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780</v>
      </c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14"/>
      <c r="B12" s="215"/>
      <c r="C12" s="264"/>
      <c r="D12" s="258"/>
      <c r="E12" s="258"/>
      <c r="F12" s="258"/>
      <c r="G12" s="258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219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31">
        <v>3</v>
      </c>
      <c r="B13" s="232" t="s">
        <v>1332</v>
      </c>
      <c r="C13" s="245" t="s">
        <v>1333</v>
      </c>
      <c r="D13" s="233" t="s">
        <v>462</v>
      </c>
      <c r="E13" s="234">
        <v>2</v>
      </c>
      <c r="F13" s="235"/>
      <c r="G13" s="236">
        <f>ROUND(E13*F13,2)</f>
        <v>0</v>
      </c>
      <c r="H13" s="235"/>
      <c r="I13" s="236">
        <f>ROUND(E13*H13,2)</f>
        <v>0</v>
      </c>
      <c r="J13" s="235"/>
      <c r="K13" s="236">
        <f>ROUND(E13*J13,2)</f>
        <v>0</v>
      </c>
      <c r="L13" s="236">
        <v>21</v>
      </c>
      <c r="M13" s="236">
        <f>G13*(1+L13/100)</f>
        <v>0</v>
      </c>
      <c r="N13" s="236">
        <v>0</v>
      </c>
      <c r="O13" s="236">
        <f>ROUND(E13*N13,2)</f>
        <v>0</v>
      </c>
      <c r="P13" s="236">
        <v>0</v>
      </c>
      <c r="Q13" s="236">
        <f>ROUND(E13*P13,2)</f>
        <v>0</v>
      </c>
      <c r="R13" s="236" t="s">
        <v>1142</v>
      </c>
      <c r="S13" s="236" t="s">
        <v>214</v>
      </c>
      <c r="T13" s="237" t="s">
        <v>279</v>
      </c>
      <c r="U13" s="217">
        <v>0.50700000000000001</v>
      </c>
      <c r="V13" s="217">
        <f>ROUND(E13*U13,2)</f>
        <v>1.01</v>
      </c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780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64"/>
      <c r="D14" s="258"/>
      <c r="E14" s="258"/>
      <c r="F14" s="258"/>
      <c r="G14" s="258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219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ht="20.399999999999999" outlineLevel="1" x14ac:dyDescent="0.25">
      <c r="A15" s="231">
        <v>4</v>
      </c>
      <c r="B15" s="232" t="s">
        <v>1334</v>
      </c>
      <c r="C15" s="245" t="s">
        <v>1335</v>
      </c>
      <c r="D15" s="233" t="s">
        <v>356</v>
      </c>
      <c r="E15" s="234">
        <v>1</v>
      </c>
      <c r="F15" s="235"/>
      <c r="G15" s="236">
        <f>ROUND(E15*F15,2)</f>
        <v>0</v>
      </c>
      <c r="H15" s="235"/>
      <c r="I15" s="236">
        <f>ROUND(E15*H15,2)</f>
        <v>0</v>
      </c>
      <c r="J15" s="235"/>
      <c r="K15" s="236">
        <f>ROUND(E15*J15,2)</f>
        <v>0</v>
      </c>
      <c r="L15" s="236">
        <v>21</v>
      </c>
      <c r="M15" s="236">
        <f>G15*(1+L15/100)</f>
        <v>0</v>
      </c>
      <c r="N15" s="236">
        <v>0</v>
      </c>
      <c r="O15" s="236">
        <f>ROUND(E15*N15,2)</f>
        <v>0</v>
      </c>
      <c r="P15" s="236">
        <v>0</v>
      </c>
      <c r="Q15" s="236">
        <f>ROUND(E15*P15,2)</f>
        <v>0</v>
      </c>
      <c r="R15" s="236" t="s">
        <v>1142</v>
      </c>
      <c r="S15" s="236" t="s">
        <v>214</v>
      </c>
      <c r="T15" s="237" t="s">
        <v>279</v>
      </c>
      <c r="U15" s="217">
        <v>0.20600000000000002</v>
      </c>
      <c r="V15" s="217">
        <f>ROUND(E15*U15,2)</f>
        <v>0.21</v>
      </c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780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64"/>
      <c r="D16" s="258"/>
      <c r="E16" s="258"/>
      <c r="F16" s="258"/>
      <c r="G16" s="258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219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ht="20.399999999999999" outlineLevel="1" x14ac:dyDescent="0.25">
      <c r="A17" s="231">
        <v>5</v>
      </c>
      <c r="B17" s="232" t="s">
        <v>1336</v>
      </c>
      <c r="C17" s="245" t="s">
        <v>1337</v>
      </c>
      <c r="D17" s="233" t="s">
        <v>356</v>
      </c>
      <c r="E17" s="234">
        <v>2</v>
      </c>
      <c r="F17" s="235"/>
      <c r="G17" s="236">
        <f>ROUND(E17*F17,2)</f>
        <v>0</v>
      </c>
      <c r="H17" s="235"/>
      <c r="I17" s="236">
        <f>ROUND(E17*H17,2)</f>
        <v>0</v>
      </c>
      <c r="J17" s="235"/>
      <c r="K17" s="236">
        <f>ROUND(E17*J17,2)</f>
        <v>0</v>
      </c>
      <c r="L17" s="236">
        <v>21</v>
      </c>
      <c r="M17" s="236">
        <f>G17*(1+L17/100)</f>
        <v>0</v>
      </c>
      <c r="N17" s="236">
        <v>0</v>
      </c>
      <c r="O17" s="236">
        <f>ROUND(E17*N17,2)</f>
        <v>0</v>
      </c>
      <c r="P17" s="236">
        <v>0</v>
      </c>
      <c r="Q17" s="236">
        <f>ROUND(E17*P17,2)</f>
        <v>0</v>
      </c>
      <c r="R17" s="236" t="s">
        <v>1142</v>
      </c>
      <c r="S17" s="236" t="s">
        <v>214</v>
      </c>
      <c r="T17" s="237" t="s">
        <v>279</v>
      </c>
      <c r="U17" s="217">
        <v>0.22700000000000001</v>
      </c>
      <c r="V17" s="217">
        <f>ROUND(E17*U17,2)</f>
        <v>0.45</v>
      </c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780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14"/>
      <c r="B18" s="215"/>
      <c r="C18" s="264"/>
      <c r="D18" s="258"/>
      <c r="E18" s="258"/>
      <c r="F18" s="258"/>
      <c r="G18" s="258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219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31">
        <v>6</v>
      </c>
      <c r="B19" s="232" t="s">
        <v>1338</v>
      </c>
      <c r="C19" s="245" t="s">
        <v>1339</v>
      </c>
      <c r="D19" s="233" t="s">
        <v>356</v>
      </c>
      <c r="E19" s="234">
        <v>1</v>
      </c>
      <c r="F19" s="235"/>
      <c r="G19" s="236">
        <f>ROUND(E19*F19,2)</f>
        <v>0</v>
      </c>
      <c r="H19" s="235"/>
      <c r="I19" s="236">
        <f>ROUND(E19*H19,2)</f>
        <v>0</v>
      </c>
      <c r="J19" s="235"/>
      <c r="K19" s="236">
        <f>ROUND(E19*J19,2)</f>
        <v>0</v>
      </c>
      <c r="L19" s="236">
        <v>21</v>
      </c>
      <c r="M19" s="236">
        <f>G19*(1+L19/100)</f>
        <v>0</v>
      </c>
      <c r="N19" s="236">
        <v>0</v>
      </c>
      <c r="O19" s="236">
        <f>ROUND(E19*N19,2)</f>
        <v>0</v>
      </c>
      <c r="P19" s="236">
        <v>0</v>
      </c>
      <c r="Q19" s="236">
        <f>ROUND(E19*P19,2)</f>
        <v>0</v>
      </c>
      <c r="R19" s="236" t="s">
        <v>1264</v>
      </c>
      <c r="S19" s="236" t="s">
        <v>214</v>
      </c>
      <c r="T19" s="237" t="s">
        <v>279</v>
      </c>
      <c r="U19" s="217">
        <v>9.3000000000000013E-2</v>
      </c>
      <c r="V19" s="217">
        <f>ROUND(E19*U19,2)</f>
        <v>0.09</v>
      </c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780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64"/>
      <c r="D20" s="258"/>
      <c r="E20" s="258"/>
      <c r="F20" s="258"/>
      <c r="G20" s="258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219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31">
        <v>7</v>
      </c>
      <c r="B21" s="232" t="s">
        <v>1340</v>
      </c>
      <c r="C21" s="245" t="s">
        <v>1341</v>
      </c>
      <c r="D21" s="233" t="s">
        <v>1279</v>
      </c>
      <c r="E21" s="234">
        <v>1</v>
      </c>
      <c r="F21" s="235"/>
      <c r="G21" s="236">
        <f>ROUND(E21*F21,2)</f>
        <v>0</v>
      </c>
      <c r="H21" s="235"/>
      <c r="I21" s="236">
        <f>ROUND(E21*H21,2)</f>
        <v>0</v>
      </c>
      <c r="J21" s="235"/>
      <c r="K21" s="236">
        <f>ROUND(E21*J21,2)</f>
        <v>0</v>
      </c>
      <c r="L21" s="236">
        <v>21</v>
      </c>
      <c r="M21" s="236">
        <f>G21*(1+L21/100)</f>
        <v>0</v>
      </c>
      <c r="N21" s="236">
        <v>0</v>
      </c>
      <c r="O21" s="236">
        <f>ROUND(E21*N21,2)</f>
        <v>0</v>
      </c>
      <c r="P21" s="236">
        <v>0</v>
      </c>
      <c r="Q21" s="236">
        <f>ROUND(E21*P21,2)</f>
        <v>0</v>
      </c>
      <c r="R21" s="236" t="s">
        <v>1142</v>
      </c>
      <c r="S21" s="236" t="s">
        <v>214</v>
      </c>
      <c r="T21" s="237" t="s">
        <v>279</v>
      </c>
      <c r="U21" s="217">
        <v>0.83800000000000008</v>
      </c>
      <c r="V21" s="217">
        <f>ROUND(E21*U21,2)</f>
        <v>0.84</v>
      </c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780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64"/>
      <c r="D22" s="258"/>
      <c r="E22" s="258"/>
      <c r="F22" s="258"/>
      <c r="G22" s="258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219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31">
        <v>8</v>
      </c>
      <c r="B23" s="232" t="s">
        <v>1342</v>
      </c>
      <c r="C23" s="245" t="s">
        <v>1343</v>
      </c>
      <c r="D23" s="233" t="s">
        <v>1279</v>
      </c>
      <c r="E23" s="234">
        <v>1</v>
      </c>
      <c r="F23" s="235"/>
      <c r="G23" s="236">
        <f>ROUND(E23*F23,2)</f>
        <v>0</v>
      </c>
      <c r="H23" s="235"/>
      <c r="I23" s="236">
        <f>ROUND(E23*H23,2)</f>
        <v>0</v>
      </c>
      <c r="J23" s="235"/>
      <c r="K23" s="236">
        <f>ROUND(E23*J23,2)</f>
        <v>0</v>
      </c>
      <c r="L23" s="236">
        <v>21</v>
      </c>
      <c r="M23" s="236">
        <f>G23*(1+L23/100)</f>
        <v>0</v>
      </c>
      <c r="N23" s="236">
        <v>0</v>
      </c>
      <c r="O23" s="236">
        <f>ROUND(E23*N23,2)</f>
        <v>0</v>
      </c>
      <c r="P23" s="236">
        <v>0</v>
      </c>
      <c r="Q23" s="236">
        <f>ROUND(E23*P23,2)</f>
        <v>0</v>
      </c>
      <c r="R23" s="236" t="s">
        <v>1142</v>
      </c>
      <c r="S23" s="236" t="s">
        <v>214</v>
      </c>
      <c r="T23" s="237" t="s">
        <v>279</v>
      </c>
      <c r="U23" s="217">
        <v>1.78</v>
      </c>
      <c r="V23" s="217">
        <f>ROUND(E23*U23,2)</f>
        <v>1.78</v>
      </c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780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14"/>
      <c r="B24" s="215"/>
      <c r="C24" s="260" t="s">
        <v>1344</v>
      </c>
      <c r="D24" s="257"/>
      <c r="E24" s="257"/>
      <c r="F24" s="257"/>
      <c r="G24" s="25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282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47"/>
      <c r="D25" s="241"/>
      <c r="E25" s="241"/>
      <c r="F25" s="241"/>
      <c r="G25" s="241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219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ht="20.399999999999999" outlineLevel="1" x14ac:dyDescent="0.25">
      <c r="A26" s="231">
        <v>9</v>
      </c>
      <c r="B26" s="232" t="s">
        <v>1345</v>
      </c>
      <c r="C26" s="245" t="s">
        <v>1346</v>
      </c>
      <c r="D26" s="233" t="s">
        <v>1279</v>
      </c>
      <c r="E26" s="234">
        <v>1</v>
      </c>
      <c r="F26" s="235"/>
      <c r="G26" s="236">
        <f>ROUND(E26*F26,2)</f>
        <v>0</v>
      </c>
      <c r="H26" s="235"/>
      <c r="I26" s="236">
        <f>ROUND(E26*H26,2)</f>
        <v>0</v>
      </c>
      <c r="J26" s="235"/>
      <c r="K26" s="236">
        <f>ROUND(E26*J26,2)</f>
        <v>0</v>
      </c>
      <c r="L26" s="236">
        <v>21</v>
      </c>
      <c r="M26" s="236">
        <f>G26*(1+L26/100)</f>
        <v>0</v>
      </c>
      <c r="N26" s="236">
        <v>0</v>
      </c>
      <c r="O26" s="236">
        <f>ROUND(E26*N26,2)</f>
        <v>0</v>
      </c>
      <c r="P26" s="236">
        <v>0</v>
      </c>
      <c r="Q26" s="236">
        <f>ROUND(E26*P26,2)</f>
        <v>0</v>
      </c>
      <c r="R26" s="236" t="s">
        <v>1142</v>
      </c>
      <c r="S26" s="236" t="s">
        <v>214</v>
      </c>
      <c r="T26" s="237" t="s">
        <v>279</v>
      </c>
      <c r="U26" s="217">
        <v>1.59</v>
      </c>
      <c r="V26" s="217">
        <f>ROUND(E26*U26,2)</f>
        <v>1.59</v>
      </c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780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60" t="s">
        <v>1347</v>
      </c>
      <c r="D27" s="257"/>
      <c r="E27" s="257"/>
      <c r="F27" s="257"/>
      <c r="G27" s="25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282</v>
      </c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38" t="str">
        <f>C27</f>
        <v>plynovodní z ocelových trubek závitových černých spojovaných na závit, bezešvých, běžných - jakost 11 353.0,</v>
      </c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47"/>
      <c r="D28" s="241"/>
      <c r="E28" s="241"/>
      <c r="F28" s="241"/>
      <c r="G28" s="241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219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31">
        <v>10</v>
      </c>
      <c r="B29" s="232" t="s">
        <v>1348</v>
      </c>
      <c r="C29" s="245" t="s">
        <v>1349</v>
      </c>
      <c r="D29" s="233" t="s">
        <v>462</v>
      </c>
      <c r="E29" s="234">
        <v>18</v>
      </c>
      <c r="F29" s="235"/>
      <c r="G29" s="236">
        <f>ROUND(E29*F29,2)</f>
        <v>0</v>
      </c>
      <c r="H29" s="235"/>
      <c r="I29" s="236">
        <f>ROUND(E29*H29,2)</f>
        <v>0</v>
      </c>
      <c r="J29" s="235"/>
      <c r="K29" s="236">
        <f>ROUND(E29*J29,2)</f>
        <v>0</v>
      </c>
      <c r="L29" s="236">
        <v>21</v>
      </c>
      <c r="M29" s="236">
        <f>G29*(1+L29/100)</f>
        <v>0</v>
      </c>
      <c r="N29" s="236">
        <v>0</v>
      </c>
      <c r="O29" s="236">
        <f>ROUND(E29*N29,2)</f>
        <v>0</v>
      </c>
      <c r="P29" s="236">
        <v>0</v>
      </c>
      <c r="Q29" s="236">
        <f>ROUND(E29*P29,2)</f>
        <v>0</v>
      </c>
      <c r="R29" s="236"/>
      <c r="S29" s="236" t="s">
        <v>214</v>
      </c>
      <c r="T29" s="237" t="s">
        <v>279</v>
      </c>
      <c r="U29" s="217">
        <v>0.16400000000000001</v>
      </c>
      <c r="V29" s="217">
        <f>ROUND(E29*U29,2)</f>
        <v>2.95</v>
      </c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780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14"/>
      <c r="B30" s="215"/>
      <c r="C30" s="264"/>
      <c r="D30" s="258"/>
      <c r="E30" s="258"/>
      <c r="F30" s="258"/>
      <c r="G30" s="258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219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31">
        <v>11</v>
      </c>
      <c r="B31" s="232" t="s">
        <v>1350</v>
      </c>
      <c r="C31" s="245" t="s">
        <v>1351</v>
      </c>
      <c r="D31" s="233" t="s">
        <v>356</v>
      </c>
      <c r="E31" s="234">
        <v>1</v>
      </c>
      <c r="F31" s="235"/>
      <c r="G31" s="236">
        <f>ROUND(E31*F31,2)</f>
        <v>0</v>
      </c>
      <c r="H31" s="235"/>
      <c r="I31" s="236">
        <f>ROUND(E31*H31,2)</f>
        <v>0</v>
      </c>
      <c r="J31" s="235"/>
      <c r="K31" s="236">
        <f>ROUND(E31*J31,2)</f>
        <v>0</v>
      </c>
      <c r="L31" s="236">
        <v>21</v>
      </c>
      <c r="M31" s="236">
        <f>G31*(1+L31/100)</f>
        <v>0</v>
      </c>
      <c r="N31" s="236">
        <v>0</v>
      </c>
      <c r="O31" s="236">
        <f>ROUND(E31*N31,2)</f>
        <v>0</v>
      </c>
      <c r="P31" s="236">
        <v>0</v>
      </c>
      <c r="Q31" s="236">
        <f>ROUND(E31*P31,2)</f>
        <v>0</v>
      </c>
      <c r="R31" s="236" t="s">
        <v>1142</v>
      </c>
      <c r="S31" s="236" t="s">
        <v>214</v>
      </c>
      <c r="T31" s="237" t="s">
        <v>279</v>
      </c>
      <c r="U31" s="217">
        <v>1.0660000000000001</v>
      </c>
      <c r="V31" s="217">
        <f>ROUND(E31*U31,2)</f>
        <v>1.07</v>
      </c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780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14"/>
      <c r="B32" s="215"/>
      <c r="C32" s="264"/>
      <c r="D32" s="258"/>
      <c r="E32" s="258"/>
      <c r="F32" s="258"/>
      <c r="G32" s="258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219</v>
      </c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31">
        <v>12</v>
      </c>
      <c r="B33" s="232" t="s">
        <v>1352</v>
      </c>
      <c r="C33" s="245" t="s">
        <v>1353</v>
      </c>
      <c r="D33" s="233" t="s">
        <v>356</v>
      </c>
      <c r="E33" s="234">
        <v>8</v>
      </c>
      <c r="F33" s="235"/>
      <c r="G33" s="236">
        <f>ROUND(E33*F33,2)</f>
        <v>0</v>
      </c>
      <c r="H33" s="235"/>
      <c r="I33" s="236">
        <f>ROUND(E33*H33,2)</f>
        <v>0</v>
      </c>
      <c r="J33" s="235"/>
      <c r="K33" s="236">
        <f>ROUND(E33*J33,2)</f>
        <v>0</v>
      </c>
      <c r="L33" s="236">
        <v>21</v>
      </c>
      <c r="M33" s="236">
        <f>G33*(1+L33/100)</f>
        <v>0</v>
      </c>
      <c r="N33" s="236">
        <v>0</v>
      </c>
      <c r="O33" s="236">
        <f>ROUND(E33*N33,2)</f>
        <v>0</v>
      </c>
      <c r="P33" s="236">
        <v>0</v>
      </c>
      <c r="Q33" s="236">
        <f>ROUND(E33*P33,2)</f>
        <v>0</v>
      </c>
      <c r="R33" s="236" t="s">
        <v>334</v>
      </c>
      <c r="S33" s="236" t="s">
        <v>214</v>
      </c>
      <c r="T33" s="237" t="s">
        <v>279</v>
      </c>
      <c r="U33" s="217">
        <v>0</v>
      </c>
      <c r="V33" s="217">
        <f>ROUND(E33*U33,2)</f>
        <v>0</v>
      </c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1139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14"/>
      <c r="B34" s="215"/>
      <c r="C34" s="264"/>
      <c r="D34" s="258"/>
      <c r="E34" s="258"/>
      <c r="F34" s="258"/>
      <c r="G34" s="258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219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31">
        <v>13</v>
      </c>
      <c r="B35" s="232" t="s">
        <v>1354</v>
      </c>
      <c r="C35" s="245" t="s">
        <v>1355</v>
      </c>
      <c r="D35" s="233" t="s">
        <v>356</v>
      </c>
      <c r="E35" s="234">
        <v>20</v>
      </c>
      <c r="F35" s="235"/>
      <c r="G35" s="236">
        <f>ROUND(E35*F35,2)</f>
        <v>0</v>
      </c>
      <c r="H35" s="235"/>
      <c r="I35" s="236">
        <f>ROUND(E35*H35,2)</f>
        <v>0</v>
      </c>
      <c r="J35" s="235"/>
      <c r="K35" s="236">
        <f>ROUND(E35*J35,2)</f>
        <v>0</v>
      </c>
      <c r="L35" s="236">
        <v>21</v>
      </c>
      <c r="M35" s="236">
        <f>G35*(1+L35/100)</f>
        <v>0</v>
      </c>
      <c r="N35" s="236">
        <v>0</v>
      </c>
      <c r="O35" s="236">
        <f>ROUND(E35*N35,2)</f>
        <v>0</v>
      </c>
      <c r="P35" s="236">
        <v>0</v>
      </c>
      <c r="Q35" s="236">
        <f>ROUND(E35*P35,2)</f>
        <v>0</v>
      </c>
      <c r="R35" s="236" t="s">
        <v>334</v>
      </c>
      <c r="S35" s="236" t="s">
        <v>214</v>
      </c>
      <c r="T35" s="237" t="s">
        <v>279</v>
      </c>
      <c r="U35" s="217">
        <v>0</v>
      </c>
      <c r="V35" s="217">
        <f>ROUND(E35*U35,2)</f>
        <v>0</v>
      </c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1139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64"/>
      <c r="D36" s="258"/>
      <c r="E36" s="258"/>
      <c r="F36" s="258"/>
      <c r="G36" s="258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219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31">
        <v>14</v>
      </c>
      <c r="B37" s="232" t="s">
        <v>1356</v>
      </c>
      <c r="C37" s="245" t="s">
        <v>1357</v>
      </c>
      <c r="D37" s="233" t="s">
        <v>356</v>
      </c>
      <c r="E37" s="234">
        <v>2</v>
      </c>
      <c r="F37" s="235"/>
      <c r="G37" s="236">
        <f>ROUND(E37*F37,2)</f>
        <v>0</v>
      </c>
      <c r="H37" s="235"/>
      <c r="I37" s="236">
        <f>ROUND(E37*H37,2)</f>
        <v>0</v>
      </c>
      <c r="J37" s="235"/>
      <c r="K37" s="236">
        <f>ROUND(E37*J37,2)</f>
        <v>0</v>
      </c>
      <c r="L37" s="236">
        <v>21</v>
      </c>
      <c r="M37" s="236">
        <f>G37*(1+L37/100)</f>
        <v>0</v>
      </c>
      <c r="N37" s="236">
        <v>0</v>
      </c>
      <c r="O37" s="236">
        <f>ROUND(E37*N37,2)</f>
        <v>0</v>
      </c>
      <c r="P37" s="236">
        <v>0</v>
      </c>
      <c r="Q37" s="236">
        <f>ROUND(E37*P37,2)</f>
        <v>0</v>
      </c>
      <c r="R37" s="236"/>
      <c r="S37" s="236" t="s">
        <v>456</v>
      </c>
      <c r="T37" s="237" t="s">
        <v>215</v>
      </c>
      <c r="U37" s="217">
        <v>0</v>
      </c>
      <c r="V37" s="217">
        <f>ROUND(E37*U37,2)</f>
        <v>0</v>
      </c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1139</v>
      </c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64"/>
      <c r="D38" s="258"/>
      <c r="E38" s="258"/>
      <c r="F38" s="258"/>
      <c r="G38" s="258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219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31">
        <v>15</v>
      </c>
      <c r="B39" s="232" t="s">
        <v>1358</v>
      </c>
      <c r="C39" s="245" t="s">
        <v>1359</v>
      </c>
      <c r="D39" s="233" t="s">
        <v>1279</v>
      </c>
      <c r="E39" s="234">
        <v>1</v>
      </c>
      <c r="F39" s="235"/>
      <c r="G39" s="236">
        <f>ROUND(E39*F39,2)</f>
        <v>0</v>
      </c>
      <c r="H39" s="235"/>
      <c r="I39" s="236">
        <f>ROUND(E39*H39,2)</f>
        <v>0</v>
      </c>
      <c r="J39" s="235"/>
      <c r="K39" s="236">
        <f>ROUND(E39*J39,2)</f>
        <v>0</v>
      </c>
      <c r="L39" s="236">
        <v>21</v>
      </c>
      <c r="M39" s="236">
        <f>G39*(1+L39/100)</f>
        <v>0</v>
      </c>
      <c r="N39" s="236">
        <v>0</v>
      </c>
      <c r="O39" s="236">
        <f>ROUND(E39*N39,2)</f>
        <v>0</v>
      </c>
      <c r="P39" s="236">
        <v>0</v>
      </c>
      <c r="Q39" s="236">
        <f>ROUND(E39*P39,2)</f>
        <v>0</v>
      </c>
      <c r="R39" s="236"/>
      <c r="S39" s="236" t="s">
        <v>456</v>
      </c>
      <c r="T39" s="237" t="s">
        <v>215</v>
      </c>
      <c r="U39" s="217">
        <v>0</v>
      </c>
      <c r="V39" s="217">
        <f>ROUND(E39*U39,2)</f>
        <v>0</v>
      </c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1139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64"/>
      <c r="D40" s="258"/>
      <c r="E40" s="258"/>
      <c r="F40" s="258"/>
      <c r="G40" s="258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219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31">
        <v>16</v>
      </c>
      <c r="B41" s="232" t="s">
        <v>1360</v>
      </c>
      <c r="C41" s="245" t="s">
        <v>1361</v>
      </c>
      <c r="D41" s="233" t="s">
        <v>356</v>
      </c>
      <c r="E41" s="234">
        <v>1</v>
      </c>
      <c r="F41" s="235"/>
      <c r="G41" s="236">
        <f>ROUND(E41*F41,2)</f>
        <v>0</v>
      </c>
      <c r="H41" s="235"/>
      <c r="I41" s="236">
        <f>ROUND(E41*H41,2)</f>
        <v>0</v>
      </c>
      <c r="J41" s="235"/>
      <c r="K41" s="236">
        <f>ROUND(E41*J41,2)</f>
        <v>0</v>
      </c>
      <c r="L41" s="236">
        <v>21</v>
      </c>
      <c r="M41" s="236">
        <f>G41*(1+L41/100)</f>
        <v>0</v>
      </c>
      <c r="N41" s="236">
        <v>0</v>
      </c>
      <c r="O41" s="236">
        <f>ROUND(E41*N41,2)</f>
        <v>0</v>
      </c>
      <c r="P41" s="236">
        <v>0</v>
      </c>
      <c r="Q41" s="236">
        <f>ROUND(E41*P41,2)</f>
        <v>0</v>
      </c>
      <c r="R41" s="236"/>
      <c r="S41" s="236" t="s">
        <v>456</v>
      </c>
      <c r="T41" s="237" t="s">
        <v>215</v>
      </c>
      <c r="U41" s="217">
        <v>0</v>
      </c>
      <c r="V41" s="217">
        <f>ROUND(E41*U41,2)</f>
        <v>0</v>
      </c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1139</v>
      </c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outlineLevel="1" x14ac:dyDescent="0.25">
      <c r="A42" s="214"/>
      <c r="B42" s="215"/>
      <c r="C42" s="264"/>
      <c r="D42" s="258"/>
      <c r="E42" s="258"/>
      <c r="F42" s="258"/>
      <c r="G42" s="258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219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31">
        <v>17</v>
      </c>
      <c r="B43" s="232" t="s">
        <v>1362</v>
      </c>
      <c r="C43" s="245" t="s">
        <v>1363</v>
      </c>
      <c r="D43" s="233" t="s">
        <v>356</v>
      </c>
      <c r="E43" s="234">
        <v>1</v>
      </c>
      <c r="F43" s="235"/>
      <c r="G43" s="236">
        <f>ROUND(E43*F43,2)</f>
        <v>0</v>
      </c>
      <c r="H43" s="235"/>
      <c r="I43" s="236">
        <f>ROUND(E43*H43,2)</f>
        <v>0</v>
      </c>
      <c r="J43" s="235"/>
      <c r="K43" s="236">
        <f>ROUND(E43*J43,2)</f>
        <v>0</v>
      </c>
      <c r="L43" s="236">
        <v>21</v>
      </c>
      <c r="M43" s="236">
        <f>G43*(1+L43/100)</f>
        <v>0</v>
      </c>
      <c r="N43" s="236">
        <v>0</v>
      </c>
      <c r="O43" s="236">
        <f>ROUND(E43*N43,2)</f>
        <v>0</v>
      </c>
      <c r="P43" s="236">
        <v>0</v>
      </c>
      <c r="Q43" s="236">
        <f>ROUND(E43*P43,2)</f>
        <v>0</v>
      </c>
      <c r="R43" s="236"/>
      <c r="S43" s="236" t="s">
        <v>456</v>
      </c>
      <c r="T43" s="237" t="s">
        <v>215</v>
      </c>
      <c r="U43" s="217">
        <v>0</v>
      </c>
      <c r="V43" s="217">
        <f>ROUND(E43*U43,2)</f>
        <v>0</v>
      </c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780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outlineLevel="1" x14ac:dyDescent="0.25">
      <c r="A44" s="214"/>
      <c r="B44" s="215"/>
      <c r="C44" s="264"/>
      <c r="D44" s="258"/>
      <c r="E44" s="258"/>
      <c r="F44" s="258"/>
      <c r="G44" s="258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219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31">
        <v>18</v>
      </c>
      <c r="B45" s="232" t="s">
        <v>1364</v>
      </c>
      <c r="C45" s="245" t="s">
        <v>1365</v>
      </c>
      <c r="D45" s="233" t="s">
        <v>333</v>
      </c>
      <c r="E45" s="234">
        <v>0.25</v>
      </c>
      <c r="F45" s="235"/>
      <c r="G45" s="236">
        <f>ROUND(E45*F45,2)</f>
        <v>0</v>
      </c>
      <c r="H45" s="235"/>
      <c r="I45" s="236">
        <f>ROUND(E45*H45,2)</f>
        <v>0</v>
      </c>
      <c r="J45" s="235"/>
      <c r="K45" s="236">
        <f>ROUND(E45*J45,2)</f>
        <v>0</v>
      </c>
      <c r="L45" s="236">
        <v>21</v>
      </c>
      <c r="M45" s="236">
        <f>G45*(1+L45/100)</f>
        <v>0</v>
      </c>
      <c r="N45" s="236">
        <v>0</v>
      </c>
      <c r="O45" s="236">
        <f>ROUND(E45*N45,2)</f>
        <v>0</v>
      </c>
      <c r="P45" s="236">
        <v>0</v>
      </c>
      <c r="Q45" s="236">
        <f>ROUND(E45*P45,2)</f>
        <v>0</v>
      </c>
      <c r="R45" s="236" t="s">
        <v>1142</v>
      </c>
      <c r="S45" s="236" t="s">
        <v>214</v>
      </c>
      <c r="T45" s="237" t="s">
        <v>279</v>
      </c>
      <c r="U45" s="217">
        <v>1.3330000000000002</v>
      </c>
      <c r="V45" s="217">
        <f>ROUND(E45*U45,2)</f>
        <v>0.33</v>
      </c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780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60" t="s">
        <v>901</v>
      </c>
      <c r="D46" s="257"/>
      <c r="E46" s="257"/>
      <c r="F46" s="257"/>
      <c r="G46" s="25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282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14"/>
      <c r="B47" s="215"/>
      <c r="C47" s="247"/>
      <c r="D47" s="241"/>
      <c r="E47" s="241"/>
      <c r="F47" s="241"/>
      <c r="G47" s="241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219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x14ac:dyDescent="0.25">
      <c r="A48" s="225" t="s">
        <v>209</v>
      </c>
      <c r="B48" s="226" t="s">
        <v>164</v>
      </c>
      <c r="C48" s="244" t="s">
        <v>165</v>
      </c>
      <c r="D48" s="227"/>
      <c r="E48" s="228"/>
      <c r="F48" s="229"/>
      <c r="G48" s="229">
        <f>SUMIF(AG49:AG51,"&lt;&gt;NOR",G49:G51)</f>
        <v>0</v>
      </c>
      <c r="H48" s="229"/>
      <c r="I48" s="229">
        <f>SUM(I49:I51)</f>
        <v>0</v>
      </c>
      <c r="J48" s="229"/>
      <c r="K48" s="229">
        <f>SUM(K49:K51)</f>
        <v>0</v>
      </c>
      <c r="L48" s="229"/>
      <c r="M48" s="229">
        <f>SUM(M49:M51)</f>
        <v>0</v>
      </c>
      <c r="N48" s="229"/>
      <c r="O48" s="229">
        <f>SUM(O49:O51)</f>
        <v>0</v>
      </c>
      <c r="P48" s="229"/>
      <c r="Q48" s="229">
        <f>SUM(Q49:Q51)</f>
        <v>0</v>
      </c>
      <c r="R48" s="229"/>
      <c r="S48" s="229"/>
      <c r="T48" s="230"/>
      <c r="U48" s="224"/>
      <c r="V48" s="224">
        <f>SUM(V49:V51)</f>
        <v>2.52</v>
      </c>
      <c r="W48" s="224"/>
      <c r="AG48" t="s">
        <v>210</v>
      </c>
    </row>
    <row r="49" spans="1:60" ht="20.399999999999999" outlineLevel="1" x14ac:dyDescent="0.25">
      <c r="A49" s="231">
        <v>19</v>
      </c>
      <c r="B49" s="232" t="s">
        <v>1366</v>
      </c>
      <c r="C49" s="245" t="s">
        <v>1367</v>
      </c>
      <c r="D49" s="233" t="s">
        <v>462</v>
      </c>
      <c r="E49" s="234">
        <v>18</v>
      </c>
      <c r="F49" s="235"/>
      <c r="G49" s="236">
        <f>ROUND(E49*F49,2)</f>
        <v>0</v>
      </c>
      <c r="H49" s="235"/>
      <c r="I49" s="236">
        <f>ROUND(E49*H49,2)</f>
        <v>0</v>
      </c>
      <c r="J49" s="235"/>
      <c r="K49" s="236">
        <f>ROUND(E49*J49,2)</f>
        <v>0</v>
      </c>
      <c r="L49" s="236">
        <v>21</v>
      </c>
      <c r="M49" s="236">
        <f>G49*(1+L49/100)</f>
        <v>0</v>
      </c>
      <c r="N49" s="236">
        <v>0</v>
      </c>
      <c r="O49" s="236">
        <f>ROUND(E49*N49,2)</f>
        <v>0</v>
      </c>
      <c r="P49" s="236">
        <v>0</v>
      </c>
      <c r="Q49" s="236">
        <f>ROUND(E49*P49,2)</f>
        <v>0</v>
      </c>
      <c r="R49" s="236" t="s">
        <v>1368</v>
      </c>
      <c r="S49" s="236" t="s">
        <v>214</v>
      </c>
      <c r="T49" s="237" t="s">
        <v>279</v>
      </c>
      <c r="U49" s="217">
        <v>0.14000000000000001</v>
      </c>
      <c r="V49" s="217">
        <f>ROUND(E49*U49,2)</f>
        <v>2.52</v>
      </c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780</v>
      </c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60" t="s">
        <v>1369</v>
      </c>
      <c r="D50" s="257"/>
      <c r="E50" s="257"/>
      <c r="F50" s="257"/>
      <c r="G50" s="25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282</v>
      </c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14"/>
      <c r="B51" s="215"/>
      <c r="C51" s="247"/>
      <c r="D51" s="241"/>
      <c r="E51" s="241"/>
      <c r="F51" s="241"/>
      <c r="G51" s="241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219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x14ac:dyDescent="0.25">
      <c r="A52" s="225" t="s">
        <v>209</v>
      </c>
      <c r="B52" s="226" t="s">
        <v>181</v>
      </c>
      <c r="C52" s="244" t="s">
        <v>27</v>
      </c>
      <c r="D52" s="227"/>
      <c r="E52" s="228"/>
      <c r="F52" s="229"/>
      <c r="G52" s="229">
        <f>SUMIF(AG53:AG63,"&lt;&gt;NOR",G53:G63)</f>
        <v>0</v>
      </c>
      <c r="H52" s="229"/>
      <c r="I52" s="229">
        <f>SUM(I53:I63)</f>
        <v>0</v>
      </c>
      <c r="J52" s="229"/>
      <c r="K52" s="229">
        <f>SUM(K53:K63)</f>
        <v>0</v>
      </c>
      <c r="L52" s="229"/>
      <c r="M52" s="229">
        <f>SUM(M53:M63)</f>
        <v>0</v>
      </c>
      <c r="N52" s="229"/>
      <c r="O52" s="229">
        <f>SUM(O53:O63)</f>
        <v>0</v>
      </c>
      <c r="P52" s="229"/>
      <c r="Q52" s="229">
        <f>SUM(Q53:Q63)</f>
        <v>0</v>
      </c>
      <c r="R52" s="229"/>
      <c r="S52" s="229"/>
      <c r="T52" s="230"/>
      <c r="U52" s="224"/>
      <c r="V52" s="224">
        <f>SUM(V53:V63)</f>
        <v>0</v>
      </c>
      <c r="W52" s="224"/>
      <c r="AG52" t="s">
        <v>210</v>
      </c>
    </row>
    <row r="53" spans="1:60" outlineLevel="1" x14ac:dyDescent="0.25">
      <c r="A53" s="231">
        <v>20</v>
      </c>
      <c r="B53" s="232" t="s">
        <v>1370</v>
      </c>
      <c r="C53" s="245" t="s">
        <v>1371</v>
      </c>
      <c r="D53" s="233" t="s">
        <v>1279</v>
      </c>
      <c r="E53" s="234">
        <v>1</v>
      </c>
      <c r="F53" s="235"/>
      <c r="G53" s="236">
        <f>ROUND(E53*F53,2)</f>
        <v>0</v>
      </c>
      <c r="H53" s="235"/>
      <c r="I53" s="236">
        <f>ROUND(E53*H53,2)</f>
        <v>0</v>
      </c>
      <c r="J53" s="235"/>
      <c r="K53" s="236">
        <f>ROUND(E53*J53,2)</f>
        <v>0</v>
      </c>
      <c r="L53" s="236">
        <v>21</v>
      </c>
      <c r="M53" s="236">
        <f>G53*(1+L53/100)</f>
        <v>0</v>
      </c>
      <c r="N53" s="236">
        <v>0</v>
      </c>
      <c r="O53" s="236">
        <f>ROUND(E53*N53,2)</f>
        <v>0</v>
      </c>
      <c r="P53" s="236">
        <v>0</v>
      </c>
      <c r="Q53" s="236">
        <f>ROUND(E53*P53,2)</f>
        <v>0</v>
      </c>
      <c r="R53" s="236"/>
      <c r="S53" s="236" t="s">
        <v>456</v>
      </c>
      <c r="T53" s="237" t="s">
        <v>215</v>
      </c>
      <c r="U53" s="217">
        <v>0</v>
      </c>
      <c r="V53" s="217">
        <f>ROUND(E53*U53,2)</f>
        <v>0</v>
      </c>
      <c r="W53" s="217"/>
      <c r="X53" s="207"/>
      <c r="Y53" s="207"/>
      <c r="Z53" s="207"/>
      <c r="AA53" s="207"/>
      <c r="AB53" s="207"/>
      <c r="AC53" s="207"/>
      <c r="AD53" s="207"/>
      <c r="AE53" s="207"/>
      <c r="AF53" s="207"/>
      <c r="AG53" s="207" t="s">
        <v>1372</v>
      </c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</row>
    <row r="54" spans="1:60" outlineLevel="1" x14ac:dyDescent="0.25">
      <c r="A54" s="214"/>
      <c r="B54" s="215"/>
      <c r="C54" s="264"/>
      <c r="D54" s="258"/>
      <c r="E54" s="258"/>
      <c r="F54" s="258"/>
      <c r="G54" s="258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219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31">
        <v>21</v>
      </c>
      <c r="B55" s="232" t="s">
        <v>1373</v>
      </c>
      <c r="C55" s="245" t="s">
        <v>1374</v>
      </c>
      <c r="D55" s="233" t="s">
        <v>1279</v>
      </c>
      <c r="E55" s="234">
        <v>1</v>
      </c>
      <c r="F55" s="235"/>
      <c r="G55" s="236">
        <f>ROUND(E55*F55,2)</f>
        <v>0</v>
      </c>
      <c r="H55" s="235"/>
      <c r="I55" s="236">
        <f>ROUND(E55*H55,2)</f>
        <v>0</v>
      </c>
      <c r="J55" s="235"/>
      <c r="K55" s="236">
        <f>ROUND(E55*J55,2)</f>
        <v>0</v>
      </c>
      <c r="L55" s="236">
        <v>21</v>
      </c>
      <c r="M55" s="236">
        <f>G55*(1+L55/100)</f>
        <v>0</v>
      </c>
      <c r="N55" s="236">
        <v>0</v>
      </c>
      <c r="O55" s="236">
        <f>ROUND(E55*N55,2)</f>
        <v>0</v>
      </c>
      <c r="P55" s="236">
        <v>0</v>
      </c>
      <c r="Q55" s="236">
        <f>ROUND(E55*P55,2)</f>
        <v>0</v>
      </c>
      <c r="R55" s="236"/>
      <c r="S55" s="236" t="s">
        <v>456</v>
      </c>
      <c r="T55" s="237" t="s">
        <v>215</v>
      </c>
      <c r="U55" s="217">
        <v>0</v>
      </c>
      <c r="V55" s="217">
        <f>ROUND(E55*U55,2)</f>
        <v>0</v>
      </c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1372</v>
      </c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outlineLevel="1" x14ac:dyDescent="0.25">
      <c r="A56" s="214"/>
      <c r="B56" s="215"/>
      <c r="C56" s="264"/>
      <c r="D56" s="258"/>
      <c r="E56" s="258"/>
      <c r="F56" s="258"/>
      <c r="G56" s="258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07"/>
      <c r="Y56" s="207"/>
      <c r="Z56" s="207"/>
      <c r="AA56" s="207"/>
      <c r="AB56" s="207"/>
      <c r="AC56" s="207"/>
      <c r="AD56" s="207"/>
      <c r="AE56" s="207"/>
      <c r="AF56" s="207"/>
      <c r="AG56" s="207" t="s">
        <v>219</v>
      </c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</row>
    <row r="57" spans="1:60" outlineLevel="1" x14ac:dyDescent="0.25">
      <c r="A57" s="231">
        <v>22</v>
      </c>
      <c r="B57" s="232" t="s">
        <v>1375</v>
      </c>
      <c r="C57" s="245" t="s">
        <v>1376</v>
      </c>
      <c r="D57" s="233" t="s">
        <v>1279</v>
      </c>
      <c r="E57" s="234">
        <v>1</v>
      </c>
      <c r="F57" s="235"/>
      <c r="G57" s="236">
        <f>ROUND(E57*F57,2)</f>
        <v>0</v>
      </c>
      <c r="H57" s="235"/>
      <c r="I57" s="236">
        <f>ROUND(E57*H57,2)</f>
        <v>0</v>
      </c>
      <c r="J57" s="235"/>
      <c r="K57" s="236">
        <f>ROUND(E57*J57,2)</f>
        <v>0</v>
      </c>
      <c r="L57" s="236">
        <v>21</v>
      </c>
      <c r="M57" s="236">
        <f>G57*(1+L57/100)</f>
        <v>0</v>
      </c>
      <c r="N57" s="236">
        <v>0</v>
      </c>
      <c r="O57" s="236">
        <f>ROUND(E57*N57,2)</f>
        <v>0</v>
      </c>
      <c r="P57" s="236">
        <v>0</v>
      </c>
      <c r="Q57" s="236">
        <f>ROUND(E57*P57,2)</f>
        <v>0</v>
      </c>
      <c r="R57" s="236"/>
      <c r="S57" s="236" t="s">
        <v>456</v>
      </c>
      <c r="T57" s="237" t="s">
        <v>215</v>
      </c>
      <c r="U57" s="217">
        <v>0</v>
      </c>
      <c r="V57" s="217">
        <f>ROUND(E57*U57,2)</f>
        <v>0</v>
      </c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1372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outlineLevel="1" x14ac:dyDescent="0.25">
      <c r="A58" s="214"/>
      <c r="B58" s="215"/>
      <c r="C58" s="264"/>
      <c r="D58" s="258"/>
      <c r="E58" s="258"/>
      <c r="F58" s="258"/>
      <c r="G58" s="258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219</v>
      </c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31">
        <v>23</v>
      </c>
      <c r="B59" s="232" t="s">
        <v>1377</v>
      </c>
      <c r="C59" s="245" t="s">
        <v>1378</v>
      </c>
      <c r="D59" s="233" t="s">
        <v>1279</v>
      </c>
      <c r="E59" s="234">
        <v>1</v>
      </c>
      <c r="F59" s="235"/>
      <c r="G59" s="236">
        <f>ROUND(E59*F59,2)</f>
        <v>0</v>
      </c>
      <c r="H59" s="235"/>
      <c r="I59" s="236">
        <f>ROUND(E59*H59,2)</f>
        <v>0</v>
      </c>
      <c r="J59" s="235"/>
      <c r="K59" s="236">
        <f>ROUND(E59*J59,2)</f>
        <v>0</v>
      </c>
      <c r="L59" s="236">
        <v>21</v>
      </c>
      <c r="M59" s="236">
        <f>G59*(1+L59/100)</f>
        <v>0</v>
      </c>
      <c r="N59" s="236">
        <v>0</v>
      </c>
      <c r="O59" s="236">
        <f>ROUND(E59*N59,2)</f>
        <v>0</v>
      </c>
      <c r="P59" s="236">
        <v>0</v>
      </c>
      <c r="Q59" s="236">
        <f>ROUND(E59*P59,2)</f>
        <v>0</v>
      </c>
      <c r="R59" s="236"/>
      <c r="S59" s="236" t="s">
        <v>456</v>
      </c>
      <c r="T59" s="237" t="s">
        <v>215</v>
      </c>
      <c r="U59" s="217">
        <v>0</v>
      </c>
      <c r="V59" s="217">
        <f>ROUND(E59*U59,2)</f>
        <v>0</v>
      </c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1372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14"/>
      <c r="B60" s="215"/>
      <c r="C60" s="264"/>
      <c r="D60" s="258"/>
      <c r="E60" s="258"/>
      <c r="F60" s="258"/>
      <c r="G60" s="258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219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31">
        <v>24</v>
      </c>
      <c r="B61" s="232" t="s">
        <v>1379</v>
      </c>
      <c r="C61" s="245" t="s">
        <v>1380</v>
      </c>
      <c r="D61" s="233" t="s">
        <v>1279</v>
      </c>
      <c r="E61" s="234">
        <v>1</v>
      </c>
      <c r="F61" s="235"/>
      <c r="G61" s="236">
        <f>ROUND(E61*F61,2)</f>
        <v>0</v>
      </c>
      <c r="H61" s="235"/>
      <c r="I61" s="236">
        <f>ROUND(E61*H61,2)</f>
        <v>0</v>
      </c>
      <c r="J61" s="235"/>
      <c r="K61" s="236">
        <f>ROUND(E61*J61,2)</f>
        <v>0</v>
      </c>
      <c r="L61" s="236">
        <v>21</v>
      </c>
      <c r="M61" s="236">
        <f>G61*(1+L61/100)</f>
        <v>0</v>
      </c>
      <c r="N61" s="236">
        <v>0</v>
      </c>
      <c r="O61" s="236">
        <f>ROUND(E61*N61,2)</f>
        <v>0</v>
      </c>
      <c r="P61" s="236">
        <v>0</v>
      </c>
      <c r="Q61" s="236">
        <f>ROUND(E61*P61,2)</f>
        <v>0</v>
      </c>
      <c r="R61" s="236"/>
      <c r="S61" s="236" t="s">
        <v>456</v>
      </c>
      <c r="T61" s="237" t="s">
        <v>215</v>
      </c>
      <c r="U61" s="217">
        <v>0</v>
      </c>
      <c r="V61" s="217">
        <f>ROUND(E61*U61,2)</f>
        <v>0</v>
      </c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1372</v>
      </c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14"/>
      <c r="B62" s="215"/>
      <c r="C62" s="246" t="s">
        <v>1381</v>
      </c>
      <c r="D62" s="239"/>
      <c r="E62" s="239"/>
      <c r="F62" s="239"/>
      <c r="G62" s="239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218</v>
      </c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outlineLevel="1" x14ac:dyDescent="0.25">
      <c r="A63" s="214"/>
      <c r="B63" s="215"/>
      <c r="C63" s="247"/>
      <c r="D63" s="241"/>
      <c r="E63" s="241"/>
      <c r="F63" s="241"/>
      <c r="G63" s="241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07"/>
      <c r="Y63" s="207"/>
      <c r="Z63" s="207"/>
      <c r="AA63" s="207"/>
      <c r="AB63" s="207"/>
      <c r="AC63" s="207"/>
      <c r="AD63" s="207"/>
      <c r="AE63" s="207"/>
      <c r="AF63" s="207"/>
      <c r="AG63" s="207" t="s">
        <v>219</v>
      </c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</row>
    <row r="64" spans="1:60" x14ac:dyDescent="0.25">
      <c r="A64" s="5"/>
      <c r="B64" s="6"/>
      <c r="C64" s="250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E64">
        <v>15</v>
      </c>
      <c r="AF64">
        <v>21</v>
      </c>
    </row>
    <row r="65" spans="1:33" x14ac:dyDescent="0.25">
      <c r="A65" s="210"/>
      <c r="B65" s="211" t="s">
        <v>29</v>
      </c>
      <c r="C65" s="251"/>
      <c r="D65" s="212"/>
      <c r="E65" s="213"/>
      <c r="F65" s="213"/>
      <c r="G65" s="243">
        <f>G8+G48+G52</f>
        <v>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AE65">
        <f>SUMIF(L7:L63,AE64,G7:G63)</f>
        <v>0</v>
      </c>
      <c r="AF65">
        <f>SUMIF(L7:L63,AF64,G7:G63)</f>
        <v>0</v>
      </c>
      <c r="AG65" t="s">
        <v>272</v>
      </c>
    </row>
    <row r="66" spans="1:33" x14ac:dyDescent="0.25">
      <c r="C66" s="252"/>
      <c r="D66" s="191"/>
      <c r="AG66" t="s">
        <v>273</v>
      </c>
    </row>
    <row r="67" spans="1:33" x14ac:dyDescent="0.25">
      <c r="D67" s="191"/>
    </row>
    <row r="68" spans="1:33" x14ac:dyDescent="0.25">
      <c r="D68" s="191"/>
    </row>
    <row r="69" spans="1:33" x14ac:dyDescent="0.25">
      <c r="D69" s="191"/>
    </row>
    <row r="70" spans="1:33" x14ac:dyDescent="0.25">
      <c r="D70" s="191"/>
    </row>
    <row r="71" spans="1:33" x14ac:dyDescent="0.25">
      <c r="D71" s="191"/>
    </row>
    <row r="72" spans="1:33" x14ac:dyDescent="0.25">
      <c r="D72" s="191"/>
    </row>
    <row r="73" spans="1:33" x14ac:dyDescent="0.25">
      <c r="D73" s="191"/>
    </row>
    <row r="74" spans="1:33" x14ac:dyDescent="0.25">
      <c r="D74" s="191"/>
    </row>
    <row r="75" spans="1:33" x14ac:dyDescent="0.25">
      <c r="D75" s="191"/>
    </row>
    <row r="76" spans="1:33" x14ac:dyDescent="0.25">
      <c r="D76" s="191"/>
    </row>
    <row r="77" spans="1:33" x14ac:dyDescent="0.25">
      <c r="D77" s="191"/>
    </row>
    <row r="78" spans="1:33" x14ac:dyDescent="0.25">
      <c r="D78" s="191"/>
    </row>
    <row r="79" spans="1:33" x14ac:dyDescent="0.25">
      <c r="D79" s="191"/>
    </row>
    <row r="80" spans="1:33" x14ac:dyDescent="0.25">
      <c r="D80" s="191"/>
    </row>
    <row r="81" spans="4:4" x14ac:dyDescent="0.25">
      <c r="D81" s="191"/>
    </row>
    <row r="82" spans="4:4" x14ac:dyDescent="0.25">
      <c r="D82" s="191"/>
    </row>
    <row r="83" spans="4:4" x14ac:dyDescent="0.25">
      <c r="D83" s="191"/>
    </row>
    <row r="84" spans="4:4" x14ac:dyDescent="0.25">
      <c r="D84" s="191"/>
    </row>
    <row r="85" spans="4:4" x14ac:dyDescent="0.25">
      <c r="D85" s="191"/>
    </row>
    <row r="86" spans="4:4" x14ac:dyDescent="0.25">
      <c r="D86" s="191"/>
    </row>
    <row r="87" spans="4:4" x14ac:dyDescent="0.25">
      <c r="D87" s="191"/>
    </row>
    <row r="88" spans="4:4" x14ac:dyDescent="0.25">
      <c r="D88" s="191"/>
    </row>
    <row r="89" spans="4:4" x14ac:dyDescent="0.25">
      <c r="D89" s="191"/>
    </row>
    <row r="90" spans="4:4" x14ac:dyDescent="0.25">
      <c r="D90" s="191"/>
    </row>
    <row r="91" spans="4:4" x14ac:dyDescent="0.25">
      <c r="D91" s="191"/>
    </row>
    <row r="92" spans="4:4" x14ac:dyDescent="0.25">
      <c r="D92" s="191"/>
    </row>
    <row r="93" spans="4:4" x14ac:dyDescent="0.25">
      <c r="D93" s="191"/>
    </row>
    <row r="94" spans="4:4" x14ac:dyDescent="0.25">
      <c r="D94" s="191"/>
    </row>
    <row r="95" spans="4:4" x14ac:dyDescent="0.25">
      <c r="D95" s="191"/>
    </row>
    <row r="96" spans="4:4" x14ac:dyDescent="0.25">
      <c r="D96" s="191"/>
    </row>
    <row r="97" spans="4:4" x14ac:dyDescent="0.25">
      <c r="D97" s="191"/>
    </row>
    <row r="98" spans="4:4" x14ac:dyDescent="0.25">
      <c r="D98" s="191"/>
    </row>
    <row r="99" spans="4:4" x14ac:dyDescent="0.25">
      <c r="D99" s="191"/>
    </row>
    <row r="100" spans="4:4" x14ac:dyDescent="0.25">
      <c r="D100" s="191"/>
    </row>
    <row r="101" spans="4:4" x14ac:dyDescent="0.25">
      <c r="D101" s="191"/>
    </row>
    <row r="102" spans="4:4" x14ac:dyDescent="0.25">
      <c r="D102" s="191"/>
    </row>
    <row r="103" spans="4:4" x14ac:dyDescent="0.25">
      <c r="D103" s="191"/>
    </row>
    <row r="104" spans="4:4" x14ac:dyDescent="0.25">
      <c r="D104" s="191"/>
    </row>
    <row r="105" spans="4:4" x14ac:dyDescent="0.25">
      <c r="D105" s="191"/>
    </row>
    <row r="106" spans="4:4" x14ac:dyDescent="0.25">
      <c r="D106" s="191"/>
    </row>
    <row r="107" spans="4:4" x14ac:dyDescent="0.25">
      <c r="D107" s="191"/>
    </row>
    <row r="108" spans="4:4" x14ac:dyDescent="0.25">
      <c r="D108" s="191"/>
    </row>
    <row r="109" spans="4:4" x14ac:dyDescent="0.25">
      <c r="D109" s="191"/>
    </row>
    <row r="110" spans="4:4" x14ac:dyDescent="0.25">
      <c r="D110" s="191"/>
    </row>
    <row r="111" spans="4:4" x14ac:dyDescent="0.25">
      <c r="D111" s="191"/>
    </row>
    <row r="112" spans="4:4" x14ac:dyDescent="0.25">
      <c r="D112" s="191"/>
    </row>
    <row r="113" spans="4:4" x14ac:dyDescent="0.25">
      <c r="D113" s="191"/>
    </row>
    <row r="114" spans="4:4" x14ac:dyDescent="0.25">
      <c r="D114" s="191"/>
    </row>
    <row r="115" spans="4:4" x14ac:dyDescent="0.25">
      <c r="D115" s="191"/>
    </row>
    <row r="116" spans="4:4" x14ac:dyDescent="0.25">
      <c r="D116" s="191"/>
    </row>
    <row r="117" spans="4:4" x14ac:dyDescent="0.25">
      <c r="D117" s="191"/>
    </row>
    <row r="118" spans="4:4" x14ac:dyDescent="0.25">
      <c r="D118" s="191"/>
    </row>
    <row r="119" spans="4:4" x14ac:dyDescent="0.25">
      <c r="D119" s="191"/>
    </row>
    <row r="120" spans="4:4" x14ac:dyDescent="0.25">
      <c r="D120" s="191"/>
    </row>
    <row r="121" spans="4:4" x14ac:dyDescent="0.25">
      <c r="D121" s="191"/>
    </row>
    <row r="122" spans="4:4" x14ac:dyDescent="0.25">
      <c r="D122" s="191"/>
    </row>
    <row r="123" spans="4:4" x14ac:dyDescent="0.25">
      <c r="D123" s="191"/>
    </row>
    <row r="124" spans="4:4" x14ac:dyDescent="0.25">
      <c r="D124" s="191"/>
    </row>
    <row r="125" spans="4:4" x14ac:dyDescent="0.25">
      <c r="D125" s="191"/>
    </row>
    <row r="126" spans="4:4" x14ac:dyDescent="0.25">
      <c r="D126" s="191"/>
    </row>
    <row r="127" spans="4:4" x14ac:dyDescent="0.25">
      <c r="D127" s="191"/>
    </row>
    <row r="128" spans="4:4" x14ac:dyDescent="0.25">
      <c r="D128" s="191"/>
    </row>
    <row r="129" spans="4:4" x14ac:dyDescent="0.25">
      <c r="D129" s="191"/>
    </row>
    <row r="130" spans="4:4" x14ac:dyDescent="0.25">
      <c r="D130" s="191"/>
    </row>
    <row r="131" spans="4:4" x14ac:dyDescent="0.25">
      <c r="D131" s="191"/>
    </row>
    <row r="132" spans="4:4" x14ac:dyDescent="0.25">
      <c r="D132" s="191"/>
    </row>
    <row r="133" spans="4:4" x14ac:dyDescent="0.25">
      <c r="D133" s="191"/>
    </row>
    <row r="134" spans="4:4" x14ac:dyDescent="0.25">
      <c r="D134" s="191"/>
    </row>
    <row r="135" spans="4:4" x14ac:dyDescent="0.25">
      <c r="D135" s="191"/>
    </row>
    <row r="136" spans="4:4" x14ac:dyDescent="0.25">
      <c r="D136" s="191"/>
    </row>
    <row r="137" spans="4:4" x14ac:dyDescent="0.25">
      <c r="D137" s="191"/>
    </row>
    <row r="138" spans="4:4" x14ac:dyDescent="0.25">
      <c r="D138" s="191"/>
    </row>
    <row r="139" spans="4:4" x14ac:dyDescent="0.25">
      <c r="D139" s="191"/>
    </row>
    <row r="140" spans="4:4" x14ac:dyDescent="0.25">
      <c r="D140" s="191"/>
    </row>
    <row r="141" spans="4:4" x14ac:dyDescent="0.25">
      <c r="D141" s="191"/>
    </row>
    <row r="142" spans="4:4" x14ac:dyDescent="0.25">
      <c r="D142" s="191"/>
    </row>
    <row r="143" spans="4:4" x14ac:dyDescent="0.25">
      <c r="D143" s="191"/>
    </row>
    <row r="144" spans="4:4" x14ac:dyDescent="0.25">
      <c r="D144" s="191"/>
    </row>
    <row r="145" spans="4:4" x14ac:dyDescent="0.25">
      <c r="D145" s="191"/>
    </row>
    <row r="146" spans="4:4" x14ac:dyDescent="0.25">
      <c r="D146" s="191"/>
    </row>
    <row r="147" spans="4:4" x14ac:dyDescent="0.25">
      <c r="D147" s="191"/>
    </row>
    <row r="148" spans="4:4" x14ac:dyDescent="0.25">
      <c r="D148" s="191"/>
    </row>
    <row r="149" spans="4:4" x14ac:dyDescent="0.25">
      <c r="D149" s="191"/>
    </row>
    <row r="150" spans="4:4" x14ac:dyDescent="0.25">
      <c r="D150" s="191"/>
    </row>
    <row r="151" spans="4:4" x14ac:dyDescent="0.25">
      <c r="D151" s="191"/>
    </row>
    <row r="152" spans="4:4" x14ac:dyDescent="0.25">
      <c r="D152" s="191"/>
    </row>
    <row r="153" spans="4:4" x14ac:dyDescent="0.25">
      <c r="D153" s="191"/>
    </row>
    <row r="154" spans="4:4" x14ac:dyDescent="0.25">
      <c r="D154" s="191"/>
    </row>
    <row r="155" spans="4:4" x14ac:dyDescent="0.25">
      <c r="D155" s="191"/>
    </row>
    <row r="156" spans="4:4" x14ac:dyDescent="0.25">
      <c r="D156" s="191"/>
    </row>
    <row r="157" spans="4:4" x14ac:dyDescent="0.25">
      <c r="D157" s="191"/>
    </row>
    <row r="158" spans="4:4" x14ac:dyDescent="0.25">
      <c r="D158" s="191"/>
    </row>
    <row r="159" spans="4:4" x14ac:dyDescent="0.25">
      <c r="D159" s="191"/>
    </row>
    <row r="160" spans="4:4" x14ac:dyDescent="0.25">
      <c r="D160" s="191"/>
    </row>
    <row r="161" spans="4:4" x14ac:dyDescent="0.25">
      <c r="D161" s="191"/>
    </row>
    <row r="162" spans="4:4" x14ac:dyDescent="0.25">
      <c r="D162" s="191"/>
    </row>
    <row r="163" spans="4:4" x14ac:dyDescent="0.25">
      <c r="D163" s="191"/>
    </row>
    <row r="164" spans="4:4" x14ac:dyDescent="0.25">
      <c r="D164" s="191"/>
    </row>
    <row r="165" spans="4:4" x14ac:dyDescent="0.25">
      <c r="D165" s="191"/>
    </row>
    <row r="166" spans="4:4" x14ac:dyDescent="0.25">
      <c r="D166" s="191"/>
    </row>
    <row r="167" spans="4:4" x14ac:dyDescent="0.25">
      <c r="D167" s="191"/>
    </row>
    <row r="168" spans="4:4" x14ac:dyDescent="0.25">
      <c r="D168" s="191"/>
    </row>
    <row r="169" spans="4:4" x14ac:dyDescent="0.25">
      <c r="D169" s="191"/>
    </row>
    <row r="170" spans="4:4" x14ac:dyDescent="0.25">
      <c r="D170" s="191"/>
    </row>
    <row r="171" spans="4:4" x14ac:dyDescent="0.25">
      <c r="D171" s="191"/>
    </row>
    <row r="172" spans="4:4" x14ac:dyDescent="0.25">
      <c r="D172" s="191"/>
    </row>
    <row r="173" spans="4:4" x14ac:dyDescent="0.25">
      <c r="D173" s="191"/>
    </row>
    <row r="174" spans="4:4" x14ac:dyDescent="0.25">
      <c r="D174" s="191"/>
    </row>
    <row r="175" spans="4:4" x14ac:dyDescent="0.25">
      <c r="D175" s="191"/>
    </row>
    <row r="176" spans="4:4" x14ac:dyDescent="0.25">
      <c r="D176" s="191"/>
    </row>
    <row r="177" spans="4:4" x14ac:dyDescent="0.25">
      <c r="D177" s="191"/>
    </row>
    <row r="178" spans="4:4" x14ac:dyDescent="0.25">
      <c r="D178" s="191"/>
    </row>
    <row r="179" spans="4:4" x14ac:dyDescent="0.25">
      <c r="D179" s="191"/>
    </row>
    <row r="180" spans="4:4" x14ac:dyDescent="0.25">
      <c r="D180" s="191"/>
    </row>
    <row r="181" spans="4:4" x14ac:dyDescent="0.25">
      <c r="D181" s="191"/>
    </row>
    <row r="182" spans="4:4" x14ac:dyDescent="0.25">
      <c r="D182" s="191"/>
    </row>
    <row r="183" spans="4:4" x14ac:dyDescent="0.25">
      <c r="D183" s="191"/>
    </row>
    <row r="184" spans="4:4" x14ac:dyDescent="0.25">
      <c r="D184" s="191"/>
    </row>
    <row r="185" spans="4:4" x14ac:dyDescent="0.25">
      <c r="D185" s="191"/>
    </row>
    <row r="186" spans="4:4" x14ac:dyDescent="0.25">
      <c r="D186" s="191"/>
    </row>
    <row r="187" spans="4:4" x14ac:dyDescent="0.25">
      <c r="D187" s="191"/>
    </row>
    <row r="188" spans="4:4" x14ac:dyDescent="0.25">
      <c r="D188" s="191"/>
    </row>
    <row r="189" spans="4:4" x14ac:dyDescent="0.25">
      <c r="D189" s="191"/>
    </row>
    <row r="190" spans="4:4" x14ac:dyDescent="0.25">
      <c r="D190" s="191"/>
    </row>
    <row r="191" spans="4:4" x14ac:dyDescent="0.25">
      <c r="D191" s="191"/>
    </row>
    <row r="192" spans="4:4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ID5suAvKjKRyfs5sp7rZ+1rZ4joIm0aywt9do4jBXxD8AZOKBMPQ5Bvu5UVqaUrVT9b7CIoDfsxpNbY6kufXRg==" saltValue="85HYpfneIOGhHYHIjWbYNw==" spinCount="100000" sheet="1"/>
  <mergeCells count="33">
    <mergeCell ref="C60:G60"/>
    <mergeCell ref="C62:G62"/>
    <mergeCell ref="C63:G63"/>
    <mergeCell ref="C47:G47"/>
    <mergeCell ref="C50:G50"/>
    <mergeCell ref="C51:G51"/>
    <mergeCell ref="C54:G54"/>
    <mergeCell ref="C56:G56"/>
    <mergeCell ref="C58:G58"/>
    <mergeCell ref="C36:G36"/>
    <mergeCell ref="C38:G38"/>
    <mergeCell ref="C40:G40"/>
    <mergeCell ref="C42:G42"/>
    <mergeCell ref="C44:G44"/>
    <mergeCell ref="C46:G46"/>
    <mergeCell ref="C25:G25"/>
    <mergeCell ref="C27:G27"/>
    <mergeCell ref="C28:G28"/>
    <mergeCell ref="C30:G30"/>
    <mergeCell ref="C32:G32"/>
    <mergeCell ref="C34:G34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71</v>
      </c>
      <c r="C4" s="199" t="s">
        <v>72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134</v>
      </c>
      <c r="C8" s="244" t="s">
        <v>72</v>
      </c>
      <c r="D8" s="227"/>
      <c r="E8" s="228"/>
      <c r="F8" s="229"/>
      <c r="G8" s="229">
        <f>SUMIF(AG9:AG46,"&lt;&gt;NOR",G9:G46)</f>
        <v>0</v>
      </c>
      <c r="H8" s="229"/>
      <c r="I8" s="229">
        <f>SUM(I9:I46)</f>
        <v>0</v>
      </c>
      <c r="J8" s="229"/>
      <c r="K8" s="229">
        <f>SUM(K9:K46)</f>
        <v>0</v>
      </c>
      <c r="L8" s="229"/>
      <c r="M8" s="229">
        <f>SUM(M9:M46)</f>
        <v>0</v>
      </c>
      <c r="N8" s="229"/>
      <c r="O8" s="229">
        <f>SUM(O9:O46)</f>
        <v>0</v>
      </c>
      <c r="P8" s="229"/>
      <c r="Q8" s="229">
        <f>SUM(Q9:Q46)</f>
        <v>0</v>
      </c>
      <c r="R8" s="229"/>
      <c r="S8" s="229"/>
      <c r="T8" s="230"/>
      <c r="U8" s="224"/>
      <c r="V8" s="224">
        <f>SUM(V9:V46)</f>
        <v>0</v>
      </c>
      <c r="W8" s="224"/>
      <c r="AG8" t="s">
        <v>210</v>
      </c>
    </row>
    <row r="9" spans="1:60" outlineLevel="1" x14ac:dyDescent="0.25">
      <c r="A9" s="231">
        <v>1</v>
      </c>
      <c r="B9" s="232" t="s">
        <v>1382</v>
      </c>
      <c r="C9" s="245" t="s">
        <v>1383</v>
      </c>
      <c r="D9" s="233" t="s">
        <v>593</v>
      </c>
      <c r="E9" s="234">
        <v>2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/>
      <c r="S9" s="236" t="s">
        <v>456</v>
      </c>
      <c r="T9" s="237" t="s">
        <v>215</v>
      </c>
      <c r="U9" s="217">
        <v>0</v>
      </c>
      <c r="V9" s="217">
        <f>ROUND(E9*U9,2)</f>
        <v>0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780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46" t="s">
        <v>1384</v>
      </c>
      <c r="D10" s="239"/>
      <c r="E10" s="239"/>
      <c r="F10" s="239"/>
      <c r="G10" s="239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218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67" t="s">
        <v>925</v>
      </c>
      <c r="D11" s="219"/>
      <c r="E11" s="220"/>
      <c r="F11" s="221"/>
      <c r="G11" s="221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218</v>
      </c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ht="31.2" outlineLevel="1" x14ac:dyDescent="0.25">
      <c r="A12" s="214"/>
      <c r="B12" s="215"/>
      <c r="C12" s="248" t="s">
        <v>1385</v>
      </c>
      <c r="D12" s="242"/>
      <c r="E12" s="242"/>
      <c r="F12" s="242"/>
      <c r="G12" s="242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218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38" t="str">
        <f>C12</f>
        <v>Skříň je vyrobena z kvalitního houževnatého plastu (TD-350 až TD-1000) nebo z ocelového galvanizovaného plechu opatřeného epoxydovým lakem (TD-1300, TD-2000). Velikosti TD-350 až TD-1000 obsahují patentovaný vektorový hlukový absorbér, velikosti TD-1300 a TD-2000 mají protihlukovou izolaci ze skelného vlákna. Konstrukce umožňuje snadnou demontáž motorové části.</v>
      </c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14"/>
      <c r="B13" s="215"/>
      <c r="C13" s="247"/>
      <c r="D13" s="241"/>
      <c r="E13" s="241"/>
      <c r="F13" s="241"/>
      <c r="G13" s="241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219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31">
        <v>2</v>
      </c>
      <c r="B14" s="232" t="s">
        <v>1386</v>
      </c>
      <c r="C14" s="245" t="s">
        <v>1387</v>
      </c>
      <c r="D14" s="233" t="s">
        <v>593</v>
      </c>
      <c r="E14" s="234">
        <v>2</v>
      </c>
      <c r="F14" s="235"/>
      <c r="G14" s="236">
        <f>ROUND(E14*F14,2)</f>
        <v>0</v>
      </c>
      <c r="H14" s="235"/>
      <c r="I14" s="236">
        <f>ROUND(E14*H14,2)</f>
        <v>0</v>
      </c>
      <c r="J14" s="235"/>
      <c r="K14" s="236">
        <f>ROUND(E14*J14,2)</f>
        <v>0</v>
      </c>
      <c r="L14" s="236">
        <v>21</v>
      </c>
      <c r="M14" s="236">
        <f>G14*(1+L14/100)</f>
        <v>0</v>
      </c>
      <c r="N14" s="236">
        <v>0</v>
      </c>
      <c r="O14" s="236">
        <f>ROUND(E14*N14,2)</f>
        <v>0</v>
      </c>
      <c r="P14" s="236">
        <v>0</v>
      </c>
      <c r="Q14" s="236">
        <f>ROUND(E14*P14,2)</f>
        <v>0</v>
      </c>
      <c r="R14" s="236"/>
      <c r="S14" s="236" t="s">
        <v>456</v>
      </c>
      <c r="T14" s="237" t="s">
        <v>215</v>
      </c>
      <c r="U14" s="217">
        <v>0</v>
      </c>
      <c r="V14" s="217">
        <f>ROUND(E14*U14,2)</f>
        <v>0</v>
      </c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780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14"/>
      <c r="B15" s="215"/>
      <c r="C15" s="264"/>
      <c r="D15" s="258"/>
      <c r="E15" s="258"/>
      <c r="F15" s="258"/>
      <c r="G15" s="258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219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31">
        <v>3</v>
      </c>
      <c r="B16" s="232" t="s">
        <v>1388</v>
      </c>
      <c r="C16" s="245" t="s">
        <v>1389</v>
      </c>
      <c r="D16" s="233" t="s">
        <v>593</v>
      </c>
      <c r="E16" s="234">
        <v>2</v>
      </c>
      <c r="F16" s="235"/>
      <c r="G16" s="236">
        <f>ROUND(E16*F16,2)</f>
        <v>0</v>
      </c>
      <c r="H16" s="235"/>
      <c r="I16" s="236">
        <f>ROUND(E16*H16,2)</f>
        <v>0</v>
      </c>
      <c r="J16" s="235"/>
      <c r="K16" s="236">
        <f>ROUND(E16*J16,2)</f>
        <v>0</v>
      </c>
      <c r="L16" s="236">
        <v>21</v>
      </c>
      <c r="M16" s="236">
        <f>G16*(1+L16/100)</f>
        <v>0</v>
      </c>
      <c r="N16" s="236">
        <v>0</v>
      </c>
      <c r="O16" s="236">
        <f>ROUND(E16*N16,2)</f>
        <v>0</v>
      </c>
      <c r="P16" s="236">
        <v>0</v>
      </c>
      <c r="Q16" s="236">
        <f>ROUND(E16*P16,2)</f>
        <v>0</v>
      </c>
      <c r="R16" s="236"/>
      <c r="S16" s="236" t="s">
        <v>456</v>
      </c>
      <c r="T16" s="237" t="s">
        <v>215</v>
      </c>
      <c r="U16" s="217">
        <v>0</v>
      </c>
      <c r="V16" s="217">
        <f>ROUND(E16*U16,2)</f>
        <v>0</v>
      </c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780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14"/>
      <c r="B17" s="215"/>
      <c r="C17" s="264"/>
      <c r="D17" s="258"/>
      <c r="E17" s="258"/>
      <c r="F17" s="258"/>
      <c r="G17" s="258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219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31">
        <v>4</v>
      </c>
      <c r="B18" s="232" t="s">
        <v>1390</v>
      </c>
      <c r="C18" s="245" t="s">
        <v>1391</v>
      </c>
      <c r="D18" s="233" t="s">
        <v>593</v>
      </c>
      <c r="E18" s="234">
        <v>1</v>
      </c>
      <c r="F18" s="235"/>
      <c r="G18" s="236">
        <f>ROUND(E18*F18,2)</f>
        <v>0</v>
      </c>
      <c r="H18" s="235"/>
      <c r="I18" s="236">
        <f>ROUND(E18*H18,2)</f>
        <v>0</v>
      </c>
      <c r="J18" s="235"/>
      <c r="K18" s="236">
        <f>ROUND(E18*J18,2)</f>
        <v>0</v>
      </c>
      <c r="L18" s="236">
        <v>21</v>
      </c>
      <c r="M18" s="236">
        <f>G18*(1+L18/100)</f>
        <v>0</v>
      </c>
      <c r="N18" s="236">
        <v>0</v>
      </c>
      <c r="O18" s="236">
        <f>ROUND(E18*N18,2)</f>
        <v>0</v>
      </c>
      <c r="P18" s="236">
        <v>0</v>
      </c>
      <c r="Q18" s="236">
        <f>ROUND(E18*P18,2)</f>
        <v>0</v>
      </c>
      <c r="R18" s="236"/>
      <c r="S18" s="236" t="s">
        <v>456</v>
      </c>
      <c r="T18" s="237" t="s">
        <v>215</v>
      </c>
      <c r="U18" s="217">
        <v>0</v>
      </c>
      <c r="V18" s="217">
        <f>ROUND(E18*U18,2)</f>
        <v>0</v>
      </c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780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64"/>
      <c r="D19" s="258"/>
      <c r="E19" s="258"/>
      <c r="F19" s="258"/>
      <c r="G19" s="258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219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31">
        <v>5</v>
      </c>
      <c r="B20" s="232" t="s">
        <v>1392</v>
      </c>
      <c r="C20" s="245" t="s">
        <v>1393</v>
      </c>
      <c r="D20" s="233" t="s">
        <v>593</v>
      </c>
      <c r="E20" s="234">
        <v>2</v>
      </c>
      <c r="F20" s="235"/>
      <c r="G20" s="236">
        <f>ROUND(E20*F20,2)</f>
        <v>0</v>
      </c>
      <c r="H20" s="235"/>
      <c r="I20" s="236">
        <f>ROUND(E20*H20,2)</f>
        <v>0</v>
      </c>
      <c r="J20" s="235"/>
      <c r="K20" s="236">
        <f>ROUND(E20*J20,2)</f>
        <v>0</v>
      </c>
      <c r="L20" s="236">
        <v>21</v>
      </c>
      <c r="M20" s="236">
        <f>G20*(1+L20/100)</f>
        <v>0</v>
      </c>
      <c r="N20" s="236">
        <v>0</v>
      </c>
      <c r="O20" s="236">
        <f>ROUND(E20*N20,2)</f>
        <v>0</v>
      </c>
      <c r="P20" s="236">
        <v>0</v>
      </c>
      <c r="Q20" s="236">
        <f>ROUND(E20*P20,2)</f>
        <v>0</v>
      </c>
      <c r="R20" s="236"/>
      <c r="S20" s="236" t="s">
        <v>456</v>
      </c>
      <c r="T20" s="237" t="s">
        <v>215</v>
      </c>
      <c r="U20" s="217">
        <v>0</v>
      </c>
      <c r="V20" s="217">
        <f>ROUND(E20*U20,2)</f>
        <v>0</v>
      </c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780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14"/>
      <c r="B21" s="215"/>
      <c r="C21" s="264"/>
      <c r="D21" s="258"/>
      <c r="E21" s="258"/>
      <c r="F21" s="258"/>
      <c r="G21" s="258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219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31">
        <v>6</v>
      </c>
      <c r="B22" s="232" t="s">
        <v>1394</v>
      </c>
      <c r="C22" s="245" t="s">
        <v>1395</v>
      </c>
      <c r="D22" s="233" t="s">
        <v>593</v>
      </c>
      <c r="E22" s="234">
        <v>1</v>
      </c>
      <c r="F22" s="235"/>
      <c r="G22" s="236">
        <f>ROUND(E22*F22,2)</f>
        <v>0</v>
      </c>
      <c r="H22" s="235"/>
      <c r="I22" s="236">
        <f>ROUND(E22*H22,2)</f>
        <v>0</v>
      </c>
      <c r="J22" s="235"/>
      <c r="K22" s="236">
        <f>ROUND(E22*J22,2)</f>
        <v>0</v>
      </c>
      <c r="L22" s="236">
        <v>21</v>
      </c>
      <c r="M22" s="236">
        <f>G22*(1+L22/100)</f>
        <v>0</v>
      </c>
      <c r="N22" s="236">
        <v>0</v>
      </c>
      <c r="O22" s="236">
        <f>ROUND(E22*N22,2)</f>
        <v>0</v>
      </c>
      <c r="P22" s="236">
        <v>0</v>
      </c>
      <c r="Q22" s="236">
        <f>ROUND(E22*P22,2)</f>
        <v>0</v>
      </c>
      <c r="R22" s="236"/>
      <c r="S22" s="236" t="s">
        <v>456</v>
      </c>
      <c r="T22" s="237" t="s">
        <v>215</v>
      </c>
      <c r="U22" s="217">
        <v>0</v>
      </c>
      <c r="V22" s="217">
        <f>ROUND(E22*U22,2)</f>
        <v>0</v>
      </c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780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/>
      <c r="B23" s="215"/>
      <c r="C23" s="264"/>
      <c r="D23" s="258"/>
      <c r="E23" s="258"/>
      <c r="F23" s="258"/>
      <c r="G23" s="258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219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31">
        <v>7</v>
      </c>
      <c r="B24" s="232" t="s">
        <v>1396</v>
      </c>
      <c r="C24" s="245" t="s">
        <v>1397</v>
      </c>
      <c r="D24" s="233" t="s">
        <v>462</v>
      </c>
      <c r="E24" s="234">
        <v>14.100000000000001</v>
      </c>
      <c r="F24" s="235"/>
      <c r="G24" s="236">
        <f>ROUND(E24*F24,2)</f>
        <v>0</v>
      </c>
      <c r="H24" s="235"/>
      <c r="I24" s="236">
        <f>ROUND(E24*H24,2)</f>
        <v>0</v>
      </c>
      <c r="J24" s="235"/>
      <c r="K24" s="236">
        <f>ROUND(E24*J24,2)</f>
        <v>0</v>
      </c>
      <c r="L24" s="236">
        <v>21</v>
      </c>
      <c r="M24" s="236">
        <f>G24*(1+L24/100)</f>
        <v>0</v>
      </c>
      <c r="N24" s="236">
        <v>0</v>
      </c>
      <c r="O24" s="236">
        <f>ROUND(E24*N24,2)</f>
        <v>0</v>
      </c>
      <c r="P24" s="236">
        <v>0</v>
      </c>
      <c r="Q24" s="236">
        <f>ROUND(E24*P24,2)</f>
        <v>0</v>
      </c>
      <c r="R24" s="236"/>
      <c r="S24" s="236" t="s">
        <v>456</v>
      </c>
      <c r="T24" s="237" t="s">
        <v>215</v>
      </c>
      <c r="U24" s="217">
        <v>0</v>
      </c>
      <c r="V24" s="217">
        <f>ROUND(E24*U24,2)</f>
        <v>0</v>
      </c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780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64"/>
      <c r="D25" s="258"/>
      <c r="E25" s="258"/>
      <c r="F25" s="258"/>
      <c r="G25" s="258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219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31">
        <v>8</v>
      </c>
      <c r="B26" s="232" t="s">
        <v>1398</v>
      </c>
      <c r="C26" s="245" t="s">
        <v>1399</v>
      </c>
      <c r="D26" s="233" t="s">
        <v>462</v>
      </c>
      <c r="E26" s="234">
        <v>4</v>
      </c>
      <c r="F26" s="235"/>
      <c r="G26" s="236">
        <f>ROUND(E26*F26,2)</f>
        <v>0</v>
      </c>
      <c r="H26" s="235"/>
      <c r="I26" s="236">
        <f>ROUND(E26*H26,2)</f>
        <v>0</v>
      </c>
      <c r="J26" s="235"/>
      <c r="K26" s="236">
        <f>ROUND(E26*J26,2)</f>
        <v>0</v>
      </c>
      <c r="L26" s="236">
        <v>21</v>
      </c>
      <c r="M26" s="236">
        <f>G26*(1+L26/100)</f>
        <v>0</v>
      </c>
      <c r="N26" s="236">
        <v>0</v>
      </c>
      <c r="O26" s="236">
        <f>ROUND(E26*N26,2)</f>
        <v>0</v>
      </c>
      <c r="P26" s="236">
        <v>0</v>
      </c>
      <c r="Q26" s="236">
        <f>ROUND(E26*P26,2)</f>
        <v>0</v>
      </c>
      <c r="R26" s="236"/>
      <c r="S26" s="236" t="s">
        <v>456</v>
      </c>
      <c r="T26" s="237" t="s">
        <v>215</v>
      </c>
      <c r="U26" s="217">
        <v>0</v>
      </c>
      <c r="V26" s="217">
        <f>ROUND(E26*U26,2)</f>
        <v>0</v>
      </c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780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64"/>
      <c r="D27" s="258"/>
      <c r="E27" s="258"/>
      <c r="F27" s="258"/>
      <c r="G27" s="258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219</v>
      </c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31">
        <v>9</v>
      </c>
      <c r="B28" s="232" t="s">
        <v>1400</v>
      </c>
      <c r="C28" s="245" t="s">
        <v>1401</v>
      </c>
      <c r="D28" s="233" t="s">
        <v>462</v>
      </c>
      <c r="E28" s="234">
        <v>13</v>
      </c>
      <c r="F28" s="235"/>
      <c r="G28" s="236">
        <f>ROUND(E28*F28,2)</f>
        <v>0</v>
      </c>
      <c r="H28" s="235"/>
      <c r="I28" s="236">
        <f>ROUND(E28*H28,2)</f>
        <v>0</v>
      </c>
      <c r="J28" s="235"/>
      <c r="K28" s="236">
        <f>ROUND(E28*J28,2)</f>
        <v>0</v>
      </c>
      <c r="L28" s="236">
        <v>21</v>
      </c>
      <c r="M28" s="236">
        <f>G28*(1+L28/100)</f>
        <v>0</v>
      </c>
      <c r="N28" s="236">
        <v>0</v>
      </c>
      <c r="O28" s="236">
        <f>ROUND(E28*N28,2)</f>
        <v>0</v>
      </c>
      <c r="P28" s="236">
        <v>0</v>
      </c>
      <c r="Q28" s="236">
        <f>ROUND(E28*P28,2)</f>
        <v>0</v>
      </c>
      <c r="R28" s="236"/>
      <c r="S28" s="236" t="s">
        <v>456</v>
      </c>
      <c r="T28" s="237" t="s">
        <v>215</v>
      </c>
      <c r="U28" s="217">
        <v>0</v>
      </c>
      <c r="V28" s="217">
        <f>ROUND(E28*U28,2)</f>
        <v>0</v>
      </c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780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14"/>
      <c r="B29" s="215"/>
      <c r="C29" s="264"/>
      <c r="D29" s="258"/>
      <c r="E29" s="258"/>
      <c r="F29" s="258"/>
      <c r="G29" s="258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219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31">
        <v>10</v>
      </c>
      <c r="B30" s="232" t="s">
        <v>1402</v>
      </c>
      <c r="C30" s="245" t="s">
        <v>1403</v>
      </c>
      <c r="D30" s="233" t="s">
        <v>323</v>
      </c>
      <c r="E30" s="234">
        <v>1.5</v>
      </c>
      <c r="F30" s="235"/>
      <c r="G30" s="236">
        <f>ROUND(E30*F30,2)</f>
        <v>0</v>
      </c>
      <c r="H30" s="235"/>
      <c r="I30" s="236">
        <f>ROUND(E30*H30,2)</f>
        <v>0</v>
      </c>
      <c r="J30" s="235"/>
      <c r="K30" s="236">
        <f>ROUND(E30*J30,2)</f>
        <v>0</v>
      </c>
      <c r="L30" s="236">
        <v>21</v>
      </c>
      <c r="M30" s="236">
        <f>G30*(1+L30/100)</f>
        <v>0</v>
      </c>
      <c r="N30" s="236">
        <v>0</v>
      </c>
      <c r="O30" s="236">
        <f>ROUND(E30*N30,2)</f>
        <v>0</v>
      </c>
      <c r="P30" s="236">
        <v>0</v>
      </c>
      <c r="Q30" s="236">
        <f>ROUND(E30*P30,2)</f>
        <v>0</v>
      </c>
      <c r="R30" s="236"/>
      <c r="S30" s="236" t="s">
        <v>456</v>
      </c>
      <c r="T30" s="237" t="s">
        <v>215</v>
      </c>
      <c r="U30" s="217">
        <v>0</v>
      </c>
      <c r="V30" s="217">
        <f>ROUND(E30*U30,2)</f>
        <v>0</v>
      </c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780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64"/>
      <c r="D31" s="258"/>
      <c r="E31" s="258"/>
      <c r="F31" s="258"/>
      <c r="G31" s="258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219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31">
        <v>11</v>
      </c>
      <c r="B32" s="232" t="s">
        <v>1404</v>
      </c>
      <c r="C32" s="245" t="s">
        <v>1405</v>
      </c>
      <c r="D32" s="233" t="s">
        <v>593</v>
      </c>
      <c r="E32" s="234">
        <v>5</v>
      </c>
      <c r="F32" s="235"/>
      <c r="G32" s="236">
        <f>ROUND(E32*F32,2)</f>
        <v>0</v>
      </c>
      <c r="H32" s="235"/>
      <c r="I32" s="236">
        <f>ROUND(E32*H32,2)</f>
        <v>0</v>
      </c>
      <c r="J32" s="235"/>
      <c r="K32" s="236">
        <f>ROUND(E32*J32,2)</f>
        <v>0</v>
      </c>
      <c r="L32" s="236">
        <v>21</v>
      </c>
      <c r="M32" s="236">
        <f>G32*(1+L32/100)</f>
        <v>0</v>
      </c>
      <c r="N32" s="236">
        <v>0</v>
      </c>
      <c r="O32" s="236">
        <f>ROUND(E32*N32,2)</f>
        <v>0</v>
      </c>
      <c r="P32" s="236">
        <v>0</v>
      </c>
      <c r="Q32" s="236">
        <f>ROUND(E32*P32,2)</f>
        <v>0</v>
      </c>
      <c r="R32" s="236"/>
      <c r="S32" s="236" t="s">
        <v>456</v>
      </c>
      <c r="T32" s="237" t="s">
        <v>215</v>
      </c>
      <c r="U32" s="217">
        <v>0</v>
      </c>
      <c r="V32" s="217">
        <f>ROUND(E32*U32,2)</f>
        <v>0</v>
      </c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780</v>
      </c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64"/>
      <c r="D33" s="258"/>
      <c r="E33" s="258"/>
      <c r="F33" s="258"/>
      <c r="G33" s="258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219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31">
        <v>12</v>
      </c>
      <c r="B34" s="232" t="s">
        <v>1406</v>
      </c>
      <c r="C34" s="245" t="s">
        <v>1407</v>
      </c>
      <c r="D34" s="233" t="s">
        <v>593</v>
      </c>
      <c r="E34" s="234">
        <v>2</v>
      </c>
      <c r="F34" s="235"/>
      <c r="G34" s="236">
        <f>ROUND(E34*F34,2)</f>
        <v>0</v>
      </c>
      <c r="H34" s="235"/>
      <c r="I34" s="236">
        <f>ROUND(E34*H34,2)</f>
        <v>0</v>
      </c>
      <c r="J34" s="235"/>
      <c r="K34" s="236">
        <f>ROUND(E34*J34,2)</f>
        <v>0</v>
      </c>
      <c r="L34" s="236">
        <v>21</v>
      </c>
      <c r="M34" s="236">
        <f>G34*(1+L34/100)</f>
        <v>0</v>
      </c>
      <c r="N34" s="236">
        <v>0</v>
      </c>
      <c r="O34" s="236">
        <f>ROUND(E34*N34,2)</f>
        <v>0</v>
      </c>
      <c r="P34" s="236">
        <v>0</v>
      </c>
      <c r="Q34" s="236">
        <f>ROUND(E34*P34,2)</f>
        <v>0</v>
      </c>
      <c r="R34" s="236"/>
      <c r="S34" s="236" t="s">
        <v>456</v>
      </c>
      <c r="T34" s="237" t="s">
        <v>215</v>
      </c>
      <c r="U34" s="217">
        <v>0</v>
      </c>
      <c r="V34" s="217">
        <f>ROUND(E34*U34,2)</f>
        <v>0</v>
      </c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1139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46" t="s">
        <v>1408</v>
      </c>
      <c r="D35" s="239"/>
      <c r="E35" s="239"/>
      <c r="F35" s="239"/>
      <c r="G35" s="239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218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38" t="str">
        <f>C35</f>
        <v>Požární stěnový uzávěr velikost  300.100 , Provedení s tepelnou tavnou pojistkou, která při dosažení jmenovité spouštěcí teploty + 72°C</v>
      </c>
      <c r="BB35" s="207"/>
      <c r="BC35" s="207"/>
      <c r="BD35" s="207"/>
      <c r="BE35" s="207"/>
      <c r="BF35" s="207"/>
      <c r="BG35" s="207"/>
      <c r="BH35" s="207"/>
    </row>
    <row r="36" spans="1:60" ht="21" outlineLevel="1" x14ac:dyDescent="0.25">
      <c r="A36" s="214"/>
      <c r="B36" s="215"/>
      <c r="C36" s="248" t="s">
        <v>1409</v>
      </c>
      <c r="D36" s="242"/>
      <c r="E36" s="242"/>
      <c r="F36" s="242"/>
      <c r="G36" s="242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218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38" t="str">
        <f>C36</f>
        <v>uvede v činnost uzavírací zařízení a uzávěr se přestaví do polohy "ZAVŘENO",  doplněno koncovým spínačem signalizujícím polohu listů "ZAVŘENO"., bnude dodáno v souladu s PBŘ stavby</v>
      </c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47"/>
      <c r="D37" s="241"/>
      <c r="E37" s="241"/>
      <c r="F37" s="241"/>
      <c r="G37" s="241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219</v>
      </c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31">
        <v>13</v>
      </c>
      <c r="B38" s="232" t="s">
        <v>1410</v>
      </c>
      <c r="C38" s="245" t="s">
        <v>1411</v>
      </c>
      <c r="D38" s="233" t="s">
        <v>1412</v>
      </c>
      <c r="E38" s="234">
        <v>1</v>
      </c>
      <c r="F38" s="235"/>
      <c r="G38" s="236">
        <f>ROUND(E38*F38,2)</f>
        <v>0</v>
      </c>
      <c r="H38" s="235"/>
      <c r="I38" s="236">
        <f>ROUND(E38*H38,2)</f>
        <v>0</v>
      </c>
      <c r="J38" s="235"/>
      <c r="K38" s="236">
        <f>ROUND(E38*J38,2)</f>
        <v>0</v>
      </c>
      <c r="L38" s="236">
        <v>21</v>
      </c>
      <c r="M38" s="236">
        <f>G38*(1+L38/100)</f>
        <v>0</v>
      </c>
      <c r="N38" s="236">
        <v>0</v>
      </c>
      <c r="O38" s="236">
        <f>ROUND(E38*N38,2)</f>
        <v>0</v>
      </c>
      <c r="P38" s="236">
        <v>0</v>
      </c>
      <c r="Q38" s="236">
        <f>ROUND(E38*P38,2)</f>
        <v>0</v>
      </c>
      <c r="R38" s="236"/>
      <c r="S38" s="236" t="s">
        <v>456</v>
      </c>
      <c r="T38" s="237" t="s">
        <v>215</v>
      </c>
      <c r="U38" s="217">
        <v>0</v>
      </c>
      <c r="V38" s="217">
        <f>ROUND(E38*U38,2)</f>
        <v>0</v>
      </c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780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14"/>
      <c r="B39" s="215"/>
      <c r="C39" s="264"/>
      <c r="D39" s="258"/>
      <c r="E39" s="258"/>
      <c r="F39" s="258"/>
      <c r="G39" s="258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219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31">
        <v>14</v>
      </c>
      <c r="B40" s="232" t="s">
        <v>1413</v>
      </c>
      <c r="C40" s="245" t="s">
        <v>1414</v>
      </c>
      <c r="D40" s="233" t="s">
        <v>1412</v>
      </c>
      <c r="E40" s="234">
        <v>1</v>
      </c>
      <c r="F40" s="235"/>
      <c r="G40" s="236">
        <f>ROUND(E40*F40,2)</f>
        <v>0</v>
      </c>
      <c r="H40" s="235"/>
      <c r="I40" s="236">
        <f>ROUND(E40*H40,2)</f>
        <v>0</v>
      </c>
      <c r="J40" s="235"/>
      <c r="K40" s="236">
        <f>ROUND(E40*J40,2)</f>
        <v>0</v>
      </c>
      <c r="L40" s="236">
        <v>21</v>
      </c>
      <c r="M40" s="236">
        <f>G40*(1+L40/100)</f>
        <v>0</v>
      </c>
      <c r="N40" s="236">
        <v>0</v>
      </c>
      <c r="O40" s="236">
        <f>ROUND(E40*N40,2)</f>
        <v>0</v>
      </c>
      <c r="P40" s="236">
        <v>0</v>
      </c>
      <c r="Q40" s="236">
        <f>ROUND(E40*P40,2)</f>
        <v>0</v>
      </c>
      <c r="R40" s="236"/>
      <c r="S40" s="236" t="s">
        <v>456</v>
      </c>
      <c r="T40" s="237" t="s">
        <v>215</v>
      </c>
      <c r="U40" s="217">
        <v>0</v>
      </c>
      <c r="V40" s="217">
        <f>ROUND(E40*U40,2)</f>
        <v>0</v>
      </c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780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14"/>
      <c r="B41" s="215"/>
      <c r="C41" s="264"/>
      <c r="D41" s="258"/>
      <c r="E41" s="258"/>
      <c r="F41" s="258"/>
      <c r="G41" s="258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219</v>
      </c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outlineLevel="1" x14ac:dyDescent="0.25">
      <c r="A42" s="231">
        <v>15</v>
      </c>
      <c r="B42" s="232" t="s">
        <v>1415</v>
      </c>
      <c r="C42" s="245" t="s">
        <v>1416</v>
      </c>
      <c r="D42" s="233" t="s">
        <v>1412</v>
      </c>
      <c r="E42" s="234">
        <v>1</v>
      </c>
      <c r="F42" s="235"/>
      <c r="G42" s="236">
        <f>ROUND(E42*F42,2)</f>
        <v>0</v>
      </c>
      <c r="H42" s="235"/>
      <c r="I42" s="236">
        <f>ROUND(E42*H42,2)</f>
        <v>0</v>
      </c>
      <c r="J42" s="235"/>
      <c r="K42" s="236">
        <f>ROUND(E42*J42,2)</f>
        <v>0</v>
      </c>
      <c r="L42" s="236">
        <v>21</v>
      </c>
      <c r="M42" s="236">
        <f>G42*(1+L42/100)</f>
        <v>0</v>
      </c>
      <c r="N42" s="236">
        <v>0</v>
      </c>
      <c r="O42" s="236">
        <f>ROUND(E42*N42,2)</f>
        <v>0</v>
      </c>
      <c r="P42" s="236">
        <v>0</v>
      </c>
      <c r="Q42" s="236">
        <f>ROUND(E42*P42,2)</f>
        <v>0</v>
      </c>
      <c r="R42" s="236"/>
      <c r="S42" s="236" t="s">
        <v>456</v>
      </c>
      <c r="T42" s="237" t="s">
        <v>215</v>
      </c>
      <c r="U42" s="217">
        <v>0</v>
      </c>
      <c r="V42" s="217">
        <f>ROUND(E42*U42,2)</f>
        <v>0</v>
      </c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1417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14"/>
      <c r="B43" s="215"/>
      <c r="C43" s="264"/>
      <c r="D43" s="258"/>
      <c r="E43" s="258"/>
      <c r="F43" s="258"/>
      <c r="G43" s="258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219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outlineLevel="1" x14ac:dyDescent="0.25">
      <c r="A44" s="214">
        <v>16</v>
      </c>
      <c r="B44" s="215" t="s">
        <v>1418</v>
      </c>
      <c r="C44" s="265" t="s">
        <v>1419</v>
      </c>
      <c r="D44" s="216" t="s">
        <v>0</v>
      </c>
      <c r="E44" s="240"/>
      <c r="F44" s="218"/>
      <c r="G44" s="217">
        <f>ROUND(E44*F44,2)</f>
        <v>0</v>
      </c>
      <c r="H44" s="218"/>
      <c r="I44" s="217">
        <f>ROUND(E44*H44,2)</f>
        <v>0</v>
      </c>
      <c r="J44" s="218"/>
      <c r="K44" s="217">
        <f>ROUND(E44*J44,2)</f>
        <v>0</v>
      </c>
      <c r="L44" s="217">
        <v>21</v>
      </c>
      <c r="M44" s="217">
        <f>G44*(1+L44/100)</f>
        <v>0</v>
      </c>
      <c r="N44" s="217">
        <v>0</v>
      </c>
      <c r="O44" s="217">
        <f>ROUND(E44*N44,2)</f>
        <v>0</v>
      </c>
      <c r="P44" s="217">
        <v>0</v>
      </c>
      <c r="Q44" s="217">
        <f>ROUND(E44*P44,2)</f>
        <v>0</v>
      </c>
      <c r="R44" s="217" t="s">
        <v>1420</v>
      </c>
      <c r="S44" s="217" t="s">
        <v>214</v>
      </c>
      <c r="T44" s="217" t="s">
        <v>1421</v>
      </c>
      <c r="U44" s="217">
        <v>0</v>
      </c>
      <c r="V44" s="217">
        <f>ROUND(E44*U44,2)</f>
        <v>0</v>
      </c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679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14"/>
      <c r="B45" s="215"/>
      <c r="C45" s="266" t="s">
        <v>901</v>
      </c>
      <c r="D45" s="259"/>
      <c r="E45" s="259"/>
      <c r="F45" s="259"/>
      <c r="G45" s="259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282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47"/>
      <c r="D46" s="241"/>
      <c r="E46" s="241"/>
      <c r="F46" s="241"/>
      <c r="G46" s="241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219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x14ac:dyDescent="0.25">
      <c r="A47" s="5"/>
      <c r="B47" s="6"/>
      <c r="C47" s="250"/>
      <c r="D47" s="8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AE47">
        <v>15</v>
      </c>
      <c r="AF47">
        <v>21</v>
      </c>
    </row>
    <row r="48" spans="1:60" x14ac:dyDescent="0.25">
      <c r="A48" s="210"/>
      <c r="B48" s="211" t="s">
        <v>29</v>
      </c>
      <c r="C48" s="251"/>
      <c r="D48" s="212"/>
      <c r="E48" s="213"/>
      <c r="F48" s="213"/>
      <c r="G48" s="243">
        <f>G8</f>
        <v>0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AE48">
        <f>SUMIF(L7:L46,AE47,G7:G46)</f>
        <v>0</v>
      </c>
      <c r="AF48">
        <f>SUMIF(L7:L46,AF47,G7:G46)</f>
        <v>0</v>
      </c>
      <c r="AG48" t="s">
        <v>272</v>
      </c>
    </row>
    <row r="49" spans="3:33" x14ac:dyDescent="0.25">
      <c r="C49" s="252"/>
      <c r="D49" s="191"/>
      <c r="AG49" t="s">
        <v>273</v>
      </c>
    </row>
    <row r="50" spans="3:33" x14ac:dyDescent="0.25">
      <c r="D50" s="191"/>
    </row>
    <row r="51" spans="3:33" x14ac:dyDescent="0.25">
      <c r="D51" s="191"/>
    </row>
    <row r="52" spans="3:33" x14ac:dyDescent="0.25">
      <c r="D52" s="191"/>
    </row>
    <row r="53" spans="3:33" x14ac:dyDescent="0.25">
      <c r="D53" s="191"/>
    </row>
    <row r="54" spans="3:33" x14ac:dyDescent="0.25">
      <c r="D54" s="191"/>
    </row>
    <row r="55" spans="3:33" x14ac:dyDescent="0.25">
      <c r="D55" s="191"/>
    </row>
    <row r="56" spans="3:33" x14ac:dyDescent="0.25">
      <c r="D56" s="191"/>
    </row>
    <row r="57" spans="3:33" x14ac:dyDescent="0.25">
      <c r="D57" s="191"/>
    </row>
    <row r="58" spans="3:33" x14ac:dyDescent="0.25">
      <c r="D58" s="191"/>
    </row>
    <row r="59" spans="3:33" x14ac:dyDescent="0.25">
      <c r="D59" s="191"/>
    </row>
    <row r="60" spans="3:33" x14ac:dyDescent="0.25">
      <c r="D60" s="191"/>
    </row>
    <row r="61" spans="3:33" x14ac:dyDescent="0.25">
      <c r="D61" s="191"/>
    </row>
    <row r="62" spans="3:33" x14ac:dyDescent="0.25">
      <c r="D62" s="191"/>
    </row>
    <row r="63" spans="3:33" x14ac:dyDescent="0.25">
      <c r="D63" s="191"/>
    </row>
    <row r="64" spans="3:33" x14ac:dyDescent="0.25">
      <c r="D64" s="191"/>
    </row>
    <row r="65" spans="4:4" x14ac:dyDescent="0.25">
      <c r="D65" s="191"/>
    </row>
    <row r="66" spans="4:4" x14ac:dyDescent="0.25">
      <c r="D66" s="191"/>
    </row>
    <row r="67" spans="4:4" x14ac:dyDescent="0.25">
      <c r="D67" s="191"/>
    </row>
    <row r="68" spans="4:4" x14ac:dyDescent="0.25">
      <c r="D68" s="191"/>
    </row>
    <row r="69" spans="4:4" x14ac:dyDescent="0.25">
      <c r="D69" s="191"/>
    </row>
    <row r="70" spans="4:4" x14ac:dyDescent="0.25">
      <c r="D70" s="191"/>
    </row>
    <row r="71" spans="4:4" x14ac:dyDescent="0.25">
      <c r="D71" s="191"/>
    </row>
    <row r="72" spans="4:4" x14ac:dyDescent="0.25">
      <c r="D72" s="191"/>
    </row>
    <row r="73" spans="4:4" x14ac:dyDescent="0.25">
      <c r="D73" s="191"/>
    </row>
    <row r="74" spans="4:4" x14ac:dyDescent="0.25">
      <c r="D74" s="191"/>
    </row>
    <row r="75" spans="4:4" x14ac:dyDescent="0.25">
      <c r="D75" s="191"/>
    </row>
    <row r="76" spans="4:4" x14ac:dyDescent="0.25">
      <c r="D76" s="191"/>
    </row>
    <row r="77" spans="4:4" x14ac:dyDescent="0.25">
      <c r="D77" s="191"/>
    </row>
    <row r="78" spans="4:4" x14ac:dyDescent="0.25">
      <c r="D78" s="191"/>
    </row>
    <row r="79" spans="4:4" x14ac:dyDescent="0.25">
      <c r="D79" s="191"/>
    </row>
    <row r="80" spans="4:4" x14ac:dyDescent="0.25">
      <c r="D80" s="191"/>
    </row>
    <row r="81" spans="4:4" x14ac:dyDescent="0.25">
      <c r="D81" s="191"/>
    </row>
    <row r="82" spans="4:4" x14ac:dyDescent="0.25">
      <c r="D82" s="191"/>
    </row>
    <row r="83" spans="4:4" x14ac:dyDescent="0.25">
      <c r="D83" s="191"/>
    </row>
    <row r="84" spans="4:4" x14ac:dyDescent="0.25">
      <c r="D84" s="191"/>
    </row>
    <row r="85" spans="4:4" x14ac:dyDescent="0.25">
      <c r="D85" s="191"/>
    </row>
    <row r="86" spans="4:4" x14ac:dyDescent="0.25">
      <c r="D86" s="191"/>
    </row>
    <row r="87" spans="4:4" x14ac:dyDescent="0.25">
      <c r="D87" s="191"/>
    </row>
    <row r="88" spans="4:4" x14ac:dyDescent="0.25">
      <c r="D88" s="191"/>
    </row>
    <row r="89" spans="4:4" x14ac:dyDescent="0.25">
      <c r="D89" s="191"/>
    </row>
    <row r="90" spans="4:4" x14ac:dyDescent="0.25">
      <c r="D90" s="191"/>
    </row>
    <row r="91" spans="4:4" x14ac:dyDescent="0.25">
      <c r="D91" s="191"/>
    </row>
    <row r="92" spans="4:4" x14ac:dyDescent="0.25">
      <c r="D92" s="191"/>
    </row>
    <row r="93" spans="4:4" x14ac:dyDescent="0.25">
      <c r="D93" s="191"/>
    </row>
    <row r="94" spans="4:4" x14ac:dyDescent="0.25">
      <c r="D94" s="191"/>
    </row>
    <row r="95" spans="4:4" x14ac:dyDescent="0.25">
      <c r="D95" s="191"/>
    </row>
    <row r="96" spans="4:4" x14ac:dyDescent="0.25">
      <c r="D96" s="191"/>
    </row>
    <row r="97" spans="4:4" x14ac:dyDescent="0.25">
      <c r="D97" s="191"/>
    </row>
    <row r="98" spans="4:4" x14ac:dyDescent="0.25">
      <c r="D98" s="191"/>
    </row>
    <row r="99" spans="4:4" x14ac:dyDescent="0.25">
      <c r="D99" s="191"/>
    </row>
    <row r="100" spans="4:4" x14ac:dyDescent="0.25">
      <c r="D100" s="191"/>
    </row>
    <row r="101" spans="4:4" x14ac:dyDescent="0.25">
      <c r="D101" s="191"/>
    </row>
    <row r="102" spans="4:4" x14ac:dyDescent="0.25">
      <c r="D102" s="191"/>
    </row>
    <row r="103" spans="4:4" x14ac:dyDescent="0.25">
      <c r="D103" s="191"/>
    </row>
    <row r="104" spans="4:4" x14ac:dyDescent="0.25">
      <c r="D104" s="191"/>
    </row>
    <row r="105" spans="4:4" x14ac:dyDescent="0.25">
      <c r="D105" s="191"/>
    </row>
    <row r="106" spans="4:4" x14ac:dyDescent="0.25">
      <c r="D106" s="191"/>
    </row>
    <row r="107" spans="4:4" x14ac:dyDescent="0.25">
      <c r="D107" s="191"/>
    </row>
    <row r="108" spans="4:4" x14ac:dyDescent="0.25">
      <c r="D108" s="191"/>
    </row>
    <row r="109" spans="4:4" x14ac:dyDescent="0.25">
      <c r="D109" s="191"/>
    </row>
    <row r="110" spans="4:4" x14ac:dyDescent="0.25">
      <c r="D110" s="191"/>
    </row>
    <row r="111" spans="4:4" x14ac:dyDescent="0.25">
      <c r="D111" s="191"/>
    </row>
    <row r="112" spans="4:4" x14ac:dyDescent="0.25">
      <c r="D112" s="191"/>
    </row>
    <row r="113" spans="4:4" x14ac:dyDescent="0.25">
      <c r="D113" s="191"/>
    </row>
    <row r="114" spans="4:4" x14ac:dyDescent="0.25">
      <c r="D114" s="191"/>
    </row>
    <row r="115" spans="4:4" x14ac:dyDescent="0.25">
      <c r="D115" s="191"/>
    </row>
    <row r="116" spans="4:4" x14ac:dyDescent="0.25">
      <c r="D116" s="191"/>
    </row>
    <row r="117" spans="4:4" x14ac:dyDescent="0.25">
      <c r="D117" s="191"/>
    </row>
    <row r="118" spans="4:4" x14ac:dyDescent="0.25">
      <c r="D118" s="191"/>
    </row>
    <row r="119" spans="4:4" x14ac:dyDescent="0.25">
      <c r="D119" s="191"/>
    </row>
    <row r="120" spans="4:4" x14ac:dyDescent="0.25">
      <c r="D120" s="191"/>
    </row>
    <row r="121" spans="4:4" x14ac:dyDescent="0.25">
      <c r="D121" s="191"/>
    </row>
    <row r="122" spans="4:4" x14ac:dyDescent="0.25">
      <c r="D122" s="191"/>
    </row>
    <row r="123" spans="4:4" x14ac:dyDescent="0.25">
      <c r="D123" s="191"/>
    </row>
    <row r="124" spans="4:4" x14ac:dyDescent="0.25">
      <c r="D124" s="191"/>
    </row>
    <row r="125" spans="4:4" x14ac:dyDescent="0.25">
      <c r="D125" s="191"/>
    </row>
    <row r="126" spans="4:4" x14ac:dyDescent="0.25">
      <c r="D126" s="191"/>
    </row>
    <row r="127" spans="4:4" x14ac:dyDescent="0.25">
      <c r="D127" s="191"/>
    </row>
    <row r="128" spans="4:4" x14ac:dyDescent="0.25">
      <c r="D128" s="191"/>
    </row>
    <row r="129" spans="4:4" x14ac:dyDescent="0.25">
      <c r="D129" s="191"/>
    </row>
    <row r="130" spans="4:4" x14ac:dyDescent="0.25">
      <c r="D130" s="191"/>
    </row>
    <row r="131" spans="4:4" x14ac:dyDescent="0.25">
      <c r="D131" s="191"/>
    </row>
    <row r="132" spans="4:4" x14ac:dyDescent="0.25">
      <c r="D132" s="191"/>
    </row>
    <row r="133" spans="4:4" x14ac:dyDescent="0.25">
      <c r="D133" s="191"/>
    </row>
    <row r="134" spans="4:4" x14ac:dyDescent="0.25">
      <c r="D134" s="191"/>
    </row>
    <row r="135" spans="4:4" x14ac:dyDescent="0.25">
      <c r="D135" s="191"/>
    </row>
    <row r="136" spans="4:4" x14ac:dyDescent="0.25">
      <c r="D136" s="191"/>
    </row>
    <row r="137" spans="4:4" x14ac:dyDescent="0.25">
      <c r="D137" s="191"/>
    </row>
    <row r="138" spans="4:4" x14ac:dyDescent="0.25">
      <c r="D138" s="191"/>
    </row>
    <row r="139" spans="4:4" x14ac:dyDescent="0.25">
      <c r="D139" s="191"/>
    </row>
    <row r="140" spans="4:4" x14ac:dyDescent="0.25">
      <c r="D140" s="191"/>
    </row>
    <row r="141" spans="4:4" x14ac:dyDescent="0.25">
      <c r="D141" s="191"/>
    </row>
    <row r="142" spans="4:4" x14ac:dyDescent="0.25">
      <c r="D142" s="191"/>
    </row>
    <row r="143" spans="4:4" x14ac:dyDescent="0.25">
      <c r="D143" s="191"/>
    </row>
    <row r="144" spans="4:4" x14ac:dyDescent="0.25">
      <c r="D144" s="191"/>
    </row>
    <row r="145" spans="4:4" x14ac:dyDescent="0.25">
      <c r="D145" s="191"/>
    </row>
    <row r="146" spans="4:4" x14ac:dyDescent="0.25">
      <c r="D146" s="191"/>
    </row>
    <row r="147" spans="4:4" x14ac:dyDescent="0.25">
      <c r="D147" s="191"/>
    </row>
    <row r="148" spans="4:4" x14ac:dyDescent="0.25">
      <c r="D148" s="191"/>
    </row>
    <row r="149" spans="4:4" x14ac:dyDescent="0.25">
      <c r="D149" s="191"/>
    </row>
    <row r="150" spans="4:4" x14ac:dyDescent="0.25">
      <c r="D150" s="191"/>
    </row>
    <row r="151" spans="4:4" x14ac:dyDescent="0.25">
      <c r="D151" s="191"/>
    </row>
    <row r="152" spans="4:4" x14ac:dyDescent="0.25">
      <c r="D152" s="191"/>
    </row>
    <row r="153" spans="4:4" x14ac:dyDescent="0.25">
      <c r="D153" s="191"/>
    </row>
    <row r="154" spans="4:4" x14ac:dyDescent="0.25">
      <c r="D154" s="191"/>
    </row>
    <row r="155" spans="4:4" x14ac:dyDescent="0.25">
      <c r="D155" s="191"/>
    </row>
    <row r="156" spans="4:4" x14ac:dyDescent="0.25">
      <c r="D156" s="191"/>
    </row>
    <row r="157" spans="4:4" x14ac:dyDescent="0.25">
      <c r="D157" s="191"/>
    </row>
    <row r="158" spans="4:4" x14ac:dyDescent="0.25">
      <c r="D158" s="191"/>
    </row>
    <row r="159" spans="4:4" x14ac:dyDescent="0.25">
      <c r="D159" s="191"/>
    </row>
    <row r="160" spans="4:4" x14ac:dyDescent="0.25">
      <c r="D160" s="191"/>
    </row>
    <row r="161" spans="4:4" x14ac:dyDescent="0.25">
      <c r="D161" s="191"/>
    </row>
    <row r="162" spans="4:4" x14ac:dyDescent="0.25">
      <c r="D162" s="191"/>
    </row>
    <row r="163" spans="4:4" x14ac:dyDescent="0.25">
      <c r="D163" s="191"/>
    </row>
    <row r="164" spans="4:4" x14ac:dyDescent="0.25">
      <c r="D164" s="191"/>
    </row>
    <row r="165" spans="4:4" x14ac:dyDescent="0.25">
      <c r="D165" s="191"/>
    </row>
    <row r="166" spans="4:4" x14ac:dyDescent="0.25">
      <c r="D166" s="191"/>
    </row>
    <row r="167" spans="4:4" x14ac:dyDescent="0.25">
      <c r="D167" s="191"/>
    </row>
    <row r="168" spans="4:4" x14ac:dyDescent="0.25">
      <c r="D168" s="191"/>
    </row>
    <row r="169" spans="4:4" x14ac:dyDescent="0.25">
      <c r="D169" s="191"/>
    </row>
    <row r="170" spans="4:4" x14ac:dyDescent="0.25">
      <c r="D170" s="191"/>
    </row>
    <row r="171" spans="4:4" x14ac:dyDescent="0.25">
      <c r="D171" s="191"/>
    </row>
    <row r="172" spans="4:4" x14ac:dyDescent="0.25">
      <c r="D172" s="191"/>
    </row>
    <row r="173" spans="4:4" x14ac:dyDescent="0.25">
      <c r="D173" s="191"/>
    </row>
    <row r="174" spans="4:4" x14ac:dyDescent="0.25">
      <c r="D174" s="191"/>
    </row>
    <row r="175" spans="4:4" x14ac:dyDescent="0.25">
      <c r="D175" s="191"/>
    </row>
    <row r="176" spans="4:4" x14ac:dyDescent="0.25">
      <c r="D176" s="191"/>
    </row>
    <row r="177" spans="4:4" x14ac:dyDescent="0.25">
      <c r="D177" s="191"/>
    </row>
    <row r="178" spans="4:4" x14ac:dyDescent="0.25">
      <c r="D178" s="191"/>
    </row>
    <row r="179" spans="4:4" x14ac:dyDescent="0.25">
      <c r="D179" s="191"/>
    </row>
    <row r="180" spans="4:4" x14ac:dyDescent="0.25">
      <c r="D180" s="191"/>
    </row>
    <row r="181" spans="4:4" x14ac:dyDescent="0.25">
      <c r="D181" s="191"/>
    </row>
    <row r="182" spans="4:4" x14ac:dyDescent="0.25">
      <c r="D182" s="191"/>
    </row>
    <row r="183" spans="4:4" x14ac:dyDescent="0.25">
      <c r="D183" s="191"/>
    </row>
    <row r="184" spans="4:4" x14ac:dyDescent="0.25">
      <c r="D184" s="191"/>
    </row>
    <row r="185" spans="4:4" x14ac:dyDescent="0.25">
      <c r="D185" s="191"/>
    </row>
    <row r="186" spans="4:4" x14ac:dyDescent="0.25">
      <c r="D186" s="191"/>
    </row>
    <row r="187" spans="4:4" x14ac:dyDescent="0.25">
      <c r="D187" s="191"/>
    </row>
    <row r="188" spans="4:4" x14ac:dyDescent="0.25">
      <c r="D188" s="191"/>
    </row>
    <row r="189" spans="4:4" x14ac:dyDescent="0.25">
      <c r="D189" s="191"/>
    </row>
    <row r="190" spans="4:4" x14ac:dyDescent="0.25">
      <c r="D190" s="191"/>
    </row>
    <row r="191" spans="4:4" x14ac:dyDescent="0.25">
      <c r="D191" s="191"/>
    </row>
    <row r="192" spans="4:4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AT5H0qbUTHE185IeJlU2cKg4f70Y6EtrQcP/4eOfNtLm9ukV4ihJoAQva0i3wbu4MJc2L/PSSYjyqL8W9Yaf3Q==" saltValue="BnKxFr0sZ3b0tfnv5+rEPg==" spinCount="100000" sheet="1"/>
  <mergeCells count="25">
    <mergeCell ref="C46:G46"/>
    <mergeCell ref="C36:G36"/>
    <mergeCell ref="C37:G37"/>
    <mergeCell ref="C39:G39"/>
    <mergeCell ref="C41:G41"/>
    <mergeCell ref="C43:G43"/>
    <mergeCell ref="C45:G45"/>
    <mergeCell ref="C25:G25"/>
    <mergeCell ref="C27:G27"/>
    <mergeCell ref="C29:G29"/>
    <mergeCell ref="C31:G31"/>
    <mergeCell ref="C33:G33"/>
    <mergeCell ref="C35:G35"/>
    <mergeCell ref="C13:G13"/>
    <mergeCell ref="C15:G15"/>
    <mergeCell ref="C17:G17"/>
    <mergeCell ref="C19:G19"/>
    <mergeCell ref="C21:G21"/>
    <mergeCell ref="C23:G23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73</v>
      </c>
      <c r="C4" s="199" t="s">
        <v>74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136</v>
      </c>
      <c r="C8" s="244" t="s">
        <v>137</v>
      </c>
      <c r="D8" s="227"/>
      <c r="E8" s="228"/>
      <c r="F8" s="229"/>
      <c r="G8" s="229">
        <f>SUMIF(AG9:AG25,"&lt;&gt;NOR",G9:G25)</f>
        <v>0</v>
      </c>
      <c r="H8" s="229"/>
      <c r="I8" s="229">
        <f>SUM(I9:I25)</f>
        <v>0</v>
      </c>
      <c r="J8" s="229"/>
      <c r="K8" s="229">
        <f>SUM(K9:K25)</f>
        <v>0</v>
      </c>
      <c r="L8" s="229"/>
      <c r="M8" s="229">
        <f>SUM(M9:M25)</f>
        <v>0</v>
      </c>
      <c r="N8" s="229"/>
      <c r="O8" s="229">
        <f>SUM(O9:O25)</f>
        <v>0</v>
      </c>
      <c r="P8" s="229"/>
      <c r="Q8" s="229">
        <f>SUM(Q9:Q25)</f>
        <v>0</v>
      </c>
      <c r="R8" s="229"/>
      <c r="S8" s="229"/>
      <c r="T8" s="230"/>
      <c r="U8" s="224"/>
      <c r="V8" s="224">
        <f>SUM(V9:V25)</f>
        <v>0</v>
      </c>
      <c r="W8" s="224"/>
      <c r="AG8" t="s">
        <v>210</v>
      </c>
    </row>
    <row r="9" spans="1:60" outlineLevel="1" x14ac:dyDescent="0.25">
      <c r="A9" s="231">
        <v>1</v>
      </c>
      <c r="B9" s="232" t="s">
        <v>1422</v>
      </c>
      <c r="C9" s="245" t="s">
        <v>1423</v>
      </c>
      <c r="D9" s="233" t="s">
        <v>593</v>
      </c>
      <c r="E9" s="234">
        <v>1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/>
      <c r="S9" s="236" t="s">
        <v>456</v>
      </c>
      <c r="T9" s="237" t="s">
        <v>215</v>
      </c>
      <c r="U9" s="217">
        <v>0</v>
      </c>
      <c r="V9" s="217">
        <f>ROUND(E9*U9,2)</f>
        <v>0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1139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46" t="s">
        <v>1424</v>
      </c>
      <c r="D10" s="239"/>
      <c r="E10" s="239"/>
      <c r="F10" s="239"/>
      <c r="G10" s="239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218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8" t="s">
        <v>1425</v>
      </c>
      <c r="D11" s="242"/>
      <c r="E11" s="242"/>
      <c r="F11" s="242"/>
      <c r="G11" s="242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218</v>
      </c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14"/>
      <c r="B12" s="215"/>
      <c r="C12" s="248" t="s">
        <v>1426</v>
      </c>
      <c r="D12" s="242"/>
      <c r="E12" s="242"/>
      <c r="F12" s="242"/>
      <c r="G12" s="242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218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14"/>
      <c r="B13" s="215"/>
      <c r="C13" s="248" t="s">
        <v>1427</v>
      </c>
      <c r="D13" s="242"/>
      <c r="E13" s="242"/>
      <c r="F13" s="242"/>
      <c r="G13" s="242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218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48" t="s">
        <v>1428</v>
      </c>
      <c r="D14" s="242"/>
      <c r="E14" s="242"/>
      <c r="F14" s="242"/>
      <c r="G14" s="242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218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14"/>
      <c r="B15" s="215"/>
      <c r="C15" s="248" t="s">
        <v>1429</v>
      </c>
      <c r="D15" s="242"/>
      <c r="E15" s="242"/>
      <c r="F15" s="242"/>
      <c r="G15" s="242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218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48" t="s">
        <v>1430</v>
      </c>
      <c r="D16" s="242"/>
      <c r="E16" s="242"/>
      <c r="F16" s="242"/>
      <c r="G16" s="242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218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14"/>
      <c r="B17" s="215"/>
      <c r="C17" s="247"/>
      <c r="D17" s="241"/>
      <c r="E17" s="241"/>
      <c r="F17" s="241"/>
      <c r="G17" s="241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219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31">
        <v>2</v>
      </c>
      <c r="B18" s="232" t="s">
        <v>1431</v>
      </c>
      <c r="C18" s="245" t="s">
        <v>1432</v>
      </c>
      <c r="D18" s="233" t="s">
        <v>1412</v>
      </c>
      <c r="E18" s="234">
        <v>1</v>
      </c>
      <c r="F18" s="235"/>
      <c r="G18" s="236">
        <f>ROUND(E18*F18,2)</f>
        <v>0</v>
      </c>
      <c r="H18" s="235"/>
      <c r="I18" s="236">
        <f>ROUND(E18*H18,2)</f>
        <v>0</v>
      </c>
      <c r="J18" s="235"/>
      <c r="K18" s="236">
        <f>ROUND(E18*J18,2)</f>
        <v>0</v>
      </c>
      <c r="L18" s="236">
        <v>21</v>
      </c>
      <c r="M18" s="236">
        <f>G18*(1+L18/100)</f>
        <v>0</v>
      </c>
      <c r="N18" s="236">
        <v>0</v>
      </c>
      <c r="O18" s="236">
        <f>ROUND(E18*N18,2)</f>
        <v>0</v>
      </c>
      <c r="P18" s="236">
        <v>0</v>
      </c>
      <c r="Q18" s="236">
        <f>ROUND(E18*P18,2)</f>
        <v>0</v>
      </c>
      <c r="R18" s="236"/>
      <c r="S18" s="236" t="s">
        <v>456</v>
      </c>
      <c r="T18" s="237" t="s">
        <v>215</v>
      </c>
      <c r="U18" s="217">
        <v>0</v>
      </c>
      <c r="V18" s="217">
        <f>ROUND(E18*U18,2)</f>
        <v>0</v>
      </c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1101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46" t="s">
        <v>1433</v>
      </c>
      <c r="D19" s="239"/>
      <c r="E19" s="239"/>
      <c r="F19" s="239"/>
      <c r="G19" s="239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218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47"/>
      <c r="D20" s="241"/>
      <c r="E20" s="241"/>
      <c r="F20" s="241"/>
      <c r="G20" s="241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219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31">
        <v>3</v>
      </c>
      <c r="B21" s="232" t="s">
        <v>1434</v>
      </c>
      <c r="C21" s="245" t="s">
        <v>1435</v>
      </c>
      <c r="D21" s="233" t="s">
        <v>1412</v>
      </c>
      <c r="E21" s="234">
        <v>1</v>
      </c>
      <c r="F21" s="235"/>
      <c r="G21" s="236">
        <f>ROUND(E21*F21,2)</f>
        <v>0</v>
      </c>
      <c r="H21" s="235"/>
      <c r="I21" s="236">
        <f>ROUND(E21*H21,2)</f>
        <v>0</v>
      </c>
      <c r="J21" s="235"/>
      <c r="K21" s="236">
        <f>ROUND(E21*J21,2)</f>
        <v>0</v>
      </c>
      <c r="L21" s="236">
        <v>21</v>
      </c>
      <c r="M21" s="236">
        <f>G21*(1+L21/100)</f>
        <v>0</v>
      </c>
      <c r="N21" s="236">
        <v>0</v>
      </c>
      <c r="O21" s="236">
        <f>ROUND(E21*N21,2)</f>
        <v>0</v>
      </c>
      <c r="P21" s="236">
        <v>0</v>
      </c>
      <c r="Q21" s="236">
        <f>ROUND(E21*P21,2)</f>
        <v>0</v>
      </c>
      <c r="R21" s="236"/>
      <c r="S21" s="236" t="s">
        <v>456</v>
      </c>
      <c r="T21" s="237" t="s">
        <v>215</v>
      </c>
      <c r="U21" s="217">
        <v>0</v>
      </c>
      <c r="V21" s="217">
        <f>ROUND(E21*U21,2)</f>
        <v>0</v>
      </c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1139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64"/>
      <c r="D22" s="258"/>
      <c r="E22" s="258"/>
      <c r="F22" s="258"/>
      <c r="G22" s="258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219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>
        <v>4</v>
      </c>
      <c r="B23" s="215" t="s">
        <v>1436</v>
      </c>
      <c r="C23" s="265" t="s">
        <v>1437</v>
      </c>
      <c r="D23" s="216" t="s">
        <v>0</v>
      </c>
      <c r="E23" s="240"/>
      <c r="F23" s="218"/>
      <c r="G23" s="217">
        <f>ROUND(E23*F23,2)</f>
        <v>0</v>
      </c>
      <c r="H23" s="218"/>
      <c r="I23" s="217">
        <f>ROUND(E23*H23,2)</f>
        <v>0</v>
      </c>
      <c r="J23" s="218"/>
      <c r="K23" s="217">
        <f>ROUND(E23*J23,2)</f>
        <v>0</v>
      </c>
      <c r="L23" s="217">
        <v>21</v>
      </c>
      <c r="M23" s="217">
        <f>G23*(1+L23/100)</f>
        <v>0</v>
      </c>
      <c r="N23" s="217">
        <v>0</v>
      </c>
      <c r="O23" s="217">
        <f>ROUND(E23*N23,2)</f>
        <v>0</v>
      </c>
      <c r="P23" s="217">
        <v>0</v>
      </c>
      <c r="Q23" s="217">
        <f>ROUND(E23*P23,2)</f>
        <v>0</v>
      </c>
      <c r="R23" s="217" t="s">
        <v>1264</v>
      </c>
      <c r="S23" s="217" t="s">
        <v>214</v>
      </c>
      <c r="T23" s="217" t="s">
        <v>279</v>
      </c>
      <c r="U23" s="217">
        <v>0</v>
      </c>
      <c r="V23" s="217">
        <f>ROUND(E23*U23,2)</f>
        <v>0</v>
      </c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679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14"/>
      <c r="B24" s="215"/>
      <c r="C24" s="266" t="s">
        <v>901</v>
      </c>
      <c r="D24" s="259"/>
      <c r="E24" s="259"/>
      <c r="F24" s="259"/>
      <c r="G24" s="259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282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47"/>
      <c r="D25" s="241"/>
      <c r="E25" s="241"/>
      <c r="F25" s="241"/>
      <c r="G25" s="241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219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x14ac:dyDescent="0.25">
      <c r="A26" s="225" t="s">
        <v>209</v>
      </c>
      <c r="B26" s="226" t="s">
        <v>138</v>
      </c>
      <c r="C26" s="244" t="s">
        <v>139</v>
      </c>
      <c r="D26" s="227"/>
      <c r="E26" s="228"/>
      <c r="F26" s="229"/>
      <c r="G26" s="229">
        <f>SUMIF(AG27:AG55,"&lt;&gt;NOR",G27:G55)</f>
        <v>0</v>
      </c>
      <c r="H26" s="229"/>
      <c r="I26" s="229">
        <f>SUM(I27:I55)</f>
        <v>0</v>
      </c>
      <c r="J26" s="229"/>
      <c r="K26" s="229">
        <f>SUM(K27:K55)</f>
        <v>0</v>
      </c>
      <c r="L26" s="229"/>
      <c r="M26" s="229">
        <f>SUM(M27:M55)</f>
        <v>0</v>
      </c>
      <c r="N26" s="229"/>
      <c r="O26" s="229">
        <f>SUM(O27:O55)</f>
        <v>0</v>
      </c>
      <c r="P26" s="229"/>
      <c r="Q26" s="229">
        <f>SUM(Q27:Q55)</f>
        <v>0</v>
      </c>
      <c r="R26" s="229"/>
      <c r="S26" s="229"/>
      <c r="T26" s="230"/>
      <c r="U26" s="224"/>
      <c r="V26" s="224">
        <f>SUM(V27:V55)</f>
        <v>0</v>
      </c>
      <c r="W26" s="224"/>
      <c r="AG26" t="s">
        <v>210</v>
      </c>
    </row>
    <row r="27" spans="1:60" outlineLevel="1" x14ac:dyDescent="0.25">
      <c r="A27" s="231">
        <v>5</v>
      </c>
      <c r="B27" s="232" t="s">
        <v>1438</v>
      </c>
      <c r="C27" s="245" t="s">
        <v>1439</v>
      </c>
      <c r="D27" s="233" t="s">
        <v>1440</v>
      </c>
      <c r="E27" s="234">
        <v>280</v>
      </c>
      <c r="F27" s="235"/>
      <c r="G27" s="236">
        <f>ROUND(E27*F27,2)</f>
        <v>0</v>
      </c>
      <c r="H27" s="235"/>
      <c r="I27" s="236">
        <f>ROUND(E27*H27,2)</f>
        <v>0</v>
      </c>
      <c r="J27" s="235"/>
      <c r="K27" s="236">
        <f>ROUND(E27*J27,2)</f>
        <v>0</v>
      </c>
      <c r="L27" s="236">
        <v>21</v>
      </c>
      <c r="M27" s="236">
        <f>G27*(1+L27/100)</f>
        <v>0</v>
      </c>
      <c r="N27" s="236">
        <v>0</v>
      </c>
      <c r="O27" s="236">
        <f>ROUND(E27*N27,2)</f>
        <v>0</v>
      </c>
      <c r="P27" s="236">
        <v>0</v>
      </c>
      <c r="Q27" s="236">
        <f>ROUND(E27*P27,2)</f>
        <v>0</v>
      </c>
      <c r="R27" s="236"/>
      <c r="S27" s="236" t="s">
        <v>456</v>
      </c>
      <c r="T27" s="237" t="s">
        <v>215</v>
      </c>
      <c r="U27" s="217">
        <v>0</v>
      </c>
      <c r="V27" s="217">
        <f>ROUND(E27*U27,2)</f>
        <v>0</v>
      </c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1101</v>
      </c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46" t="s">
        <v>1441</v>
      </c>
      <c r="D28" s="239"/>
      <c r="E28" s="239"/>
      <c r="F28" s="239"/>
      <c r="G28" s="239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218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14"/>
      <c r="B29" s="215"/>
      <c r="C29" s="247"/>
      <c r="D29" s="241"/>
      <c r="E29" s="241"/>
      <c r="F29" s="241"/>
      <c r="G29" s="241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219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31">
        <v>6</v>
      </c>
      <c r="B30" s="232" t="s">
        <v>1442</v>
      </c>
      <c r="C30" s="245" t="s">
        <v>1443</v>
      </c>
      <c r="D30" s="233" t="s">
        <v>356</v>
      </c>
      <c r="E30" s="234">
        <v>6</v>
      </c>
      <c r="F30" s="235"/>
      <c r="G30" s="236">
        <f>ROUND(E30*F30,2)</f>
        <v>0</v>
      </c>
      <c r="H30" s="235"/>
      <c r="I30" s="236">
        <f>ROUND(E30*H30,2)</f>
        <v>0</v>
      </c>
      <c r="J30" s="235"/>
      <c r="K30" s="236">
        <f>ROUND(E30*J30,2)</f>
        <v>0</v>
      </c>
      <c r="L30" s="236">
        <v>21</v>
      </c>
      <c r="M30" s="236">
        <f>G30*(1+L30/100)</f>
        <v>0</v>
      </c>
      <c r="N30" s="236">
        <v>0</v>
      </c>
      <c r="O30" s="236">
        <f>ROUND(E30*N30,2)</f>
        <v>0</v>
      </c>
      <c r="P30" s="236">
        <v>0</v>
      </c>
      <c r="Q30" s="236">
        <f>ROUND(E30*P30,2)</f>
        <v>0</v>
      </c>
      <c r="R30" s="236"/>
      <c r="S30" s="236" t="s">
        <v>456</v>
      </c>
      <c r="T30" s="237" t="s">
        <v>215</v>
      </c>
      <c r="U30" s="217">
        <v>0</v>
      </c>
      <c r="V30" s="217">
        <f>ROUND(E30*U30,2)</f>
        <v>0</v>
      </c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336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64"/>
      <c r="D31" s="258"/>
      <c r="E31" s="258"/>
      <c r="F31" s="258"/>
      <c r="G31" s="258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219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31">
        <v>7</v>
      </c>
      <c r="B32" s="232" t="s">
        <v>1444</v>
      </c>
      <c r="C32" s="245" t="s">
        <v>1445</v>
      </c>
      <c r="D32" s="233" t="s">
        <v>1279</v>
      </c>
      <c r="E32" s="234">
        <v>6</v>
      </c>
      <c r="F32" s="235"/>
      <c r="G32" s="236">
        <f>ROUND(E32*F32,2)</f>
        <v>0</v>
      </c>
      <c r="H32" s="235"/>
      <c r="I32" s="236">
        <f>ROUND(E32*H32,2)</f>
        <v>0</v>
      </c>
      <c r="J32" s="235"/>
      <c r="K32" s="236">
        <f>ROUND(E32*J32,2)</f>
        <v>0</v>
      </c>
      <c r="L32" s="236">
        <v>21</v>
      </c>
      <c r="M32" s="236">
        <f>G32*(1+L32/100)</f>
        <v>0</v>
      </c>
      <c r="N32" s="236">
        <v>0</v>
      </c>
      <c r="O32" s="236">
        <f>ROUND(E32*N32,2)</f>
        <v>0</v>
      </c>
      <c r="P32" s="236">
        <v>0</v>
      </c>
      <c r="Q32" s="236">
        <f>ROUND(E32*P32,2)</f>
        <v>0</v>
      </c>
      <c r="R32" s="236"/>
      <c r="S32" s="236" t="s">
        <v>456</v>
      </c>
      <c r="T32" s="237" t="s">
        <v>215</v>
      </c>
      <c r="U32" s="217">
        <v>0</v>
      </c>
      <c r="V32" s="217">
        <f>ROUND(E32*U32,2)</f>
        <v>0</v>
      </c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280</v>
      </c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64"/>
      <c r="D33" s="258"/>
      <c r="E33" s="258"/>
      <c r="F33" s="258"/>
      <c r="G33" s="258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219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31">
        <v>8</v>
      </c>
      <c r="B34" s="232" t="s">
        <v>1446</v>
      </c>
      <c r="C34" s="245" t="s">
        <v>1447</v>
      </c>
      <c r="D34" s="233" t="s">
        <v>1279</v>
      </c>
      <c r="E34" s="234">
        <v>2</v>
      </c>
      <c r="F34" s="235"/>
      <c r="G34" s="236">
        <f>ROUND(E34*F34,2)</f>
        <v>0</v>
      </c>
      <c r="H34" s="235"/>
      <c r="I34" s="236">
        <f>ROUND(E34*H34,2)</f>
        <v>0</v>
      </c>
      <c r="J34" s="235"/>
      <c r="K34" s="236">
        <f>ROUND(E34*J34,2)</f>
        <v>0</v>
      </c>
      <c r="L34" s="236">
        <v>21</v>
      </c>
      <c r="M34" s="236">
        <f>G34*(1+L34/100)</f>
        <v>0</v>
      </c>
      <c r="N34" s="236">
        <v>0</v>
      </c>
      <c r="O34" s="236">
        <f>ROUND(E34*N34,2)</f>
        <v>0</v>
      </c>
      <c r="P34" s="236">
        <v>0</v>
      </c>
      <c r="Q34" s="236">
        <f>ROUND(E34*P34,2)</f>
        <v>0</v>
      </c>
      <c r="R34" s="236"/>
      <c r="S34" s="236" t="s">
        <v>456</v>
      </c>
      <c r="T34" s="237" t="s">
        <v>215</v>
      </c>
      <c r="U34" s="217">
        <v>0</v>
      </c>
      <c r="V34" s="217">
        <f>ROUND(E34*U34,2)</f>
        <v>0</v>
      </c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1101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46" t="s">
        <v>1448</v>
      </c>
      <c r="D35" s="239"/>
      <c r="E35" s="239"/>
      <c r="F35" s="239"/>
      <c r="G35" s="239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218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48" t="s">
        <v>1449</v>
      </c>
      <c r="D36" s="242"/>
      <c r="E36" s="242"/>
      <c r="F36" s="242"/>
      <c r="G36" s="242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218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47"/>
      <c r="D37" s="241"/>
      <c r="E37" s="241"/>
      <c r="F37" s="241"/>
      <c r="G37" s="241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219</v>
      </c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31">
        <v>9</v>
      </c>
      <c r="B38" s="232" t="s">
        <v>1450</v>
      </c>
      <c r="C38" s="245" t="s">
        <v>1451</v>
      </c>
      <c r="D38" s="233" t="s">
        <v>1279</v>
      </c>
      <c r="E38" s="234">
        <v>2</v>
      </c>
      <c r="F38" s="235"/>
      <c r="G38" s="236">
        <f>ROUND(E38*F38,2)</f>
        <v>0</v>
      </c>
      <c r="H38" s="235"/>
      <c r="I38" s="236">
        <f>ROUND(E38*H38,2)</f>
        <v>0</v>
      </c>
      <c r="J38" s="235"/>
      <c r="K38" s="236">
        <f>ROUND(E38*J38,2)</f>
        <v>0</v>
      </c>
      <c r="L38" s="236">
        <v>21</v>
      </c>
      <c r="M38" s="236">
        <f>G38*(1+L38/100)</f>
        <v>0</v>
      </c>
      <c r="N38" s="236">
        <v>0</v>
      </c>
      <c r="O38" s="236">
        <f>ROUND(E38*N38,2)</f>
        <v>0</v>
      </c>
      <c r="P38" s="236">
        <v>0</v>
      </c>
      <c r="Q38" s="236">
        <f>ROUND(E38*P38,2)</f>
        <v>0</v>
      </c>
      <c r="R38" s="236"/>
      <c r="S38" s="236" t="s">
        <v>456</v>
      </c>
      <c r="T38" s="237" t="s">
        <v>215</v>
      </c>
      <c r="U38" s="217">
        <v>0</v>
      </c>
      <c r="V38" s="217">
        <f>ROUND(E38*U38,2)</f>
        <v>0</v>
      </c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280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14"/>
      <c r="B39" s="215"/>
      <c r="C39" s="246" t="s">
        <v>1448</v>
      </c>
      <c r="D39" s="239"/>
      <c r="E39" s="239"/>
      <c r="F39" s="239"/>
      <c r="G39" s="239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218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48" t="s">
        <v>1452</v>
      </c>
      <c r="D40" s="242"/>
      <c r="E40" s="242"/>
      <c r="F40" s="242"/>
      <c r="G40" s="242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218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14"/>
      <c r="B41" s="215"/>
      <c r="C41" s="247"/>
      <c r="D41" s="241"/>
      <c r="E41" s="241"/>
      <c r="F41" s="241"/>
      <c r="G41" s="241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219</v>
      </c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outlineLevel="1" x14ac:dyDescent="0.25">
      <c r="A42" s="231">
        <v>10</v>
      </c>
      <c r="B42" s="232" t="s">
        <v>1453</v>
      </c>
      <c r="C42" s="245" t="s">
        <v>1454</v>
      </c>
      <c r="D42" s="233" t="s">
        <v>1455</v>
      </c>
      <c r="E42" s="234">
        <v>4</v>
      </c>
      <c r="F42" s="235"/>
      <c r="G42" s="236">
        <f>ROUND(E42*F42,2)</f>
        <v>0</v>
      </c>
      <c r="H42" s="235"/>
      <c r="I42" s="236">
        <f>ROUND(E42*H42,2)</f>
        <v>0</v>
      </c>
      <c r="J42" s="235"/>
      <c r="K42" s="236">
        <f>ROUND(E42*J42,2)</f>
        <v>0</v>
      </c>
      <c r="L42" s="236">
        <v>21</v>
      </c>
      <c r="M42" s="236">
        <f>G42*(1+L42/100)</f>
        <v>0</v>
      </c>
      <c r="N42" s="236">
        <v>0</v>
      </c>
      <c r="O42" s="236">
        <f>ROUND(E42*N42,2)</f>
        <v>0</v>
      </c>
      <c r="P42" s="236">
        <v>0</v>
      </c>
      <c r="Q42" s="236">
        <f>ROUND(E42*P42,2)</f>
        <v>0</v>
      </c>
      <c r="R42" s="236"/>
      <c r="S42" s="236" t="s">
        <v>456</v>
      </c>
      <c r="T42" s="237" t="s">
        <v>215</v>
      </c>
      <c r="U42" s="217">
        <v>0</v>
      </c>
      <c r="V42" s="217">
        <f>ROUND(E42*U42,2)</f>
        <v>0</v>
      </c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1101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14"/>
      <c r="B43" s="215"/>
      <c r="C43" s="246" t="s">
        <v>1448</v>
      </c>
      <c r="D43" s="239"/>
      <c r="E43" s="239"/>
      <c r="F43" s="239"/>
      <c r="G43" s="239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218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outlineLevel="1" x14ac:dyDescent="0.25">
      <c r="A44" s="214"/>
      <c r="B44" s="215"/>
      <c r="C44" s="247"/>
      <c r="D44" s="241"/>
      <c r="E44" s="241"/>
      <c r="F44" s="241"/>
      <c r="G44" s="241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219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31">
        <v>11</v>
      </c>
      <c r="B45" s="232" t="s">
        <v>1456</v>
      </c>
      <c r="C45" s="245" t="s">
        <v>1457</v>
      </c>
      <c r="D45" s="233" t="s">
        <v>1455</v>
      </c>
      <c r="E45" s="234">
        <v>1</v>
      </c>
      <c r="F45" s="235"/>
      <c r="G45" s="236">
        <f>ROUND(E45*F45,2)</f>
        <v>0</v>
      </c>
      <c r="H45" s="235"/>
      <c r="I45" s="236">
        <f>ROUND(E45*H45,2)</f>
        <v>0</v>
      </c>
      <c r="J45" s="235"/>
      <c r="K45" s="236">
        <f>ROUND(E45*J45,2)</f>
        <v>0</v>
      </c>
      <c r="L45" s="236">
        <v>21</v>
      </c>
      <c r="M45" s="236">
        <f>G45*(1+L45/100)</f>
        <v>0</v>
      </c>
      <c r="N45" s="236">
        <v>0</v>
      </c>
      <c r="O45" s="236">
        <f>ROUND(E45*N45,2)</f>
        <v>0</v>
      </c>
      <c r="P45" s="236">
        <v>0</v>
      </c>
      <c r="Q45" s="236">
        <f>ROUND(E45*P45,2)</f>
        <v>0</v>
      </c>
      <c r="R45" s="236"/>
      <c r="S45" s="236" t="s">
        <v>456</v>
      </c>
      <c r="T45" s="237" t="s">
        <v>215</v>
      </c>
      <c r="U45" s="217">
        <v>0</v>
      </c>
      <c r="V45" s="217">
        <f>ROUND(E45*U45,2)</f>
        <v>0</v>
      </c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1101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46" t="s">
        <v>1458</v>
      </c>
      <c r="D46" s="239"/>
      <c r="E46" s="239"/>
      <c r="F46" s="239"/>
      <c r="G46" s="239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218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14"/>
      <c r="B47" s="215"/>
      <c r="C47" s="247"/>
      <c r="D47" s="241"/>
      <c r="E47" s="241"/>
      <c r="F47" s="241"/>
      <c r="G47" s="241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219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31">
        <v>12</v>
      </c>
      <c r="B48" s="232" t="s">
        <v>1459</v>
      </c>
      <c r="C48" s="245" t="s">
        <v>1460</v>
      </c>
      <c r="D48" s="233" t="s">
        <v>1455</v>
      </c>
      <c r="E48" s="234">
        <v>1</v>
      </c>
      <c r="F48" s="235"/>
      <c r="G48" s="236">
        <f>ROUND(E48*F48,2)</f>
        <v>0</v>
      </c>
      <c r="H48" s="235"/>
      <c r="I48" s="236">
        <f>ROUND(E48*H48,2)</f>
        <v>0</v>
      </c>
      <c r="J48" s="235"/>
      <c r="K48" s="236">
        <f>ROUND(E48*J48,2)</f>
        <v>0</v>
      </c>
      <c r="L48" s="236">
        <v>21</v>
      </c>
      <c r="M48" s="236">
        <f>G48*(1+L48/100)</f>
        <v>0</v>
      </c>
      <c r="N48" s="236">
        <v>0</v>
      </c>
      <c r="O48" s="236">
        <f>ROUND(E48*N48,2)</f>
        <v>0</v>
      </c>
      <c r="P48" s="236">
        <v>0</v>
      </c>
      <c r="Q48" s="236">
        <f>ROUND(E48*P48,2)</f>
        <v>0</v>
      </c>
      <c r="R48" s="236"/>
      <c r="S48" s="236" t="s">
        <v>456</v>
      </c>
      <c r="T48" s="237" t="s">
        <v>215</v>
      </c>
      <c r="U48" s="217">
        <v>0</v>
      </c>
      <c r="V48" s="217">
        <f>ROUND(E48*U48,2)</f>
        <v>0</v>
      </c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1101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/>
      <c r="B49" s="215"/>
      <c r="C49" s="246" t="s">
        <v>1458</v>
      </c>
      <c r="D49" s="239"/>
      <c r="E49" s="239"/>
      <c r="F49" s="239"/>
      <c r="G49" s="239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218</v>
      </c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47"/>
      <c r="D50" s="241"/>
      <c r="E50" s="241"/>
      <c r="F50" s="241"/>
      <c r="G50" s="241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219</v>
      </c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31">
        <v>13</v>
      </c>
      <c r="B51" s="232" t="s">
        <v>1461</v>
      </c>
      <c r="C51" s="245" t="s">
        <v>1462</v>
      </c>
      <c r="D51" s="233" t="s">
        <v>1463</v>
      </c>
      <c r="E51" s="234">
        <v>2</v>
      </c>
      <c r="F51" s="235"/>
      <c r="G51" s="236">
        <f>ROUND(E51*F51,2)</f>
        <v>0</v>
      </c>
      <c r="H51" s="235"/>
      <c r="I51" s="236">
        <f>ROUND(E51*H51,2)</f>
        <v>0</v>
      </c>
      <c r="J51" s="235"/>
      <c r="K51" s="236">
        <f>ROUND(E51*J51,2)</f>
        <v>0</v>
      </c>
      <c r="L51" s="236">
        <v>21</v>
      </c>
      <c r="M51" s="236">
        <f>G51*(1+L51/100)</f>
        <v>0</v>
      </c>
      <c r="N51" s="236">
        <v>0</v>
      </c>
      <c r="O51" s="236">
        <f>ROUND(E51*N51,2)</f>
        <v>0</v>
      </c>
      <c r="P51" s="236">
        <v>0</v>
      </c>
      <c r="Q51" s="236">
        <f>ROUND(E51*P51,2)</f>
        <v>0</v>
      </c>
      <c r="R51" s="236"/>
      <c r="S51" s="236" t="s">
        <v>456</v>
      </c>
      <c r="T51" s="237" t="s">
        <v>215</v>
      </c>
      <c r="U51" s="217">
        <v>0</v>
      </c>
      <c r="V51" s="217">
        <f>ROUND(E51*U51,2)</f>
        <v>0</v>
      </c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1101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outlineLevel="1" x14ac:dyDescent="0.25">
      <c r="A52" s="214"/>
      <c r="B52" s="215"/>
      <c r="C52" s="246" t="s">
        <v>1458</v>
      </c>
      <c r="D52" s="239"/>
      <c r="E52" s="239"/>
      <c r="F52" s="239"/>
      <c r="G52" s="239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218</v>
      </c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outlineLevel="1" x14ac:dyDescent="0.25">
      <c r="A53" s="214"/>
      <c r="B53" s="215"/>
      <c r="C53" s="247"/>
      <c r="D53" s="241"/>
      <c r="E53" s="241"/>
      <c r="F53" s="241"/>
      <c r="G53" s="241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07"/>
      <c r="Y53" s="207"/>
      <c r="Z53" s="207"/>
      <c r="AA53" s="207"/>
      <c r="AB53" s="207"/>
      <c r="AC53" s="207"/>
      <c r="AD53" s="207"/>
      <c r="AE53" s="207"/>
      <c r="AF53" s="207"/>
      <c r="AG53" s="207" t="s">
        <v>219</v>
      </c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</row>
    <row r="54" spans="1:60" outlineLevel="1" x14ac:dyDescent="0.25">
      <c r="A54" s="214">
        <v>14</v>
      </c>
      <c r="B54" s="215" t="s">
        <v>1464</v>
      </c>
      <c r="C54" s="265" t="s">
        <v>1465</v>
      </c>
      <c r="D54" s="216" t="s">
        <v>0</v>
      </c>
      <c r="E54" s="240"/>
      <c r="F54" s="218"/>
      <c r="G54" s="217">
        <f>ROUND(E54*F54,2)</f>
        <v>0</v>
      </c>
      <c r="H54" s="218"/>
      <c r="I54" s="217">
        <f>ROUND(E54*H54,2)</f>
        <v>0</v>
      </c>
      <c r="J54" s="218"/>
      <c r="K54" s="217">
        <f>ROUND(E54*J54,2)</f>
        <v>0</v>
      </c>
      <c r="L54" s="217">
        <v>21</v>
      </c>
      <c r="M54" s="217">
        <f>G54*(1+L54/100)</f>
        <v>0</v>
      </c>
      <c r="N54" s="217">
        <v>0</v>
      </c>
      <c r="O54" s="217">
        <f>ROUND(E54*N54,2)</f>
        <v>0</v>
      </c>
      <c r="P54" s="217">
        <v>0</v>
      </c>
      <c r="Q54" s="217">
        <f>ROUND(E54*P54,2)</f>
        <v>0</v>
      </c>
      <c r="R54" s="217"/>
      <c r="S54" s="217" t="s">
        <v>214</v>
      </c>
      <c r="T54" s="217" t="s">
        <v>279</v>
      </c>
      <c r="U54" s="217">
        <v>0</v>
      </c>
      <c r="V54" s="217">
        <f>ROUND(E54*U54,2)</f>
        <v>0</v>
      </c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679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14"/>
      <c r="B55" s="215"/>
      <c r="C55" s="247"/>
      <c r="D55" s="241"/>
      <c r="E55" s="241"/>
      <c r="F55" s="241"/>
      <c r="G55" s="241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219</v>
      </c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x14ac:dyDescent="0.25">
      <c r="A56" s="225" t="s">
        <v>209</v>
      </c>
      <c r="B56" s="226" t="s">
        <v>140</v>
      </c>
      <c r="C56" s="244" t="s">
        <v>141</v>
      </c>
      <c r="D56" s="227"/>
      <c r="E56" s="228"/>
      <c r="F56" s="229"/>
      <c r="G56" s="229">
        <f>SUMIF(AG57:AG71,"&lt;&gt;NOR",G57:G71)</f>
        <v>0</v>
      </c>
      <c r="H56" s="229"/>
      <c r="I56" s="229">
        <f>SUM(I57:I71)</f>
        <v>0</v>
      </c>
      <c r="J56" s="229"/>
      <c r="K56" s="229">
        <f>SUM(K57:K71)</f>
        <v>0</v>
      </c>
      <c r="L56" s="229"/>
      <c r="M56" s="229">
        <f>SUM(M57:M71)</f>
        <v>0</v>
      </c>
      <c r="N56" s="229"/>
      <c r="O56" s="229">
        <f>SUM(O57:O71)</f>
        <v>0</v>
      </c>
      <c r="P56" s="229"/>
      <c r="Q56" s="229">
        <f>SUM(Q57:Q71)</f>
        <v>0</v>
      </c>
      <c r="R56" s="229"/>
      <c r="S56" s="229"/>
      <c r="T56" s="230"/>
      <c r="U56" s="224"/>
      <c r="V56" s="224">
        <f>SUM(V57:V71)</f>
        <v>0</v>
      </c>
      <c r="W56" s="224"/>
      <c r="AG56" t="s">
        <v>210</v>
      </c>
    </row>
    <row r="57" spans="1:60" outlineLevel="1" x14ac:dyDescent="0.25">
      <c r="A57" s="231">
        <v>15</v>
      </c>
      <c r="B57" s="232" t="s">
        <v>1466</v>
      </c>
      <c r="C57" s="245" t="s">
        <v>1467</v>
      </c>
      <c r="D57" s="233" t="s">
        <v>462</v>
      </c>
      <c r="E57" s="234">
        <v>12</v>
      </c>
      <c r="F57" s="235"/>
      <c r="G57" s="236">
        <f>ROUND(E57*F57,2)</f>
        <v>0</v>
      </c>
      <c r="H57" s="235"/>
      <c r="I57" s="236">
        <f>ROUND(E57*H57,2)</f>
        <v>0</v>
      </c>
      <c r="J57" s="235"/>
      <c r="K57" s="236">
        <f>ROUND(E57*J57,2)</f>
        <v>0</v>
      </c>
      <c r="L57" s="236">
        <v>21</v>
      </c>
      <c r="M57" s="236">
        <f>G57*(1+L57/100)</f>
        <v>0</v>
      </c>
      <c r="N57" s="236">
        <v>0</v>
      </c>
      <c r="O57" s="236">
        <f>ROUND(E57*N57,2)</f>
        <v>0</v>
      </c>
      <c r="P57" s="236">
        <v>0</v>
      </c>
      <c r="Q57" s="236">
        <f>ROUND(E57*P57,2)</f>
        <v>0</v>
      </c>
      <c r="R57" s="236"/>
      <c r="S57" s="236" t="s">
        <v>456</v>
      </c>
      <c r="T57" s="237" t="s">
        <v>215</v>
      </c>
      <c r="U57" s="217">
        <v>0</v>
      </c>
      <c r="V57" s="217">
        <f>ROUND(E57*U57,2)</f>
        <v>0</v>
      </c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1101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outlineLevel="1" x14ac:dyDescent="0.25">
      <c r="A58" s="214"/>
      <c r="B58" s="215"/>
      <c r="C58" s="246" t="s">
        <v>1468</v>
      </c>
      <c r="D58" s="239"/>
      <c r="E58" s="239"/>
      <c r="F58" s="239"/>
      <c r="G58" s="239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218</v>
      </c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14"/>
      <c r="B59" s="215"/>
      <c r="C59" s="247"/>
      <c r="D59" s="241"/>
      <c r="E59" s="241"/>
      <c r="F59" s="241"/>
      <c r="G59" s="241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219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31">
        <v>16</v>
      </c>
      <c r="B60" s="232" t="s">
        <v>1469</v>
      </c>
      <c r="C60" s="245" t="s">
        <v>1470</v>
      </c>
      <c r="D60" s="233" t="s">
        <v>462</v>
      </c>
      <c r="E60" s="234">
        <v>7</v>
      </c>
      <c r="F60" s="235"/>
      <c r="G60" s="236">
        <f>ROUND(E60*F60,2)</f>
        <v>0</v>
      </c>
      <c r="H60" s="235"/>
      <c r="I60" s="236">
        <f>ROUND(E60*H60,2)</f>
        <v>0</v>
      </c>
      <c r="J60" s="235"/>
      <c r="K60" s="236">
        <f>ROUND(E60*J60,2)</f>
        <v>0</v>
      </c>
      <c r="L60" s="236">
        <v>21</v>
      </c>
      <c r="M60" s="236">
        <f>G60*(1+L60/100)</f>
        <v>0</v>
      </c>
      <c r="N60" s="236">
        <v>0</v>
      </c>
      <c r="O60" s="236">
        <f>ROUND(E60*N60,2)</f>
        <v>0</v>
      </c>
      <c r="P60" s="236">
        <v>0</v>
      </c>
      <c r="Q60" s="236">
        <f>ROUND(E60*P60,2)</f>
        <v>0</v>
      </c>
      <c r="R60" s="236"/>
      <c r="S60" s="236" t="s">
        <v>456</v>
      </c>
      <c r="T60" s="237" t="s">
        <v>215</v>
      </c>
      <c r="U60" s="217">
        <v>0</v>
      </c>
      <c r="V60" s="217">
        <f>ROUND(E60*U60,2)</f>
        <v>0</v>
      </c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280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14"/>
      <c r="B61" s="215"/>
      <c r="C61" s="246" t="s">
        <v>1468</v>
      </c>
      <c r="D61" s="239"/>
      <c r="E61" s="239"/>
      <c r="F61" s="239"/>
      <c r="G61" s="239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218</v>
      </c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14"/>
      <c r="B62" s="215"/>
      <c r="C62" s="247"/>
      <c r="D62" s="241"/>
      <c r="E62" s="241"/>
      <c r="F62" s="241"/>
      <c r="G62" s="241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219</v>
      </c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outlineLevel="1" x14ac:dyDescent="0.25">
      <c r="A63" s="231">
        <v>17</v>
      </c>
      <c r="B63" s="232" t="s">
        <v>1471</v>
      </c>
      <c r="C63" s="245" t="s">
        <v>1472</v>
      </c>
      <c r="D63" s="233" t="s">
        <v>356</v>
      </c>
      <c r="E63" s="234">
        <v>6</v>
      </c>
      <c r="F63" s="235"/>
      <c r="G63" s="236">
        <f>ROUND(E63*F63,2)</f>
        <v>0</v>
      </c>
      <c r="H63" s="235"/>
      <c r="I63" s="236">
        <f>ROUND(E63*H63,2)</f>
        <v>0</v>
      </c>
      <c r="J63" s="235"/>
      <c r="K63" s="236">
        <f>ROUND(E63*J63,2)</f>
        <v>0</v>
      </c>
      <c r="L63" s="236">
        <v>21</v>
      </c>
      <c r="M63" s="236">
        <f>G63*(1+L63/100)</f>
        <v>0</v>
      </c>
      <c r="N63" s="236">
        <v>0</v>
      </c>
      <c r="O63" s="236">
        <f>ROUND(E63*N63,2)</f>
        <v>0</v>
      </c>
      <c r="P63" s="236">
        <v>0</v>
      </c>
      <c r="Q63" s="236">
        <f>ROUND(E63*P63,2)</f>
        <v>0</v>
      </c>
      <c r="R63" s="236"/>
      <c r="S63" s="236" t="s">
        <v>456</v>
      </c>
      <c r="T63" s="237" t="s">
        <v>215</v>
      </c>
      <c r="U63" s="217">
        <v>0</v>
      </c>
      <c r="V63" s="217">
        <f>ROUND(E63*U63,2)</f>
        <v>0</v>
      </c>
      <c r="W63" s="217"/>
      <c r="X63" s="207"/>
      <c r="Y63" s="207"/>
      <c r="Z63" s="207"/>
      <c r="AA63" s="207"/>
      <c r="AB63" s="207"/>
      <c r="AC63" s="207"/>
      <c r="AD63" s="207"/>
      <c r="AE63" s="207"/>
      <c r="AF63" s="207"/>
      <c r="AG63" s="207" t="s">
        <v>1101</v>
      </c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</row>
    <row r="64" spans="1:60" outlineLevel="1" x14ac:dyDescent="0.25">
      <c r="A64" s="214"/>
      <c r="B64" s="215"/>
      <c r="C64" s="246" t="s">
        <v>1468</v>
      </c>
      <c r="D64" s="239"/>
      <c r="E64" s="239"/>
      <c r="F64" s="239"/>
      <c r="G64" s="239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07"/>
      <c r="Y64" s="207"/>
      <c r="Z64" s="207"/>
      <c r="AA64" s="207"/>
      <c r="AB64" s="207"/>
      <c r="AC64" s="207"/>
      <c r="AD64" s="207"/>
      <c r="AE64" s="207"/>
      <c r="AF64" s="207"/>
      <c r="AG64" s="207" t="s">
        <v>218</v>
      </c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</row>
    <row r="65" spans="1:60" outlineLevel="1" x14ac:dyDescent="0.25">
      <c r="A65" s="214"/>
      <c r="B65" s="215"/>
      <c r="C65" s="248" t="s">
        <v>1473</v>
      </c>
      <c r="D65" s="242"/>
      <c r="E65" s="242"/>
      <c r="F65" s="242"/>
      <c r="G65" s="242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07"/>
      <c r="Y65" s="207"/>
      <c r="Z65" s="207"/>
      <c r="AA65" s="207"/>
      <c r="AB65" s="207"/>
      <c r="AC65" s="207"/>
      <c r="AD65" s="207"/>
      <c r="AE65" s="207"/>
      <c r="AF65" s="207"/>
      <c r="AG65" s="207" t="s">
        <v>218</v>
      </c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</row>
    <row r="66" spans="1:60" outlineLevel="1" x14ac:dyDescent="0.25">
      <c r="A66" s="214"/>
      <c r="B66" s="215"/>
      <c r="C66" s="247"/>
      <c r="D66" s="241"/>
      <c r="E66" s="241"/>
      <c r="F66" s="241"/>
      <c r="G66" s="241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07"/>
      <c r="Y66" s="207"/>
      <c r="Z66" s="207"/>
      <c r="AA66" s="207"/>
      <c r="AB66" s="207"/>
      <c r="AC66" s="207"/>
      <c r="AD66" s="207"/>
      <c r="AE66" s="207"/>
      <c r="AF66" s="207"/>
      <c r="AG66" s="207" t="s">
        <v>219</v>
      </c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</row>
    <row r="67" spans="1:60" outlineLevel="1" x14ac:dyDescent="0.25">
      <c r="A67" s="231">
        <v>18</v>
      </c>
      <c r="B67" s="232" t="s">
        <v>1442</v>
      </c>
      <c r="C67" s="245" t="s">
        <v>1474</v>
      </c>
      <c r="D67" s="233" t="s">
        <v>462</v>
      </c>
      <c r="E67" s="234">
        <v>19</v>
      </c>
      <c r="F67" s="235"/>
      <c r="G67" s="236">
        <f>ROUND(E67*F67,2)</f>
        <v>0</v>
      </c>
      <c r="H67" s="235"/>
      <c r="I67" s="236">
        <f>ROUND(E67*H67,2)</f>
        <v>0</v>
      </c>
      <c r="J67" s="235"/>
      <c r="K67" s="236">
        <f>ROUND(E67*J67,2)</f>
        <v>0</v>
      </c>
      <c r="L67" s="236">
        <v>21</v>
      </c>
      <c r="M67" s="236">
        <f>G67*(1+L67/100)</f>
        <v>0</v>
      </c>
      <c r="N67" s="236">
        <v>0</v>
      </c>
      <c r="O67" s="236">
        <f>ROUND(E67*N67,2)</f>
        <v>0</v>
      </c>
      <c r="P67" s="236">
        <v>0</v>
      </c>
      <c r="Q67" s="236">
        <f>ROUND(E67*P67,2)</f>
        <v>0</v>
      </c>
      <c r="R67" s="236"/>
      <c r="S67" s="236" t="s">
        <v>456</v>
      </c>
      <c r="T67" s="237" t="s">
        <v>215</v>
      </c>
      <c r="U67" s="217">
        <v>0</v>
      </c>
      <c r="V67" s="217">
        <f>ROUND(E67*U67,2)</f>
        <v>0</v>
      </c>
      <c r="W67" s="217"/>
      <c r="X67" s="207"/>
      <c r="Y67" s="207"/>
      <c r="Z67" s="207"/>
      <c r="AA67" s="207"/>
      <c r="AB67" s="207"/>
      <c r="AC67" s="207"/>
      <c r="AD67" s="207"/>
      <c r="AE67" s="207"/>
      <c r="AF67" s="207"/>
      <c r="AG67" s="207" t="s">
        <v>280</v>
      </c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</row>
    <row r="68" spans="1:60" outlineLevel="1" x14ac:dyDescent="0.25">
      <c r="A68" s="214"/>
      <c r="B68" s="215"/>
      <c r="C68" s="246" t="s">
        <v>1468</v>
      </c>
      <c r="D68" s="239"/>
      <c r="E68" s="239"/>
      <c r="F68" s="239"/>
      <c r="G68" s="239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07"/>
      <c r="Y68" s="207"/>
      <c r="Z68" s="207"/>
      <c r="AA68" s="207"/>
      <c r="AB68" s="207"/>
      <c r="AC68" s="207"/>
      <c r="AD68" s="207"/>
      <c r="AE68" s="207"/>
      <c r="AF68" s="207"/>
      <c r="AG68" s="207" t="s">
        <v>218</v>
      </c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</row>
    <row r="69" spans="1:60" outlineLevel="1" x14ac:dyDescent="0.25">
      <c r="A69" s="214"/>
      <c r="B69" s="215"/>
      <c r="C69" s="247"/>
      <c r="D69" s="241"/>
      <c r="E69" s="241"/>
      <c r="F69" s="241"/>
      <c r="G69" s="241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07"/>
      <c r="Y69" s="207"/>
      <c r="Z69" s="207"/>
      <c r="AA69" s="207"/>
      <c r="AB69" s="207"/>
      <c r="AC69" s="207"/>
      <c r="AD69" s="207"/>
      <c r="AE69" s="207"/>
      <c r="AF69" s="207"/>
      <c r="AG69" s="207" t="s">
        <v>219</v>
      </c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</row>
    <row r="70" spans="1:60" outlineLevel="1" x14ac:dyDescent="0.25">
      <c r="A70" s="214">
        <v>19</v>
      </c>
      <c r="B70" s="215" t="s">
        <v>1475</v>
      </c>
      <c r="C70" s="265" t="s">
        <v>1465</v>
      </c>
      <c r="D70" s="216" t="s">
        <v>0</v>
      </c>
      <c r="E70" s="240"/>
      <c r="F70" s="218"/>
      <c r="G70" s="217">
        <f>ROUND(E70*F70,2)</f>
        <v>0</v>
      </c>
      <c r="H70" s="218"/>
      <c r="I70" s="217">
        <f>ROUND(E70*H70,2)</f>
        <v>0</v>
      </c>
      <c r="J70" s="218"/>
      <c r="K70" s="217">
        <f>ROUND(E70*J70,2)</f>
        <v>0</v>
      </c>
      <c r="L70" s="217">
        <v>21</v>
      </c>
      <c r="M70" s="217">
        <f>G70*(1+L70/100)</f>
        <v>0</v>
      </c>
      <c r="N70" s="217">
        <v>0</v>
      </c>
      <c r="O70" s="217">
        <f>ROUND(E70*N70,2)</f>
        <v>0</v>
      </c>
      <c r="P70" s="217">
        <v>0</v>
      </c>
      <c r="Q70" s="217">
        <f>ROUND(E70*P70,2)</f>
        <v>0</v>
      </c>
      <c r="R70" s="217"/>
      <c r="S70" s="217" t="s">
        <v>214</v>
      </c>
      <c r="T70" s="217" t="s">
        <v>279</v>
      </c>
      <c r="U70" s="217">
        <v>0</v>
      </c>
      <c r="V70" s="217">
        <f>ROUND(E70*U70,2)</f>
        <v>0</v>
      </c>
      <c r="W70" s="217"/>
      <c r="X70" s="207"/>
      <c r="Y70" s="207"/>
      <c r="Z70" s="207"/>
      <c r="AA70" s="207"/>
      <c r="AB70" s="207"/>
      <c r="AC70" s="207"/>
      <c r="AD70" s="207"/>
      <c r="AE70" s="207"/>
      <c r="AF70" s="207"/>
      <c r="AG70" s="207" t="s">
        <v>679</v>
      </c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</row>
    <row r="71" spans="1:60" outlineLevel="1" x14ac:dyDescent="0.25">
      <c r="A71" s="214"/>
      <c r="B71" s="215"/>
      <c r="C71" s="247"/>
      <c r="D71" s="241"/>
      <c r="E71" s="241"/>
      <c r="F71" s="241"/>
      <c r="G71" s="241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07"/>
      <c r="Y71" s="207"/>
      <c r="Z71" s="207"/>
      <c r="AA71" s="207"/>
      <c r="AB71" s="207"/>
      <c r="AC71" s="207"/>
      <c r="AD71" s="207"/>
      <c r="AE71" s="207"/>
      <c r="AF71" s="207"/>
      <c r="AG71" s="207" t="s">
        <v>219</v>
      </c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</row>
    <row r="72" spans="1:60" x14ac:dyDescent="0.25">
      <c r="A72" s="225" t="s">
        <v>209</v>
      </c>
      <c r="B72" s="226" t="s">
        <v>142</v>
      </c>
      <c r="C72" s="244" t="s">
        <v>143</v>
      </c>
      <c r="D72" s="227"/>
      <c r="E72" s="228"/>
      <c r="F72" s="229"/>
      <c r="G72" s="229">
        <f>SUMIF(AG73:AG129,"&lt;&gt;NOR",G73:G129)</f>
        <v>0</v>
      </c>
      <c r="H72" s="229"/>
      <c r="I72" s="229">
        <f>SUM(I73:I129)</f>
        <v>0</v>
      </c>
      <c r="J72" s="229"/>
      <c r="K72" s="229">
        <f>SUM(K73:K129)</f>
        <v>0</v>
      </c>
      <c r="L72" s="229"/>
      <c r="M72" s="229">
        <f>SUM(M73:M129)</f>
        <v>0</v>
      </c>
      <c r="N72" s="229"/>
      <c r="O72" s="229">
        <f>SUM(O73:O129)</f>
        <v>0</v>
      </c>
      <c r="P72" s="229"/>
      <c r="Q72" s="229">
        <f>SUM(Q73:Q129)</f>
        <v>0</v>
      </c>
      <c r="R72" s="229"/>
      <c r="S72" s="229"/>
      <c r="T72" s="230"/>
      <c r="U72" s="224"/>
      <c r="V72" s="224">
        <f>SUM(V73:V129)</f>
        <v>0</v>
      </c>
      <c r="W72" s="224"/>
      <c r="AG72" t="s">
        <v>210</v>
      </c>
    </row>
    <row r="73" spans="1:60" outlineLevel="1" x14ac:dyDescent="0.25">
      <c r="A73" s="231">
        <v>20</v>
      </c>
      <c r="B73" s="232" t="s">
        <v>1476</v>
      </c>
      <c r="C73" s="245" t="s">
        <v>1477</v>
      </c>
      <c r="D73" s="233" t="s">
        <v>356</v>
      </c>
      <c r="E73" s="234">
        <v>44</v>
      </c>
      <c r="F73" s="235"/>
      <c r="G73" s="236">
        <f>ROUND(E73*F73,2)</f>
        <v>0</v>
      </c>
      <c r="H73" s="235"/>
      <c r="I73" s="236">
        <f>ROUND(E73*H73,2)</f>
        <v>0</v>
      </c>
      <c r="J73" s="235"/>
      <c r="K73" s="236">
        <f>ROUND(E73*J73,2)</f>
        <v>0</v>
      </c>
      <c r="L73" s="236">
        <v>21</v>
      </c>
      <c r="M73" s="236">
        <f>G73*(1+L73/100)</f>
        <v>0</v>
      </c>
      <c r="N73" s="236">
        <v>0</v>
      </c>
      <c r="O73" s="236">
        <f>ROUND(E73*N73,2)</f>
        <v>0</v>
      </c>
      <c r="P73" s="236">
        <v>0</v>
      </c>
      <c r="Q73" s="236">
        <f>ROUND(E73*P73,2)</f>
        <v>0</v>
      </c>
      <c r="R73" s="236"/>
      <c r="S73" s="236" t="s">
        <v>456</v>
      </c>
      <c r="T73" s="237" t="s">
        <v>215</v>
      </c>
      <c r="U73" s="217">
        <v>0</v>
      </c>
      <c r="V73" s="217">
        <f>ROUND(E73*U73,2)</f>
        <v>0</v>
      </c>
      <c r="W73" s="217"/>
      <c r="X73" s="207"/>
      <c r="Y73" s="207"/>
      <c r="Z73" s="207"/>
      <c r="AA73" s="207"/>
      <c r="AB73" s="207"/>
      <c r="AC73" s="207"/>
      <c r="AD73" s="207"/>
      <c r="AE73" s="207"/>
      <c r="AF73" s="207"/>
      <c r="AG73" s="207" t="s">
        <v>280</v>
      </c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  <c r="BF73" s="207"/>
      <c r="BG73" s="207"/>
      <c r="BH73" s="207"/>
    </row>
    <row r="74" spans="1:60" outlineLevel="1" x14ac:dyDescent="0.25">
      <c r="A74" s="214"/>
      <c r="B74" s="215"/>
      <c r="C74" s="246" t="s">
        <v>1478</v>
      </c>
      <c r="D74" s="239"/>
      <c r="E74" s="239"/>
      <c r="F74" s="239"/>
      <c r="G74" s="239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07"/>
      <c r="Y74" s="207"/>
      <c r="Z74" s="207"/>
      <c r="AA74" s="207"/>
      <c r="AB74" s="207"/>
      <c r="AC74" s="207"/>
      <c r="AD74" s="207"/>
      <c r="AE74" s="207"/>
      <c r="AF74" s="207"/>
      <c r="AG74" s="207" t="s">
        <v>218</v>
      </c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</row>
    <row r="75" spans="1:60" outlineLevel="1" x14ac:dyDescent="0.25">
      <c r="A75" s="214"/>
      <c r="B75" s="215"/>
      <c r="C75" s="247"/>
      <c r="D75" s="241"/>
      <c r="E75" s="241"/>
      <c r="F75" s="241"/>
      <c r="G75" s="241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07"/>
      <c r="Y75" s="207"/>
      <c r="Z75" s="207"/>
      <c r="AA75" s="207"/>
      <c r="AB75" s="207"/>
      <c r="AC75" s="207"/>
      <c r="AD75" s="207"/>
      <c r="AE75" s="207"/>
      <c r="AF75" s="207"/>
      <c r="AG75" s="207" t="s">
        <v>219</v>
      </c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</row>
    <row r="76" spans="1:60" outlineLevel="1" x14ac:dyDescent="0.25">
      <c r="A76" s="231">
        <v>21</v>
      </c>
      <c r="B76" s="232" t="s">
        <v>1479</v>
      </c>
      <c r="C76" s="245" t="s">
        <v>1480</v>
      </c>
      <c r="D76" s="233" t="s">
        <v>356</v>
      </c>
      <c r="E76" s="234">
        <v>1</v>
      </c>
      <c r="F76" s="235"/>
      <c r="G76" s="236">
        <f>ROUND(E76*F76,2)</f>
        <v>0</v>
      </c>
      <c r="H76" s="235"/>
      <c r="I76" s="236">
        <f>ROUND(E76*H76,2)</f>
        <v>0</v>
      </c>
      <c r="J76" s="235"/>
      <c r="K76" s="236">
        <f>ROUND(E76*J76,2)</f>
        <v>0</v>
      </c>
      <c r="L76" s="236">
        <v>21</v>
      </c>
      <c r="M76" s="236">
        <f>G76*(1+L76/100)</f>
        <v>0</v>
      </c>
      <c r="N76" s="236">
        <v>0</v>
      </c>
      <c r="O76" s="236">
        <f>ROUND(E76*N76,2)</f>
        <v>0</v>
      </c>
      <c r="P76" s="236">
        <v>0</v>
      </c>
      <c r="Q76" s="236">
        <f>ROUND(E76*P76,2)</f>
        <v>0</v>
      </c>
      <c r="R76" s="236"/>
      <c r="S76" s="236" t="s">
        <v>456</v>
      </c>
      <c r="T76" s="237" t="s">
        <v>215</v>
      </c>
      <c r="U76" s="217">
        <v>0</v>
      </c>
      <c r="V76" s="217">
        <f>ROUND(E76*U76,2)</f>
        <v>0</v>
      </c>
      <c r="W76" s="217"/>
      <c r="X76" s="207"/>
      <c r="Y76" s="207"/>
      <c r="Z76" s="207"/>
      <c r="AA76" s="207"/>
      <c r="AB76" s="207"/>
      <c r="AC76" s="207"/>
      <c r="AD76" s="207"/>
      <c r="AE76" s="207"/>
      <c r="AF76" s="207"/>
      <c r="AG76" s="207" t="s">
        <v>1101</v>
      </c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</row>
    <row r="77" spans="1:60" outlineLevel="1" x14ac:dyDescent="0.25">
      <c r="A77" s="214"/>
      <c r="B77" s="215"/>
      <c r="C77" s="246" t="s">
        <v>1478</v>
      </c>
      <c r="D77" s="239"/>
      <c r="E77" s="239"/>
      <c r="F77" s="239"/>
      <c r="G77" s="239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07"/>
      <c r="Y77" s="207"/>
      <c r="Z77" s="207"/>
      <c r="AA77" s="207"/>
      <c r="AB77" s="207"/>
      <c r="AC77" s="207"/>
      <c r="AD77" s="207"/>
      <c r="AE77" s="207"/>
      <c r="AF77" s="207"/>
      <c r="AG77" s="207" t="s">
        <v>218</v>
      </c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</row>
    <row r="78" spans="1:60" outlineLevel="1" x14ac:dyDescent="0.25">
      <c r="A78" s="214"/>
      <c r="B78" s="215"/>
      <c r="C78" s="248" t="s">
        <v>1481</v>
      </c>
      <c r="D78" s="242"/>
      <c r="E78" s="242"/>
      <c r="F78" s="242"/>
      <c r="G78" s="242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07"/>
      <c r="Y78" s="207"/>
      <c r="Z78" s="207"/>
      <c r="AA78" s="207"/>
      <c r="AB78" s="207"/>
      <c r="AC78" s="207"/>
      <c r="AD78" s="207"/>
      <c r="AE78" s="207"/>
      <c r="AF78" s="207"/>
      <c r="AG78" s="207" t="s">
        <v>218</v>
      </c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</row>
    <row r="79" spans="1:60" outlineLevel="1" x14ac:dyDescent="0.25">
      <c r="A79" s="214"/>
      <c r="B79" s="215"/>
      <c r="C79" s="247"/>
      <c r="D79" s="241"/>
      <c r="E79" s="241"/>
      <c r="F79" s="241"/>
      <c r="G79" s="241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07"/>
      <c r="Y79" s="207"/>
      <c r="Z79" s="207"/>
      <c r="AA79" s="207"/>
      <c r="AB79" s="207"/>
      <c r="AC79" s="207"/>
      <c r="AD79" s="207"/>
      <c r="AE79" s="207"/>
      <c r="AF79" s="207"/>
      <c r="AG79" s="207" t="s">
        <v>219</v>
      </c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</row>
    <row r="80" spans="1:60" outlineLevel="1" x14ac:dyDescent="0.25">
      <c r="A80" s="231">
        <v>22</v>
      </c>
      <c r="B80" s="232" t="s">
        <v>1482</v>
      </c>
      <c r="C80" s="245" t="s">
        <v>1483</v>
      </c>
      <c r="D80" s="233" t="s">
        <v>356</v>
      </c>
      <c r="E80" s="234">
        <v>12</v>
      </c>
      <c r="F80" s="235"/>
      <c r="G80" s="236">
        <f>ROUND(E80*F80,2)</f>
        <v>0</v>
      </c>
      <c r="H80" s="235"/>
      <c r="I80" s="236">
        <f>ROUND(E80*H80,2)</f>
        <v>0</v>
      </c>
      <c r="J80" s="235"/>
      <c r="K80" s="236">
        <f>ROUND(E80*J80,2)</f>
        <v>0</v>
      </c>
      <c r="L80" s="236">
        <v>21</v>
      </c>
      <c r="M80" s="236">
        <f>G80*(1+L80/100)</f>
        <v>0</v>
      </c>
      <c r="N80" s="236">
        <v>0</v>
      </c>
      <c r="O80" s="236">
        <f>ROUND(E80*N80,2)</f>
        <v>0</v>
      </c>
      <c r="P80" s="236">
        <v>0</v>
      </c>
      <c r="Q80" s="236">
        <f>ROUND(E80*P80,2)</f>
        <v>0</v>
      </c>
      <c r="R80" s="236"/>
      <c r="S80" s="236" t="s">
        <v>456</v>
      </c>
      <c r="T80" s="237" t="s">
        <v>215</v>
      </c>
      <c r="U80" s="217">
        <v>0</v>
      </c>
      <c r="V80" s="217">
        <f>ROUND(E80*U80,2)</f>
        <v>0</v>
      </c>
      <c r="W80" s="217"/>
      <c r="X80" s="207"/>
      <c r="Y80" s="207"/>
      <c r="Z80" s="207"/>
      <c r="AA80" s="207"/>
      <c r="AB80" s="207"/>
      <c r="AC80" s="207"/>
      <c r="AD80" s="207"/>
      <c r="AE80" s="207"/>
      <c r="AF80" s="207"/>
      <c r="AG80" s="207" t="s">
        <v>1139</v>
      </c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</row>
    <row r="81" spans="1:60" outlineLevel="1" x14ac:dyDescent="0.25">
      <c r="A81" s="214"/>
      <c r="B81" s="215"/>
      <c r="C81" s="246" t="s">
        <v>1478</v>
      </c>
      <c r="D81" s="239"/>
      <c r="E81" s="239"/>
      <c r="F81" s="239"/>
      <c r="G81" s="239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07"/>
      <c r="Y81" s="207"/>
      <c r="Z81" s="207"/>
      <c r="AA81" s="207"/>
      <c r="AB81" s="207"/>
      <c r="AC81" s="207"/>
      <c r="AD81" s="207"/>
      <c r="AE81" s="207"/>
      <c r="AF81" s="207"/>
      <c r="AG81" s="207" t="s">
        <v>218</v>
      </c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</row>
    <row r="82" spans="1:60" outlineLevel="1" x14ac:dyDescent="0.25">
      <c r="A82" s="214"/>
      <c r="B82" s="215"/>
      <c r="C82" s="248" t="s">
        <v>1484</v>
      </c>
      <c r="D82" s="242"/>
      <c r="E82" s="242"/>
      <c r="F82" s="242"/>
      <c r="G82" s="242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07"/>
      <c r="Y82" s="207"/>
      <c r="Z82" s="207"/>
      <c r="AA82" s="207"/>
      <c r="AB82" s="207"/>
      <c r="AC82" s="207"/>
      <c r="AD82" s="207"/>
      <c r="AE82" s="207"/>
      <c r="AF82" s="207"/>
      <c r="AG82" s="207" t="s">
        <v>218</v>
      </c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</row>
    <row r="83" spans="1:60" outlineLevel="1" x14ac:dyDescent="0.25">
      <c r="A83" s="214"/>
      <c r="B83" s="215"/>
      <c r="C83" s="247"/>
      <c r="D83" s="241"/>
      <c r="E83" s="241"/>
      <c r="F83" s="241"/>
      <c r="G83" s="241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07"/>
      <c r="Y83" s="207"/>
      <c r="Z83" s="207"/>
      <c r="AA83" s="207"/>
      <c r="AB83" s="207"/>
      <c r="AC83" s="207"/>
      <c r="AD83" s="207"/>
      <c r="AE83" s="207"/>
      <c r="AF83" s="207"/>
      <c r="AG83" s="207" t="s">
        <v>219</v>
      </c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</row>
    <row r="84" spans="1:60" outlineLevel="1" x14ac:dyDescent="0.25">
      <c r="A84" s="231">
        <v>23</v>
      </c>
      <c r="B84" s="232" t="s">
        <v>1485</v>
      </c>
      <c r="C84" s="245" t="s">
        <v>1486</v>
      </c>
      <c r="D84" s="233" t="s">
        <v>356</v>
      </c>
      <c r="E84" s="234">
        <v>1</v>
      </c>
      <c r="F84" s="235"/>
      <c r="G84" s="236">
        <f>ROUND(E84*F84,2)</f>
        <v>0</v>
      </c>
      <c r="H84" s="235"/>
      <c r="I84" s="236">
        <f>ROUND(E84*H84,2)</f>
        <v>0</v>
      </c>
      <c r="J84" s="235"/>
      <c r="K84" s="236">
        <f>ROUND(E84*J84,2)</f>
        <v>0</v>
      </c>
      <c r="L84" s="236">
        <v>21</v>
      </c>
      <c r="M84" s="236">
        <f>G84*(1+L84/100)</f>
        <v>0</v>
      </c>
      <c r="N84" s="236">
        <v>0</v>
      </c>
      <c r="O84" s="236">
        <f>ROUND(E84*N84,2)</f>
        <v>0</v>
      </c>
      <c r="P84" s="236">
        <v>0</v>
      </c>
      <c r="Q84" s="236">
        <f>ROUND(E84*P84,2)</f>
        <v>0</v>
      </c>
      <c r="R84" s="236"/>
      <c r="S84" s="236" t="s">
        <v>456</v>
      </c>
      <c r="T84" s="237" t="s">
        <v>215</v>
      </c>
      <c r="U84" s="217">
        <v>0</v>
      </c>
      <c r="V84" s="217">
        <f>ROUND(E84*U84,2)</f>
        <v>0</v>
      </c>
      <c r="W84" s="217"/>
      <c r="X84" s="207"/>
      <c r="Y84" s="207"/>
      <c r="Z84" s="207"/>
      <c r="AA84" s="207"/>
      <c r="AB84" s="207"/>
      <c r="AC84" s="207"/>
      <c r="AD84" s="207"/>
      <c r="AE84" s="207"/>
      <c r="AF84" s="207"/>
      <c r="AG84" s="207" t="s">
        <v>336</v>
      </c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</row>
    <row r="85" spans="1:60" outlineLevel="1" x14ac:dyDescent="0.25">
      <c r="A85" s="214"/>
      <c r="B85" s="215"/>
      <c r="C85" s="246" t="s">
        <v>1478</v>
      </c>
      <c r="D85" s="239"/>
      <c r="E85" s="239"/>
      <c r="F85" s="239"/>
      <c r="G85" s="239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07"/>
      <c r="Y85" s="207"/>
      <c r="Z85" s="207"/>
      <c r="AA85" s="207"/>
      <c r="AB85" s="207"/>
      <c r="AC85" s="207"/>
      <c r="AD85" s="207"/>
      <c r="AE85" s="207"/>
      <c r="AF85" s="207"/>
      <c r="AG85" s="207" t="s">
        <v>218</v>
      </c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</row>
    <row r="86" spans="1:60" outlineLevel="1" x14ac:dyDescent="0.25">
      <c r="A86" s="214"/>
      <c r="B86" s="215"/>
      <c r="C86" s="248" t="s">
        <v>1487</v>
      </c>
      <c r="D86" s="242"/>
      <c r="E86" s="242"/>
      <c r="F86" s="242"/>
      <c r="G86" s="242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07"/>
      <c r="Y86" s="207"/>
      <c r="Z86" s="207"/>
      <c r="AA86" s="207"/>
      <c r="AB86" s="207"/>
      <c r="AC86" s="207"/>
      <c r="AD86" s="207"/>
      <c r="AE86" s="207"/>
      <c r="AF86" s="207"/>
      <c r="AG86" s="207" t="s">
        <v>218</v>
      </c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</row>
    <row r="87" spans="1:60" outlineLevel="1" x14ac:dyDescent="0.25">
      <c r="A87" s="214"/>
      <c r="B87" s="215"/>
      <c r="C87" s="247"/>
      <c r="D87" s="241"/>
      <c r="E87" s="241"/>
      <c r="F87" s="241"/>
      <c r="G87" s="241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07"/>
      <c r="Y87" s="207"/>
      <c r="Z87" s="207"/>
      <c r="AA87" s="207"/>
      <c r="AB87" s="207"/>
      <c r="AC87" s="207"/>
      <c r="AD87" s="207"/>
      <c r="AE87" s="207"/>
      <c r="AF87" s="207"/>
      <c r="AG87" s="207" t="s">
        <v>219</v>
      </c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</row>
    <row r="88" spans="1:60" outlineLevel="1" x14ac:dyDescent="0.25">
      <c r="A88" s="231">
        <v>24</v>
      </c>
      <c r="B88" s="232" t="s">
        <v>1488</v>
      </c>
      <c r="C88" s="245" t="s">
        <v>1489</v>
      </c>
      <c r="D88" s="233" t="s">
        <v>356</v>
      </c>
      <c r="E88" s="234">
        <v>1</v>
      </c>
      <c r="F88" s="235"/>
      <c r="G88" s="236">
        <f>ROUND(E88*F88,2)</f>
        <v>0</v>
      </c>
      <c r="H88" s="235"/>
      <c r="I88" s="236">
        <f>ROUND(E88*H88,2)</f>
        <v>0</v>
      </c>
      <c r="J88" s="235"/>
      <c r="K88" s="236">
        <f>ROUND(E88*J88,2)</f>
        <v>0</v>
      </c>
      <c r="L88" s="236">
        <v>21</v>
      </c>
      <c r="M88" s="236">
        <f>G88*(1+L88/100)</f>
        <v>0</v>
      </c>
      <c r="N88" s="236">
        <v>0</v>
      </c>
      <c r="O88" s="236">
        <f>ROUND(E88*N88,2)</f>
        <v>0</v>
      </c>
      <c r="P88" s="236">
        <v>0</v>
      </c>
      <c r="Q88" s="236">
        <f>ROUND(E88*P88,2)</f>
        <v>0</v>
      </c>
      <c r="R88" s="236"/>
      <c r="S88" s="236" t="s">
        <v>456</v>
      </c>
      <c r="T88" s="237" t="s">
        <v>215</v>
      </c>
      <c r="U88" s="217">
        <v>0</v>
      </c>
      <c r="V88" s="217">
        <f>ROUND(E88*U88,2)</f>
        <v>0</v>
      </c>
      <c r="W88" s="217"/>
      <c r="X88" s="207"/>
      <c r="Y88" s="207"/>
      <c r="Z88" s="207"/>
      <c r="AA88" s="207"/>
      <c r="AB88" s="207"/>
      <c r="AC88" s="207"/>
      <c r="AD88" s="207"/>
      <c r="AE88" s="207"/>
      <c r="AF88" s="207"/>
      <c r="AG88" s="207" t="s">
        <v>336</v>
      </c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</row>
    <row r="89" spans="1:60" outlineLevel="1" x14ac:dyDescent="0.25">
      <c r="A89" s="214"/>
      <c r="B89" s="215"/>
      <c r="C89" s="246" t="s">
        <v>1478</v>
      </c>
      <c r="D89" s="239"/>
      <c r="E89" s="239"/>
      <c r="F89" s="239"/>
      <c r="G89" s="239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07"/>
      <c r="Y89" s="207"/>
      <c r="Z89" s="207"/>
      <c r="AA89" s="207"/>
      <c r="AB89" s="207"/>
      <c r="AC89" s="207"/>
      <c r="AD89" s="207"/>
      <c r="AE89" s="207"/>
      <c r="AF89" s="207"/>
      <c r="AG89" s="207" t="s">
        <v>218</v>
      </c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  <c r="BF89" s="207"/>
      <c r="BG89" s="207"/>
      <c r="BH89" s="207"/>
    </row>
    <row r="90" spans="1:60" outlineLevel="1" x14ac:dyDescent="0.25">
      <c r="A90" s="214"/>
      <c r="B90" s="215"/>
      <c r="C90" s="248" t="s">
        <v>1490</v>
      </c>
      <c r="D90" s="242"/>
      <c r="E90" s="242"/>
      <c r="F90" s="242"/>
      <c r="G90" s="242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07"/>
      <c r="Y90" s="207"/>
      <c r="Z90" s="207"/>
      <c r="AA90" s="207"/>
      <c r="AB90" s="207"/>
      <c r="AC90" s="207"/>
      <c r="AD90" s="207"/>
      <c r="AE90" s="207"/>
      <c r="AF90" s="207"/>
      <c r="AG90" s="207" t="s">
        <v>218</v>
      </c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</row>
    <row r="91" spans="1:60" outlineLevel="1" x14ac:dyDescent="0.25">
      <c r="A91" s="214"/>
      <c r="B91" s="215"/>
      <c r="C91" s="247"/>
      <c r="D91" s="241"/>
      <c r="E91" s="241"/>
      <c r="F91" s="241"/>
      <c r="G91" s="241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07"/>
      <c r="Y91" s="207"/>
      <c r="Z91" s="207"/>
      <c r="AA91" s="207"/>
      <c r="AB91" s="207"/>
      <c r="AC91" s="207"/>
      <c r="AD91" s="207"/>
      <c r="AE91" s="207"/>
      <c r="AF91" s="207"/>
      <c r="AG91" s="207" t="s">
        <v>219</v>
      </c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</row>
    <row r="92" spans="1:60" outlineLevel="1" x14ac:dyDescent="0.25">
      <c r="A92" s="231">
        <v>25</v>
      </c>
      <c r="B92" s="232" t="s">
        <v>1491</v>
      </c>
      <c r="C92" s="245" t="s">
        <v>1492</v>
      </c>
      <c r="D92" s="233" t="s">
        <v>356</v>
      </c>
      <c r="E92" s="234">
        <v>1</v>
      </c>
      <c r="F92" s="235"/>
      <c r="G92" s="236">
        <f>ROUND(E92*F92,2)</f>
        <v>0</v>
      </c>
      <c r="H92" s="235"/>
      <c r="I92" s="236">
        <f>ROUND(E92*H92,2)</f>
        <v>0</v>
      </c>
      <c r="J92" s="235"/>
      <c r="K92" s="236">
        <f>ROUND(E92*J92,2)</f>
        <v>0</v>
      </c>
      <c r="L92" s="236">
        <v>21</v>
      </c>
      <c r="M92" s="236">
        <f>G92*(1+L92/100)</f>
        <v>0</v>
      </c>
      <c r="N92" s="236">
        <v>0</v>
      </c>
      <c r="O92" s="236">
        <f>ROUND(E92*N92,2)</f>
        <v>0</v>
      </c>
      <c r="P92" s="236">
        <v>0</v>
      </c>
      <c r="Q92" s="236">
        <f>ROUND(E92*P92,2)</f>
        <v>0</v>
      </c>
      <c r="R92" s="236"/>
      <c r="S92" s="236" t="s">
        <v>456</v>
      </c>
      <c r="T92" s="237" t="s">
        <v>215</v>
      </c>
      <c r="U92" s="217">
        <v>0</v>
      </c>
      <c r="V92" s="217">
        <f>ROUND(E92*U92,2)</f>
        <v>0</v>
      </c>
      <c r="W92" s="217"/>
      <c r="X92" s="207"/>
      <c r="Y92" s="207"/>
      <c r="Z92" s="207"/>
      <c r="AA92" s="207"/>
      <c r="AB92" s="207"/>
      <c r="AC92" s="207"/>
      <c r="AD92" s="207"/>
      <c r="AE92" s="207"/>
      <c r="AF92" s="207"/>
      <c r="AG92" s="207" t="s">
        <v>336</v>
      </c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</row>
    <row r="93" spans="1:60" outlineLevel="1" x14ac:dyDescent="0.25">
      <c r="A93" s="214"/>
      <c r="B93" s="215"/>
      <c r="C93" s="246" t="s">
        <v>1478</v>
      </c>
      <c r="D93" s="239"/>
      <c r="E93" s="239"/>
      <c r="F93" s="239"/>
      <c r="G93" s="239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07"/>
      <c r="Y93" s="207"/>
      <c r="Z93" s="207"/>
      <c r="AA93" s="207"/>
      <c r="AB93" s="207"/>
      <c r="AC93" s="207"/>
      <c r="AD93" s="207"/>
      <c r="AE93" s="207"/>
      <c r="AF93" s="207"/>
      <c r="AG93" s="207" t="s">
        <v>218</v>
      </c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</row>
    <row r="94" spans="1:60" outlineLevel="1" x14ac:dyDescent="0.25">
      <c r="A94" s="214"/>
      <c r="B94" s="215"/>
      <c r="C94" s="248" t="s">
        <v>1490</v>
      </c>
      <c r="D94" s="242"/>
      <c r="E94" s="242"/>
      <c r="F94" s="242"/>
      <c r="G94" s="242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07"/>
      <c r="Y94" s="207"/>
      <c r="Z94" s="207"/>
      <c r="AA94" s="207"/>
      <c r="AB94" s="207"/>
      <c r="AC94" s="207"/>
      <c r="AD94" s="207"/>
      <c r="AE94" s="207"/>
      <c r="AF94" s="207"/>
      <c r="AG94" s="207" t="s">
        <v>218</v>
      </c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</row>
    <row r="95" spans="1:60" outlineLevel="1" x14ac:dyDescent="0.25">
      <c r="A95" s="214"/>
      <c r="B95" s="215"/>
      <c r="C95" s="247"/>
      <c r="D95" s="241"/>
      <c r="E95" s="241"/>
      <c r="F95" s="241"/>
      <c r="G95" s="241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07"/>
      <c r="Y95" s="207"/>
      <c r="Z95" s="207"/>
      <c r="AA95" s="207"/>
      <c r="AB95" s="207"/>
      <c r="AC95" s="207"/>
      <c r="AD95" s="207"/>
      <c r="AE95" s="207"/>
      <c r="AF95" s="207"/>
      <c r="AG95" s="207" t="s">
        <v>219</v>
      </c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  <c r="BF95" s="207"/>
      <c r="BG95" s="207"/>
      <c r="BH95" s="207"/>
    </row>
    <row r="96" spans="1:60" outlineLevel="1" x14ac:dyDescent="0.25">
      <c r="A96" s="231">
        <v>26</v>
      </c>
      <c r="B96" s="232" t="s">
        <v>1493</v>
      </c>
      <c r="C96" s="245" t="s">
        <v>1494</v>
      </c>
      <c r="D96" s="233" t="s">
        <v>356</v>
      </c>
      <c r="E96" s="234">
        <v>12</v>
      </c>
      <c r="F96" s="235"/>
      <c r="G96" s="236">
        <f>ROUND(E96*F96,2)</f>
        <v>0</v>
      </c>
      <c r="H96" s="235"/>
      <c r="I96" s="236">
        <f>ROUND(E96*H96,2)</f>
        <v>0</v>
      </c>
      <c r="J96" s="235"/>
      <c r="K96" s="236">
        <f>ROUND(E96*J96,2)</f>
        <v>0</v>
      </c>
      <c r="L96" s="236">
        <v>21</v>
      </c>
      <c r="M96" s="236">
        <f>G96*(1+L96/100)</f>
        <v>0</v>
      </c>
      <c r="N96" s="236">
        <v>0</v>
      </c>
      <c r="O96" s="236">
        <f>ROUND(E96*N96,2)</f>
        <v>0</v>
      </c>
      <c r="P96" s="236">
        <v>0</v>
      </c>
      <c r="Q96" s="236">
        <f>ROUND(E96*P96,2)</f>
        <v>0</v>
      </c>
      <c r="R96" s="236"/>
      <c r="S96" s="236" t="s">
        <v>456</v>
      </c>
      <c r="T96" s="237" t="s">
        <v>215</v>
      </c>
      <c r="U96" s="217">
        <v>0</v>
      </c>
      <c r="V96" s="217">
        <f>ROUND(E96*U96,2)</f>
        <v>0</v>
      </c>
      <c r="W96" s="217"/>
      <c r="X96" s="207"/>
      <c r="Y96" s="207"/>
      <c r="Z96" s="207"/>
      <c r="AA96" s="207"/>
      <c r="AB96" s="207"/>
      <c r="AC96" s="207"/>
      <c r="AD96" s="207"/>
      <c r="AE96" s="207"/>
      <c r="AF96" s="207"/>
      <c r="AG96" s="207" t="s">
        <v>336</v>
      </c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07"/>
      <c r="BH96" s="207"/>
    </row>
    <row r="97" spans="1:60" outlineLevel="1" x14ac:dyDescent="0.25">
      <c r="A97" s="214"/>
      <c r="B97" s="215"/>
      <c r="C97" s="246" t="s">
        <v>1478</v>
      </c>
      <c r="D97" s="239"/>
      <c r="E97" s="239"/>
      <c r="F97" s="239"/>
      <c r="G97" s="239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07"/>
      <c r="Y97" s="207"/>
      <c r="Z97" s="207"/>
      <c r="AA97" s="207"/>
      <c r="AB97" s="207"/>
      <c r="AC97" s="207"/>
      <c r="AD97" s="207"/>
      <c r="AE97" s="207"/>
      <c r="AF97" s="207"/>
      <c r="AG97" s="207" t="s">
        <v>218</v>
      </c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</row>
    <row r="98" spans="1:60" outlineLevel="1" x14ac:dyDescent="0.25">
      <c r="A98" s="214"/>
      <c r="B98" s="215"/>
      <c r="C98" s="247"/>
      <c r="D98" s="241"/>
      <c r="E98" s="241"/>
      <c r="F98" s="241"/>
      <c r="G98" s="241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07"/>
      <c r="Y98" s="207"/>
      <c r="Z98" s="207"/>
      <c r="AA98" s="207"/>
      <c r="AB98" s="207"/>
      <c r="AC98" s="207"/>
      <c r="AD98" s="207"/>
      <c r="AE98" s="207"/>
      <c r="AF98" s="207"/>
      <c r="AG98" s="207" t="s">
        <v>219</v>
      </c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</row>
    <row r="99" spans="1:60" outlineLevel="1" x14ac:dyDescent="0.25">
      <c r="A99" s="231">
        <v>27</v>
      </c>
      <c r="B99" s="232" t="s">
        <v>1495</v>
      </c>
      <c r="C99" s="245" t="s">
        <v>1496</v>
      </c>
      <c r="D99" s="233" t="s">
        <v>356</v>
      </c>
      <c r="E99" s="234">
        <v>6</v>
      </c>
      <c r="F99" s="235"/>
      <c r="G99" s="236">
        <f>ROUND(E99*F99,2)</f>
        <v>0</v>
      </c>
      <c r="H99" s="235"/>
      <c r="I99" s="236">
        <f>ROUND(E99*H99,2)</f>
        <v>0</v>
      </c>
      <c r="J99" s="235"/>
      <c r="K99" s="236">
        <f>ROUND(E99*J99,2)</f>
        <v>0</v>
      </c>
      <c r="L99" s="236">
        <v>21</v>
      </c>
      <c r="M99" s="236">
        <f>G99*(1+L99/100)</f>
        <v>0</v>
      </c>
      <c r="N99" s="236">
        <v>0</v>
      </c>
      <c r="O99" s="236">
        <f>ROUND(E99*N99,2)</f>
        <v>0</v>
      </c>
      <c r="P99" s="236">
        <v>0</v>
      </c>
      <c r="Q99" s="236">
        <f>ROUND(E99*P99,2)</f>
        <v>0</v>
      </c>
      <c r="R99" s="236"/>
      <c r="S99" s="236" t="s">
        <v>456</v>
      </c>
      <c r="T99" s="237" t="s">
        <v>215</v>
      </c>
      <c r="U99" s="217">
        <v>0</v>
      </c>
      <c r="V99" s="217">
        <f>ROUND(E99*U99,2)</f>
        <v>0</v>
      </c>
      <c r="W99" s="217"/>
      <c r="X99" s="207"/>
      <c r="Y99" s="207"/>
      <c r="Z99" s="207"/>
      <c r="AA99" s="207"/>
      <c r="AB99" s="207"/>
      <c r="AC99" s="207"/>
      <c r="AD99" s="207"/>
      <c r="AE99" s="207"/>
      <c r="AF99" s="207"/>
      <c r="AG99" s="207" t="s">
        <v>336</v>
      </c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</row>
    <row r="100" spans="1:60" outlineLevel="1" x14ac:dyDescent="0.25">
      <c r="A100" s="214"/>
      <c r="B100" s="215"/>
      <c r="C100" s="246" t="s">
        <v>1478</v>
      </c>
      <c r="D100" s="239"/>
      <c r="E100" s="239"/>
      <c r="F100" s="239"/>
      <c r="G100" s="239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 t="s">
        <v>218</v>
      </c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</row>
    <row r="101" spans="1:60" outlineLevel="1" x14ac:dyDescent="0.25">
      <c r="A101" s="214"/>
      <c r="B101" s="215"/>
      <c r="C101" s="248" t="s">
        <v>1497</v>
      </c>
      <c r="D101" s="242"/>
      <c r="E101" s="242"/>
      <c r="F101" s="242"/>
      <c r="G101" s="242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 t="s">
        <v>218</v>
      </c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</row>
    <row r="102" spans="1:60" outlineLevel="1" x14ac:dyDescent="0.25">
      <c r="A102" s="214"/>
      <c r="B102" s="215"/>
      <c r="C102" s="247"/>
      <c r="D102" s="241"/>
      <c r="E102" s="241"/>
      <c r="F102" s="241"/>
      <c r="G102" s="241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 t="s">
        <v>219</v>
      </c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</row>
    <row r="103" spans="1:60" outlineLevel="1" x14ac:dyDescent="0.25">
      <c r="A103" s="231">
        <v>28</v>
      </c>
      <c r="B103" s="232" t="s">
        <v>1498</v>
      </c>
      <c r="C103" s="245" t="s">
        <v>1499</v>
      </c>
      <c r="D103" s="233" t="s">
        <v>356</v>
      </c>
      <c r="E103" s="234">
        <v>4</v>
      </c>
      <c r="F103" s="235"/>
      <c r="G103" s="236">
        <f>ROUND(E103*F103,2)</f>
        <v>0</v>
      </c>
      <c r="H103" s="235"/>
      <c r="I103" s="236">
        <f>ROUND(E103*H103,2)</f>
        <v>0</v>
      </c>
      <c r="J103" s="235"/>
      <c r="K103" s="236">
        <f>ROUND(E103*J103,2)</f>
        <v>0</v>
      </c>
      <c r="L103" s="236">
        <v>21</v>
      </c>
      <c r="M103" s="236">
        <f>G103*(1+L103/100)</f>
        <v>0</v>
      </c>
      <c r="N103" s="236">
        <v>0</v>
      </c>
      <c r="O103" s="236">
        <f>ROUND(E103*N103,2)</f>
        <v>0</v>
      </c>
      <c r="P103" s="236">
        <v>0</v>
      </c>
      <c r="Q103" s="236">
        <f>ROUND(E103*P103,2)</f>
        <v>0</v>
      </c>
      <c r="R103" s="236"/>
      <c r="S103" s="236" t="s">
        <v>456</v>
      </c>
      <c r="T103" s="237" t="s">
        <v>215</v>
      </c>
      <c r="U103" s="217">
        <v>0</v>
      </c>
      <c r="V103" s="217">
        <f>ROUND(E103*U103,2)</f>
        <v>0</v>
      </c>
      <c r="W103" s="21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 t="s">
        <v>336</v>
      </c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</row>
    <row r="104" spans="1:60" outlineLevel="1" x14ac:dyDescent="0.25">
      <c r="A104" s="214"/>
      <c r="B104" s="215"/>
      <c r="C104" s="246" t="s">
        <v>1478</v>
      </c>
      <c r="D104" s="239"/>
      <c r="E104" s="239"/>
      <c r="F104" s="239"/>
      <c r="G104" s="239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 t="s">
        <v>218</v>
      </c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</row>
    <row r="105" spans="1:60" outlineLevel="1" x14ac:dyDescent="0.25">
      <c r="A105" s="214"/>
      <c r="B105" s="215"/>
      <c r="C105" s="248" t="s">
        <v>1500</v>
      </c>
      <c r="D105" s="242"/>
      <c r="E105" s="242"/>
      <c r="F105" s="242"/>
      <c r="G105" s="242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 t="s">
        <v>218</v>
      </c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</row>
    <row r="106" spans="1:60" outlineLevel="1" x14ac:dyDescent="0.25">
      <c r="A106" s="214"/>
      <c r="B106" s="215"/>
      <c r="C106" s="247"/>
      <c r="D106" s="241"/>
      <c r="E106" s="241"/>
      <c r="F106" s="241"/>
      <c r="G106" s="241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 t="s">
        <v>219</v>
      </c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</row>
    <row r="107" spans="1:60" outlineLevel="1" x14ac:dyDescent="0.25">
      <c r="A107" s="231">
        <v>29</v>
      </c>
      <c r="B107" s="232" t="s">
        <v>1501</v>
      </c>
      <c r="C107" s="245" t="s">
        <v>1502</v>
      </c>
      <c r="D107" s="233" t="s">
        <v>356</v>
      </c>
      <c r="E107" s="234">
        <v>6</v>
      </c>
      <c r="F107" s="235"/>
      <c r="G107" s="236">
        <f>ROUND(E107*F107,2)</f>
        <v>0</v>
      </c>
      <c r="H107" s="235"/>
      <c r="I107" s="236">
        <f>ROUND(E107*H107,2)</f>
        <v>0</v>
      </c>
      <c r="J107" s="235"/>
      <c r="K107" s="236">
        <f>ROUND(E107*J107,2)</f>
        <v>0</v>
      </c>
      <c r="L107" s="236">
        <v>21</v>
      </c>
      <c r="M107" s="236">
        <f>G107*(1+L107/100)</f>
        <v>0</v>
      </c>
      <c r="N107" s="236">
        <v>0</v>
      </c>
      <c r="O107" s="236">
        <f>ROUND(E107*N107,2)</f>
        <v>0</v>
      </c>
      <c r="P107" s="236">
        <v>0</v>
      </c>
      <c r="Q107" s="236">
        <f>ROUND(E107*P107,2)</f>
        <v>0</v>
      </c>
      <c r="R107" s="236"/>
      <c r="S107" s="236" t="s">
        <v>456</v>
      </c>
      <c r="T107" s="237" t="s">
        <v>215</v>
      </c>
      <c r="U107" s="217">
        <v>0</v>
      </c>
      <c r="V107" s="217">
        <f>ROUND(E107*U107,2)</f>
        <v>0</v>
      </c>
      <c r="W107" s="21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 t="s">
        <v>336</v>
      </c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</row>
    <row r="108" spans="1:60" outlineLevel="1" x14ac:dyDescent="0.25">
      <c r="A108" s="214"/>
      <c r="B108" s="215"/>
      <c r="C108" s="246" t="s">
        <v>1478</v>
      </c>
      <c r="D108" s="239"/>
      <c r="E108" s="239"/>
      <c r="F108" s="239"/>
      <c r="G108" s="239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 t="s">
        <v>218</v>
      </c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</row>
    <row r="109" spans="1:60" outlineLevel="1" x14ac:dyDescent="0.25">
      <c r="A109" s="214"/>
      <c r="B109" s="215"/>
      <c r="C109" s="247"/>
      <c r="D109" s="241"/>
      <c r="E109" s="241"/>
      <c r="F109" s="241"/>
      <c r="G109" s="241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 t="s">
        <v>219</v>
      </c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</row>
    <row r="110" spans="1:60" outlineLevel="1" x14ac:dyDescent="0.25">
      <c r="A110" s="231">
        <v>30</v>
      </c>
      <c r="B110" s="232" t="s">
        <v>1503</v>
      </c>
      <c r="C110" s="245" t="s">
        <v>1504</v>
      </c>
      <c r="D110" s="233" t="s">
        <v>356</v>
      </c>
      <c r="E110" s="234">
        <v>2</v>
      </c>
      <c r="F110" s="235"/>
      <c r="G110" s="236">
        <f>ROUND(E110*F110,2)</f>
        <v>0</v>
      </c>
      <c r="H110" s="235"/>
      <c r="I110" s="236">
        <f>ROUND(E110*H110,2)</f>
        <v>0</v>
      </c>
      <c r="J110" s="235"/>
      <c r="K110" s="236">
        <f>ROUND(E110*J110,2)</f>
        <v>0</v>
      </c>
      <c r="L110" s="236">
        <v>21</v>
      </c>
      <c r="M110" s="236">
        <f>G110*(1+L110/100)</f>
        <v>0</v>
      </c>
      <c r="N110" s="236">
        <v>0</v>
      </c>
      <c r="O110" s="236">
        <f>ROUND(E110*N110,2)</f>
        <v>0</v>
      </c>
      <c r="P110" s="236">
        <v>0</v>
      </c>
      <c r="Q110" s="236">
        <f>ROUND(E110*P110,2)</f>
        <v>0</v>
      </c>
      <c r="R110" s="236"/>
      <c r="S110" s="236" t="s">
        <v>456</v>
      </c>
      <c r="T110" s="237" t="s">
        <v>215</v>
      </c>
      <c r="U110" s="217">
        <v>0</v>
      </c>
      <c r="V110" s="217">
        <f>ROUND(E110*U110,2)</f>
        <v>0</v>
      </c>
      <c r="W110" s="21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 t="s">
        <v>336</v>
      </c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</row>
    <row r="111" spans="1:60" outlineLevel="1" x14ac:dyDescent="0.25">
      <c r="A111" s="214"/>
      <c r="B111" s="215"/>
      <c r="C111" s="246" t="s">
        <v>1505</v>
      </c>
      <c r="D111" s="239"/>
      <c r="E111" s="239"/>
      <c r="F111" s="239"/>
      <c r="G111" s="239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 t="s">
        <v>218</v>
      </c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</row>
    <row r="112" spans="1:60" outlineLevel="1" x14ac:dyDescent="0.25">
      <c r="A112" s="214"/>
      <c r="B112" s="215"/>
      <c r="C112" s="247"/>
      <c r="D112" s="241"/>
      <c r="E112" s="241"/>
      <c r="F112" s="241"/>
      <c r="G112" s="241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 t="s">
        <v>219</v>
      </c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</row>
    <row r="113" spans="1:60" outlineLevel="1" x14ac:dyDescent="0.25">
      <c r="A113" s="231">
        <v>31</v>
      </c>
      <c r="B113" s="232" t="s">
        <v>1506</v>
      </c>
      <c r="C113" s="245" t="s">
        <v>1507</v>
      </c>
      <c r="D113" s="233" t="s">
        <v>356</v>
      </c>
      <c r="E113" s="234">
        <v>2</v>
      </c>
      <c r="F113" s="235"/>
      <c r="G113" s="236">
        <f>ROUND(E113*F113,2)</f>
        <v>0</v>
      </c>
      <c r="H113" s="235"/>
      <c r="I113" s="236">
        <f>ROUND(E113*H113,2)</f>
        <v>0</v>
      </c>
      <c r="J113" s="235"/>
      <c r="K113" s="236">
        <f>ROUND(E113*J113,2)</f>
        <v>0</v>
      </c>
      <c r="L113" s="236">
        <v>21</v>
      </c>
      <c r="M113" s="236">
        <f>G113*(1+L113/100)</f>
        <v>0</v>
      </c>
      <c r="N113" s="236">
        <v>0</v>
      </c>
      <c r="O113" s="236">
        <f>ROUND(E113*N113,2)</f>
        <v>0</v>
      </c>
      <c r="P113" s="236">
        <v>0</v>
      </c>
      <c r="Q113" s="236">
        <f>ROUND(E113*P113,2)</f>
        <v>0</v>
      </c>
      <c r="R113" s="236"/>
      <c r="S113" s="236" t="s">
        <v>456</v>
      </c>
      <c r="T113" s="237" t="s">
        <v>215</v>
      </c>
      <c r="U113" s="217">
        <v>0</v>
      </c>
      <c r="V113" s="217">
        <f>ROUND(E113*U113,2)</f>
        <v>0</v>
      </c>
      <c r="W113" s="21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 t="s">
        <v>280</v>
      </c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</row>
    <row r="114" spans="1:60" outlineLevel="1" x14ac:dyDescent="0.25">
      <c r="A114" s="214"/>
      <c r="B114" s="215"/>
      <c r="C114" s="246" t="s">
        <v>1505</v>
      </c>
      <c r="D114" s="239"/>
      <c r="E114" s="239"/>
      <c r="F114" s="239"/>
      <c r="G114" s="239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 t="s">
        <v>218</v>
      </c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</row>
    <row r="115" spans="1:60" outlineLevel="1" x14ac:dyDescent="0.25">
      <c r="A115" s="214"/>
      <c r="B115" s="215"/>
      <c r="C115" s="247"/>
      <c r="D115" s="241"/>
      <c r="E115" s="241"/>
      <c r="F115" s="241"/>
      <c r="G115" s="241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 t="s">
        <v>219</v>
      </c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</row>
    <row r="116" spans="1:60" outlineLevel="1" x14ac:dyDescent="0.25">
      <c r="A116" s="231">
        <v>32</v>
      </c>
      <c r="B116" s="232" t="s">
        <v>1508</v>
      </c>
      <c r="C116" s="245" t="s">
        <v>1509</v>
      </c>
      <c r="D116" s="233" t="s">
        <v>356</v>
      </c>
      <c r="E116" s="234">
        <v>1</v>
      </c>
      <c r="F116" s="235"/>
      <c r="G116" s="236">
        <f>ROUND(E116*F116,2)</f>
        <v>0</v>
      </c>
      <c r="H116" s="235"/>
      <c r="I116" s="236">
        <f>ROUND(E116*H116,2)</f>
        <v>0</v>
      </c>
      <c r="J116" s="235"/>
      <c r="K116" s="236">
        <f>ROUND(E116*J116,2)</f>
        <v>0</v>
      </c>
      <c r="L116" s="236">
        <v>21</v>
      </c>
      <c r="M116" s="236">
        <f>G116*(1+L116/100)</f>
        <v>0</v>
      </c>
      <c r="N116" s="236">
        <v>0</v>
      </c>
      <c r="O116" s="236">
        <f>ROUND(E116*N116,2)</f>
        <v>0</v>
      </c>
      <c r="P116" s="236">
        <v>0</v>
      </c>
      <c r="Q116" s="236">
        <f>ROUND(E116*P116,2)</f>
        <v>0</v>
      </c>
      <c r="R116" s="236"/>
      <c r="S116" s="236" t="s">
        <v>456</v>
      </c>
      <c r="T116" s="237" t="s">
        <v>215</v>
      </c>
      <c r="U116" s="217">
        <v>0</v>
      </c>
      <c r="V116" s="217">
        <f>ROUND(E116*U116,2)</f>
        <v>0</v>
      </c>
      <c r="W116" s="21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 t="s">
        <v>336</v>
      </c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</row>
    <row r="117" spans="1:60" outlineLevel="1" x14ac:dyDescent="0.25">
      <c r="A117" s="214"/>
      <c r="B117" s="215"/>
      <c r="C117" s="246" t="s">
        <v>1510</v>
      </c>
      <c r="D117" s="239"/>
      <c r="E117" s="239"/>
      <c r="F117" s="239"/>
      <c r="G117" s="239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 t="s">
        <v>218</v>
      </c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</row>
    <row r="118" spans="1:60" outlineLevel="1" x14ac:dyDescent="0.25">
      <c r="A118" s="214"/>
      <c r="B118" s="215"/>
      <c r="C118" s="247"/>
      <c r="D118" s="241"/>
      <c r="E118" s="241"/>
      <c r="F118" s="241"/>
      <c r="G118" s="241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 t="s">
        <v>219</v>
      </c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</row>
    <row r="119" spans="1:60" outlineLevel="1" x14ac:dyDescent="0.25">
      <c r="A119" s="231">
        <v>33</v>
      </c>
      <c r="B119" s="232" t="s">
        <v>1501</v>
      </c>
      <c r="C119" s="245" t="s">
        <v>1502</v>
      </c>
      <c r="D119" s="233" t="s">
        <v>356</v>
      </c>
      <c r="E119" s="234">
        <v>1</v>
      </c>
      <c r="F119" s="235"/>
      <c r="G119" s="236">
        <f>ROUND(E119*F119,2)</f>
        <v>0</v>
      </c>
      <c r="H119" s="235"/>
      <c r="I119" s="236">
        <f>ROUND(E119*H119,2)</f>
        <v>0</v>
      </c>
      <c r="J119" s="235"/>
      <c r="K119" s="236">
        <f>ROUND(E119*J119,2)</f>
        <v>0</v>
      </c>
      <c r="L119" s="236">
        <v>21</v>
      </c>
      <c r="M119" s="236">
        <f>G119*(1+L119/100)</f>
        <v>0</v>
      </c>
      <c r="N119" s="236">
        <v>0</v>
      </c>
      <c r="O119" s="236">
        <f>ROUND(E119*N119,2)</f>
        <v>0</v>
      </c>
      <c r="P119" s="236">
        <v>0</v>
      </c>
      <c r="Q119" s="236">
        <f>ROUND(E119*P119,2)</f>
        <v>0</v>
      </c>
      <c r="R119" s="236"/>
      <c r="S119" s="236" t="s">
        <v>456</v>
      </c>
      <c r="T119" s="237" t="s">
        <v>215</v>
      </c>
      <c r="U119" s="217">
        <v>0</v>
      </c>
      <c r="V119" s="217">
        <f>ROUND(E119*U119,2)</f>
        <v>0</v>
      </c>
      <c r="W119" s="21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 t="s">
        <v>336</v>
      </c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</row>
    <row r="120" spans="1:60" outlineLevel="1" x14ac:dyDescent="0.25">
      <c r="A120" s="214"/>
      <c r="B120" s="215"/>
      <c r="C120" s="246" t="s">
        <v>1510</v>
      </c>
      <c r="D120" s="239"/>
      <c r="E120" s="239"/>
      <c r="F120" s="239"/>
      <c r="G120" s="239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 t="s">
        <v>218</v>
      </c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</row>
    <row r="121" spans="1:60" outlineLevel="1" x14ac:dyDescent="0.25">
      <c r="A121" s="214"/>
      <c r="B121" s="215"/>
      <c r="C121" s="247"/>
      <c r="D121" s="241"/>
      <c r="E121" s="241"/>
      <c r="F121" s="241"/>
      <c r="G121" s="241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 t="s">
        <v>219</v>
      </c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</row>
    <row r="122" spans="1:60" outlineLevel="1" x14ac:dyDescent="0.25">
      <c r="A122" s="231">
        <v>34</v>
      </c>
      <c r="B122" s="232" t="s">
        <v>1511</v>
      </c>
      <c r="C122" s="245" t="s">
        <v>1512</v>
      </c>
      <c r="D122" s="233" t="s">
        <v>356</v>
      </c>
      <c r="E122" s="234">
        <v>7</v>
      </c>
      <c r="F122" s="235"/>
      <c r="G122" s="236">
        <f>ROUND(E122*F122,2)</f>
        <v>0</v>
      </c>
      <c r="H122" s="235"/>
      <c r="I122" s="236">
        <f>ROUND(E122*H122,2)</f>
        <v>0</v>
      </c>
      <c r="J122" s="235"/>
      <c r="K122" s="236">
        <f>ROUND(E122*J122,2)</f>
        <v>0</v>
      </c>
      <c r="L122" s="236">
        <v>21</v>
      </c>
      <c r="M122" s="236">
        <f>G122*(1+L122/100)</f>
        <v>0</v>
      </c>
      <c r="N122" s="236">
        <v>0</v>
      </c>
      <c r="O122" s="236">
        <f>ROUND(E122*N122,2)</f>
        <v>0</v>
      </c>
      <c r="P122" s="236">
        <v>0</v>
      </c>
      <c r="Q122" s="236">
        <f>ROUND(E122*P122,2)</f>
        <v>0</v>
      </c>
      <c r="R122" s="236"/>
      <c r="S122" s="236" t="s">
        <v>456</v>
      </c>
      <c r="T122" s="237" t="s">
        <v>215</v>
      </c>
      <c r="U122" s="217">
        <v>0</v>
      </c>
      <c r="V122" s="217">
        <f>ROUND(E122*U122,2)</f>
        <v>0</v>
      </c>
      <c r="W122" s="21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 t="s">
        <v>336</v>
      </c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</row>
    <row r="123" spans="1:60" outlineLevel="1" x14ac:dyDescent="0.25">
      <c r="A123" s="214"/>
      <c r="B123" s="215"/>
      <c r="C123" s="264"/>
      <c r="D123" s="258"/>
      <c r="E123" s="258"/>
      <c r="F123" s="258"/>
      <c r="G123" s="258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 t="s">
        <v>219</v>
      </c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</row>
    <row r="124" spans="1:60" outlineLevel="1" x14ac:dyDescent="0.25">
      <c r="A124" s="231">
        <v>35</v>
      </c>
      <c r="B124" s="232" t="s">
        <v>1513</v>
      </c>
      <c r="C124" s="245" t="s">
        <v>1514</v>
      </c>
      <c r="D124" s="233" t="s">
        <v>356</v>
      </c>
      <c r="E124" s="234">
        <v>7</v>
      </c>
      <c r="F124" s="235"/>
      <c r="G124" s="236">
        <f>ROUND(E124*F124,2)</f>
        <v>0</v>
      </c>
      <c r="H124" s="235"/>
      <c r="I124" s="236">
        <f>ROUND(E124*H124,2)</f>
        <v>0</v>
      </c>
      <c r="J124" s="235"/>
      <c r="K124" s="236">
        <f>ROUND(E124*J124,2)</f>
        <v>0</v>
      </c>
      <c r="L124" s="236">
        <v>21</v>
      </c>
      <c r="M124" s="236">
        <f>G124*(1+L124/100)</f>
        <v>0</v>
      </c>
      <c r="N124" s="236">
        <v>0</v>
      </c>
      <c r="O124" s="236">
        <f>ROUND(E124*N124,2)</f>
        <v>0</v>
      </c>
      <c r="P124" s="236">
        <v>0</v>
      </c>
      <c r="Q124" s="236">
        <f>ROUND(E124*P124,2)</f>
        <v>0</v>
      </c>
      <c r="R124" s="236"/>
      <c r="S124" s="236" t="s">
        <v>456</v>
      </c>
      <c r="T124" s="237" t="s">
        <v>215</v>
      </c>
      <c r="U124" s="217">
        <v>0</v>
      </c>
      <c r="V124" s="217">
        <f>ROUND(E124*U124,2)</f>
        <v>0</v>
      </c>
      <c r="W124" s="21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 t="s">
        <v>280</v>
      </c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</row>
    <row r="125" spans="1:60" outlineLevel="1" x14ac:dyDescent="0.25">
      <c r="A125" s="214"/>
      <c r="B125" s="215"/>
      <c r="C125" s="264"/>
      <c r="D125" s="258"/>
      <c r="E125" s="258"/>
      <c r="F125" s="258"/>
      <c r="G125" s="258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 t="s">
        <v>219</v>
      </c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</row>
    <row r="126" spans="1:60" outlineLevel="1" x14ac:dyDescent="0.25">
      <c r="A126" s="231">
        <v>36</v>
      </c>
      <c r="B126" s="232" t="s">
        <v>1515</v>
      </c>
      <c r="C126" s="245" t="s">
        <v>1516</v>
      </c>
      <c r="D126" s="233" t="s">
        <v>1455</v>
      </c>
      <c r="E126" s="234">
        <v>1</v>
      </c>
      <c r="F126" s="235"/>
      <c r="G126" s="236">
        <f>ROUND(E126*F126,2)</f>
        <v>0</v>
      </c>
      <c r="H126" s="235"/>
      <c r="I126" s="236">
        <f>ROUND(E126*H126,2)</f>
        <v>0</v>
      </c>
      <c r="J126" s="235"/>
      <c r="K126" s="236">
        <f>ROUND(E126*J126,2)</f>
        <v>0</v>
      </c>
      <c r="L126" s="236">
        <v>21</v>
      </c>
      <c r="M126" s="236">
        <f>G126*(1+L126/100)</f>
        <v>0</v>
      </c>
      <c r="N126" s="236">
        <v>0</v>
      </c>
      <c r="O126" s="236">
        <f>ROUND(E126*N126,2)</f>
        <v>0</v>
      </c>
      <c r="P126" s="236">
        <v>0</v>
      </c>
      <c r="Q126" s="236">
        <f>ROUND(E126*P126,2)</f>
        <v>0</v>
      </c>
      <c r="R126" s="236"/>
      <c r="S126" s="236" t="s">
        <v>456</v>
      </c>
      <c r="T126" s="237" t="s">
        <v>215</v>
      </c>
      <c r="U126" s="217">
        <v>0</v>
      </c>
      <c r="V126" s="217">
        <f>ROUND(E126*U126,2)</f>
        <v>0</v>
      </c>
      <c r="W126" s="21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 t="s">
        <v>336</v>
      </c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</row>
    <row r="127" spans="1:60" outlineLevel="1" x14ac:dyDescent="0.25">
      <c r="A127" s="214"/>
      <c r="B127" s="215"/>
      <c r="C127" s="264"/>
      <c r="D127" s="258"/>
      <c r="E127" s="258"/>
      <c r="F127" s="258"/>
      <c r="G127" s="258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 t="s">
        <v>219</v>
      </c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</row>
    <row r="128" spans="1:60" outlineLevel="1" x14ac:dyDescent="0.25">
      <c r="A128" s="214">
        <v>37</v>
      </c>
      <c r="B128" s="215" t="s">
        <v>1517</v>
      </c>
      <c r="C128" s="265" t="s">
        <v>1465</v>
      </c>
      <c r="D128" s="216" t="s">
        <v>0</v>
      </c>
      <c r="E128" s="240"/>
      <c r="F128" s="218"/>
      <c r="G128" s="217">
        <f>ROUND(E128*F128,2)</f>
        <v>0</v>
      </c>
      <c r="H128" s="218"/>
      <c r="I128" s="217">
        <f>ROUND(E128*H128,2)</f>
        <v>0</v>
      </c>
      <c r="J128" s="218"/>
      <c r="K128" s="217">
        <f>ROUND(E128*J128,2)</f>
        <v>0</v>
      </c>
      <c r="L128" s="217">
        <v>21</v>
      </c>
      <c r="M128" s="217">
        <f>G128*(1+L128/100)</f>
        <v>0</v>
      </c>
      <c r="N128" s="217">
        <v>0</v>
      </c>
      <c r="O128" s="217">
        <f>ROUND(E128*N128,2)</f>
        <v>0</v>
      </c>
      <c r="P128" s="217">
        <v>0</v>
      </c>
      <c r="Q128" s="217">
        <f>ROUND(E128*P128,2)</f>
        <v>0</v>
      </c>
      <c r="R128" s="217"/>
      <c r="S128" s="217" t="s">
        <v>214</v>
      </c>
      <c r="T128" s="217" t="s">
        <v>279</v>
      </c>
      <c r="U128" s="217">
        <v>0</v>
      </c>
      <c r="V128" s="217">
        <f>ROUND(E128*U128,2)</f>
        <v>0</v>
      </c>
      <c r="W128" s="21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 t="s">
        <v>679</v>
      </c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</row>
    <row r="129" spans="1:60" outlineLevel="1" x14ac:dyDescent="0.25">
      <c r="A129" s="214"/>
      <c r="B129" s="215"/>
      <c r="C129" s="247"/>
      <c r="D129" s="241"/>
      <c r="E129" s="241"/>
      <c r="F129" s="241"/>
      <c r="G129" s="241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 t="s">
        <v>219</v>
      </c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</row>
    <row r="130" spans="1:60" x14ac:dyDescent="0.25">
      <c r="A130" s="225" t="s">
        <v>209</v>
      </c>
      <c r="B130" s="226" t="s">
        <v>144</v>
      </c>
      <c r="C130" s="244" t="s">
        <v>145</v>
      </c>
      <c r="D130" s="227"/>
      <c r="E130" s="228"/>
      <c r="F130" s="229"/>
      <c r="G130" s="229">
        <f>SUMIF(AG131:AG208,"&lt;&gt;NOR",G131:G208)</f>
        <v>0</v>
      </c>
      <c r="H130" s="229"/>
      <c r="I130" s="229">
        <f>SUM(I131:I208)</f>
        <v>0</v>
      </c>
      <c r="J130" s="229"/>
      <c r="K130" s="229">
        <f>SUM(K131:K208)</f>
        <v>0</v>
      </c>
      <c r="L130" s="229"/>
      <c r="M130" s="229">
        <f>SUM(M131:M208)</f>
        <v>0</v>
      </c>
      <c r="N130" s="229"/>
      <c r="O130" s="229">
        <f>SUM(O131:O208)</f>
        <v>0</v>
      </c>
      <c r="P130" s="229"/>
      <c r="Q130" s="229">
        <f>SUM(Q131:Q208)</f>
        <v>0</v>
      </c>
      <c r="R130" s="229"/>
      <c r="S130" s="229"/>
      <c r="T130" s="230"/>
      <c r="U130" s="224"/>
      <c r="V130" s="224">
        <f>SUM(V131:V208)</f>
        <v>0</v>
      </c>
      <c r="W130" s="224"/>
      <c r="AG130" t="s">
        <v>210</v>
      </c>
    </row>
    <row r="131" spans="1:60" outlineLevel="1" x14ac:dyDescent="0.25">
      <c r="A131" s="231">
        <v>38</v>
      </c>
      <c r="B131" s="232" t="s">
        <v>1442</v>
      </c>
      <c r="C131" s="245" t="s">
        <v>1518</v>
      </c>
      <c r="D131" s="233" t="s">
        <v>356</v>
      </c>
      <c r="E131" s="234">
        <v>13</v>
      </c>
      <c r="F131" s="235"/>
      <c r="G131" s="236">
        <f>ROUND(E131*F131,2)</f>
        <v>0</v>
      </c>
      <c r="H131" s="235"/>
      <c r="I131" s="236">
        <f>ROUND(E131*H131,2)</f>
        <v>0</v>
      </c>
      <c r="J131" s="235"/>
      <c r="K131" s="236">
        <f>ROUND(E131*J131,2)</f>
        <v>0</v>
      </c>
      <c r="L131" s="236">
        <v>21</v>
      </c>
      <c r="M131" s="236">
        <f>G131*(1+L131/100)</f>
        <v>0</v>
      </c>
      <c r="N131" s="236">
        <v>0</v>
      </c>
      <c r="O131" s="236">
        <f>ROUND(E131*N131,2)</f>
        <v>0</v>
      </c>
      <c r="P131" s="236">
        <v>0</v>
      </c>
      <c r="Q131" s="236">
        <f>ROUND(E131*P131,2)</f>
        <v>0</v>
      </c>
      <c r="R131" s="236"/>
      <c r="S131" s="236" t="s">
        <v>456</v>
      </c>
      <c r="T131" s="237" t="s">
        <v>215</v>
      </c>
      <c r="U131" s="217">
        <v>0</v>
      </c>
      <c r="V131" s="217">
        <f>ROUND(E131*U131,2)</f>
        <v>0</v>
      </c>
      <c r="W131" s="21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 t="s">
        <v>1519</v>
      </c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</row>
    <row r="132" spans="1:60" outlineLevel="1" x14ac:dyDescent="0.25">
      <c r="A132" s="214"/>
      <c r="B132" s="215"/>
      <c r="C132" s="264"/>
      <c r="D132" s="258"/>
      <c r="E132" s="258"/>
      <c r="F132" s="258"/>
      <c r="G132" s="258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 t="s">
        <v>219</v>
      </c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</row>
    <row r="133" spans="1:60" outlineLevel="1" x14ac:dyDescent="0.25">
      <c r="A133" s="231">
        <v>39</v>
      </c>
      <c r="B133" s="232" t="s">
        <v>1520</v>
      </c>
      <c r="C133" s="245" t="s">
        <v>1521</v>
      </c>
      <c r="D133" s="233" t="s">
        <v>593</v>
      </c>
      <c r="E133" s="234">
        <v>1</v>
      </c>
      <c r="F133" s="235"/>
      <c r="G133" s="236">
        <f>ROUND(E133*F133,2)</f>
        <v>0</v>
      </c>
      <c r="H133" s="235"/>
      <c r="I133" s="236">
        <f>ROUND(E133*H133,2)</f>
        <v>0</v>
      </c>
      <c r="J133" s="235"/>
      <c r="K133" s="236">
        <f>ROUND(E133*J133,2)</f>
        <v>0</v>
      </c>
      <c r="L133" s="236">
        <v>21</v>
      </c>
      <c r="M133" s="236">
        <f>G133*(1+L133/100)</f>
        <v>0</v>
      </c>
      <c r="N133" s="236">
        <v>0</v>
      </c>
      <c r="O133" s="236">
        <f>ROUND(E133*N133,2)</f>
        <v>0</v>
      </c>
      <c r="P133" s="236">
        <v>0</v>
      </c>
      <c r="Q133" s="236">
        <f>ROUND(E133*P133,2)</f>
        <v>0</v>
      </c>
      <c r="R133" s="236"/>
      <c r="S133" s="236" t="s">
        <v>456</v>
      </c>
      <c r="T133" s="237" t="s">
        <v>215</v>
      </c>
      <c r="U133" s="217">
        <v>0</v>
      </c>
      <c r="V133" s="217">
        <f>ROUND(E133*U133,2)</f>
        <v>0</v>
      </c>
      <c r="W133" s="21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 t="s">
        <v>336</v>
      </c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</row>
    <row r="134" spans="1:60" outlineLevel="1" x14ac:dyDescent="0.25">
      <c r="A134" s="214"/>
      <c r="B134" s="215"/>
      <c r="C134" s="246" t="s">
        <v>1522</v>
      </c>
      <c r="D134" s="239"/>
      <c r="E134" s="239"/>
      <c r="F134" s="239"/>
      <c r="G134" s="239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 t="s">
        <v>218</v>
      </c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</row>
    <row r="135" spans="1:60" outlineLevel="1" x14ac:dyDescent="0.25">
      <c r="A135" s="214"/>
      <c r="B135" s="215"/>
      <c r="C135" s="248" t="s">
        <v>1523</v>
      </c>
      <c r="D135" s="242"/>
      <c r="E135" s="242"/>
      <c r="F135" s="242"/>
      <c r="G135" s="242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 t="s">
        <v>218</v>
      </c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</row>
    <row r="136" spans="1:60" outlineLevel="1" x14ac:dyDescent="0.25">
      <c r="A136" s="214"/>
      <c r="B136" s="215"/>
      <c r="C136" s="247"/>
      <c r="D136" s="241"/>
      <c r="E136" s="241"/>
      <c r="F136" s="241"/>
      <c r="G136" s="241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 t="s">
        <v>219</v>
      </c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</row>
    <row r="137" spans="1:60" outlineLevel="1" x14ac:dyDescent="0.25">
      <c r="A137" s="231">
        <v>40</v>
      </c>
      <c r="B137" s="232" t="s">
        <v>1524</v>
      </c>
      <c r="C137" s="245" t="s">
        <v>1525</v>
      </c>
      <c r="D137" s="233" t="s">
        <v>593</v>
      </c>
      <c r="E137" s="234">
        <v>2</v>
      </c>
      <c r="F137" s="235"/>
      <c r="G137" s="236">
        <f>ROUND(E137*F137,2)</f>
        <v>0</v>
      </c>
      <c r="H137" s="235"/>
      <c r="I137" s="236">
        <f>ROUND(E137*H137,2)</f>
        <v>0</v>
      </c>
      <c r="J137" s="235"/>
      <c r="K137" s="236">
        <f>ROUND(E137*J137,2)</f>
        <v>0</v>
      </c>
      <c r="L137" s="236">
        <v>21</v>
      </c>
      <c r="M137" s="236">
        <f>G137*(1+L137/100)</f>
        <v>0</v>
      </c>
      <c r="N137" s="236">
        <v>0</v>
      </c>
      <c r="O137" s="236">
        <f>ROUND(E137*N137,2)</f>
        <v>0</v>
      </c>
      <c r="P137" s="236">
        <v>0</v>
      </c>
      <c r="Q137" s="236">
        <f>ROUND(E137*P137,2)</f>
        <v>0</v>
      </c>
      <c r="R137" s="236"/>
      <c r="S137" s="236" t="s">
        <v>456</v>
      </c>
      <c r="T137" s="237" t="s">
        <v>215</v>
      </c>
      <c r="U137" s="217">
        <v>0</v>
      </c>
      <c r="V137" s="217">
        <f>ROUND(E137*U137,2)</f>
        <v>0</v>
      </c>
      <c r="W137" s="21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 t="s">
        <v>336</v>
      </c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</row>
    <row r="138" spans="1:60" outlineLevel="1" x14ac:dyDescent="0.25">
      <c r="A138" s="214"/>
      <c r="B138" s="215"/>
      <c r="C138" s="246" t="s">
        <v>1522</v>
      </c>
      <c r="D138" s="239"/>
      <c r="E138" s="239"/>
      <c r="F138" s="239"/>
      <c r="G138" s="239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 t="s">
        <v>218</v>
      </c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</row>
    <row r="139" spans="1:60" outlineLevel="1" x14ac:dyDescent="0.25">
      <c r="A139" s="214"/>
      <c r="B139" s="215"/>
      <c r="C139" s="248" t="s">
        <v>1526</v>
      </c>
      <c r="D139" s="242"/>
      <c r="E139" s="242"/>
      <c r="F139" s="242"/>
      <c r="G139" s="242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 t="s">
        <v>218</v>
      </c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</row>
    <row r="140" spans="1:60" outlineLevel="1" x14ac:dyDescent="0.25">
      <c r="A140" s="214"/>
      <c r="B140" s="215"/>
      <c r="C140" s="247"/>
      <c r="D140" s="241"/>
      <c r="E140" s="241"/>
      <c r="F140" s="241"/>
      <c r="G140" s="241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 t="s">
        <v>219</v>
      </c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</row>
    <row r="141" spans="1:60" outlineLevel="1" x14ac:dyDescent="0.25">
      <c r="A141" s="231">
        <v>41</v>
      </c>
      <c r="B141" s="232" t="s">
        <v>1527</v>
      </c>
      <c r="C141" s="245" t="s">
        <v>1528</v>
      </c>
      <c r="D141" s="233" t="s">
        <v>593</v>
      </c>
      <c r="E141" s="234">
        <v>2</v>
      </c>
      <c r="F141" s="235"/>
      <c r="G141" s="236">
        <f>ROUND(E141*F141,2)</f>
        <v>0</v>
      </c>
      <c r="H141" s="235"/>
      <c r="I141" s="236">
        <f>ROUND(E141*H141,2)</f>
        <v>0</v>
      </c>
      <c r="J141" s="235"/>
      <c r="K141" s="236">
        <f>ROUND(E141*J141,2)</f>
        <v>0</v>
      </c>
      <c r="L141" s="236">
        <v>21</v>
      </c>
      <c r="M141" s="236">
        <f>G141*(1+L141/100)</f>
        <v>0</v>
      </c>
      <c r="N141" s="236">
        <v>0</v>
      </c>
      <c r="O141" s="236">
        <f>ROUND(E141*N141,2)</f>
        <v>0</v>
      </c>
      <c r="P141" s="236">
        <v>0</v>
      </c>
      <c r="Q141" s="236">
        <f>ROUND(E141*P141,2)</f>
        <v>0</v>
      </c>
      <c r="R141" s="236"/>
      <c r="S141" s="236" t="s">
        <v>456</v>
      </c>
      <c r="T141" s="237" t="s">
        <v>215</v>
      </c>
      <c r="U141" s="217">
        <v>0</v>
      </c>
      <c r="V141" s="217">
        <f>ROUND(E141*U141,2)</f>
        <v>0</v>
      </c>
      <c r="W141" s="21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 t="s">
        <v>336</v>
      </c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</row>
    <row r="142" spans="1:60" outlineLevel="1" x14ac:dyDescent="0.25">
      <c r="A142" s="214"/>
      <c r="B142" s="215"/>
      <c r="C142" s="246" t="s">
        <v>1522</v>
      </c>
      <c r="D142" s="239"/>
      <c r="E142" s="239"/>
      <c r="F142" s="239"/>
      <c r="G142" s="239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 t="s">
        <v>218</v>
      </c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</row>
    <row r="143" spans="1:60" outlineLevel="1" x14ac:dyDescent="0.25">
      <c r="A143" s="214"/>
      <c r="B143" s="215"/>
      <c r="C143" s="248" t="s">
        <v>1529</v>
      </c>
      <c r="D143" s="242"/>
      <c r="E143" s="242"/>
      <c r="F143" s="242"/>
      <c r="G143" s="242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 t="s">
        <v>218</v>
      </c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</row>
    <row r="144" spans="1:60" outlineLevel="1" x14ac:dyDescent="0.25">
      <c r="A144" s="214"/>
      <c r="B144" s="215"/>
      <c r="C144" s="247"/>
      <c r="D144" s="241"/>
      <c r="E144" s="241"/>
      <c r="F144" s="241"/>
      <c r="G144" s="241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 t="s">
        <v>219</v>
      </c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7"/>
      <c r="BF144" s="207"/>
      <c r="BG144" s="207"/>
      <c r="BH144" s="207"/>
    </row>
    <row r="145" spans="1:60" outlineLevel="1" x14ac:dyDescent="0.25">
      <c r="A145" s="231">
        <v>42</v>
      </c>
      <c r="B145" s="232" t="s">
        <v>1530</v>
      </c>
      <c r="C145" s="245" t="s">
        <v>1531</v>
      </c>
      <c r="D145" s="233" t="s">
        <v>593</v>
      </c>
      <c r="E145" s="234">
        <v>3</v>
      </c>
      <c r="F145" s="235"/>
      <c r="G145" s="236">
        <f>ROUND(E145*F145,2)</f>
        <v>0</v>
      </c>
      <c r="H145" s="235"/>
      <c r="I145" s="236">
        <f>ROUND(E145*H145,2)</f>
        <v>0</v>
      </c>
      <c r="J145" s="235"/>
      <c r="K145" s="236">
        <f>ROUND(E145*J145,2)</f>
        <v>0</v>
      </c>
      <c r="L145" s="236">
        <v>21</v>
      </c>
      <c r="M145" s="236">
        <f>G145*(1+L145/100)</f>
        <v>0</v>
      </c>
      <c r="N145" s="236">
        <v>0</v>
      </c>
      <c r="O145" s="236">
        <f>ROUND(E145*N145,2)</f>
        <v>0</v>
      </c>
      <c r="P145" s="236">
        <v>0</v>
      </c>
      <c r="Q145" s="236">
        <f>ROUND(E145*P145,2)</f>
        <v>0</v>
      </c>
      <c r="R145" s="236"/>
      <c r="S145" s="236" t="s">
        <v>456</v>
      </c>
      <c r="T145" s="237" t="s">
        <v>215</v>
      </c>
      <c r="U145" s="217">
        <v>0</v>
      </c>
      <c r="V145" s="217">
        <f>ROUND(E145*U145,2)</f>
        <v>0</v>
      </c>
      <c r="W145" s="21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 t="s">
        <v>336</v>
      </c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  <c r="BF145" s="207"/>
      <c r="BG145" s="207"/>
      <c r="BH145" s="207"/>
    </row>
    <row r="146" spans="1:60" outlineLevel="1" x14ac:dyDescent="0.25">
      <c r="A146" s="214"/>
      <c r="B146" s="215"/>
      <c r="C146" s="246" t="s">
        <v>1522</v>
      </c>
      <c r="D146" s="239"/>
      <c r="E146" s="239"/>
      <c r="F146" s="239"/>
      <c r="G146" s="239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 t="s">
        <v>218</v>
      </c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07"/>
      <c r="BH146" s="207"/>
    </row>
    <row r="147" spans="1:60" outlineLevel="1" x14ac:dyDescent="0.25">
      <c r="A147" s="214"/>
      <c r="B147" s="215"/>
      <c r="C147" s="248" t="s">
        <v>1532</v>
      </c>
      <c r="D147" s="242"/>
      <c r="E147" s="242"/>
      <c r="F147" s="242"/>
      <c r="G147" s="242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 t="s">
        <v>218</v>
      </c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07"/>
      <c r="BH147" s="207"/>
    </row>
    <row r="148" spans="1:60" outlineLevel="1" x14ac:dyDescent="0.25">
      <c r="A148" s="214"/>
      <c r="B148" s="215"/>
      <c r="C148" s="247"/>
      <c r="D148" s="241"/>
      <c r="E148" s="241"/>
      <c r="F148" s="241"/>
      <c r="G148" s="241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 t="s">
        <v>219</v>
      </c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  <c r="BF148" s="207"/>
      <c r="BG148" s="207"/>
      <c r="BH148" s="207"/>
    </row>
    <row r="149" spans="1:60" outlineLevel="1" x14ac:dyDescent="0.25">
      <c r="A149" s="231">
        <v>43</v>
      </c>
      <c r="B149" s="232" t="s">
        <v>1533</v>
      </c>
      <c r="C149" s="245" t="s">
        <v>1534</v>
      </c>
      <c r="D149" s="233" t="s">
        <v>593</v>
      </c>
      <c r="E149" s="234">
        <v>1</v>
      </c>
      <c r="F149" s="235"/>
      <c r="G149" s="236">
        <f>ROUND(E149*F149,2)</f>
        <v>0</v>
      </c>
      <c r="H149" s="235"/>
      <c r="I149" s="236">
        <f>ROUND(E149*H149,2)</f>
        <v>0</v>
      </c>
      <c r="J149" s="235"/>
      <c r="K149" s="236">
        <f>ROUND(E149*J149,2)</f>
        <v>0</v>
      </c>
      <c r="L149" s="236">
        <v>21</v>
      </c>
      <c r="M149" s="236">
        <f>G149*(1+L149/100)</f>
        <v>0</v>
      </c>
      <c r="N149" s="236">
        <v>0</v>
      </c>
      <c r="O149" s="236">
        <f>ROUND(E149*N149,2)</f>
        <v>0</v>
      </c>
      <c r="P149" s="236">
        <v>0</v>
      </c>
      <c r="Q149" s="236">
        <f>ROUND(E149*P149,2)</f>
        <v>0</v>
      </c>
      <c r="R149" s="236"/>
      <c r="S149" s="236" t="s">
        <v>456</v>
      </c>
      <c r="T149" s="237" t="s">
        <v>215</v>
      </c>
      <c r="U149" s="217">
        <v>0</v>
      </c>
      <c r="V149" s="217">
        <f>ROUND(E149*U149,2)</f>
        <v>0</v>
      </c>
      <c r="W149" s="21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 t="s">
        <v>336</v>
      </c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  <c r="BF149" s="207"/>
      <c r="BG149" s="207"/>
      <c r="BH149" s="207"/>
    </row>
    <row r="150" spans="1:60" outlineLevel="1" x14ac:dyDescent="0.25">
      <c r="A150" s="214"/>
      <c r="B150" s="215"/>
      <c r="C150" s="246" t="s">
        <v>1522</v>
      </c>
      <c r="D150" s="239"/>
      <c r="E150" s="239"/>
      <c r="F150" s="239"/>
      <c r="G150" s="239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 t="s">
        <v>218</v>
      </c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07"/>
      <c r="BH150" s="207"/>
    </row>
    <row r="151" spans="1:60" outlineLevel="1" x14ac:dyDescent="0.25">
      <c r="A151" s="214"/>
      <c r="B151" s="215"/>
      <c r="C151" s="248" t="s">
        <v>1535</v>
      </c>
      <c r="D151" s="242"/>
      <c r="E151" s="242"/>
      <c r="F151" s="242"/>
      <c r="G151" s="242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 t="s">
        <v>218</v>
      </c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</row>
    <row r="152" spans="1:60" outlineLevel="1" x14ac:dyDescent="0.25">
      <c r="A152" s="214"/>
      <c r="B152" s="215"/>
      <c r="C152" s="247"/>
      <c r="D152" s="241"/>
      <c r="E152" s="241"/>
      <c r="F152" s="241"/>
      <c r="G152" s="241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 t="s">
        <v>219</v>
      </c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  <c r="BF152" s="207"/>
      <c r="BG152" s="207"/>
      <c r="BH152" s="207"/>
    </row>
    <row r="153" spans="1:60" outlineLevel="1" x14ac:dyDescent="0.25">
      <c r="A153" s="231">
        <v>44</v>
      </c>
      <c r="B153" s="232" t="s">
        <v>1536</v>
      </c>
      <c r="C153" s="245" t="s">
        <v>1537</v>
      </c>
      <c r="D153" s="233" t="s">
        <v>593</v>
      </c>
      <c r="E153" s="234">
        <v>1</v>
      </c>
      <c r="F153" s="235"/>
      <c r="G153" s="236">
        <f>ROUND(E153*F153,2)</f>
        <v>0</v>
      </c>
      <c r="H153" s="235"/>
      <c r="I153" s="236">
        <f>ROUND(E153*H153,2)</f>
        <v>0</v>
      </c>
      <c r="J153" s="235"/>
      <c r="K153" s="236">
        <f>ROUND(E153*J153,2)</f>
        <v>0</v>
      </c>
      <c r="L153" s="236">
        <v>21</v>
      </c>
      <c r="M153" s="236">
        <f>G153*(1+L153/100)</f>
        <v>0</v>
      </c>
      <c r="N153" s="236">
        <v>0</v>
      </c>
      <c r="O153" s="236">
        <f>ROUND(E153*N153,2)</f>
        <v>0</v>
      </c>
      <c r="P153" s="236">
        <v>0</v>
      </c>
      <c r="Q153" s="236">
        <f>ROUND(E153*P153,2)</f>
        <v>0</v>
      </c>
      <c r="R153" s="236"/>
      <c r="S153" s="236" t="s">
        <v>456</v>
      </c>
      <c r="T153" s="237" t="s">
        <v>215</v>
      </c>
      <c r="U153" s="217">
        <v>0</v>
      </c>
      <c r="V153" s="217">
        <f>ROUND(E153*U153,2)</f>
        <v>0</v>
      </c>
      <c r="W153" s="21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 t="s">
        <v>336</v>
      </c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</row>
    <row r="154" spans="1:60" outlineLevel="1" x14ac:dyDescent="0.25">
      <c r="A154" s="214"/>
      <c r="B154" s="215"/>
      <c r="C154" s="246" t="s">
        <v>1522</v>
      </c>
      <c r="D154" s="239"/>
      <c r="E154" s="239"/>
      <c r="F154" s="239"/>
      <c r="G154" s="239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 t="s">
        <v>218</v>
      </c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207"/>
      <c r="BH154" s="207"/>
    </row>
    <row r="155" spans="1:60" outlineLevel="1" x14ac:dyDescent="0.25">
      <c r="A155" s="214"/>
      <c r="B155" s="215"/>
      <c r="C155" s="248" t="s">
        <v>1538</v>
      </c>
      <c r="D155" s="242"/>
      <c r="E155" s="242"/>
      <c r="F155" s="242"/>
      <c r="G155" s="242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 t="s">
        <v>218</v>
      </c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207"/>
      <c r="BH155" s="207"/>
    </row>
    <row r="156" spans="1:60" outlineLevel="1" x14ac:dyDescent="0.25">
      <c r="A156" s="214"/>
      <c r="B156" s="215"/>
      <c r="C156" s="247"/>
      <c r="D156" s="241"/>
      <c r="E156" s="241"/>
      <c r="F156" s="241"/>
      <c r="G156" s="241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 t="s">
        <v>219</v>
      </c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  <c r="BF156" s="207"/>
      <c r="BG156" s="207"/>
      <c r="BH156" s="207"/>
    </row>
    <row r="157" spans="1:60" outlineLevel="1" x14ac:dyDescent="0.25">
      <c r="A157" s="231">
        <v>45</v>
      </c>
      <c r="B157" s="232" t="s">
        <v>1539</v>
      </c>
      <c r="C157" s="245" t="s">
        <v>1540</v>
      </c>
      <c r="D157" s="233" t="s">
        <v>593</v>
      </c>
      <c r="E157" s="234">
        <v>1</v>
      </c>
      <c r="F157" s="235"/>
      <c r="G157" s="236">
        <f>ROUND(E157*F157,2)</f>
        <v>0</v>
      </c>
      <c r="H157" s="235"/>
      <c r="I157" s="236">
        <f>ROUND(E157*H157,2)</f>
        <v>0</v>
      </c>
      <c r="J157" s="235"/>
      <c r="K157" s="236">
        <f>ROUND(E157*J157,2)</f>
        <v>0</v>
      </c>
      <c r="L157" s="236">
        <v>21</v>
      </c>
      <c r="M157" s="236">
        <f>G157*(1+L157/100)</f>
        <v>0</v>
      </c>
      <c r="N157" s="236">
        <v>0</v>
      </c>
      <c r="O157" s="236">
        <f>ROUND(E157*N157,2)</f>
        <v>0</v>
      </c>
      <c r="P157" s="236">
        <v>0</v>
      </c>
      <c r="Q157" s="236">
        <f>ROUND(E157*P157,2)</f>
        <v>0</v>
      </c>
      <c r="R157" s="236"/>
      <c r="S157" s="236" t="s">
        <v>456</v>
      </c>
      <c r="T157" s="237" t="s">
        <v>215</v>
      </c>
      <c r="U157" s="217">
        <v>0</v>
      </c>
      <c r="V157" s="217">
        <f>ROUND(E157*U157,2)</f>
        <v>0</v>
      </c>
      <c r="W157" s="21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 t="s">
        <v>336</v>
      </c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07"/>
      <c r="BH157" s="207"/>
    </row>
    <row r="158" spans="1:60" outlineLevel="1" x14ac:dyDescent="0.25">
      <c r="A158" s="214"/>
      <c r="B158" s="215"/>
      <c r="C158" s="246" t="s">
        <v>1522</v>
      </c>
      <c r="D158" s="239"/>
      <c r="E158" s="239"/>
      <c r="F158" s="239"/>
      <c r="G158" s="239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 t="s">
        <v>218</v>
      </c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07"/>
      <c r="BH158" s="207"/>
    </row>
    <row r="159" spans="1:60" outlineLevel="1" x14ac:dyDescent="0.25">
      <c r="A159" s="214"/>
      <c r="B159" s="215"/>
      <c r="C159" s="248" t="s">
        <v>1541</v>
      </c>
      <c r="D159" s="242"/>
      <c r="E159" s="242"/>
      <c r="F159" s="242"/>
      <c r="G159" s="242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 t="s">
        <v>218</v>
      </c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  <c r="BF159" s="207"/>
      <c r="BG159" s="207"/>
      <c r="BH159" s="207"/>
    </row>
    <row r="160" spans="1:60" outlineLevel="1" x14ac:dyDescent="0.25">
      <c r="A160" s="214"/>
      <c r="B160" s="215"/>
      <c r="C160" s="247"/>
      <c r="D160" s="241"/>
      <c r="E160" s="241"/>
      <c r="F160" s="241"/>
      <c r="G160" s="241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 t="s">
        <v>219</v>
      </c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</row>
    <row r="161" spans="1:60" outlineLevel="1" x14ac:dyDescent="0.25">
      <c r="A161" s="231">
        <v>46</v>
      </c>
      <c r="B161" s="232" t="s">
        <v>1542</v>
      </c>
      <c r="C161" s="245" t="s">
        <v>1543</v>
      </c>
      <c r="D161" s="233" t="s">
        <v>593</v>
      </c>
      <c r="E161" s="234">
        <v>1</v>
      </c>
      <c r="F161" s="235"/>
      <c r="G161" s="236">
        <f>ROUND(E161*F161,2)</f>
        <v>0</v>
      </c>
      <c r="H161" s="235"/>
      <c r="I161" s="236">
        <f>ROUND(E161*H161,2)</f>
        <v>0</v>
      </c>
      <c r="J161" s="235"/>
      <c r="K161" s="236">
        <f>ROUND(E161*J161,2)</f>
        <v>0</v>
      </c>
      <c r="L161" s="236">
        <v>21</v>
      </c>
      <c r="M161" s="236">
        <f>G161*(1+L161/100)</f>
        <v>0</v>
      </c>
      <c r="N161" s="236">
        <v>0</v>
      </c>
      <c r="O161" s="236">
        <f>ROUND(E161*N161,2)</f>
        <v>0</v>
      </c>
      <c r="P161" s="236">
        <v>0</v>
      </c>
      <c r="Q161" s="236">
        <f>ROUND(E161*P161,2)</f>
        <v>0</v>
      </c>
      <c r="R161" s="236"/>
      <c r="S161" s="236" t="s">
        <v>456</v>
      </c>
      <c r="T161" s="237" t="s">
        <v>215</v>
      </c>
      <c r="U161" s="217">
        <v>0</v>
      </c>
      <c r="V161" s="217">
        <f>ROUND(E161*U161,2)</f>
        <v>0</v>
      </c>
      <c r="W161" s="21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 t="s">
        <v>336</v>
      </c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</row>
    <row r="162" spans="1:60" outlineLevel="1" x14ac:dyDescent="0.25">
      <c r="A162" s="214"/>
      <c r="B162" s="215"/>
      <c r="C162" s="246" t="s">
        <v>1522</v>
      </c>
      <c r="D162" s="239"/>
      <c r="E162" s="239"/>
      <c r="F162" s="239"/>
      <c r="G162" s="239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 t="s">
        <v>218</v>
      </c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</row>
    <row r="163" spans="1:60" outlineLevel="1" x14ac:dyDescent="0.25">
      <c r="A163" s="214"/>
      <c r="B163" s="215"/>
      <c r="C163" s="248" t="s">
        <v>1544</v>
      </c>
      <c r="D163" s="242"/>
      <c r="E163" s="242"/>
      <c r="F163" s="242"/>
      <c r="G163" s="242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 t="s">
        <v>218</v>
      </c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</row>
    <row r="164" spans="1:60" outlineLevel="1" x14ac:dyDescent="0.25">
      <c r="A164" s="214"/>
      <c r="B164" s="215"/>
      <c r="C164" s="247"/>
      <c r="D164" s="241"/>
      <c r="E164" s="241"/>
      <c r="F164" s="241"/>
      <c r="G164" s="241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 t="s">
        <v>219</v>
      </c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</row>
    <row r="165" spans="1:60" outlineLevel="1" x14ac:dyDescent="0.25">
      <c r="A165" s="231">
        <v>47</v>
      </c>
      <c r="B165" s="232" t="s">
        <v>1545</v>
      </c>
      <c r="C165" s="245" t="s">
        <v>1546</v>
      </c>
      <c r="D165" s="233" t="s">
        <v>593</v>
      </c>
      <c r="E165" s="234">
        <v>1</v>
      </c>
      <c r="F165" s="235"/>
      <c r="G165" s="236">
        <f>ROUND(E165*F165,2)</f>
        <v>0</v>
      </c>
      <c r="H165" s="235"/>
      <c r="I165" s="236">
        <f>ROUND(E165*H165,2)</f>
        <v>0</v>
      </c>
      <c r="J165" s="235"/>
      <c r="K165" s="236">
        <f>ROUND(E165*J165,2)</f>
        <v>0</v>
      </c>
      <c r="L165" s="236">
        <v>21</v>
      </c>
      <c r="M165" s="236">
        <f>G165*(1+L165/100)</f>
        <v>0</v>
      </c>
      <c r="N165" s="236">
        <v>0</v>
      </c>
      <c r="O165" s="236">
        <f>ROUND(E165*N165,2)</f>
        <v>0</v>
      </c>
      <c r="P165" s="236">
        <v>0</v>
      </c>
      <c r="Q165" s="236">
        <f>ROUND(E165*P165,2)</f>
        <v>0</v>
      </c>
      <c r="R165" s="236"/>
      <c r="S165" s="236" t="s">
        <v>456</v>
      </c>
      <c r="T165" s="237" t="s">
        <v>215</v>
      </c>
      <c r="U165" s="217">
        <v>0</v>
      </c>
      <c r="V165" s="217">
        <f>ROUND(E165*U165,2)</f>
        <v>0</v>
      </c>
      <c r="W165" s="21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 t="s">
        <v>336</v>
      </c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207"/>
      <c r="BF165" s="207"/>
      <c r="BG165" s="207"/>
      <c r="BH165" s="207"/>
    </row>
    <row r="166" spans="1:60" outlineLevel="1" x14ac:dyDescent="0.25">
      <c r="A166" s="214"/>
      <c r="B166" s="215"/>
      <c r="C166" s="246" t="s">
        <v>1547</v>
      </c>
      <c r="D166" s="239"/>
      <c r="E166" s="239"/>
      <c r="F166" s="239"/>
      <c r="G166" s="239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 t="s">
        <v>218</v>
      </c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207"/>
      <c r="BE166" s="207"/>
      <c r="BF166" s="207"/>
      <c r="BG166" s="207"/>
      <c r="BH166" s="207"/>
    </row>
    <row r="167" spans="1:60" outlineLevel="1" x14ac:dyDescent="0.25">
      <c r="A167" s="214"/>
      <c r="B167" s="215"/>
      <c r="C167" s="248" t="s">
        <v>1548</v>
      </c>
      <c r="D167" s="242"/>
      <c r="E167" s="242"/>
      <c r="F167" s="242"/>
      <c r="G167" s="242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 t="s">
        <v>218</v>
      </c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  <c r="BF167" s="207"/>
      <c r="BG167" s="207"/>
      <c r="BH167" s="207"/>
    </row>
    <row r="168" spans="1:60" outlineLevel="1" x14ac:dyDescent="0.25">
      <c r="A168" s="214"/>
      <c r="B168" s="215"/>
      <c r="C168" s="247"/>
      <c r="D168" s="241"/>
      <c r="E168" s="241"/>
      <c r="F168" s="241"/>
      <c r="G168" s="241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 t="s">
        <v>219</v>
      </c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  <c r="BF168" s="207"/>
      <c r="BG168" s="207"/>
      <c r="BH168" s="207"/>
    </row>
    <row r="169" spans="1:60" outlineLevel="1" x14ac:dyDescent="0.25">
      <c r="A169" s="231">
        <v>48</v>
      </c>
      <c r="B169" s="232" t="s">
        <v>1549</v>
      </c>
      <c r="C169" s="245" t="s">
        <v>1550</v>
      </c>
      <c r="D169" s="233" t="s">
        <v>356</v>
      </c>
      <c r="E169" s="234">
        <v>1</v>
      </c>
      <c r="F169" s="235"/>
      <c r="G169" s="236">
        <f>ROUND(E169*F169,2)</f>
        <v>0</v>
      </c>
      <c r="H169" s="235"/>
      <c r="I169" s="236">
        <f>ROUND(E169*H169,2)</f>
        <v>0</v>
      </c>
      <c r="J169" s="235"/>
      <c r="K169" s="236">
        <f>ROUND(E169*J169,2)</f>
        <v>0</v>
      </c>
      <c r="L169" s="236">
        <v>21</v>
      </c>
      <c r="M169" s="236">
        <f>G169*(1+L169/100)</f>
        <v>0</v>
      </c>
      <c r="N169" s="236">
        <v>0</v>
      </c>
      <c r="O169" s="236">
        <f>ROUND(E169*N169,2)</f>
        <v>0</v>
      </c>
      <c r="P169" s="236">
        <v>0</v>
      </c>
      <c r="Q169" s="236">
        <f>ROUND(E169*P169,2)</f>
        <v>0</v>
      </c>
      <c r="R169" s="236"/>
      <c r="S169" s="236" t="s">
        <v>456</v>
      </c>
      <c r="T169" s="237" t="s">
        <v>215</v>
      </c>
      <c r="U169" s="217">
        <v>0</v>
      </c>
      <c r="V169" s="217">
        <f>ROUND(E169*U169,2)</f>
        <v>0</v>
      </c>
      <c r="W169" s="21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 t="s">
        <v>1101</v>
      </c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07"/>
      <c r="BH169" s="207"/>
    </row>
    <row r="170" spans="1:60" outlineLevel="1" x14ac:dyDescent="0.25">
      <c r="A170" s="214"/>
      <c r="B170" s="215"/>
      <c r="C170" s="246" t="s">
        <v>1551</v>
      </c>
      <c r="D170" s="239"/>
      <c r="E170" s="239"/>
      <c r="F170" s="239"/>
      <c r="G170" s="239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 t="s">
        <v>218</v>
      </c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</row>
    <row r="171" spans="1:60" outlineLevel="1" x14ac:dyDescent="0.25">
      <c r="A171" s="214"/>
      <c r="B171" s="215"/>
      <c r="C171" s="247"/>
      <c r="D171" s="241"/>
      <c r="E171" s="241"/>
      <c r="F171" s="241"/>
      <c r="G171" s="241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 t="s">
        <v>219</v>
      </c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</row>
    <row r="172" spans="1:60" outlineLevel="1" x14ac:dyDescent="0.25">
      <c r="A172" s="231">
        <v>49</v>
      </c>
      <c r="B172" s="232" t="s">
        <v>1552</v>
      </c>
      <c r="C172" s="245" t="s">
        <v>1553</v>
      </c>
      <c r="D172" s="233" t="s">
        <v>356</v>
      </c>
      <c r="E172" s="234">
        <v>1</v>
      </c>
      <c r="F172" s="235"/>
      <c r="G172" s="236">
        <f>ROUND(E172*F172,2)</f>
        <v>0</v>
      </c>
      <c r="H172" s="235"/>
      <c r="I172" s="236">
        <f>ROUND(E172*H172,2)</f>
        <v>0</v>
      </c>
      <c r="J172" s="235"/>
      <c r="K172" s="236">
        <f>ROUND(E172*J172,2)</f>
        <v>0</v>
      </c>
      <c r="L172" s="236">
        <v>21</v>
      </c>
      <c r="M172" s="236">
        <f>G172*(1+L172/100)</f>
        <v>0</v>
      </c>
      <c r="N172" s="236">
        <v>0</v>
      </c>
      <c r="O172" s="236">
        <f>ROUND(E172*N172,2)</f>
        <v>0</v>
      </c>
      <c r="P172" s="236">
        <v>0</v>
      </c>
      <c r="Q172" s="236">
        <f>ROUND(E172*P172,2)</f>
        <v>0</v>
      </c>
      <c r="R172" s="236"/>
      <c r="S172" s="236" t="s">
        <v>456</v>
      </c>
      <c r="T172" s="237" t="s">
        <v>215</v>
      </c>
      <c r="U172" s="217">
        <v>0</v>
      </c>
      <c r="V172" s="217">
        <f>ROUND(E172*U172,2)</f>
        <v>0</v>
      </c>
      <c r="W172" s="21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 t="s">
        <v>336</v>
      </c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</row>
    <row r="173" spans="1:60" outlineLevel="1" x14ac:dyDescent="0.25">
      <c r="A173" s="214"/>
      <c r="B173" s="215"/>
      <c r="C173" s="246" t="s">
        <v>1551</v>
      </c>
      <c r="D173" s="239"/>
      <c r="E173" s="239"/>
      <c r="F173" s="239"/>
      <c r="G173" s="239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 t="s">
        <v>218</v>
      </c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</row>
    <row r="174" spans="1:60" outlineLevel="1" x14ac:dyDescent="0.25">
      <c r="A174" s="214"/>
      <c r="B174" s="215"/>
      <c r="C174" s="247"/>
      <c r="D174" s="241"/>
      <c r="E174" s="241"/>
      <c r="F174" s="241"/>
      <c r="G174" s="241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 t="s">
        <v>219</v>
      </c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</row>
    <row r="175" spans="1:60" outlineLevel="1" x14ac:dyDescent="0.25">
      <c r="A175" s="231">
        <v>50</v>
      </c>
      <c r="B175" s="232" t="s">
        <v>1554</v>
      </c>
      <c r="C175" s="245" t="s">
        <v>1555</v>
      </c>
      <c r="D175" s="233" t="s">
        <v>356</v>
      </c>
      <c r="E175" s="234">
        <v>1</v>
      </c>
      <c r="F175" s="235"/>
      <c r="G175" s="236">
        <f>ROUND(E175*F175,2)</f>
        <v>0</v>
      </c>
      <c r="H175" s="235"/>
      <c r="I175" s="236">
        <f>ROUND(E175*H175,2)</f>
        <v>0</v>
      </c>
      <c r="J175" s="235"/>
      <c r="K175" s="236">
        <f>ROUND(E175*J175,2)</f>
        <v>0</v>
      </c>
      <c r="L175" s="236">
        <v>21</v>
      </c>
      <c r="M175" s="236">
        <f>G175*(1+L175/100)</f>
        <v>0</v>
      </c>
      <c r="N175" s="236">
        <v>0</v>
      </c>
      <c r="O175" s="236">
        <f>ROUND(E175*N175,2)</f>
        <v>0</v>
      </c>
      <c r="P175" s="236">
        <v>0</v>
      </c>
      <c r="Q175" s="236">
        <f>ROUND(E175*P175,2)</f>
        <v>0</v>
      </c>
      <c r="R175" s="236"/>
      <c r="S175" s="236" t="s">
        <v>456</v>
      </c>
      <c r="T175" s="237" t="s">
        <v>215</v>
      </c>
      <c r="U175" s="217">
        <v>0</v>
      </c>
      <c r="V175" s="217">
        <f>ROUND(E175*U175,2)</f>
        <v>0</v>
      </c>
      <c r="W175" s="21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 t="s">
        <v>336</v>
      </c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</row>
    <row r="176" spans="1:60" outlineLevel="1" x14ac:dyDescent="0.25">
      <c r="A176" s="214"/>
      <c r="B176" s="215"/>
      <c r="C176" s="246" t="s">
        <v>1551</v>
      </c>
      <c r="D176" s="239"/>
      <c r="E176" s="239"/>
      <c r="F176" s="239"/>
      <c r="G176" s="239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 t="s">
        <v>218</v>
      </c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</row>
    <row r="177" spans="1:60" outlineLevel="1" x14ac:dyDescent="0.25">
      <c r="A177" s="214"/>
      <c r="B177" s="215"/>
      <c r="C177" s="247"/>
      <c r="D177" s="241"/>
      <c r="E177" s="241"/>
      <c r="F177" s="241"/>
      <c r="G177" s="241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 t="s">
        <v>219</v>
      </c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</row>
    <row r="178" spans="1:60" outlineLevel="1" x14ac:dyDescent="0.25">
      <c r="A178" s="231">
        <v>51</v>
      </c>
      <c r="B178" s="232" t="s">
        <v>1556</v>
      </c>
      <c r="C178" s="245" t="s">
        <v>1557</v>
      </c>
      <c r="D178" s="233" t="s">
        <v>356</v>
      </c>
      <c r="E178" s="234">
        <v>1</v>
      </c>
      <c r="F178" s="235"/>
      <c r="G178" s="236">
        <f>ROUND(E178*F178,2)</f>
        <v>0</v>
      </c>
      <c r="H178" s="235"/>
      <c r="I178" s="236">
        <f>ROUND(E178*H178,2)</f>
        <v>0</v>
      </c>
      <c r="J178" s="235"/>
      <c r="K178" s="236">
        <f>ROUND(E178*J178,2)</f>
        <v>0</v>
      </c>
      <c r="L178" s="236">
        <v>21</v>
      </c>
      <c r="M178" s="236">
        <f>G178*(1+L178/100)</f>
        <v>0</v>
      </c>
      <c r="N178" s="236">
        <v>0</v>
      </c>
      <c r="O178" s="236">
        <f>ROUND(E178*N178,2)</f>
        <v>0</v>
      </c>
      <c r="P178" s="236">
        <v>0</v>
      </c>
      <c r="Q178" s="236">
        <f>ROUND(E178*P178,2)</f>
        <v>0</v>
      </c>
      <c r="R178" s="236"/>
      <c r="S178" s="236" t="s">
        <v>456</v>
      </c>
      <c r="T178" s="237" t="s">
        <v>215</v>
      </c>
      <c r="U178" s="217">
        <v>0</v>
      </c>
      <c r="V178" s="217">
        <f>ROUND(E178*U178,2)</f>
        <v>0</v>
      </c>
      <c r="W178" s="21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 t="s">
        <v>336</v>
      </c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</row>
    <row r="179" spans="1:60" outlineLevel="1" x14ac:dyDescent="0.25">
      <c r="A179" s="214"/>
      <c r="B179" s="215"/>
      <c r="C179" s="246" t="s">
        <v>1551</v>
      </c>
      <c r="D179" s="239"/>
      <c r="E179" s="239"/>
      <c r="F179" s="239"/>
      <c r="G179" s="239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 t="s">
        <v>218</v>
      </c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207"/>
      <c r="BF179" s="207"/>
      <c r="BG179" s="207"/>
      <c r="BH179" s="207"/>
    </row>
    <row r="180" spans="1:60" outlineLevel="1" x14ac:dyDescent="0.25">
      <c r="A180" s="214"/>
      <c r="B180" s="215"/>
      <c r="C180" s="247"/>
      <c r="D180" s="241"/>
      <c r="E180" s="241"/>
      <c r="F180" s="241"/>
      <c r="G180" s="241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 t="s">
        <v>219</v>
      </c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207"/>
      <c r="BE180" s="207"/>
      <c r="BF180" s="207"/>
      <c r="BG180" s="207"/>
      <c r="BH180" s="207"/>
    </row>
    <row r="181" spans="1:60" outlineLevel="1" x14ac:dyDescent="0.25">
      <c r="A181" s="231">
        <v>52</v>
      </c>
      <c r="B181" s="232" t="s">
        <v>1558</v>
      </c>
      <c r="C181" s="245" t="s">
        <v>1559</v>
      </c>
      <c r="D181" s="233" t="s">
        <v>356</v>
      </c>
      <c r="E181" s="234">
        <v>56</v>
      </c>
      <c r="F181" s="235"/>
      <c r="G181" s="236">
        <f>ROUND(E181*F181,2)</f>
        <v>0</v>
      </c>
      <c r="H181" s="235"/>
      <c r="I181" s="236">
        <f>ROUND(E181*H181,2)</f>
        <v>0</v>
      </c>
      <c r="J181" s="235"/>
      <c r="K181" s="236">
        <f>ROUND(E181*J181,2)</f>
        <v>0</v>
      </c>
      <c r="L181" s="236">
        <v>21</v>
      </c>
      <c r="M181" s="236">
        <f>G181*(1+L181/100)</f>
        <v>0</v>
      </c>
      <c r="N181" s="236">
        <v>0</v>
      </c>
      <c r="O181" s="236">
        <f>ROUND(E181*N181,2)</f>
        <v>0</v>
      </c>
      <c r="P181" s="236">
        <v>0</v>
      </c>
      <c r="Q181" s="236">
        <f>ROUND(E181*P181,2)</f>
        <v>0</v>
      </c>
      <c r="R181" s="236"/>
      <c r="S181" s="236" t="s">
        <v>456</v>
      </c>
      <c r="T181" s="237" t="s">
        <v>215</v>
      </c>
      <c r="U181" s="217">
        <v>0</v>
      </c>
      <c r="V181" s="217">
        <f>ROUND(E181*U181,2)</f>
        <v>0</v>
      </c>
      <c r="W181" s="21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 t="s">
        <v>336</v>
      </c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</row>
    <row r="182" spans="1:60" outlineLevel="1" x14ac:dyDescent="0.25">
      <c r="A182" s="214"/>
      <c r="B182" s="215"/>
      <c r="C182" s="246" t="s">
        <v>1551</v>
      </c>
      <c r="D182" s="239"/>
      <c r="E182" s="239"/>
      <c r="F182" s="239"/>
      <c r="G182" s="239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 t="s">
        <v>218</v>
      </c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207"/>
      <c r="BE182" s="207"/>
      <c r="BF182" s="207"/>
      <c r="BG182" s="207"/>
      <c r="BH182" s="207"/>
    </row>
    <row r="183" spans="1:60" outlineLevel="1" x14ac:dyDescent="0.25">
      <c r="A183" s="214"/>
      <c r="B183" s="215"/>
      <c r="C183" s="247"/>
      <c r="D183" s="241"/>
      <c r="E183" s="241"/>
      <c r="F183" s="241"/>
      <c r="G183" s="241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 t="s">
        <v>219</v>
      </c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207"/>
      <c r="BF183" s="207"/>
      <c r="BG183" s="207"/>
      <c r="BH183" s="207"/>
    </row>
    <row r="184" spans="1:60" outlineLevel="1" x14ac:dyDescent="0.25">
      <c r="A184" s="231">
        <v>53</v>
      </c>
      <c r="B184" s="232" t="s">
        <v>1560</v>
      </c>
      <c r="C184" s="245" t="s">
        <v>1561</v>
      </c>
      <c r="D184" s="233" t="s">
        <v>1562</v>
      </c>
      <c r="E184" s="234">
        <v>347</v>
      </c>
      <c r="F184" s="235"/>
      <c r="G184" s="236">
        <f>ROUND(E184*F184,2)</f>
        <v>0</v>
      </c>
      <c r="H184" s="235"/>
      <c r="I184" s="236">
        <f>ROUND(E184*H184,2)</f>
        <v>0</v>
      </c>
      <c r="J184" s="235"/>
      <c r="K184" s="236">
        <f>ROUND(E184*J184,2)</f>
        <v>0</v>
      </c>
      <c r="L184" s="236">
        <v>21</v>
      </c>
      <c r="M184" s="236">
        <f>G184*(1+L184/100)</f>
        <v>0</v>
      </c>
      <c r="N184" s="236">
        <v>0</v>
      </c>
      <c r="O184" s="236">
        <f>ROUND(E184*N184,2)</f>
        <v>0</v>
      </c>
      <c r="P184" s="236">
        <v>0</v>
      </c>
      <c r="Q184" s="236">
        <f>ROUND(E184*P184,2)</f>
        <v>0</v>
      </c>
      <c r="R184" s="236"/>
      <c r="S184" s="236" t="s">
        <v>456</v>
      </c>
      <c r="T184" s="237" t="s">
        <v>215</v>
      </c>
      <c r="U184" s="217">
        <v>0</v>
      </c>
      <c r="V184" s="217">
        <f>ROUND(E184*U184,2)</f>
        <v>0</v>
      </c>
      <c r="W184" s="21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 t="s">
        <v>336</v>
      </c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207"/>
      <c r="BE184" s="207"/>
      <c r="BF184" s="207"/>
      <c r="BG184" s="207"/>
      <c r="BH184" s="207"/>
    </row>
    <row r="185" spans="1:60" outlineLevel="1" x14ac:dyDescent="0.25">
      <c r="A185" s="214"/>
      <c r="B185" s="215"/>
      <c r="C185" s="246" t="s">
        <v>1551</v>
      </c>
      <c r="D185" s="239"/>
      <c r="E185" s="239"/>
      <c r="F185" s="239"/>
      <c r="G185" s="239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 t="s">
        <v>218</v>
      </c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207"/>
      <c r="BE185" s="207"/>
      <c r="BF185" s="207"/>
      <c r="BG185" s="207"/>
      <c r="BH185" s="207"/>
    </row>
    <row r="186" spans="1:60" outlineLevel="1" x14ac:dyDescent="0.25">
      <c r="A186" s="214"/>
      <c r="B186" s="215"/>
      <c r="C186" s="247"/>
      <c r="D186" s="241"/>
      <c r="E186" s="241"/>
      <c r="F186" s="241"/>
      <c r="G186" s="241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 t="s">
        <v>219</v>
      </c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207"/>
      <c r="BE186" s="207"/>
      <c r="BF186" s="207"/>
      <c r="BG186" s="207"/>
      <c r="BH186" s="207"/>
    </row>
    <row r="187" spans="1:60" outlineLevel="1" x14ac:dyDescent="0.25">
      <c r="A187" s="231">
        <v>54</v>
      </c>
      <c r="B187" s="232" t="s">
        <v>1563</v>
      </c>
      <c r="C187" s="245" t="s">
        <v>1564</v>
      </c>
      <c r="D187" s="233" t="s">
        <v>356</v>
      </c>
      <c r="E187" s="234">
        <v>26</v>
      </c>
      <c r="F187" s="235"/>
      <c r="G187" s="236">
        <f>ROUND(E187*F187,2)</f>
        <v>0</v>
      </c>
      <c r="H187" s="235"/>
      <c r="I187" s="236">
        <f>ROUND(E187*H187,2)</f>
        <v>0</v>
      </c>
      <c r="J187" s="235"/>
      <c r="K187" s="236">
        <f>ROUND(E187*J187,2)</f>
        <v>0</v>
      </c>
      <c r="L187" s="236">
        <v>21</v>
      </c>
      <c r="M187" s="236">
        <f>G187*(1+L187/100)</f>
        <v>0</v>
      </c>
      <c r="N187" s="236">
        <v>0</v>
      </c>
      <c r="O187" s="236">
        <f>ROUND(E187*N187,2)</f>
        <v>0</v>
      </c>
      <c r="P187" s="236">
        <v>0</v>
      </c>
      <c r="Q187" s="236">
        <f>ROUND(E187*P187,2)</f>
        <v>0</v>
      </c>
      <c r="R187" s="236"/>
      <c r="S187" s="236" t="s">
        <v>456</v>
      </c>
      <c r="T187" s="237" t="s">
        <v>215</v>
      </c>
      <c r="U187" s="217">
        <v>0</v>
      </c>
      <c r="V187" s="217">
        <f>ROUND(E187*U187,2)</f>
        <v>0</v>
      </c>
      <c r="W187" s="21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 t="s">
        <v>1101</v>
      </c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207"/>
      <c r="BE187" s="207"/>
      <c r="BF187" s="207"/>
      <c r="BG187" s="207"/>
      <c r="BH187" s="207"/>
    </row>
    <row r="188" spans="1:60" outlineLevel="1" x14ac:dyDescent="0.25">
      <c r="A188" s="214"/>
      <c r="B188" s="215"/>
      <c r="C188" s="246" t="s">
        <v>1551</v>
      </c>
      <c r="D188" s="239"/>
      <c r="E188" s="239"/>
      <c r="F188" s="239"/>
      <c r="G188" s="239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 t="s">
        <v>218</v>
      </c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  <c r="BF188" s="207"/>
      <c r="BG188" s="207"/>
      <c r="BH188" s="207"/>
    </row>
    <row r="189" spans="1:60" outlineLevel="1" x14ac:dyDescent="0.25">
      <c r="A189" s="214"/>
      <c r="B189" s="215"/>
      <c r="C189" s="247"/>
      <c r="D189" s="241"/>
      <c r="E189" s="241"/>
      <c r="F189" s="241"/>
      <c r="G189" s="241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 t="s">
        <v>219</v>
      </c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</row>
    <row r="190" spans="1:60" outlineLevel="1" x14ac:dyDescent="0.25">
      <c r="A190" s="231">
        <v>55</v>
      </c>
      <c r="B190" s="232" t="s">
        <v>1565</v>
      </c>
      <c r="C190" s="245" t="s">
        <v>1566</v>
      </c>
      <c r="D190" s="233" t="s">
        <v>356</v>
      </c>
      <c r="E190" s="234">
        <v>60</v>
      </c>
      <c r="F190" s="235"/>
      <c r="G190" s="236">
        <f>ROUND(E190*F190,2)</f>
        <v>0</v>
      </c>
      <c r="H190" s="235"/>
      <c r="I190" s="236">
        <f>ROUND(E190*H190,2)</f>
        <v>0</v>
      </c>
      <c r="J190" s="235"/>
      <c r="K190" s="236">
        <f>ROUND(E190*J190,2)</f>
        <v>0</v>
      </c>
      <c r="L190" s="236">
        <v>21</v>
      </c>
      <c r="M190" s="236">
        <f>G190*(1+L190/100)</f>
        <v>0</v>
      </c>
      <c r="N190" s="236">
        <v>0</v>
      </c>
      <c r="O190" s="236">
        <f>ROUND(E190*N190,2)</f>
        <v>0</v>
      </c>
      <c r="P190" s="236">
        <v>0</v>
      </c>
      <c r="Q190" s="236">
        <f>ROUND(E190*P190,2)</f>
        <v>0</v>
      </c>
      <c r="R190" s="236"/>
      <c r="S190" s="236" t="s">
        <v>456</v>
      </c>
      <c r="T190" s="237" t="s">
        <v>215</v>
      </c>
      <c r="U190" s="217">
        <v>0</v>
      </c>
      <c r="V190" s="217">
        <f>ROUND(E190*U190,2)</f>
        <v>0</v>
      </c>
      <c r="W190" s="21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 t="s">
        <v>336</v>
      </c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</row>
    <row r="191" spans="1:60" outlineLevel="1" x14ac:dyDescent="0.25">
      <c r="A191" s="214"/>
      <c r="B191" s="215"/>
      <c r="C191" s="246" t="s">
        <v>1551</v>
      </c>
      <c r="D191" s="239"/>
      <c r="E191" s="239"/>
      <c r="F191" s="239"/>
      <c r="G191" s="239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 t="s">
        <v>218</v>
      </c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</row>
    <row r="192" spans="1:60" outlineLevel="1" x14ac:dyDescent="0.25">
      <c r="A192" s="214"/>
      <c r="B192" s="215"/>
      <c r="C192" s="247"/>
      <c r="D192" s="241"/>
      <c r="E192" s="241"/>
      <c r="F192" s="241"/>
      <c r="G192" s="241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 t="s">
        <v>219</v>
      </c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</row>
    <row r="193" spans="1:60" outlineLevel="1" x14ac:dyDescent="0.25">
      <c r="A193" s="231">
        <v>56</v>
      </c>
      <c r="B193" s="232" t="s">
        <v>1567</v>
      </c>
      <c r="C193" s="245" t="s">
        <v>1568</v>
      </c>
      <c r="D193" s="233" t="s">
        <v>356</v>
      </c>
      <c r="E193" s="234">
        <v>86</v>
      </c>
      <c r="F193" s="235"/>
      <c r="G193" s="236">
        <f>ROUND(E193*F193,2)</f>
        <v>0</v>
      </c>
      <c r="H193" s="235"/>
      <c r="I193" s="236">
        <f>ROUND(E193*H193,2)</f>
        <v>0</v>
      </c>
      <c r="J193" s="235"/>
      <c r="K193" s="236">
        <f>ROUND(E193*J193,2)</f>
        <v>0</v>
      </c>
      <c r="L193" s="236">
        <v>21</v>
      </c>
      <c r="M193" s="236">
        <f>G193*(1+L193/100)</f>
        <v>0</v>
      </c>
      <c r="N193" s="236">
        <v>0</v>
      </c>
      <c r="O193" s="236">
        <f>ROUND(E193*N193,2)</f>
        <v>0</v>
      </c>
      <c r="P193" s="236">
        <v>0</v>
      </c>
      <c r="Q193" s="236">
        <f>ROUND(E193*P193,2)</f>
        <v>0</v>
      </c>
      <c r="R193" s="236"/>
      <c r="S193" s="236" t="s">
        <v>456</v>
      </c>
      <c r="T193" s="237" t="s">
        <v>215</v>
      </c>
      <c r="U193" s="217">
        <v>0</v>
      </c>
      <c r="V193" s="217">
        <f>ROUND(E193*U193,2)</f>
        <v>0</v>
      </c>
      <c r="W193" s="21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 t="s">
        <v>336</v>
      </c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</row>
    <row r="194" spans="1:60" outlineLevel="1" x14ac:dyDescent="0.25">
      <c r="A194" s="214"/>
      <c r="B194" s="215"/>
      <c r="C194" s="246" t="s">
        <v>1551</v>
      </c>
      <c r="D194" s="239"/>
      <c r="E194" s="239"/>
      <c r="F194" s="239"/>
      <c r="G194" s="239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 t="s">
        <v>218</v>
      </c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</row>
    <row r="195" spans="1:60" outlineLevel="1" x14ac:dyDescent="0.25">
      <c r="A195" s="214"/>
      <c r="B195" s="215"/>
      <c r="C195" s="247"/>
      <c r="D195" s="241"/>
      <c r="E195" s="241"/>
      <c r="F195" s="241"/>
      <c r="G195" s="241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 t="s">
        <v>219</v>
      </c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</row>
    <row r="196" spans="1:60" outlineLevel="1" x14ac:dyDescent="0.25">
      <c r="A196" s="231">
        <v>57</v>
      </c>
      <c r="B196" s="232" t="s">
        <v>1569</v>
      </c>
      <c r="C196" s="245" t="s">
        <v>1570</v>
      </c>
      <c r="D196" s="233" t="s">
        <v>1571</v>
      </c>
      <c r="E196" s="234">
        <v>17</v>
      </c>
      <c r="F196" s="235"/>
      <c r="G196" s="236">
        <f>ROUND(E196*F196,2)</f>
        <v>0</v>
      </c>
      <c r="H196" s="235"/>
      <c r="I196" s="236">
        <f>ROUND(E196*H196,2)</f>
        <v>0</v>
      </c>
      <c r="J196" s="235"/>
      <c r="K196" s="236">
        <f>ROUND(E196*J196,2)</f>
        <v>0</v>
      </c>
      <c r="L196" s="236">
        <v>21</v>
      </c>
      <c r="M196" s="236">
        <f>G196*(1+L196/100)</f>
        <v>0</v>
      </c>
      <c r="N196" s="236">
        <v>0</v>
      </c>
      <c r="O196" s="236">
        <f>ROUND(E196*N196,2)</f>
        <v>0</v>
      </c>
      <c r="P196" s="236">
        <v>0</v>
      </c>
      <c r="Q196" s="236">
        <f>ROUND(E196*P196,2)</f>
        <v>0</v>
      </c>
      <c r="R196" s="236"/>
      <c r="S196" s="236" t="s">
        <v>456</v>
      </c>
      <c r="T196" s="237" t="s">
        <v>215</v>
      </c>
      <c r="U196" s="217">
        <v>0</v>
      </c>
      <c r="V196" s="217">
        <f>ROUND(E196*U196,2)</f>
        <v>0</v>
      </c>
      <c r="W196" s="21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 t="s">
        <v>1101</v>
      </c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</row>
    <row r="197" spans="1:60" outlineLevel="1" x14ac:dyDescent="0.25">
      <c r="A197" s="214"/>
      <c r="B197" s="215"/>
      <c r="C197" s="246" t="s">
        <v>1551</v>
      </c>
      <c r="D197" s="239"/>
      <c r="E197" s="239"/>
      <c r="F197" s="239"/>
      <c r="G197" s="239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 t="s">
        <v>218</v>
      </c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</row>
    <row r="198" spans="1:60" outlineLevel="1" x14ac:dyDescent="0.25">
      <c r="A198" s="214"/>
      <c r="B198" s="215"/>
      <c r="C198" s="247"/>
      <c r="D198" s="241"/>
      <c r="E198" s="241"/>
      <c r="F198" s="241"/>
      <c r="G198" s="241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 t="s">
        <v>219</v>
      </c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207"/>
      <c r="BF198" s="207"/>
      <c r="BG198" s="207"/>
      <c r="BH198" s="207"/>
    </row>
    <row r="199" spans="1:60" outlineLevel="1" x14ac:dyDescent="0.25">
      <c r="A199" s="231">
        <v>58</v>
      </c>
      <c r="B199" s="232" t="s">
        <v>1572</v>
      </c>
      <c r="C199" s="245" t="s">
        <v>1573</v>
      </c>
      <c r="D199" s="233" t="s">
        <v>462</v>
      </c>
      <c r="E199" s="234">
        <v>354</v>
      </c>
      <c r="F199" s="235"/>
      <c r="G199" s="236">
        <f>ROUND(E199*F199,2)</f>
        <v>0</v>
      </c>
      <c r="H199" s="235"/>
      <c r="I199" s="236">
        <f>ROUND(E199*H199,2)</f>
        <v>0</v>
      </c>
      <c r="J199" s="235"/>
      <c r="K199" s="236">
        <f>ROUND(E199*J199,2)</f>
        <v>0</v>
      </c>
      <c r="L199" s="236">
        <v>21</v>
      </c>
      <c r="M199" s="236">
        <f>G199*(1+L199/100)</f>
        <v>0</v>
      </c>
      <c r="N199" s="236">
        <v>0</v>
      </c>
      <c r="O199" s="236">
        <f>ROUND(E199*N199,2)</f>
        <v>0</v>
      </c>
      <c r="P199" s="236">
        <v>0</v>
      </c>
      <c r="Q199" s="236">
        <f>ROUND(E199*P199,2)</f>
        <v>0</v>
      </c>
      <c r="R199" s="236"/>
      <c r="S199" s="236" t="s">
        <v>456</v>
      </c>
      <c r="T199" s="237" t="s">
        <v>215</v>
      </c>
      <c r="U199" s="217">
        <v>0</v>
      </c>
      <c r="V199" s="217">
        <f>ROUND(E199*U199,2)</f>
        <v>0</v>
      </c>
      <c r="W199" s="21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 t="s">
        <v>280</v>
      </c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207"/>
      <c r="BE199" s="207"/>
      <c r="BF199" s="207"/>
      <c r="BG199" s="207"/>
      <c r="BH199" s="207"/>
    </row>
    <row r="200" spans="1:60" outlineLevel="1" x14ac:dyDescent="0.25">
      <c r="A200" s="214"/>
      <c r="B200" s="215"/>
      <c r="C200" s="246" t="s">
        <v>1551</v>
      </c>
      <c r="D200" s="239"/>
      <c r="E200" s="239"/>
      <c r="F200" s="239"/>
      <c r="G200" s="239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 t="s">
        <v>218</v>
      </c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207"/>
      <c r="BE200" s="207"/>
      <c r="BF200" s="207"/>
      <c r="BG200" s="207"/>
      <c r="BH200" s="207"/>
    </row>
    <row r="201" spans="1:60" outlineLevel="1" x14ac:dyDescent="0.25">
      <c r="A201" s="214"/>
      <c r="B201" s="215"/>
      <c r="C201" s="247"/>
      <c r="D201" s="241"/>
      <c r="E201" s="241"/>
      <c r="F201" s="241"/>
      <c r="G201" s="241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 t="s">
        <v>219</v>
      </c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207"/>
      <c r="BE201" s="207"/>
      <c r="BF201" s="207"/>
      <c r="BG201" s="207"/>
      <c r="BH201" s="207"/>
    </row>
    <row r="202" spans="1:60" outlineLevel="1" x14ac:dyDescent="0.25">
      <c r="A202" s="214">
        <v>59</v>
      </c>
      <c r="B202" s="215" t="s">
        <v>1574</v>
      </c>
      <c r="C202" s="265" t="s">
        <v>1465</v>
      </c>
      <c r="D202" s="216" t="s">
        <v>0</v>
      </c>
      <c r="E202" s="240"/>
      <c r="F202" s="218"/>
      <c r="G202" s="217">
        <f>ROUND(E202*F202,2)</f>
        <v>0</v>
      </c>
      <c r="H202" s="218"/>
      <c r="I202" s="217">
        <f>ROUND(E202*H202,2)</f>
        <v>0</v>
      </c>
      <c r="J202" s="218"/>
      <c r="K202" s="217">
        <f>ROUND(E202*J202,2)</f>
        <v>0</v>
      </c>
      <c r="L202" s="217">
        <v>21</v>
      </c>
      <c r="M202" s="217">
        <f>G202*(1+L202/100)</f>
        <v>0</v>
      </c>
      <c r="N202" s="217">
        <v>0</v>
      </c>
      <c r="O202" s="217">
        <f>ROUND(E202*N202,2)</f>
        <v>0</v>
      </c>
      <c r="P202" s="217">
        <v>0</v>
      </c>
      <c r="Q202" s="217">
        <f>ROUND(E202*P202,2)</f>
        <v>0</v>
      </c>
      <c r="R202" s="217"/>
      <c r="S202" s="217" t="s">
        <v>214</v>
      </c>
      <c r="T202" s="217" t="s">
        <v>279</v>
      </c>
      <c r="U202" s="217">
        <v>0</v>
      </c>
      <c r="V202" s="217">
        <f>ROUND(E202*U202,2)</f>
        <v>0</v>
      </c>
      <c r="W202" s="21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 t="s">
        <v>679</v>
      </c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</row>
    <row r="203" spans="1:60" outlineLevel="1" x14ac:dyDescent="0.25">
      <c r="A203" s="214"/>
      <c r="B203" s="215"/>
      <c r="C203" s="247"/>
      <c r="D203" s="241"/>
      <c r="E203" s="241"/>
      <c r="F203" s="241"/>
      <c r="G203" s="241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 t="s">
        <v>219</v>
      </c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</row>
    <row r="204" spans="1:60" outlineLevel="1" x14ac:dyDescent="0.25">
      <c r="A204" s="231">
        <v>60</v>
      </c>
      <c r="B204" s="232" t="s">
        <v>1575</v>
      </c>
      <c r="C204" s="245" t="s">
        <v>1576</v>
      </c>
      <c r="D204" s="233" t="s">
        <v>1571</v>
      </c>
      <c r="E204" s="234">
        <v>12</v>
      </c>
      <c r="F204" s="235"/>
      <c r="G204" s="236">
        <f>ROUND(E204*F204,2)</f>
        <v>0</v>
      </c>
      <c r="H204" s="235"/>
      <c r="I204" s="236">
        <f>ROUND(E204*H204,2)</f>
        <v>0</v>
      </c>
      <c r="J204" s="235"/>
      <c r="K204" s="236">
        <f>ROUND(E204*J204,2)</f>
        <v>0</v>
      </c>
      <c r="L204" s="236">
        <v>21</v>
      </c>
      <c r="M204" s="236">
        <f>G204*(1+L204/100)</f>
        <v>0</v>
      </c>
      <c r="N204" s="236">
        <v>0</v>
      </c>
      <c r="O204" s="236">
        <f>ROUND(E204*N204,2)</f>
        <v>0</v>
      </c>
      <c r="P204" s="236">
        <v>0</v>
      </c>
      <c r="Q204" s="236">
        <f>ROUND(E204*P204,2)</f>
        <v>0</v>
      </c>
      <c r="R204" s="236"/>
      <c r="S204" s="236" t="s">
        <v>456</v>
      </c>
      <c r="T204" s="237" t="s">
        <v>215</v>
      </c>
      <c r="U204" s="217">
        <v>0</v>
      </c>
      <c r="V204" s="217">
        <f>ROUND(E204*U204,2)</f>
        <v>0</v>
      </c>
      <c r="W204" s="21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 t="s">
        <v>1577</v>
      </c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</row>
    <row r="205" spans="1:60" outlineLevel="1" x14ac:dyDescent="0.25">
      <c r="A205" s="214"/>
      <c r="B205" s="215"/>
      <c r="C205" s="246" t="s">
        <v>1551</v>
      </c>
      <c r="D205" s="239"/>
      <c r="E205" s="239"/>
      <c r="F205" s="239"/>
      <c r="G205" s="239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 t="s">
        <v>218</v>
      </c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</row>
    <row r="206" spans="1:60" outlineLevel="1" x14ac:dyDescent="0.25">
      <c r="A206" s="214"/>
      <c r="B206" s="215"/>
      <c r="C206" s="247"/>
      <c r="D206" s="241"/>
      <c r="E206" s="241"/>
      <c r="F206" s="241"/>
      <c r="G206" s="241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 t="s">
        <v>219</v>
      </c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</row>
    <row r="207" spans="1:60" outlineLevel="1" x14ac:dyDescent="0.25">
      <c r="A207" s="231">
        <v>61</v>
      </c>
      <c r="B207" s="232" t="s">
        <v>1575</v>
      </c>
      <c r="C207" s="245" t="s">
        <v>1576</v>
      </c>
      <c r="D207" s="233" t="s">
        <v>1571</v>
      </c>
      <c r="E207" s="234">
        <v>8</v>
      </c>
      <c r="F207" s="235"/>
      <c r="G207" s="236">
        <f>ROUND(E207*F207,2)</f>
        <v>0</v>
      </c>
      <c r="H207" s="235"/>
      <c r="I207" s="236">
        <f>ROUND(E207*H207,2)</f>
        <v>0</v>
      </c>
      <c r="J207" s="235"/>
      <c r="K207" s="236">
        <f>ROUND(E207*J207,2)</f>
        <v>0</v>
      </c>
      <c r="L207" s="236">
        <v>21</v>
      </c>
      <c r="M207" s="236">
        <f>G207*(1+L207/100)</f>
        <v>0</v>
      </c>
      <c r="N207" s="236">
        <v>0</v>
      </c>
      <c r="O207" s="236">
        <f>ROUND(E207*N207,2)</f>
        <v>0</v>
      </c>
      <c r="P207" s="236">
        <v>0</v>
      </c>
      <c r="Q207" s="236">
        <f>ROUND(E207*P207,2)</f>
        <v>0</v>
      </c>
      <c r="R207" s="236"/>
      <c r="S207" s="236" t="s">
        <v>456</v>
      </c>
      <c r="T207" s="237" t="s">
        <v>215</v>
      </c>
      <c r="U207" s="217">
        <v>0</v>
      </c>
      <c r="V207" s="217">
        <f>ROUND(E207*U207,2)</f>
        <v>0</v>
      </c>
      <c r="W207" s="21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 t="s">
        <v>1577</v>
      </c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207"/>
      <c r="BF207" s="207"/>
      <c r="BG207" s="207"/>
      <c r="BH207" s="207"/>
    </row>
    <row r="208" spans="1:60" outlineLevel="1" x14ac:dyDescent="0.25">
      <c r="A208" s="214"/>
      <c r="B208" s="215"/>
      <c r="C208" s="264"/>
      <c r="D208" s="258"/>
      <c r="E208" s="258"/>
      <c r="F208" s="258"/>
      <c r="G208" s="258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 t="s">
        <v>219</v>
      </c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</row>
    <row r="209" spans="1:60" x14ac:dyDescent="0.25">
      <c r="A209" s="225" t="s">
        <v>209</v>
      </c>
      <c r="B209" s="226" t="s">
        <v>123</v>
      </c>
      <c r="C209" s="244" t="s">
        <v>124</v>
      </c>
      <c r="D209" s="227"/>
      <c r="E209" s="228"/>
      <c r="F209" s="229"/>
      <c r="G209" s="229">
        <f>SUMIF(AG210:AG219,"&lt;&gt;NOR",G210:G219)</f>
        <v>0</v>
      </c>
      <c r="H209" s="229"/>
      <c r="I209" s="229">
        <f>SUM(I210:I219)</f>
        <v>0</v>
      </c>
      <c r="J209" s="229"/>
      <c r="K209" s="229">
        <f>SUM(K210:K219)</f>
        <v>0</v>
      </c>
      <c r="L209" s="229"/>
      <c r="M209" s="229">
        <f>SUM(M210:M219)</f>
        <v>0</v>
      </c>
      <c r="N209" s="229"/>
      <c r="O209" s="229">
        <f>SUM(O210:O219)</f>
        <v>0</v>
      </c>
      <c r="P209" s="229"/>
      <c r="Q209" s="229">
        <f>SUM(Q210:Q219)</f>
        <v>0</v>
      </c>
      <c r="R209" s="229"/>
      <c r="S209" s="229"/>
      <c r="T209" s="230"/>
      <c r="U209" s="224"/>
      <c r="V209" s="224">
        <f>SUM(V210:V219)</f>
        <v>0</v>
      </c>
      <c r="W209" s="224"/>
      <c r="AG209" t="s">
        <v>210</v>
      </c>
    </row>
    <row r="210" spans="1:60" outlineLevel="1" x14ac:dyDescent="0.25">
      <c r="A210" s="231">
        <v>62</v>
      </c>
      <c r="B210" s="232" t="s">
        <v>1578</v>
      </c>
      <c r="C210" s="245" t="s">
        <v>1579</v>
      </c>
      <c r="D210" s="233" t="s">
        <v>1562</v>
      </c>
      <c r="E210" s="234">
        <v>15</v>
      </c>
      <c r="F210" s="235"/>
      <c r="G210" s="236">
        <f>ROUND(E210*F210,2)</f>
        <v>0</v>
      </c>
      <c r="H210" s="235"/>
      <c r="I210" s="236">
        <f>ROUND(E210*H210,2)</f>
        <v>0</v>
      </c>
      <c r="J210" s="235"/>
      <c r="K210" s="236">
        <f>ROUND(E210*J210,2)</f>
        <v>0</v>
      </c>
      <c r="L210" s="236">
        <v>21</v>
      </c>
      <c r="M210" s="236">
        <f>G210*(1+L210/100)</f>
        <v>0</v>
      </c>
      <c r="N210" s="236">
        <v>0</v>
      </c>
      <c r="O210" s="236">
        <f>ROUND(E210*N210,2)</f>
        <v>0</v>
      </c>
      <c r="P210" s="236">
        <v>0</v>
      </c>
      <c r="Q210" s="236">
        <f>ROUND(E210*P210,2)</f>
        <v>0</v>
      </c>
      <c r="R210" s="236"/>
      <c r="S210" s="236" t="s">
        <v>456</v>
      </c>
      <c r="T210" s="237" t="s">
        <v>215</v>
      </c>
      <c r="U210" s="217">
        <v>0</v>
      </c>
      <c r="V210" s="217">
        <f>ROUND(E210*U210,2)</f>
        <v>0</v>
      </c>
      <c r="W210" s="21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 t="s">
        <v>1101</v>
      </c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</row>
    <row r="211" spans="1:60" outlineLevel="1" x14ac:dyDescent="0.25">
      <c r="A211" s="214"/>
      <c r="B211" s="215"/>
      <c r="C211" s="246" t="s">
        <v>1580</v>
      </c>
      <c r="D211" s="239"/>
      <c r="E211" s="239"/>
      <c r="F211" s="239"/>
      <c r="G211" s="239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 t="s">
        <v>218</v>
      </c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</row>
    <row r="212" spans="1:60" outlineLevel="1" x14ac:dyDescent="0.25">
      <c r="A212" s="214"/>
      <c r="B212" s="215"/>
      <c r="C212" s="247"/>
      <c r="D212" s="241"/>
      <c r="E212" s="241"/>
      <c r="F212" s="241"/>
      <c r="G212" s="241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 t="s">
        <v>219</v>
      </c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</row>
    <row r="213" spans="1:60" outlineLevel="1" x14ac:dyDescent="0.25">
      <c r="A213" s="231">
        <v>63</v>
      </c>
      <c r="B213" s="232" t="s">
        <v>1581</v>
      </c>
      <c r="C213" s="245" t="s">
        <v>1582</v>
      </c>
      <c r="D213" s="233" t="s">
        <v>1562</v>
      </c>
      <c r="E213" s="234">
        <v>9</v>
      </c>
      <c r="F213" s="235"/>
      <c r="G213" s="236">
        <f>ROUND(E213*F213,2)</f>
        <v>0</v>
      </c>
      <c r="H213" s="235"/>
      <c r="I213" s="236">
        <f>ROUND(E213*H213,2)</f>
        <v>0</v>
      </c>
      <c r="J213" s="235"/>
      <c r="K213" s="236">
        <f>ROUND(E213*J213,2)</f>
        <v>0</v>
      </c>
      <c r="L213" s="236">
        <v>21</v>
      </c>
      <c r="M213" s="236">
        <f>G213*(1+L213/100)</f>
        <v>0</v>
      </c>
      <c r="N213" s="236">
        <v>0</v>
      </c>
      <c r="O213" s="236">
        <f>ROUND(E213*N213,2)</f>
        <v>0</v>
      </c>
      <c r="P213" s="236">
        <v>0</v>
      </c>
      <c r="Q213" s="236">
        <f>ROUND(E213*P213,2)</f>
        <v>0</v>
      </c>
      <c r="R213" s="236"/>
      <c r="S213" s="236" t="s">
        <v>456</v>
      </c>
      <c r="T213" s="237" t="s">
        <v>215</v>
      </c>
      <c r="U213" s="217">
        <v>0</v>
      </c>
      <c r="V213" s="217">
        <f>ROUND(E213*U213,2)</f>
        <v>0</v>
      </c>
      <c r="W213" s="21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 t="s">
        <v>280</v>
      </c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</row>
    <row r="214" spans="1:60" outlineLevel="1" x14ac:dyDescent="0.25">
      <c r="A214" s="214"/>
      <c r="B214" s="215"/>
      <c r="C214" s="246" t="s">
        <v>1580</v>
      </c>
      <c r="D214" s="239"/>
      <c r="E214" s="239"/>
      <c r="F214" s="239"/>
      <c r="G214" s="239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 t="s">
        <v>218</v>
      </c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</row>
    <row r="215" spans="1:60" outlineLevel="1" x14ac:dyDescent="0.25">
      <c r="A215" s="214"/>
      <c r="B215" s="215"/>
      <c r="C215" s="247"/>
      <c r="D215" s="241"/>
      <c r="E215" s="241"/>
      <c r="F215" s="241"/>
      <c r="G215" s="241"/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 t="s">
        <v>219</v>
      </c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</row>
    <row r="216" spans="1:60" outlineLevel="1" x14ac:dyDescent="0.25">
      <c r="A216" s="231">
        <v>64</v>
      </c>
      <c r="B216" s="232" t="s">
        <v>1583</v>
      </c>
      <c r="C216" s="245" t="s">
        <v>1584</v>
      </c>
      <c r="D216" s="233" t="s">
        <v>1571</v>
      </c>
      <c r="E216" s="234">
        <v>5</v>
      </c>
      <c r="F216" s="235"/>
      <c r="G216" s="236">
        <f>ROUND(E216*F216,2)</f>
        <v>0</v>
      </c>
      <c r="H216" s="235"/>
      <c r="I216" s="236">
        <f>ROUND(E216*H216,2)</f>
        <v>0</v>
      </c>
      <c r="J216" s="235"/>
      <c r="K216" s="236">
        <f>ROUND(E216*J216,2)</f>
        <v>0</v>
      </c>
      <c r="L216" s="236">
        <v>21</v>
      </c>
      <c r="M216" s="236">
        <f>G216*(1+L216/100)</f>
        <v>0</v>
      </c>
      <c r="N216" s="236">
        <v>0</v>
      </c>
      <c r="O216" s="236">
        <f>ROUND(E216*N216,2)</f>
        <v>0</v>
      </c>
      <c r="P216" s="236">
        <v>0</v>
      </c>
      <c r="Q216" s="236">
        <f>ROUND(E216*P216,2)</f>
        <v>0</v>
      </c>
      <c r="R216" s="236"/>
      <c r="S216" s="236" t="s">
        <v>456</v>
      </c>
      <c r="T216" s="237" t="s">
        <v>215</v>
      </c>
      <c r="U216" s="217">
        <v>0</v>
      </c>
      <c r="V216" s="217">
        <f>ROUND(E216*U216,2)</f>
        <v>0</v>
      </c>
      <c r="W216" s="21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 t="s">
        <v>1101</v>
      </c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</row>
    <row r="217" spans="1:60" outlineLevel="1" x14ac:dyDescent="0.25">
      <c r="A217" s="214"/>
      <c r="B217" s="215"/>
      <c r="C217" s="264"/>
      <c r="D217" s="258"/>
      <c r="E217" s="258"/>
      <c r="F217" s="258"/>
      <c r="G217" s="258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 t="s">
        <v>219</v>
      </c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</row>
    <row r="218" spans="1:60" outlineLevel="1" x14ac:dyDescent="0.25">
      <c r="A218" s="214">
        <v>65</v>
      </c>
      <c r="B218" s="215" t="s">
        <v>728</v>
      </c>
      <c r="C218" s="265" t="s">
        <v>1465</v>
      </c>
      <c r="D218" s="216" t="s">
        <v>0</v>
      </c>
      <c r="E218" s="240"/>
      <c r="F218" s="218"/>
      <c r="G218" s="217">
        <f>ROUND(E218*F218,2)</f>
        <v>0</v>
      </c>
      <c r="H218" s="218"/>
      <c r="I218" s="217">
        <f>ROUND(E218*H218,2)</f>
        <v>0</v>
      </c>
      <c r="J218" s="218"/>
      <c r="K218" s="217">
        <f>ROUND(E218*J218,2)</f>
        <v>0</v>
      </c>
      <c r="L218" s="217">
        <v>21</v>
      </c>
      <c r="M218" s="217">
        <f>G218*(1+L218/100)</f>
        <v>0</v>
      </c>
      <c r="N218" s="217">
        <v>0</v>
      </c>
      <c r="O218" s="217">
        <f>ROUND(E218*N218,2)</f>
        <v>0</v>
      </c>
      <c r="P218" s="217">
        <v>0</v>
      </c>
      <c r="Q218" s="217">
        <f>ROUND(E218*P218,2)</f>
        <v>0</v>
      </c>
      <c r="R218" s="217"/>
      <c r="S218" s="217" t="s">
        <v>214</v>
      </c>
      <c r="T218" s="217" t="s">
        <v>279</v>
      </c>
      <c r="U218" s="217">
        <v>0</v>
      </c>
      <c r="V218" s="217">
        <f>ROUND(E218*U218,2)</f>
        <v>0</v>
      </c>
      <c r="W218" s="21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 t="s">
        <v>679</v>
      </c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</row>
    <row r="219" spans="1:60" outlineLevel="1" x14ac:dyDescent="0.25">
      <c r="A219" s="214"/>
      <c r="B219" s="215"/>
      <c r="C219" s="247"/>
      <c r="D219" s="241"/>
      <c r="E219" s="241"/>
      <c r="F219" s="241"/>
      <c r="G219" s="241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 t="s">
        <v>219</v>
      </c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</row>
    <row r="220" spans="1:60" x14ac:dyDescent="0.25">
      <c r="A220" s="225" t="s">
        <v>209</v>
      </c>
      <c r="B220" s="226" t="s">
        <v>135</v>
      </c>
      <c r="C220" s="244" t="s">
        <v>74</v>
      </c>
      <c r="D220" s="227"/>
      <c r="E220" s="228"/>
      <c r="F220" s="229"/>
      <c r="G220" s="229">
        <f>SUMIF(AG221:AG222,"&lt;&gt;NOR",G221:G222)</f>
        <v>0</v>
      </c>
      <c r="H220" s="229"/>
      <c r="I220" s="229">
        <f>SUM(I221:I222)</f>
        <v>0</v>
      </c>
      <c r="J220" s="229"/>
      <c r="K220" s="229">
        <f>SUM(K221:K222)</f>
        <v>0</v>
      </c>
      <c r="L220" s="229"/>
      <c r="M220" s="229">
        <f>SUM(M221:M222)</f>
        <v>0</v>
      </c>
      <c r="N220" s="229"/>
      <c r="O220" s="229">
        <f>SUM(O221:O222)</f>
        <v>0</v>
      </c>
      <c r="P220" s="229"/>
      <c r="Q220" s="229">
        <f>SUM(Q221:Q222)</f>
        <v>0</v>
      </c>
      <c r="R220" s="229"/>
      <c r="S220" s="229"/>
      <c r="T220" s="230"/>
      <c r="U220" s="224"/>
      <c r="V220" s="224">
        <f>SUM(V221:V222)</f>
        <v>0</v>
      </c>
      <c r="W220" s="224"/>
      <c r="AG220" t="s">
        <v>210</v>
      </c>
    </row>
    <row r="221" spans="1:60" outlineLevel="1" x14ac:dyDescent="0.25">
      <c r="A221" s="231">
        <v>66</v>
      </c>
      <c r="B221" s="232" t="s">
        <v>1569</v>
      </c>
      <c r="C221" s="245" t="s">
        <v>1570</v>
      </c>
      <c r="D221" s="233" t="s">
        <v>1571</v>
      </c>
      <c r="E221" s="234">
        <v>24</v>
      </c>
      <c r="F221" s="235"/>
      <c r="G221" s="236">
        <f>ROUND(E221*F221,2)</f>
        <v>0</v>
      </c>
      <c r="H221" s="235"/>
      <c r="I221" s="236">
        <f>ROUND(E221*H221,2)</f>
        <v>0</v>
      </c>
      <c r="J221" s="235"/>
      <c r="K221" s="236">
        <f>ROUND(E221*J221,2)</f>
        <v>0</v>
      </c>
      <c r="L221" s="236">
        <v>21</v>
      </c>
      <c r="M221" s="236">
        <f>G221*(1+L221/100)</f>
        <v>0</v>
      </c>
      <c r="N221" s="236">
        <v>0</v>
      </c>
      <c r="O221" s="236">
        <f>ROUND(E221*N221,2)</f>
        <v>0</v>
      </c>
      <c r="P221" s="236">
        <v>0</v>
      </c>
      <c r="Q221" s="236">
        <f>ROUND(E221*P221,2)</f>
        <v>0</v>
      </c>
      <c r="R221" s="236"/>
      <c r="S221" s="236" t="s">
        <v>456</v>
      </c>
      <c r="T221" s="237" t="s">
        <v>215</v>
      </c>
      <c r="U221" s="217">
        <v>0</v>
      </c>
      <c r="V221" s="217">
        <f>ROUND(E221*U221,2)</f>
        <v>0</v>
      </c>
      <c r="W221" s="21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 t="s">
        <v>1577</v>
      </c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  <c r="BF221" s="207"/>
      <c r="BG221" s="207"/>
      <c r="BH221" s="207"/>
    </row>
    <row r="222" spans="1:60" outlineLevel="1" x14ac:dyDescent="0.25">
      <c r="A222" s="214"/>
      <c r="B222" s="215"/>
      <c r="C222" s="264"/>
      <c r="D222" s="258"/>
      <c r="E222" s="258"/>
      <c r="F222" s="258"/>
      <c r="G222" s="258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 t="s">
        <v>219</v>
      </c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07"/>
      <c r="BH222" s="207"/>
    </row>
    <row r="223" spans="1:60" x14ac:dyDescent="0.25">
      <c r="A223" s="5"/>
      <c r="B223" s="6"/>
      <c r="C223" s="250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AE223">
        <v>15</v>
      </c>
      <c r="AF223">
        <v>21</v>
      </c>
    </row>
    <row r="224" spans="1:60" x14ac:dyDescent="0.25">
      <c r="A224" s="210"/>
      <c r="B224" s="211" t="s">
        <v>29</v>
      </c>
      <c r="C224" s="251"/>
      <c r="D224" s="212"/>
      <c r="E224" s="213"/>
      <c r="F224" s="213"/>
      <c r="G224" s="243">
        <f>G8+G26+G56+G72+G130+G209+G220</f>
        <v>0</v>
      </c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AE224">
        <f>SUMIF(L7:L222,AE223,G7:G222)</f>
        <v>0</v>
      </c>
      <c r="AF224">
        <f>SUMIF(L7:L222,AF223,G7:G222)</f>
        <v>0</v>
      </c>
      <c r="AG224" t="s">
        <v>272</v>
      </c>
    </row>
    <row r="225" spans="3:33" x14ac:dyDescent="0.25">
      <c r="C225" s="252"/>
      <c r="D225" s="191"/>
      <c r="AG225" t="s">
        <v>273</v>
      </c>
    </row>
    <row r="226" spans="3:33" x14ac:dyDescent="0.25">
      <c r="D226" s="191"/>
    </row>
    <row r="227" spans="3:33" x14ac:dyDescent="0.25">
      <c r="D227" s="191"/>
    </row>
    <row r="228" spans="3:33" x14ac:dyDescent="0.25">
      <c r="D228" s="191"/>
    </row>
    <row r="229" spans="3:33" x14ac:dyDescent="0.25">
      <c r="D229" s="191"/>
    </row>
    <row r="230" spans="3:33" x14ac:dyDescent="0.25">
      <c r="D230" s="191"/>
    </row>
    <row r="231" spans="3:33" x14ac:dyDescent="0.25">
      <c r="D231" s="191"/>
    </row>
    <row r="232" spans="3:33" x14ac:dyDescent="0.25">
      <c r="D232" s="191"/>
    </row>
    <row r="233" spans="3:33" x14ac:dyDescent="0.25">
      <c r="D233" s="191"/>
    </row>
    <row r="234" spans="3:33" x14ac:dyDescent="0.25">
      <c r="D234" s="191"/>
    </row>
    <row r="235" spans="3:33" x14ac:dyDescent="0.25">
      <c r="D235" s="191"/>
    </row>
    <row r="236" spans="3:33" x14ac:dyDescent="0.25">
      <c r="D236" s="191"/>
    </row>
    <row r="237" spans="3:33" x14ac:dyDescent="0.25">
      <c r="D237" s="191"/>
    </row>
    <row r="238" spans="3:33" x14ac:dyDescent="0.25">
      <c r="D238" s="191"/>
    </row>
    <row r="239" spans="3:33" x14ac:dyDescent="0.25">
      <c r="D239" s="191"/>
    </row>
    <row r="240" spans="3:33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QaSi+kPFEw6Bydv0JIeSwhYgEEoafl2AiU+BCdnvQyKWFooYubgdKoXbSlOvsU5SlDmhKFkE7GAm4Ux0ZCysPQ==" saltValue="aMseAfq68GTt/tbdudtQHg==" spinCount="100000" sheet="1"/>
  <mergeCells count="146">
    <mergeCell ref="C219:G219"/>
    <mergeCell ref="C222:G222"/>
    <mergeCell ref="C208:G208"/>
    <mergeCell ref="C211:G211"/>
    <mergeCell ref="C212:G212"/>
    <mergeCell ref="C214:G214"/>
    <mergeCell ref="C215:G215"/>
    <mergeCell ref="C217:G217"/>
    <mergeCell ref="C198:G198"/>
    <mergeCell ref="C200:G200"/>
    <mergeCell ref="C201:G201"/>
    <mergeCell ref="C203:G203"/>
    <mergeCell ref="C205:G205"/>
    <mergeCell ref="C206:G206"/>
    <mergeCell ref="C189:G189"/>
    <mergeCell ref="C191:G191"/>
    <mergeCell ref="C192:G192"/>
    <mergeCell ref="C194:G194"/>
    <mergeCell ref="C195:G195"/>
    <mergeCell ref="C197:G197"/>
    <mergeCell ref="C180:G180"/>
    <mergeCell ref="C182:G182"/>
    <mergeCell ref="C183:G183"/>
    <mergeCell ref="C185:G185"/>
    <mergeCell ref="C186:G186"/>
    <mergeCell ref="C188:G188"/>
    <mergeCell ref="C171:G171"/>
    <mergeCell ref="C173:G173"/>
    <mergeCell ref="C174:G174"/>
    <mergeCell ref="C176:G176"/>
    <mergeCell ref="C177:G177"/>
    <mergeCell ref="C179:G179"/>
    <mergeCell ref="C163:G163"/>
    <mergeCell ref="C164:G164"/>
    <mergeCell ref="C166:G166"/>
    <mergeCell ref="C167:G167"/>
    <mergeCell ref="C168:G168"/>
    <mergeCell ref="C170:G170"/>
    <mergeCell ref="C155:G155"/>
    <mergeCell ref="C156:G156"/>
    <mergeCell ref="C158:G158"/>
    <mergeCell ref="C159:G159"/>
    <mergeCell ref="C160:G160"/>
    <mergeCell ref="C162:G162"/>
    <mergeCell ref="C147:G147"/>
    <mergeCell ref="C148:G148"/>
    <mergeCell ref="C150:G150"/>
    <mergeCell ref="C151:G151"/>
    <mergeCell ref="C152:G152"/>
    <mergeCell ref="C154:G154"/>
    <mergeCell ref="C139:G139"/>
    <mergeCell ref="C140:G140"/>
    <mergeCell ref="C142:G142"/>
    <mergeCell ref="C143:G143"/>
    <mergeCell ref="C144:G144"/>
    <mergeCell ref="C146:G146"/>
    <mergeCell ref="C129:G129"/>
    <mergeCell ref="C132:G132"/>
    <mergeCell ref="C134:G134"/>
    <mergeCell ref="C135:G135"/>
    <mergeCell ref="C136:G136"/>
    <mergeCell ref="C138:G138"/>
    <mergeCell ref="C118:G118"/>
    <mergeCell ref="C120:G120"/>
    <mergeCell ref="C121:G121"/>
    <mergeCell ref="C123:G123"/>
    <mergeCell ref="C125:G125"/>
    <mergeCell ref="C127:G127"/>
    <mergeCell ref="C109:G109"/>
    <mergeCell ref="C111:G111"/>
    <mergeCell ref="C112:G112"/>
    <mergeCell ref="C114:G114"/>
    <mergeCell ref="C115:G115"/>
    <mergeCell ref="C117:G117"/>
    <mergeCell ref="C101:G101"/>
    <mergeCell ref="C102:G102"/>
    <mergeCell ref="C104:G104"/>
    <mergeCell ref="C105:G105"/>
    <mergeCell ref="C106:G106"/>
    <mergeCell ref="C108:G108"/>
    <mergeCell ref="C93:G93"/>
    <mergeCell ref="C94:G94"/>
    <mergeCell ref="C95:G95"/>
    <mergeCell ref="C97:G97"/>
    <mergeCell ref="C98:G98"/>
    <mergeCell ref="C100:G100"/>
    <mergeCell ref="C85:G85"/>
    <mergeCell ref="C86:G86"/>
    <mergeCell ref="C87:G87"/>
    <mergeCell ref="C89:G89"/>
    <mergeCell ref="C90:G90"/>
    <mergeCell ref="C91:G91"/>
    <mergeCell ref="C77:G77"/>
    <mergeCell ref="C78:G78"/>
    <mergeCell ref="C79:G79"/>
    <mergeCell ref="C81:G81"/>
    <mergeCell ref="C82:G82"/>
    <mergeCell ref="C83:G83"/>
    <mergeCell ref="C66:G66"/>
    <mergeCell ref="C68:G68"/>
    <mergeCell ref="C69:G69"/>
    <mergeCell ref="C71:G71"/>
    <mergeCell ref="C74:G74"/>
    <mergeCell ref="C75:G75"/>
    <mergeCell ref="C58:G58"/>
    <mergeCell ref="C59:G59"/>
    <mergeCell ref="C61:G61"/>
    <mergeCell ref="C62:G62"/>
    <mergeCell ref="C64:G64"/>
    <mergeCell ref="C65:G65"/>
    <mergeCell ref="C47:G47"/>
    <mergeCell ref="C49:G49"/>
    <mergeCell ref="C50:G50"/>
    <mergeCell ref="C52:G52"/>
    <mergeCell ref="C53:G53"/>
    <mergeCell ref="C55:G55"/>
    <mergeCell ref="C39:G39"/>
    <mergeCell ref="C40:G40"/>
    <mergeCell ref="C41:G41"/>
    <mergeCell ref="C43:G43"/>
    <mergeCell ref="C44:G44"/>
    <mergeCell ref="C46:G46"/>
    <mergeCell ref="C29:G29"/>
    <mergeCell ref="C31:G31"/>
    <mergeCell ref="C33:G33"/>
    <mergeCell ref="C35:G35"/>
    <mergeCell ref="C36:G36"/>
    <mergeCell ref="C37:G37"/>
    <mergeCell ref="C19:G19"/>
    <mergeCell ref="C20:G20"/>
    <mergeCell ref="C22:G22"/>
    <mergeCell ref="C24:G24"/>
    <mergeCell ref="C25:G25"/>
    <mergeCell ref="C28:G28"/>
    <mergeCell ref="C12:G12"/>
    <mergeCell ref="C13:G13"/>
    <mergeCell ref="C14:G14"/>
    <mergeCell ref="C15:G15"/>
    <mergeCell ref="C16:G16"/>
    <mergeCell ref="C17:G17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75</v>
      </c>
      <c r="C4" s="199" t="s">
        <v>76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87</v>
      </c>
      <c r="C8" s="244" t="s">
        <v>88</v>
      </c>
      <c r="D8" s="227"/>
      <c r="E8" s="228"/>
      <c r="F8" s="229"/>
      <c r="G8" s="229">
        <f>SUMIF(AG9:AG36,"&lt;&gt;NOR",G9:G36)</f>
        <v>0</v>
      </c>
      <c r="H8" s="229"/>
      <c r="I8" s="229">
        <f>SUM(I9:I36)</f>
        <v>0</v>
      </c>
      <c r="J8" s="229"/>
      <c r="K8" s="229">
        <f>SUM(K9:K36)</f>
        <v>0</v>
      </c>
      <c r="L8" s="229"/>
      <c r="M8" s="229">
        <f>SUM(M9:M36)</f>
        <v>0</v>
      </c>
      <c r="N8" s="229"/>
      <c r="O8" s="229">
        <f>SUM(O9:O36)</f>
        <v>14.62</v>
      </c>
      <c r="P8" s="229"/>
      <c r="Q8" s="229">
        <f>SUM(Q9:Q36)</f>
        <v>5.6400000000000006</v>
      </c>
      <c r="R8" s="229"/>
      <c r="S8" s="229"/>
      <c r="T8" s="230"/>
      <c r="U8" s="224"/>
      <c r="V8" s="224">
        <f>SUM(V9:V36)</f>
        <v>29.81</v>
      </c>
      <c r="W8" s="224"/>
      <c r="AG8" t="s">
        <v>210</v>
      </c>
    </row>
    <row r="9" spans="1:60" outlineLevel="1" x14ac:dyDescent="0.25">
      <c r="A9" s="231">
        <v>1</v>
      </c>
      <c r="B9" s="232" t="s">
        <v>1103</v>
      </c>
      <c r="C9" s="245" t="s">
        <v>1104</v>
      </c>
      <c r="D9" s="233" t="s">
        <v>277</v>
      </c>
      <c r="E9" s="234">
        <v>11.4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 t="s">
        <v>278</v>
      </c>
      <c r="S9" s="236" t="s">
        <v>214</v>
      </c>
      <c r="T9" s="237" t="s">
        <v>215</v>
      </c>
      <c r="U9" s="217">
        <v>0.36500000000000005</v>
      </c>
      <c r="V9" s="217">
        <f>ROUND(E9*U9,2)</f>
        <v>4.16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1101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ht="21" outlineLevel="1" x14ac:dyDescent="0.25">
      <c r="A10" s="214"/>
      <c r="B10" s="215"/>
      <c r="C10" s="260" t="s">
        <v>1105</v>
      </c>
      <c r="D10" s="257"/>
      <c r="E10" s="257"/>
      <c r="F10" s="257"/>
      <c r="G10" s="25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282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38" t="str">
        <f>C10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7"/>
      <c r="D11" s="241"/>
      <c r="E11" s="241"/>
      <c r="F11" s="241"/>
      <c r="G11" s="241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219</v>
      </c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31">
        <v>2</v>
      </c>
      <c r="B12" s="232" t="s">
        <v>1585</v>
      </c>
      <c r="C12" s="245" t="s">
        <v>1586</v>
      </c>
      <c r="D12" s="233" t="s">
        <v>277</v>
      </c>
      <c r="E12" s="234">
        <v>11.4</v>
      </c>
      <c r="F12" s="235"/>
      <c r="G12" s="236">
        <f>ROUND(E12*F12,2)</f>
        <v>0</v>
      </c>
      <c r="H12" s="235"/>
      <c r="I12" s="236">
        <f>ROUND(E12*H12,2)</f>
        <v>0</v>
      </c>
      <c r="J12" s="235"/>
      <c r="K12" s="236">
        <f>ROUND(E12*J12,2)</f>
        <v>0</v>
      </c>
      <c r="L12" s="236">
        <v>21</v>
      </c>
      <c r="M12" s="236">
        <f>G12*(1+L12/100)</f>
        <v>0</v>
      </c>
      <c r="N12" s="236">
        <v>0</v>
      </c>
      <c r="O12" s="236">
        <f>ROUND(E12*N12,2)</f>
        <v>0</v>
      </c>
      <c r="P12" s="236">
        <v>0</v>
      </c>
      <c r="Q12" s="236">
        <f>ROUND(E12*P12,2)</f>
        <v>0</v>
      </c>
      <c r="R12" s="236" t="s">
        <v>278</v>
      </c>
      <c r="S12" s="236" t="s">
        <v>214</v>
      </c>
      <c r="T12" s="237" t="s">
        <v>215</v>
      </c>
      <c r="U12" s="217">
        <v>8.4000000000000005E-2</v>
      </c>
      <c r="V12" s="217">
        <f>ROUND(E12*U12,2)</f>
        <v>0.96</v>
      </c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1101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ht="21" outlineLevel="1" x14ac:dyDescent="0.25">
      <c r="A13" s="214"/>
      <c r="B13" s="215"/>
      <c r="C13" s="260" t="s">
        <v>1105</v>
      </c>
      <c r="D13" s="257"/>
      <c r="E13" s="257"/>
      <c r="F13" s="257"/>
      <c r="G13" s="25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282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38" t="str">
        <f>C13</f>
        <v>zapažených i nezapažených, s urovnáním dna do předepsaného profilu a spádu, s případně nutným přehozením výkopku na vzdálenost do 3 m ve výkopišti, s přehozením výkopku na přilehlém terénu na vzdálenost do 5 m od podélné osy rýhy nebo s naložením výkopku na dopravní prostředek.</v>
      </c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47"/>
      <c r="D14" s="241"/>
      <c r="E14" s="241"/>
      <c r="F14" s="241"/>
      <c r="G14" s="241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219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31">
        <v>3</v>
      </c>
      <c r="B15" s="232" t="s">
        <v>1117</v>
      </c>
      <c r="C15" s="245" t="s">
        <v>1118</v>
      </c>
      <c r="D15" s="233" t="s">
        <v>277</v>
      </c>
      <c r="E15" s="234">
        <v>8.6000000000000014</v>
      </c>
      <c r="F15" s="235"/>
      <c r="G15" s="236">
        <f>ROUND(E15*F15,2)</f>
        <v>0</v>
      </c>
      <c r="H15" s="235"/>
      <c r="I15" s="236">
        <f>ROUND(E15*H15,2)</f>
        <v>0</v>
      </c>
      <c r="J15" s="235"/>
      <c r="K15" s="236">
        <f>ROUND(E15*J15,2)</f>
        <v>0</v>
      </c>
      <c r="L15" s="236">
        <v>21</v>
      </c>
      <c r="M15" s="236">
        <f>G15*(1+L15/100)</f>
        <v>0</v>
      </c>
      <c r="N15" s="236">
        <v>1.7000000000000002</v>
      </c>
      <c r="O15" s="236">
        <f>ROUND(E15*N15,2)</f>
        <v>14.62</v>
      </c>
      <c r="P15" s="236">
        <v>0</v>
      </c>
      <c r="Q15" s="236">
        <f>ROUND(E15*P15,2)</f>
        <v>0</v>
      </c>
      <c r="R15" s="236" t="s">
        <v>278</v>
      </c>
      <c r="S15" s="236" t="s">
        <v>214</v>
      </c>
      <c r="T15" s="237" t="s">
        <v>215</v>
      </c>
      <c r="U15" s="217">
        <v>1.5870000000000002</v>
      </c>
      <c r="V15" s="217">
        <f>ROUND(E15*U15,2)</f>
        <v>13.65</v>
      </c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1101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ht="21" outlineLevel="1" x14ac:dyDescent="0.25">
      <c r="A16" s="214"/>
      <c r="B16" s="215"/>
      <c r="C16" s="260" t="s">
        <v>1119</v>
      </c>
      <c r="D16" s="257"/>
      <c r="E16" s="257"/>
      <c r="F16" s="257"/>
      <c r="G16" s="25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282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38" t="str">
        <f>C16</f>
        <v>sypaninou z vhodných hornin tř. 1 - 4 nebo materiálem připraveným podél výkopu ve vzdálenosti do 3 m od jeho kraje, pro jakoukoliv hloubku výkopu a jakoukoliv míru zhutnění,</v>
      </c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14"/>
      <c r="B17" s="215"/>
      <c r="C17" s="247"/>
      <c r="D17" s="241"/>
      <c r="E17" s="241"/>
      <c r="F17" s="241"/>
      <c r="G17" s="241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219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31">
        <v>4</v>
      </c>
      <c r="B18" s="232" t="s">
        <v>1113</v>
      </c>
      <c r="C18" s="245" t="s">
        <v>1114</v>
      </c>
      <c r="D18" s="233" t="s">
        <v>277</v>
      </c>
      <c r="E18" s="234">
        <v>8.6000000000000014</v>
      </c>
      <c r="F18" s="235"/>
      <c r="G18" s="236">
        <f>ROUND(E18*F18,2)</f>
        <v>0</v>
      </c>
      <c r="H18" s="235"/>
      <c r="I18" s="236">
        <f>ROUND(E18*H18,2)</f>
        <v>0</v>
      </c>
      <c r="J18" s="235"/>
      <c r="K18" s="236">
        <f>ROUND(E18*J18,2)</f>
        <v>0</v>
      </c>
      <c r="L18" s="236">
        <v>21</v>
      </c>
      <c r="M18" s="236">
        <f>G18*(1+L18/100)</f>
        <v>0</v>
      </c>
      <c r="N18" s="236">
        <v>0</v>
      </c>
      <c r="O18" s="236">
        <f>ROUND(E18*N18,2)</f>
        <v>0</v>
      </c>
      <c r="P18" s="236">
        <v>0</v>
      </c>
      <c r="Q18" s="236">
        <f>ROUND(E18*P18,2)</f>
        <v>0</v>
      </c>
      <c r="R18" s="236" t="s">
        <v>278</v>
      </c>
      <c r="S18" s="236" t="s">
        <v>214</v>
      </c>
      <c r="T18" s="237" t="s">
        <v>215</v>
      </c>
      <c r="U18" s="217">
        <v>0.20200000000000001</v>
      </c>
      <c r="V18" s="217">
        <f>ROUND(E18*U18,2)</f>
        <v>1.74</v>
      </c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1101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60" t="s">
        <v>1115</v>
      </c>
      <c r="D19" s="257"/>
      <c r="E19" s="257"/>
      <c r="F19" s="257"/>
      <c r="G19" s="25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282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48" t="s">
        <v>1116</v>
      </c>
      <c r="D20" s="242"/>
      <c r="E20" s="242"/>
      <c r="F20" s="242"/>
      <c r="G20" s="242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218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14"/>
      <c r="B21" s="215"/>
      <c r="C21" s="247"/>
      <c r="D21" s="241"/>
      <c r="E21" s="241"/>
      <c r="F21" s="241"/>
      <c r="G21" s="241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219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ht="20.399999999999999" outlineLevel="1" x14ac:dyDescent="0.25">
      <c r="A22" s="231">
        <v>5</v>
      </c>
      <c r="B22" s="232" t="s">
        <v>1587</v>
      </c>
      <c r="C22" s="245" t="s">
        <v>1588</v>
      </c>
      <c r="D22" s="233" t="s">
        <v>323</v>
      </c>
      <c r="E22" s="234">
        <v>3</v>
      </c>
      <c r="F22" s="235"/>
      <c r="G22" s="236">
        <f>ROUND(E22*F22,2)</f>
        <v>0</v>
      </c>
      <c r="H22" s="235"/>
      <c r="I22" s="236">
        <f>ROUND(E22*H22,2)</f>
        <v>0</v>
      </c>
      <c r="J22" s="235"/>
      <c r="K22" s="236">
        <f>ROUND(E22*J22,2)</f>
        <v>0</v>
      </c>
      <c r="L22" s="236">
        <v>21</v>
      </c>
      <c r="M22" s="236">
        <f>G22*(1+L22/100)</f>
        <v>0</v>
      </c>
      <c r="N22" s="236">
        <v>0</v>
      </c>
      <c r="O22" s="236">
        <f>ROUND(E22*N22,2)</f>
        <v>0</v>
      </c>
      <c r="P22" s="236">
        <v>1.0310000000000001</v>
      </c>
      <c r="Q22" s="236">
        <f>ROUND(E22*P22,2)</f>
        <v>3.09</v>
      </c>
      <c r="R22" s="236" t="s">
        <v>1589</v>
      </c>
      <c r="S22" s="236" t="s">
        <v>1270</v>
      </c>
      <c r="T22" s="237" t="s">
        <v>215</v>
      </c>
      <c r="U22" s="217">
        <v>1.8807</v>
      </c>
      <c r="V22" s="217">
        <f>ROUND(E22*U22,2)</f>
        <v>5.64</v>
      </c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1590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ht="21" outlineLevel="1" x14ac:dyDescent="0.25">
      <c r="A23" s="214"/>
      <c r="B23" s="215"/>
      <c r="C23" s="246" t="s">
        <v>1591</v>
      </c>
      <c r="D23" s="239"/>
      <c r="E23" s="239"/>
      <c r="F23" s="239"/>
      <c r="G23" s="239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218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38" t="str">
        <f>C23</f>
        <v>Řezání živičného krytu, odstranění asfaltbetonového krytu tl. 10 cm, odstranění kameniva obalovaného asfaltem tl. 20 cm, odstranění hrubého štěrku tl. 20 cm, odstranění štěrkopísku tl. 10 cm.</v>
      </c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14"/>
      <c r="B24" s="215"/>
      <c r="C24" s="247"/>
      <c r="D24" s="241"/>
      <c r="E24" s="241"/>
      <c r="F24" s="241"/>
      <c r="G24" s="241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219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ht="20.399999999999999" outlineLevel="1" x14ac:dyDescent="0.25">
      <c r="A25" s="231">
        <v>6</v>
      </c>
      <c r="B25" s="232" t="s">
        <v>1592</v>
      </c>
      <c r="C25" s="245" t="s">
        <v>1593</v>
      </c>
      <c r="D25" s="233" t="s">
        <v>323</v>
      </c>
      <c r="E25" s="234">
        <v>3</v>
      </c>
      <c r="F25" s="235"/>
      <c r="G25" s="236">
        <f>ROUND(E25*F25,2)</f>
        <v>0</v>
      </c>
      <c r="H25" s="235"/>
      <c r="I25" s="236">
        <f>ROUND(E25*H25,2)</f>
        <v>0</v>
      </c>
      <c r="J25" s="235"/>
      <c r="K25" s="236">
        <f>ROUND(E25*J25,2)</f>
        <v>0</v>
      </c>
      <c r="L25" s="236">
        <v>21</v>
      </c>
      <c r="M25" s="236">
        <f>G25*(1+L25/100)</f>
        <v>0</v>
      </c>
      <c r="N25" s="236">
        <v>0</v>
      </c>
      <c r="O25" s="236">
        <f>ROUND(E25*N25,2)</f>
        <v>0</v>
      </c>
      <c r="P25" s="236">
        <v>0.4</v>
      </c>
      <c r="Q25" s="236">
        <f>ROUND(E25*P25,2)</f>
        <v>1.2</v>
      </c>
      <c r="R25" s="236" t="s">
        <v>466</v>
      </c>
      <c r="S25" s="236" t="s">
        <v>1270</v>
      </c>
      <c r="T25" s="237" t="s">
        <v>215</v>
      </c>
      <c r="U25" s="217">
        <v>1.0530000000000002</v>
      </c>
      <c r="V25" s="217">
        <f>ROUND(E25*U25,2)</f>
        <v>3.16</v>
      </c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1101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14"/>
      <c r="B26" s="215"/>
      <c r="C26" s="264"/>
      <c r="D26" s="258"/>
      <c r="E26" s="258"/>
      <c r="F26" s="258"/>
      <c r="G26" s="258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219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ht="20.399999999999999" outlineLevel="1" x14ac:dyDescent="0.25">
      <c r="A27" s="231">
        <v>7</v>
      </c>
      <c r="B27" s="232" t="s">
        <v>1594</v>
      </c>
      <c r="C27" s="245" t="s">
        <v>1595</v>
      </c>
      <c r="D27" s="233" t="s">
        <v>323</v>
      </c>
      <c r="E27" s="234">
        <v>3</v>
      </c>
      <c r="F27" s="235"/>
      <c r="G27" s="236">
        <f>ROUND(E27*F27,2)</f>
        <v>0</v>
      </c>
      <c r="H27" s="235"/>
      <c r="I27" s="236">
        <f>ROUND(E27*H27,2)</f>
        <v>0</v>
      </c>
      <c r="J27" s="235"/>
      <c r="K27" s="236">
        <f>ROUND(E27*J27,2)</f>
        <v>0</v>
      </c>
      <c r="L27" s="236">
        <v>21</v>
      </c>
      <c r="M27" s="236">
        <f>G27*(1+L27/100)</f>
        <v>0</v>
      </c>
      <c r="N27" s="236">
        <v>0</v>
      </c>
      <c r="O27" s="236">
        <f>ROUND(E27*N27,2)</f>
        <v>0</v>
      </c>
      <c r="P27" s="236">
        <v>0.45</v>
      </c>
      <c r="Q27" s="236">
        <f>ROUND(E27*P27,2)</f>
        <v>1.35</v>
      </c>
      <c r="R27" s="236" t="s">
        <v>466</v>
      </c>
      <c r="S27" s="236" t="s">
        <v>1270</v>
      </c>
      <c r="T27" s="237" t="s">
        <v>215</v>
      </c>
      <c r="U27" s="217">
        <v>0.157</v>
      </c>
      <c r="V27" s="217">
        <f>ROUND(E27*U27,2)</f>
        <v>0.47</v>
      </c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1101</v>
      </c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64"/>
      <c r="D28" s="258"/>
      <c r="E28" s="258"/>
      <c r="F28" s="258"/>
      <c r="G28" s="258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219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31">
        <v>8</v>
      </c>
      <c r="B29" s="232" t="s">
        <v>1112</v>
      </c>
      <c r="C29" s="245" t="s">
        <v>305</v>
      </c>
      <c r="D29" s="233" t="s">
        <v>277</v>
      </c>
      <c r="E29" s="234">
        <v>2.8000000000000003</v>
      </c>
      <c r="F29" s="235"/>
      <c r="G29" s="236">
        <f>ROUND(E29*F29,2)</f>
        <v>0</v>
      </c>
      <c r="H29" s="235"/>
      <c r="I29" s="236">
        <f>ROUND(E29*H29,2)</f>
        <v>0</v>
      </c>
      <c r="J29" s="235"/>
      <c r="K29" s="236">
        <f>ROUND(E29*J29,2)</f>
        <v>0</v>
      </c>
      <c r="L29" s="236">
        <v>21</v>
      </c>
      <c r="M29" s="236">
        <f>G29*(1+L29/100)</f>
        <v>0</v>
      </c>
      <c r="N29" s="236">
        <v>0</v>
      </c>
      <c r="O29" s="236">
        <f>ROUND(E29*N29,2)</f>
        <v>0</v>
      </c>
      <c r="P29" s="236">
        <v>0</v>
      </c>
      <c r="Q29" s="236">
        <f>ROUND(E29*P29,2)</f>
        <v>0</v>
      </c>
      <c r="R29" s="236" t="s">
        <v>278</v>
      </c>
      <c r="S29" s="236" t="s">
        <v>214</v>
      </c>
      <c r="T29" s="237" t="s">
        <v>215</v>
      </c>
      <c r="U29" s="217">
        <v>1.1000000000000001E-2</v>
      </c>
      <c r="V29" s="217">
        <f>ROUND(E29*U29,2)</f>
        <v>0.03</v>
      </c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1101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14"/>
      <c r="B30" s="215"/>
      <c r="C30" s="260" t="s">
        <v>306</v>
      </c>
      <c r="D30" s="257"/>
      <c r="E30" s="257"/>
      <c r="F30" s="257"/>
      <c r="G30" s="25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282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47"/>
      <c r="D31" s="241"/>
      <c r="E31" s="241"/>
      <c r="F31" s="241"/>
      <c r="G31" s="241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219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ht="30.6" outlineLevel="1" x14ac:dyDescent="0.25">
      <c r="A32" s="231">
        <v>9</v>
      </c>
      <c r="B32" s="232" t="s">
        <v>310</v>
      </c>
      <c r="C32" s="245" t="s">
        <v>311</v>
      </c>
      <c r="D32" s="233" t="s">
        <v>277</v>
      </c>
      <c r="E32" s="234">
        <v>2.8000000000000003</v>
      </c>
      <c r="F32" s="235"/>
      <c r="G32" s="236">
        <f>ROUND(E32*F32,2)</f>
        <v>0</v>
      </c>
      <c r="H32" s="235"/>
      <c r="I32" s="236">
        <f>ROUND(E32*H32,2)</f>
        <v>0</v>
      </c>
      <c r="J32" s="235"/>
      <c r="K32" s="236">
        <f>ROUND(E32*J32,2)</f>
        <v>0</v>
      </c>
      <c r="L32" s="236">
        <v>21</v>
      </c>
      <c r="M32" s="236">
        <f>G32*(1+L32/100)</f>
        <v>0</v>
      </c>
      <c r="N32" s="236">
        <v>0</v>
      </c>
      <c r="O32" s="236">
        <f>ROUND(E32*N32,2)</f>
        <v>0</v>
      </c>
      <c r="P32" s="236">
        <v>0</v>
      </c>
      <c r="Q32" s="236">
        <f>ROUND(E32*P32,2)</f>
        <v>0</v>
      </c>
      <c r="R32" s="236" t="s">
        <v>278</v>
      </c>
      <c r="S32" s="236" t="s">
        <v>214</v>
      </c>
      <c r="T32" s="237" t="s">
        <v>215</v>
      </c>
      <c r="U32" s="217">
        <v>0</v>
      </c>
      <c r="V32" s="217">
        <f>ROUND(E32*U32,2)</f>
        <v>0</v>
      </c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1101</v>
      </c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60" t="s">
        <v>306</v>
      </c>
      <c r="D33" s="257"/>
      <c r="E33" s="257"/>
      <c r="F33" s="257"/>
      <c r="G33" s="25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282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14"/>
      <c r="B34" s="215"/>
      <c r="C34" s="247"/>
      <c r="D34" s="241"/>
      <c r="E34" s="241"/>
      <c r="F34" s="241"/>
      <c r="G34" s="241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219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31">
        <v>10</v>
      </c>
      <c r="B35" s="232" t="s">
        <v>329</v>
      </c>
      <c r="C35" s="245" t="s">
        <v>330</v>
      </c>
      <c r="D35" s="233" t="s">
        <v>277</v>
      </c>
      <c r="E35" s="234">
        <v>2.8000000000000003</v>
      </c>
      <c r="F35" s="235"/>
      <c r="G35" s="236">
        <f>ROUND(E35*F35,2)</f>
        <v>0</v>
      </c>
      <c r="H35" s="235"/>
      <c r="I35" s="236">
        <f>ROUND(E35*H35,2)</f>
        <v>0</v>
      </c>
      <c r="J35" s="235"/>
      <c r="K35" s="236">
        <f>ROUND(E35*J35,2)</f>
        <v>0</v>
      </c>
      <c r="L35" s="236">
        <v>21</v>
      </c>
      <c r="M35" s="236">
        <f>G35*(1+L35/100)</f>
        <v>0</v>
      </c>
      <c r="N35" s="236">
        <v>0</v>
      </c>
      <c r="O35" s="236">
        <f>ROUND(E35*N35,2)</f>
        <v>0</v>
      </c>
      <c r="P35" s="236">
        <v>0</v>
      </c>
      <c r="Q35" s="236">
        <f>ROUND(E35*P35,2)</f>
        <v>0</v>
      </c>
      <c r="R35" s="236" t="s">
        <v>278</v>
      </c>
      <c r="S35" s="236" t="s">
        <v>214</v>
      </c>
      <c r="T35" s="237" t="s">
        <v>215</v>
      </c>
      <c r="U35" s="217">
        <v>0</v>
      </c>
      <c r="V35" s="217">
        <f>ROUND(E35*U35,2)</f>
        <v>0</v>
      </c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1101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64"/>
      <c r="D36" s="258"/>
      <c r="E36" s="258"/>
      <c r="F36" s="258"/>
      <c r="G36" s="258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219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x14ac:dyDescent="0.25">
      <c r="A37" s="225" t="s">
        <v>209</v>
      </c>
      <c r="B37" s="226" t="s">
        <v>95</v>
      </c>
      <c r="C37" s="244" t="s">
        <v>96</v>
      </c>
      <c r="D37" s="227"/>
      <c r="E37" s="228"/>
      <c r="F37" s="229"/>
      <c r="G37" s="229">
        <f>SUMIF(AG38:AG40,"&lt;&gt;NOR",G38:G40)</f>
        <v>0</v>
      </c>
      <c r="H37" s="229"/>
      <c r="I37" s="229">
        <f>SUM(I38:I40)</f>
        <v>0</v>
      </c>
      <c r="J37" s="229"/>
      <c r="K37" s="229">
        <f>SUM(K38:K40)</f>
        <v>0</v>
      </c>
      <c r="L37" s="229"/>
      <c r="M37" s="229">
        <f>SUM(M38:M40)</f>
        <v>0</v>
      </c>
      <c r="N37" s="229"/>
      <c r="O37" s="229">
        <f>SUM(O38:O40)</f>
        <v>4.7699999999999996</v>
      </c>
      <c r="P37" s="229"/>
      <c r="Q37" s="229">
        <f>SUM(Q38:Q40)</f>
        <v>0</v>
      </c>
      <c r="R37" s="229"/>
      <c r="S37" s="229"/>
      <c r="T37" s="230"/>
      <c r="U37" s="224"/>
      <c r="V37" s="224">
        <f>SUM(V38:V40)</f>
        <v>3.65</v>
      </c>
      <c r="W37" s="224"/>
      <c r="AG37" t="s">
        <v>210</v>
      </c>
    </row>
    <row r="38" spans="1:60" outlineLevel="1" x14ac:dyDescent="0.25">
      <c r="A38" s="231">
        <v>11</v>
      </c>
      <c r="B38" s="232" t="s">
        <v>1596</v>
      </c>
      <c r="C38" s="245" t="s">
        <v>1597</v>
      </c>
      <c r="D38" s="233" t="s">
        <v>277</v>
      </c>
      <c r="E38" s="234">
        <v>2.8000000000000003</v>
      </c>
      <c r="F38" s="235"/>
      <c r="G38" s="236">
        <f>ROUND(E38*F38,2)</f>
        <v>0</v>
      </c>
      <c r="H38" s="235"/>
      <c r="I38" s="236">
        <f>ROUND(E38*H38,2)</f>
        <v>0</v>
      </c>
      <c r="J38" s="235"/>
      <c r="K38" s="236">
        <f>ROUND(E38*J38,2)</f>
        <v>0</v>
      </c>
      <c r="L38" s="236">
        <v>21</v>
      </c>
      <c r="M38" s="236">
        <f>G38*(1+L38/100)</f>
        <v>0</v>
      </c>
      <c r="N38" s="236">
        <v>1.7034</v>
      </c>
      <c r="O38" s="236">
        <f>ROUND(E38*N38,2)</f>
        <v>4.7699999999999996</v>
      </c>
      <c r="P38" s="236">
        <v>0</v>
      </c>
      <c r="Q38" s="236">
        <f>ROUND(E38*P38,2)</f>
        <v>0</v>
      </c>
      <c r="R38" s="236" t="s">
        <v>1122</v>
      </c>
      <c r="S38" s="236" t="s">
        <v>214</v>
      </c>
      <c r="T38" s="237" t="s">
        <v>215</v>
      </c>
      <c r="U38" s="217">
        <v>1.3030000000000002</v>
      </c>
      <c r="V38" s="217">
        <f>ROUND(E38*U38,2)</f>
        <v>3.65</v>
      </c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1101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14"/>
      <c r="B39" s="215"/>
      <c r="C39" s="260" t="s">
        <v>1123</v>
      </c>
      <c r="D39" s="257"/>
      <c r="E39" s="257"/>
      <c r="F39" s="257"/>
      <c r="G39" s="25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282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47"/>
      <c r="D40" s="241"/>
      <c r="E40" s="241"/>
      <c r="F40" s="241"/>
      <c r="G40" s="241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219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x14ac:dyDescent="0.25">
      <c r="A41" s="225" t="s">
        <v>209</v>
      </c>
      <c r="B41" s="226" t="s">
        <v>97</v>
      </c>
      <c r="C41" s="244" t="s">
        <v>98</v>
      </c>
      <c r="D41" s="227"/>
      <c r="E41" s="228"/>
      <c r="F41" s="229"/>
      <c r="G41" s="229">
        <f>SUMIF(AG42:AG49,"&lt;&gt;NOR",G42:G49)</f>
        <v>0</v>
      </c>
      <c r="H41" s="229"/>
      <c r="I41" s="229">
        <f>SUM(I42:I49)</f>
        <v>0</v>
      </c>
      <c r="J41" s="229"/>
      <c r="K41" s="229">
        <f>SUM(K42:K49)</f>
        <v>0</v>
      </c>
      <c r="L41" s="229"/>
      <c r="M41" s="229">
        <f>SUM(M42:M49)</f>
        <v>0</v>
      </c>
      <c r="N41" s="229"/>
      <c r="O41" s="229">
        <f>SUM(O42:O49)</f>
        <v>2.86</v>
      </c>
      <c r="P41" s="229"/>
      <c r="Q41" s="229">
        <f>SUM(Q42:Q49)</f>
        <v>0</v>
      </c>
      <c r="R41" s="229"/>
      <c r="S41" s="229"/>
      <c r="T41" s="230"/>
      <c r="U41" s="224"/>
      <c r="V41" s="224">
        <f>SUM(V42:V49)</f>
        <v>0.69000000000000006</v>
      </c>
      <c r="W41" s="224"/>
      <c r="AG41" t="s">
        <v>210</v>
      </c>
    </row>
    <row r="42" spans="1:60" outlineLevel="1" x14ac:dyDescent="0.25">
      <c r="A42" s="231">
        <v>12</v>
      </c>
      <c r="B42" s="232" t="s">
        <v>1598</v>
      </c>
      <c r="C42" s="245" t="s">
        <v>1599</v>
      </c>
      <c r="D42" s="233" t="s">
        <v>277</v>
      </c>
      <c r="E42" s="234">
        <v>1</v>
      </c>
      <c r="F42" s="235"/>
      <c r="G42" s="236">
        <f>ROUND(E42*F42,2)</f>
        <v>0</v>
      </c>
      <c r="H42" s="235"/>
      <c r="I42" s="236">
        <f>ROUND(E42*H42,2)</f>
        <v>0</v>
      </c>
      <c r="J42" s="235"/>
      <c r="K42" s="236">
        <f>ROUND(E42*J42,2)</f>
        <v>0</v>
      </c>
      <c r="L42" s="236">
        <v>21</v>
      </c>
      <c r="M42" s="236">
        <f>G42*(1+L42/100)</f>
        <v>0</v>
      </c>
      <c r="N42" s="236">
        <v>1.6867000000000001</v>
      </c>
      <c r="O42" s="236">
        <f>ROUND(E42*N42,2)</f>
        <v>1.69</v>
      </c>
      <c r="P42" s="236">
        <v>0</v>
      </c>
      <c r="Q42" s="236">
        <f>ROUND(E42*P42,2)</f>
        <v>0</v>
      </c>
      <c r="R42" s="236" t="s">
        <v>466</v>
      </c>
      <c r="S42" s="236" t="s">
        <v>214</v>
      </c>
      <c r="T42" s="237" t="s">
        <v>215</v>
      </c>
      <c r="U42" s="217">
        <v>0.16200000000000001</v>
      </c>
      <c r="V42" s="217">
        <f>ROUND(E42*U42,2)</f>
        <v>0.16</v>
      </c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1101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14"/>
      <c r="B43" s="215"/>
      <c r="C43" s="260" t="s">
        <v>1600</v>
      </c>
      <c r="D43" s="257"/>
      <c r="E43" s="257"/>
      <c r="F43" s="257"/>
      <c r="G43" s="25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282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outlineLevel="1" x14ac:dyDescent="0.25">
      <c r="A44" s="214"/>
      <c r="B44" s="215"/>
      <c r="C44" s="247"/>
      <c r="D44" s="241"/>
      <c r="E44" s="241"/>
      <c r="F44" s="241"/>
      <c r="G44" s="241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219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ht="20.399999999999999" outlineLevel="1" x14ac:dyDescent="0.25">
      <c r="A45" s="231">
        <v>13</v>
      </c>
      <c r="B45" s="232" t="s">
        <v>1601</v>
      </c>
      <c r="C45" s="245" t="s">
        <v>1602</v>
      </c>
      <c r="D45" s="233" t="s">
        <v>323</v>
      </c>
      <c r="E45" s="234">
        <v>3</v>
      </c>
      <c r="F45" s="235"/>
      <c r="G45" s="236">
        <f>ROUND(E45*F45,2)</f>
        <v>0</v>
      </c>
      <c r="H45" s="235"/>
      <c r="I45" s="236">
        <f>ROUND(E45*H45,2)</f>
        <v>0</v>
      </c>
      <c r="J45" s="235"/>
      <c r="K45" s="236">
        <f>ROUND(E45*J45,2)</f>
        <v>0</v>
      </c>
      <c r="L45" s="236">
        <v>21</v>
      </c>
      <c r="M45" s="236">
        <f>G45*(1+L45/100)</f>
        <v>0</v>
      </c>
      <c r="N45" s="236">
        <v>0.26376000000000005</v>
      </c>
      <c r="O45" s="236">
        <f>ROUND(E45*N45,2)</f>
        <v>0.79</v>
      </c>
      <c r="P45" s="236">
        <v>0</v>
      </c>
      <c r="Q45" s="236">
        <f>ROUND(E45*P45,2)</f>
        <v>0</v>
      </c>
      <c r="R45" s="236" t="s">
        <v>466</v>
      </c>
      <c r="S45" s="236" t="s">
        <v>214</v>
      </c>
      <c r="T45" s="237" t="s">
        <v>215</v>
      </c>
      <c r="U45" s="217">
        <v>8.4000000000000005E-2</v>
      </c>
      <c r="V45" s="217">
        <f>ROUND(E45*U45,2)</f>
        <v>0.25</v>
      </c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1101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60" t="s">
        <v>470</v>
      </c>
      <c r="D46" s="257"/>
      <c r="E46" s="257"/>
      <c r="F46" s="257"/>
      <c r="G46" s="25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282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14"/>
      <c r="B47" s="215"/>
      <c r="C47" s="247"/>
      <c r="D47" s="241"/>
      <c r="E47" s="241"/>
      <c r="F47" s="241"/>
      <c r="G47" s="241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219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ht="20.399999999999999" outlineLevel="1" x14ac:dyDescent="0.25">
      <c r="A48" s="231">
        <v>14</v>
      </c>
      <c r="B48" s="232" t="s">
        <v>1603</v>
      </c>
      <c r="C48" s="245" t="s">
        <v>1604</v>
      </c>
      <c r="D48" s="233" t="s">
        <v>323</v>
      </c>
      <c r="E48" s="234">
        <v>3</v>
      </c>
      <c r="F48" s="235"/>
      <c r="G48" s="236">
        <f>ROUND(E48*F48,2)</f>
        <v>0</v>
      </c>
      <c r="H48" s="235"/>
      <c r="I48" s="236">
        <f>ROUND(E48*H48,2)</f>
        <v>0</v>
      </c>
      <c r="J48" s="235"/>
      <c r="K48" s="236">
        <f>ROUND(E48*J48,2)</f>
        <v>0</v>
      </c>
      <c r="L48" s="236">
        <v>21</v>
      </c>
      <c r="M48" s="236">
        <f>G48*(1+L48/100)</f>
        <v>0</v>
      </c>
      <c r="N48" s="236">
        <v>0.12660000000000002</v>
      </c>
      <c r="O48" s="236">
        <f>ROUND(E48*N48,2)</f>
        <v>0.38</v>
      </c>
      <c r="P48" s="236">
        <v>0</v>
      </c>
      <c r="Q48" s="236">
        <f>ROUND(E48*P48,2)</f>
        <v>0</v>
      </c>
      <c r="R48" s="236" t="s">
        <v>466</v>
      </c>
      <c r="S48" s="236" t="s">
        <v>214</v>
      </c>
      <c r="T48" s="237" t="s">
        <v>215</v>
      </c>
      <c r="U48" s="217">
        <v>9.2000000000000012E-2</v>
      </c>
      <c r="V48" s="217">
        <f>ROUND(E48*U48,2)</f>
        <v>0.28000000000000003</v>
      </c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1101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/>
      <c r="B49" s="215"/>
      <c r="C49" s="264"/>
      <c r="D49" s="258"/>
      <c r="E49" s="258"/>
      <c r="F49" s="258"/>
      <c r="G49" s="258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219</v>
      </c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x14ac:dyDescent="0.25">
      <c r="A50" s="225" t="s">
        <v>209</v>
      </c>
      <c r="B50" s="226" t="s">
        <v>107</v>
      </c>
      <c r="C50" s="244" t="s">
        <v>108</v>
      </c>
      <c r="D50" s="227"/>
      <c r="E50" s="228"/>
      <c r="F50" s="229"/>
      <c r="G50" s="229">
        <f>SUMIF(AG51:AG52,"&lt;&gt;NOR",G51:G52)</f>
        <v>0</v>
      </c>
      <c r="H50" s="229"/>
      <c r="I50" s="229">
        <f>SUM(I51:I52)</f>
        <v>0</v>
      </c>
      <c r="J50" s="229"/>
      <c r="K50" s="229">
        <f>SUM(K51:K52)</f>
        <v>0</v>
      </c>
      <c r="L50" s="229"/>
      <c r="M50" s="229">
        <f>SUM(M51:M52)</f>
        <v>0</v>
      </c>
      <c r="N50" s="229"/>
      <c r="O50" s="229">
        <f>SUM(O51:O52)</f>
        <v>0</v>
      </c>
      <c r="P50" s="229"/>
      <c r="Q50" s="229">
        <f>SUM(Q51:Q52)</f>
        <v>0</v>
      </c>
      <c r="R50" s="229"/>
      <c r="S50" s="229"/>
      <c r="T50" s="230"/>
      <c r="U50" s="224"/>
      <c r="V50" s="224">
        <f>SUM(V51:V52)</f>
        <v>0.42</v>
      </c>
      <c r="W50" s="224"/>
      <c r="AG50" t="s">
        <v>210</v>
      </c>
    </row>
    <row r="51" spans="1:60" outlineLevel="1" x14ac:dyDescent="0.25">
      <c r="A51" s="231">
        <v>15</v>
      </c>
      <c r="B51" s="232" t="s">
        <v>1126</v>
      </c>
      <c r="C51" s="245" t="s">
        <v>1127</v>
      </c>
      <c r="D51" s="233" t="s">
        <v>462</v>
      </c>
      <c r="E51" s="234">
        <v>16</v>
      </c>
      <c r="F51" s="235"/>
      <c r="G51" s="236">
        <f>ROUND(E51*F51,2)</f>
        <v>0</v>
      </c>
      <c r="H51" s="235"/>
      <c r="I51" s="236">
        <f>ROUND(E51*H51,2)</f>
        <v>0</v>
      </c>
      <c r="J51" s="235"/>
      <c r="K51" s="236">
        <f>ROUND(E51*J51,2)</f>
        <v>0</v>
      </c>
      <c r="L51" s="236">
        <v>21</v>
      </c>
      <c r="M51" s="236">
        <f>G51*(1+L51/100)</f>
        <v>0</v>
      </c>
      <c r="N51" s="236">
        <v>0</v>
      </c>
      <c r="O51" s="236">
        <f>ROUND(E51*N51,2)</f>
        <v>0</v>
      </c>
      <c r="P51" s="236">
        <v>0</v>
      </c>
      <c r="Q51" s="236">
        <f>ROUND(E51*P51,2)</f>
        <v>0</v>
      </c>
      <c r="R51" s="236" t="s">
        <v>1122</v>
      </c>
      <c r="S51" s="236" t="s">
        <v>214</v>
      </c>
      <c r="T51" s="237" t="s">
        <v>215</v>
      </c>
      <c r="U51" s="217">
        <v>2.6000000000000002E-2</v>
      </c>
      <c r="V51" s="217">
        <f>ROUND(E51*U51,2)</f>
        <v>0.42</v>
      </c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1101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outlineLevel="1" x14ac:dyDescent="0.25">
      <c r="A52" s="214"/>
      <c r="B52" s="215"/>
      <c r="C52" s="264"/>
      <c r="D52" s="258"/>
      <c r="E52" s="258"/>
      <c r="F52" s="258"/>
      <c r="G52" s="258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219</v>
      </c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x14ac:dyDescent="0.25">
      <c r="A53" s="225" t="s">
        <v>209</v>
      </c>
      <c r="B53" s="226" t="s">
        <v>109</v>
      </c>
      <c r="C53" s="244" t="s">
        <v>110</v>
      </c>
      <c r="D53" s="227"/>
      <c r="E53" s="228"/>
      <c r="F53" s="229"/>
      <c r="G53" s="229">
        <f>SUMIF(AG54:AG60,"&lt;&gt;NOR",G54:G60)</f>
        <v>0</v>
      </c>
      <c r="H53" s="229"/>
      <c r="I53" s="229">
        <f>SUM(I54:I60)</f>
        <v>0</v>
      </c>
      <c r="J53" s="229"/>
      <c r="K53" s="229">
        <f>SUM(K54:K60)</f>
        <v>0</v>
      </c>
      <c r="L53" s="229"/>
      <c r="M53" s="229">
        <f>SUM(M54:M60)</f>
        <v>0</v>
      </c>
      <c r="N53" s="229"/>
      <c r="O53" s="229">
        <f>SUM(O54:O60)</f>
        <v>0.26</v>
      </c>
      <c r="P53" s="229"/>
      <c r="Q53" s="229">
        <f>SUM(Q54:Q60)</f>
        <v>0</v>
      </c>
      <c r="R53" s="229"/>
      <c r="S53" s="229"/>
      <c r="T53" s="230"/>
      <c r="U53" s="224"/>
      <c r="V53" s="224">
        <f>SUM(V54:V60)</f>
        <v>1.05</v>
      </c>
      <c r="W53" s="224"/>
      <c r="AG53" t="s">
        <v>210</v>
      </c>
    </row>
    <row r="54" spans="1:60" outlineLevel="1" x14ac:dyDescent="0.25">
      <c r="A54" s="231">
        <v>16</v>
      </c>
      <c r="B54" s="232" t="s">
        <v>1605</v>
      </c>
      <c r="C54" s="245" t="s">
        <v>1606</v>
      </c>
      <c r="D54" s="233" t="s">
        <v>356</v>
      </c>
      <c r="E54" s="234">
        <v>4</v>
      </c>
      <c r="F54" s="235"/>
      <c r="G54" s="236">
        <f>ROUND(E54*F54,2)</f>
        <v>0</v>
      </c>
      <c r="H54" s="235"/>
      <c r="I54" s="236">
        <f>ROUND(E54*H54,2)</f>
        <v>0</v>
      </c>
      <c r="J54" s="235"/>
      <c r="K54" s="236">
        <f>ROUND(E54*J54,2)</f>
        <v>0</v>
      </c>
      <c r="L54" s="236">
        <v>21</v>
      </c>
      <c r="M54" s="236">
        <f>G54*(1+L54/100)</f>
        <v>0</v>
      </c>
      <c r="N54" s="236">
        <v>6.6000000000000003E-2</v>
      </c>
      <c r="O54" s="236">
        <f>ROUND(E54*N54,2)</f>
        <v>0.26</v>
      </c>
      <c r="P54" s="236">
        <v>0</v>
      </c>
      <c r="Q54" s="236">
        <f>ROUND(E54*P54,2)</f>
        <v>0</v>
      </c>
      <c r="R54" s="236" t="s">
        <v>466</v>
      </c>
      <c r="S54" s="236" t="s">
        <v>214</v>
      </c>
      <c r="T54" s="237" t="s">
        <v>215</v>
      </c>
      <c r="U54" s="217">
        <v>0.17</v>
      </c>
      <c r="V54" s="217">
        <f>ROUND(E54*U54,2)</f>
        <v>0.68</v>
      </c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1101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14"/>
      <c r="B55" s="215"/>
      <c r="C55" s="264"/>
      <c r="D55" s="258"/>
      <c r="E55" s="258"/>
      <c r="F55" s="258"/>
      <c r="G55" s="258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219</v>
      </c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outlineLevel="1" x14ac:dyDescent="0.25">
      <c r="A56" s="231">
        <v>17</v>
      </c>
      <c r="B56" s="232" t="s">
        <v>1607</v>
      </c>
      <c r="C56" s="245" t="s">
        <v>1608</v>
      </c>
      <c r="D56" s="233" t="s">
        <v>462</v>
      </c>
      <c r="E56" s="234">
        <v>5</v>
      </c>
      <c r="F56" s="235"/>
      <c r="G56" s="236">
        <f>ROUND(E56*F56,2)</f>
        <v>0</v>
      </c>
      <c r="H56" s="235"/>
      <c r="I56" s="236">
        <f>ROUND(E56*H56,2)</f>
        <v>0</v>
      </c>
      <c r="J56" s="235"/>
      <c r="K56" s="236">
        <f>ROUND(E56*J56,2)</f>
        <v>0</v>
      </c>
      <c r="L56" s="236">
        <v>21</v>
      </c>
      <c r="M56" s="236">
        <f>G56*(1+L56/100)</f>
        <v>0</v>
      </c>
      <c r="N56" s="236">
        <v>0</v>
      </c>
      <c r="O56" s="236">
        <f>ROUND(E56*N56,2)</f>
        <v>0</v>
      </c>
      <c r="P56" s="236">
        <v>0</v>
      </c>
      <c r="Q56" s="236">
        <f>ROUND(E56*P56,2)</f>
        <v>0</v>
      </c>
      <c r="R56" s="236" t="s">
        <v>466</v>
      </c>
      <c r="S56" s="236" t="s">
        <v>214</v>
      </c>
      <c r="T56" s="237" t="s">
        <v>215</v>
      </c>
      <c r="U56" s="217">
        <v>7.400000000000001E-2</v>
      </c>
      <c r="V56" s="217">
        <f>ROUND(E56*U56,2)</f>
        <v>0.37</v>
      </c>
      <c r="W56" s="217"/>
      <c r="X56" s="207"/>
      <c r="Y56" s="207"/>
      <c r="Z56" s="207"/>
      <c r="AA56" s="207"/>
      <c r="AB56" s="207"/>
      <c r="AC56" s="207"/>
      <c r="AD56" s="207"/>
      <c r="AE56" s="207"/>
      <c r="AF56" s="207"/>
      <c r="AG56" s="207" t="s">
        <v>1101</v>
      </c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</row>
    <row r="57" spans="1:60" outlineLevel="1" x14ac:dyDescent="0.25">
      <c r="A57" s="214"/>
      <c r="B57" s="215"/>
      <c r="C57" s="260" t="s">
        <v>1609</v>
      </c>
      <c r="D57" s="257"/>
      <c r="E57" s="257"/>
      <c r="F57" s="257"/>
      <c r="G57" s="25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282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outlineLevel="1" x14ac:dyDescent="0.25">
      <c r="A58" s="214"/>
      <c r="B58" s="215"/>
      <c r="C58" s="247"/>
      <c r="D58" s="241"/>
      <c r="E58" s="241"/>
      <c r="F58" s="241"/>
      <c r="G58" s="241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219</v>
      </c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31">
        <v>18</v>
      </c>
      <c r="B59" s="232" t="s">
        <v>1610</v>
      </c>
      <c r="C59" s="245" t="s">
        <v>1611</v>
      </c>
      <c r="D59" s="233" t="s">
        <v>356</v>
      </c>
      <c r="E59" s="234">
        <v>4</v>
      </c>
      <c r="F59" s="235"/>
      <c r="G59" s="236">
        <f>ROUND(E59*F59,2)</f>
        <v>0</v>
      </c>
      <c r="H59" s="235"/>
      <c r="I59" s="236">
        <f>ROUND(E59*H59,2)</f>
        <v>0</v>
      </c>
      <c r="J59" s="235"/>
      <c r="K59" s="236">
        <f>ROUND(E59*J59,2)</f>
        <v>0</v>
      </c>
      <c r="L59" s="236">
        <v>21</v>
      </c>
      <c r="M59" s="236">
        <f>G59*(1+L59/100)</f>
        <v>0</v>
      </c>
      <c r="N59" s="236">
        <v>0</v>
      </c>
      <c r="O59" s="236">
        <f>ROUND(E59*N59,2)</f>
        <v>0</v>
      </c>
      <c r="P59" s="236">
        <v>0</v>
      </c>
      <c r="Q59" s="236">
        <f>ROUND(E59*P59,2)</f>
        <v>0</v>
      </c>
      <c r="R59" s="236" t="s">
        <v>466</v>
      </c>
      <c r="S59" s="236" t="s">
        <v>214</v>
      </c>
      <c r="T59" s="237" t="s">
        <v>215</v>
      </c>
      <c r="U59" s="217">
        <v>0</v>
      </c>
      <c r="V59" s="217">
        <f>ROUND(E59*U59,2)</f>
        <v>0</v>
      </c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1101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14"/>
      <c r="B60" s="215"/>
      <c r="C60" s="264"/>
      <c r="D60" s="258"/>
      <c r="E60" s="258"/>
      <c r="F60" s="258"/>
      <c r="G60" s="258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219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x14ac:dyDescent="0.25">
      <c r="A61" s="225" t="s">
        <v>209</v>
      </c>
      <c r="B61" s="226" t="s">
        <v>129</v>
      </c>
      <c r="C61" s="244" t="s">
        <v>70</v>
      </c>
      <c r="D61" s="227"/>
      <c r="E61" s="228"/>
      <c r="F61" s="229"/>
      <c r="G61" s="229">
        <f>SUMIF(AG62:AG65,"&lt;&gt;NOR",G62:G65)</f>
        <v>0</v>
      </c>
      <c r="H61" s="229"/>
      <c r="I61" s="229">
        <f>SUM(I62:I65)</f>
        <v>0</v>
      </c>
      <c r="J61" s="229"/>
      <c r="K61" s="229">
        <f>SUM(K62:K65)</f>
        <v>0</v>
      </c>
      <c r="L61" s="229"/>
      <c r="M61" s="229">
        <f>SUM(M62:M65)</f>
        <v>0</v>
      </c>
      <c r="N61" s="229"/>
      <c r="O61" s="229">
        <f>SUM(O62:O65)</f>
        <v>0</v>
      </c>
      <c r="P61" s="229"/>
      <c r="Q61" s="229">
        <f>SUM(Q62:Q65)</f>
        <v>0</v>
      </c>
      <c r="R61" s="229"/>
      <c r="S61" s="229"/>
      <c r="T61" s="230"/>
      <c r="U61" s="224"/>
      <c r="V61" s="224">
        <f>SUM(V62:V65)</f>
        <v>0.27</v>
      </c>
      <c r="W61" s="224"/>
      <c r="AG61" t="s">
        <v>210</v>
      </c>
    </row>
    <row r="62" spans="1:60" ht="20.399999999999999" outlineLevel="1" x14ac:dyDescent="0.25">
      <c r="A62" s="231">
        <v>19</v>
      </c>
      <c r="B62" s="232" t="s">
        <v>1612</v>
      </c>
      <c r="C62" s="245" t="s">
        <v>1613</v>
      </c>
      <c r="D62" s="233" t="s">
        <v>356</v>
      </c>
      <c r="E62" s="234">
        <v>1</v>
      </c>
      <c r="F62" s="235"/>
      <c r="G62" s="236">
        <f>ROUND(E62*F62,2)</f>
        <v>0</v>
      </c>
      <c r="H62" s="235"/>
      <c r="I62" s="236">
        <f>ROUND(E62*H62,2)</f>
        <v>0</v>
      </c>
      <c r="J62" s="235"/>
      <c r="K62" s="236">
        <f>ROUND(E62*J62,2)</f>
        <v>0</v>
      </c>
      <c r="L62" s="236">
        <v>21</v>
      </c>
      <c r="M62" s="236">
        <f>G62*(1+L62/100)</f>
        <v>0</v>
      </c>
      <c r="N62" s="236">
        <v>8.9000000000000006E-4</v>
      </c>
      <c r="O62" s="236">
        <f>ROUND(E62*N62,2)</f>
        <v>0</v>
      </c>
      <c r="P62" s="236">
        <v>0</v>
      </c>
      <c r="Q62" s="236">
        <f>ROUND(E62*P62,2)</f>
        <v>0</v>
      </c>
      <c r="R62" s="236" t="s">
        <v>1142</v>
      </c>
      <c r="S62" s="236" t="s">
        <v>214</v>
      </c>
      <c r="T62" s="237" t="s">
        <v>215</v>
      </c>
      <c r="U62" s="217">
        <v>0.26900000000000002</v>
      </c>
      <c r="V62" s="217">
        <f>ROUND(E62*U62,2)</f>
        <v>0.27</v>
      </c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780</v>
      </c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outlineLevel="1" x14ac:dyDescent="0.25">
      <c r="A63" s="214"/>
      <c r="B63" s="215"/>
      <c r="C63" s="264"/>
      <c r="D63" s="258"/>
      <c r="E63" s="258"/>
      <c r="F63" s="258"/>
      <c r="G63" s="258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07"/>
      <c r="Y63" s="207"/>
      <c r="Z63" s="207"/>
      <c r="AA63" s="207"/>
      <c r="AB63" s="207"/>
      <c r="AC63" s="207"/>
      <c r="AD63" s="207"/>
      <c r="AE63" s="207"/>
      <c r="AF63" s="207"/>
      <c r="AG63" s="207" t="s">
        <v>219</v>
      </c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</row>
    <row r="64" spans="1:60" outlineLevel="1" x14ac:dyDescent="0.25">
      <c r="A64" s="231">
        <v>20</v>
      </c>
      <c r="B64" s="232" t="s">
        <v>1614</v>
      </c>
      <c r="C64" s="245" t="s">
        <v>1615</v>
      </c>
      <c r="D64" s="233" t="s">
        <v>356</v>
      </c>
      <c r="E64" s="234">
        <v>1</v>
      </c>
      <c r="F64" s="235"/>
      <c r="G64" s="236">
        <f>ROUND(E64*F64,2)</f>
        <v>0</v>
      </c>
      <c r="H64" s="235"/>
      <c r="I64" s="236">
        <f>ROUND(E64*H64,2)</f>
        <v>0</v>
      </c>
      <c r="J64" s="235"/>
      <c r="K64" s="236">
        <f>ROUND(E64*J64,2)</f>
        <v>0</v>
      </c>
      <c r="L64" s="236">
        <v>21</v>
      </c>
      <c r="M64" s="236">
        <f>G64*(1+L64/100)</f>
        <v>0</v>
      </c>
      <c r="N64" s="236">
        <v>0</v>
      </c>
      <c r="O64" s="236">
        <f>ROUND(E64*N64,2)</f>
        <v>0</v>
      </c>
      <c r="P64" s="236">
        <v>0</v>
      </c>
      <c r="Q64" s="236">
        <f>ROUND(E64*P64,2)</f>
        <v>0</v>
      </c>
      <c r="R64" s="236"/>
      <c r="S64" s="236" t="s">
        <v>456</v>
      </c>
      <c r="T64" s="237" t="s">
        <v>215</v>
      </c>
      <c r="U64" s="217">
        <v>0</v>
      </c>
      <c r="V64" s="217">
        <f>ROUND(E64*U64,2)</f>
        <v>0</v>
      </c>
      <c r="W64" s="217"/>
      <c r="X64" s="207"/>
      <c r="Y64" s="207"/>
      <c r="Z64" s="207"/>
      <c r="AA64" s="207"/>
      <c r="AB64" s="207"/>
      <c r="AC64" s="207"/>
      <c r="AD64" s="207"/>
      <c r="AE64" s="207"/>
      <c r="AF64" s="207"/>
      <c r="AG64" s="207" t="s">
        <v>1139</v>
      </c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</row>
    <row r="65" spans="1:60" outlineLevel="1" x14ac:dyDescent="0.25">
      <c r="A65" s="214"/>
      <c r="B65" s="215"/>
      <c r="C65" s="264"/>
      <c r="D65" s="258"/>
      <c r="E65" s="258"/>
      <c r="F65" s="258"/>
      <c r="G65" s="258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07"/>
      <c r="Y65" s="207"/>
      <c r="Z65" s="207"/>
      <c r="AA65" s="207"/>
      <c r="AB65" s="207"/>
      <c r="AC65" s="207"/>
      <c r="AD65" s="207"/>
      <c r="AE65" s="207"/>
      <c r="AF65" s="207"/>
      <c r="AG65" s="207" t="s">
        <v>219</v>
      </c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</row>
    <row r="66" spans="1:60" x14ac:dyDescent="0.25">
      <c r="A66" s="225" t="s">
        <v>209</v>
      </c>
      <c r="B66" s="226" t="s">
        <v>168</v>
      </c>
      <c r="C66" s="244" t="s">
        <v>82</v>
      </c>
      <c r="D66" s="227"/>
      <c r="E66" s="228"/>
      <c r="F66" s="229"/>
      <c r="G66" s="229">
        <f>SUMIF(AG67:AG70,"&lt;&gt;NOR",G67:G70)</f>
        <v>0</v>
      </c>
      <c r="H66" s="229"/>
      <c r="I66" s="229">
        <f>SUM(I67:I70)</f>
        <v>0</v>
      </c>
      <c r="J66" s="229"/>
      <c r="K66" s="229">
        <f>SUM(K67:K70)</f>
        <v>0</v>
      </c>
      <c r="L66" s="229"/>
      <c r="M66" s="229">
        <f>SUM(M67:M70)</f>
        <v>0</v>
      </c>
      <c r="N66" s="229"/>
      <c r="O66" s="229">
        <f>SUM(O67:O70)</f>
        <v>0</v>
      </c>
      <c r="P66" s="229"/>
      <c r="Q66" s="229">
        <f>SUM(Q67:Q70)</f>
        <v>0</v>
      </c>
      <c r="R66" s="229"/>
      <c r="S66" s="229"/>
      <c r="T66" s="230"/>
      <c r="U66" s="224"/>
      <c r="V66" s="224">
        <f>SUM(V67:V70)</f>
        <v>1.58</v>
      </c>
      <c r="W66" s="224"/>
      <c r="AG66" t="s">
        <v>210</v>
      </c>
    </row>
    <row r="67" spans="1:60" ht="20.399999999999999" outlineLevel="1" x14ac:dyDescent="0.25">
      <c r="A67" s="231">
        <v>21</v>
      </c>
      <c r="B67" s="232" t="s">
        <v>1616</v>
      </c>
      <c r="C67" s="245" t="s">
        <v>1617</v>
      </c>
      <c r="D67" s="233" t="s">
        <v>462</v>
      </c>
      <c r="E67" s="234">
        <v>16</v>
      </c>
      <c r="F67" s="235"/>
      <c r="G67" s="236">
        <f>ROUND(E67*F67,2)</f>
        <v>0</v>
      </c>
      <c r="H67" s="235"/>
      <c r="I67" s="236">
        <f>ROUND(E67*H67,2)</f>
        <v>0</v>
      </c>
      <c r="J67" s="235"/>
      <c r="K67" s="236">
        <f>ROUND(E67*J67,2)</f>
        <v>0</v>
      </c>
      <c r="L67" s="236">
        <v>21</v>
      </c>
      <c r="M67" s="236">
        <f>G67*(1+L67/100)</f>
        <v>0</v>
      </c>
      <c r="N67" s="236">
        <v>3.0000000000000001E-5</v>
      </c>
      <c r="O67" s="236">
        <f>ROUND(E67*N67,2)</f>
        <v>0</v>
      </c>
      <c r="P67" s="236">
        <v>0</v>
      </c>
      <c r="Q67" s="236">
        <f>ROUND(E67*P67,2)</f>
        <v>0</v>
      </c>
      <c r="R67" s="236" t="s">
        <v>168</v>
      </c>
      <c r="S67" s="236" t="s">
        <v>214</v>
      </c>
      <c r="T67" s="237" t="s">
        <v>215</v>
      </c>
      <c r="U67" s="217">
        <v>4.6330000000000003E-2</v>
      </c>
      <c r="V67" s="217">
        <f>ROUND(E67*U67,2)</f>
        <v>0.74</v>
      </c>
      <c r="W67" s="217"/>
      <c r="X67" s="207"/>
      <c r="Y67" s="207"/>
      <c r="Z67" s="207"/>
      <c r="AA67" s="207"/>
      <c r="AB67" s="207"/>
      <c r="AC67" s="207"/>
      <c r="AD67" s="207"/>
      <c r="AE67" s="207"/>
      <c r="AF67" s="207"/>
      <c r="AG67" s="207" t="s">
        <v>1372</v>
      </c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</row>
    <row r="68" spans="1:60" outlineLevel="1" x14ac:dyDescent="0.25">
      <c r="A68" s="214"/>
      <c r="B68" s="215"/>
      <c r="C68" s="264"/>
      <c r="D68" s="258"/>
      <c r="E68" s="258"/>
      <c r="F68" s="258"/>
      <c r="G68" s="258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07"/>
      <c r="Y68" s="207"/>
      <c r="Z68" s="207"/>
      <c r="AA68" s="207"/>
      <c r="AB68" s="207"/>
      <c r="AC68" s="207"/>
      <c r="AD68" s="207"/>
      <c r="AE68" s="207"/>
      <c r="AF68" s="207"/>
      <c r="AG68" s="207" t="s">
        <v>219</v>
      </c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</row>
    <row r="69" spans="1:60" ht="20.399999999999999" outlineLevel="1" x14ac:dyDescent="0.25">
      <c r="A69" s="231">
        <v>22</v>
      </c>
      <c r="B69" s="232" t="s">
        <v>1618</v>
      </c>
      <c r="C69" s="245" t="s">
        <v>1619</v>
      </c>
      <c r="D69" s="233" t="s">
        <v>356</v>
      </c>
      <c r="E69" s="234">
        <v>2</v>
      </c>
      <c r="F69" s="235"/>
      <c r="G69" s="236">
        <f>ROUND(E69*F69,2)</f>
        <v>0</v>
      </c>
      <c r="H69" s="235"/>
      <c r="I69" s="236">
        <f>ROUND(E69*H69,2)</f>
        <v>0</v>
      </c>
      <c r="J69" s="235"/>
      <c r="K69" s="236">
        <f>ROUND(E69*J69,2)</f>
        <v>0</v>
      </c>
      <c r="L69" s="236">
        <v>21</v>
      </c>
      <c r="M69" s="236">
        <f>G69*(1+L69/100)</f>
        <v>0</v>
      </c>
      <c r="N69" s="236">
        <v>0</v>
      </c>
      <c r="O69" s="236">
        <f>ROUND(E69*N69,2)</f>
        <v>0</v>
      </c>
      <c r="P69" s="236">
        <v>0</v>
      </c>
      <c r="Q69" s="236">
        <f>ROUND(E69*P69,2)</f>
        <v>0</v>
      </c>
      <c r="R69" s="236" t="s">
        <v>168</v>
      </c>
      <c r="S69" s="236" t="s">
        <v>214</v>
      </c>
      <c r="T69" s="237" t="s">
        <v>215</v>
      </c>
      <c r="U69" s="217">
        <v>0.41817000000000004</v>
      </c>
      <c r="V69" s="217">
        <f>ROUND(E69*U69,2)</f>
        <v>0.84</v>
      </c>
      <c r="W69" s="217"/>
      <c r="X69" s="207"/>
      <c r="Y69" s="207"/>
      <c r="Z69" s="207"/>
      <c r="AA69" s="207"/>
      <c r="AB69" s="207"/>
      <c r="AC69" s="207"/>
      <c r="AD69" s="207"/>
      <c r="AE69" s="207"/>
      <c r="AF69" s="207"/>
      <c r="AG69" s="207" t="s">
        <v>1372</v>
      </c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</row>
    <row r="70" spans="1:60" outlineLevel="1" x14ac:dyDescent="0.25">
      <c r="A70" s="214"/>
      <c r="B70" s="215"/>
      <c r="C70" s="264"/>
      <c r="D70" s="258"/>
      <c r="E70" s="258"/>
      <c r="F70" s="258"/>
      <c r="G70" s="258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07"/>
      <c r="Y70" s="207"/>
      <c r="Z70" s="207"/>
      <c r="AA70" s="207"/>
      <c r="AB70" s="207"/>
      <c r="AC70" s="207"/>
      <c r="AD70" s="207"/>
      <c r="AE70" s="207"/>
      <c r="AF70" s="207"/>
      <c r="AG70" s="207" t="s">
        <v>219</v>
      </c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</row>
    <row r="71" spans="1:60" x14ac:dyDescent="0.25">
      <c r="A71" s="225" t="s">
        <v>209</v>
      </c>
      <c r="B71" s="226" t="s">
        <v>175</v>
      </c>
      <c r="C71" s="244" t="s">
        <v>176</v>
      </c>
      <c r="D71" s="227"/>
      <c r="E71" s="228"/>
      <c r="F71" s="229"/>
      <c r="G71" s="229">
        <f>SUMIF(AG72:AG89,"&lt;&gt;NOR",G72:G89)</f>
        <v>0</v>
      </c>
      <c r="H71" s="229"/>
      <c r="I71" s="229">
        <f>SUM(I72:I89)</f>
        <v>0</v>
      </c>
      <c r="J71" s="229"/>
      <c r="K71" s="229">
        <f>SUM(K72:K89)</f>
        <v>0</v>
      </c>
      <c r="L71" s="229"/>
      <c r="M71" s="229">
        <f>SUM(M72:M89)</f>
        <v>0</v>
      </c>
      <c r="N71" s="229"/>
      <c r="O71" s="229">
        <f>SUM(O72:O89)</f>
        <v>0.01</v>
      </c>
      <c r="P71" s="229"/>
      <c r="Q71" s="229">
        <f>SUM(Q72:Q89)</f>
        <v>0</v>
      </c>
      <c r="R71" s="229"/>
      <c r="S71" s="229"/>
      <c r="T71" s="230"/>
      <c r="U71" s="224"/>
      <c r="V71" s="224">
        <f>SUM(V72:V89)</f>
        <v>15.57</v>
      </c>
      <c r="W71" s="224"/>
      <c r="AG71" t="s">
        <v>210</v>
      </c>
    </row>
    <row r="72" spans="1:60" outlineLevel="1" x14ac:dyDescent="0.25">
      <c r="A72" s="231">
        <v>23</v>
      </c>
      <c r="B72" s="232" t="s">
        <v>1348</v>
      </c>
      <c r="C72" s="245" t="s">
        <v>1349</v>
      </c>
      <c r="D72" s="233" t="s">
        <v>462</v>
      </c>
      <c r="E72" s="234">
        <v>16</v>
      </c>
      <c r="F72" s="235"/>
      <c r="G72" s="236">
        <f>ROUND(E72*F72,2)</f>
        <v>0</v>
      </c>
      <c r="H72" s="235"/>
      <c r="I72" s="236">
        <f>ROUND(E72*H72,2)</f>
        <v>0</v>
      </c>
      <c r="J72" s="235"/>
      <c r="K72" s="236">
        <f>ROUND(E72*J72,2)</f>
        <v>0</v>
      </c>
      <c r="L72" s="236">
        <v>21</v>
      </c>
      <c r="M72" s="236">
        <f>G72*(1+L72/100)</f>
        <v>0</v>
      </c>
      <c r="N72" s="236">
        <v>0</v>
      </c>
      <c r="O72" s="236">
        <f>ROUND(E72*N72,2)</f>
        <v>0</v>
      </c>
      <c r="P72" s="236">
        <v>0</v>
      </c>
      <c r="Q72" s="236">
        <f>ROUND(E72*P72,2)</f>
        <v>0</v>
      </c>
      <c r="R72" s="236"/>
      <c r="S72" s="236" t="s">
        <v>214</v>
      </c>
      <c r="T72" s="237" t="s">
        <v>215</v>
      </c>
      <c r="U72" s="217">
        <v>0.16400000000000001</v>
      </c>
      <c r="V72" s="217">
        <f>ROUND(E72*U72,2)</f>
        <v>2.62</v>
      </c>
      <c r="W72" s="217"/>
      <c r="X72" s="207"/>
      <c r="Y72" s="207"/>
      <c r="Z72" s="207"/>
      <c r="AA72" s="207"/>
      <c r="AB72" s="207"/>
      <c r="AC72" s="207"/>
      <c r="AD72" s="207"/>
      <c r="AE72" s="207"/>
      <c r="AF72" s="207"/>
      <c r="AG72" s="207" t="s">
        <v>1372</v>
      </c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</row>
    <row r="73" spans="1:60" outlineLevel="1" x14ac:dyDescent="0.25">
      <c r="A73" s="214"/>
      <c r="B73" s="215"/>
      <c r="C73" s="264"/>
      <c r="D73" s="258"/>
      <c r="E73" s="258"/>
      <c r="F73" s="258"/>
      <c r="G73" s="258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07"/>
      <c r="Y73" s="207"/>
      <c r="Z73" s="207"/>
      <c r="AA73" s="207"/>
      <c r="AB73" s="207"/>
      <c r="AC73" s="207"/>
      <c r="AD73" s="207"/>
      <c r="AE73" s="207"/>
      <c r="AF73" s="207"/>
      <c r="AG73" s="207" t="s">
        <v>219</v>
      </c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  <c r="BF73" s="207"/>
      <c r="BG73" s="207"/>
      <c r="BH73" s="207"/>
    </row>
    <row r="74" spans="1:60" outlineLevel="1" x14ac:dyDescent="0.25">
      <c r="A74" s="231">
        <v>24</v>
      </c>
      <c r="B74" s="232" t="s">
        <v>1620</v>
      </c>
      <c r="C74" s="245" t="s">
        <v>1621</v>
      </c>
      <c r="D74" s="233" t="s">
        <v>1622</v>
      </c>
      <c r="E74" s="234">
        <v>1</v>
      </c>
      <c r="F74" s="235"/>
      <c r="G74" s="236">
        <f>ROUND(E74*F74,2)</f>
        <v>0</v>
      </c>
      <c r="H74" s="235"/>
      <c r="I74" s="236">
        <f>ROUND(E74*H74,2)</f>
        <v>0</v>
      </c>
      <c r="J74" s="235"/>
      <c r="K74" s="236">
        <f>ROUND(E74*J74,2)</f>
        <v>0</v>
      </c>
      <c r="L74" s="236">
        <v>21</v>
      </c>
      <c r="M74" s="236">
        <f>G74*(1+L74/100)</f>
        <v>0</v>
      </c>
      <c r="N74" s="236">
        <v>0</v>
      </c>
      <c r="O74" s="236">
        <f>ROUND(E74*N74,2)</f>
        <v>0</v>
      </c>
      <c r="P74" s="236">
        <v>0</v>
      </c>
      <c r="Q74" s="236">
        <f>ROUND(E74*P74,2)</f>
        <v>0</v>
      </c>
      <c r="R74" s="236"/>
      <c r="S74" s="236" t="s">
        <v>214</v>
      </c>
      <c r="T74" s="237" t="s">
        <v>215</v>
      </c>
      <c r="U74" s="217">
        <v>5.99</v>
      </c>
      <c r="V74" s="217">
        <f>ROUND(E74*U74,2)</f>
        <v>5.99</v>
      </c>
      <c r="W74" s="217"/>
      <c r="X74" s="207"/>
      <c r="Y74" s="207"/>
      <c r="Z74" s="207"/>
      <c r="AA74" s="207"/>
      <c r="AB74" s="207"/>
      <c r="AC74" s="207"/>
      <c r="AD74" s="207"/>
      <c r="AE74" s="207"/>
      <c r="AF74" s="207"/>
      <c r="AG74" s="207" t="s">
        <v>1372</v>
      </c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</row>
    <row r="75" spans="1:60" outlineLevel="1" x14ac:dyDescent="0.25">
      <c r="A75" s="214"/>
      <c r="B75" s="215"/>
      <c r="C75" s="264"/>
      <c r="D75" s="258"/>
      <c r="E75" s="258"/>
      <c r="F75" s="258"/>
      <c r="G75" s="258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07"/>
      <c r="Y75" s="207"/>
      <c r="Z75" s="207"/>
      <c r="AA75" s="207"/>
      <c r="AB75" s="207"/>
      <c r="AC75" s="207"/>
      <c r="AD75" s="207"/>
      <c r="AE75" s="207"/>
      <c r="AF75" s="207"/>
      <c r="AG75" s="207" t="s">
        <v>219</v>
      </c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</row>
    <row r="76" spans="1:60" outlineLevel="1" x14ac:dyDescent="0.25">
      <c r="A76" s="231">
        <v>25</v>
      </c>
      <c r="B76" s="232" t="s">
        <v>1623</v>
      </c>
      <c r="C76" s="245" t="s">
        <v>1624</v>
      </c>
      <c r="D76" s="233" t="s">
        <v>462</v>
      </c>
      <c r="E76" s="234">
        <v>16</v>
      </c>
      <c r="F76" s="235"/>
      <c r="G76" s="236">
        <f>ROUND(E76*F76,2)</f>
        <v>0</v>
      </c>
      <c r="H76" s="235"/>
      <c r="I76" s="236">
        <f>ROUND(E76*H76,2)</f>
        <v>0</v>
      </c>
      <c r="J76" s="235"/>
      <c r="K76" s="236">
        <f>ROUND(E76*J76,2)</f>
        <v>0</v>
      </c>
      <c r="L76" s="236">
        <v>21</v>
      </c>
      <c r="M76" s="236">
        <f>G76*(1+L76/100)</f>
        <v>0</v>
      </c>
      <c r="N76" s="236">
        <v>3.0000000000000001E-5</v>
      </c>
      <c r="O76" s="236">
        <f>ROUND(E76*N76,2)</f>
        <v>0</v>
      </c>
      <c r="P76" s="236">
        <v>0</v>
      </c>
      <c r="Q76" s="236">
        <f>ROUND(E76*P76,2)</f>
        <v>0</v>
      </c>
      <c r="R76" s="236"/>
      <c r="S76" s="236" t="s">
        <v>214</v>
      </c>
      <c r="T76" s="237" t="s">
        <v>215</v>
      </c>
      <c r="U76" s="217">
        <v>0.43474000000000002</v>
      </c>
      <c r="V76" s="217">
        <f>ROUND(E76*U76,2)</f>
        <v>6.96</v>
      </c>
      <c r="W76" s="217"/>
      <c r="X76" s="207"/>
      <c r="Y76" s="207"/>
      <c r="Z76" s="207"/>
      <c r="AA76" s="207"/>
      <c r="AB76" s="207"/>
      <c r="AC76" s="207"/>
      <c r="AD76" s="207"/>
      <c r="AE76" s="207"/>
      <c r="AF76" s="207"/>
      <c r="AG76" s="207" t="s">
        <v>1372</v>
      </c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</row>
    <row r="77" spans="1:60" outlineLevel="1" x14ac:dyDescent="0.25">
      <c r="A77" s="214"/>
      <c r="B77" s="215"/>
      <c r="C77" s="264"/>
      <c r="D77" s="258"/>
      <c r="E77" s="258"/>
      <c r="F77" s="258"/>
      <c r="G77" s="258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07"/>
      <c r="Y77" s="207"/>
      <c r="Z77" s="207"/>
      <c r="AA77" s="207"/>
      <c r="AB77" s="207"/>
      <c r="AC77" s="207"/>
      <c r="AD77" s="207"/>
      <c r="AE77" s="207"/>
      <c r="AF77" s="207"/>
      <c r="AG77" s="207" t="s">
        <v>219</v>
      </c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</row>
    <row r="78" spans="1:60" outlineLevel="1" x14ac:dyDescent="0.25">
      <c r="A78" s="231">
        <v>26</v>
      </c>
      <c r="B78" s="232" t="s">
        <v>1625</v>
      </c>
      <c r="C78" s="245" t="s">
        <v>1626</v>
      </c>
      <c r="D78" s="233" t="s">
        <v>356</v>
      </c>
      <c r="E78" s="234">
        <v>1</v>
      </c>
      <c r="F78" s="235"/>
      <c r="G78" s="236">
        <f>ROUND(E78*F78,2)</f>
        <v>0</v>
      </c>
      <c r="H78" s="235"/>
      <c r="I78" s="236">
        <f>ROUND(E78*H78,2)</f>
        <v>0</v>
      </c>
      <c r="J78" s="235"/>
      <c r="K78" s="236">
        <f>ROUND(E78*J78,2)</f>
        <v>0</v>
      </c>
      <c r="L78" s="236">
        <v>21</v>
      </c>
      <c r="M78" s="236">
        <f>G78*(1+L78/100)</f>
        <v>0</v>
      </c>
      <c r="N78" s="236">
        <v>0</v>
      </c>
      <c r="O78" s="236">
        <f>ROUND(E78*N78,2)</f>
        <v>0</v>
      </c>
      <c r="P78" s="236">
        <v>0</v>
      </c>
      <c r="Q78" s="236">
        <f>ROUND(E78*P78,2)</f>
        <v>0</v>
      </c>
      <c r="R78" s="236"/>
      <c r="S78" s="236" t="s">
        <v>456</v>
      </c>
      <c r="T78" s="237" t="s">
        <v>215</v>
      </c>
      <c r="U78" s="217">
        <v>0</v>
      </c>
      <c r="V78" s="217">
        <f>ROUND(E78*U78,2)</f>
        <v>0</v>
      </c>
      <c r="W78" s="217"/>
      <c r="X78" s="207"/>
      <c r="Y78" s="207"/>
      <c r="Z78" s="207"/>
      <c r="AA78" s="207"/>
      <c r="AB78" s="207"/>
      <c r="AC78" s="207"/>
      <c r="AD78" s="207"/>
      <c r="AE78" s="207"/>
      <c r="AF78" s="207"/>
      <c r="AG78" s="207" t="s">
        <v>1372</v>
      </c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</row>
    <row r="79" spans="1:60" outlineLevel="1" x14ac:dyDescent="0.25">
      <c r="A79" s="214"/>
      <c r="B79" s="215"/>
      <c r="C79" s="264"/>
      <c r="D79" s="258"/>
      <c r="E79" s="258"/>
      <c r="F79" s="258"/>
      <c r="G79" s="258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07"/>
      <c r="Y79" s="207"/>
      <c r="Z79" s="207"/>
      <c r="AA79" s="207"/>
      <c r="AB79" s="207"/>
      <c r="AC79" s="207"/>
      <c r="AD79" s="207"/>
      <c r="AE79" s="207"/>
      <c r="AF79" s="207"/>
      <c r="AG79" s="207" t="s">
        <v>219</v>
      </c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</row>
    <row r="80" spans="1:60" outlineLevel="1" x14ac:dyDescent="0.25">
      <c r="A80" s="231">
        <v>27</v>
      </c>
      <c r="B80" s="232" t="s">
        <v>1627</v>
      </c>
      <c r="C80" s="245" t="s">
        <v>1628</v>
      </c>
      <c r="D80" s="233" t="s">
        <v>462</v>
      </c>
      <c r="E80" s="234">
        <v>16</v>
      </c>
      <c r="F80" s="235"/>
      <c r="G80" s="236">
        <f>ROUND(E80*F80,2)</f>
        <v>0</v>
      </c>
      <c r="H80" s="235"/>
      <c r="I80" s="236">
        <f>ROUND(E80*H80,2)</f>
        <v>0</v>
      </c>
      <c r="J80" s="235"/>
      <c r="K80" s="236">
        <f>ROUND(E80*J80,2)</f>
        <v>0</v>
      </c>
      <c r="L80" s="236">
        <v>21</v>
      </c>
      <c r="M80" s="236">
        <f>G80*(1+L80/100)</f>
        <v>0</v>
      </c>
      <c r="N80" s="236">
        <v>0</v>
      </c>
      <c r="O80" s="236">
        <f>ROUND(E80*N80,2)</f>
        <v>0</v>
      </c>
      <c r="P80" s="236">
        <v>0</v>
      </c>
      <c r="Q80" s="236">
        <f>ROUND(E80*P80,2)</f>
        <v>0</v>
      </c>
      <c r="R80" s="236"/>
      <c r="S80" s="236" t="s">
        <v>456</v>
      </c>
      <c r="T80" s="237" t="s">
        <v>215</v>
      </c>
      <c r="U80" s="217">
        <v>0</v>
      </c>
      <c r="V80" s="217">
        <f>ROUND(E80*U80,2)</f>
        <v>0</v>
      </c>
      <c r="W80" s="217"/>
      <c r="X80" s="207"/>
      <c r="Y80" s="207"/>
      <c r="Z80" s="207"/>
      <c r="AA80" s="207"/>
      <c r="AB80" s="207"/>
      <c r="AC80" s="207"/>
      <c r="AD80" s="207"/>
      <c r="AE80" s="207"/>
      <c r="AF80" s="207"/>
      <c r="AG80" s="207" t="s">
        <v>1372</v>
      </c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</row>
    <row r="81" spans="1:60" outlineLevel="1" x14ac:dyDescent="0.25">
      <c r="A81" s="214"/>
      <c r="B81" s="215"/>
      <c r="C81" s="264"/>
      <c r="D81" s="258"/>
      <c r="E81" s="258"/>
      <c r="F81" s="258"/>
      <c r="G81" s="258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07"/>
      <c r="Y81" s="207"/>
      <c r="Z81" s="207"/>
      <c r="AA81" s="207"/>
      <c r="AB81" s="207"/>
      <c r="AC81" s="207"/>
      <c r="AD81" s="207"/>
      <c r="AE81" s="207"/>
      <c r="AF81" s="207"/>
      <c r="AG81" s="207" t="s">
        <v>219</v>
      </c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</row>
    <row r="82" spans="1:60" outlineLevel="1" x14ac:dyDescent="0.25">
      <c r="A82" s="231">
        <v>28</v>
      </c>
      <c r="B82" s="232" t="s">
        <v>1629</v>
      </c>
      <c r="C82" s="245" t="s">
        <v>1630</v>
      </c>
      <c r="D82" s="233" t="s">
        <v>462</v>
      </c>
      <c r="E82" s="234">
        <v>16</v>
      </c>
      <c r="F82" s="235"/>
      <c r="G82" s="236">
        <f>ROUND(E82*F82,2)</f>
        <v>0</v>
      </c>
      <c r="H82" s="235"/>
      <c r="I82" s="236">
        <f>ROUND(E82*H82,2)</f>
        <v>0</v>
      </c>
      <c r="J82" s="235"/>
      <c r="K82" s="236">
        <f>ROUND(E82*J82,2)</f>
        <v>0</v>
      </c>
      <c r="L82" s="236">
        <v>21</v>
      </c>
      <c r="M82" s="236">
        <f>G82*(1+L82/100)</f>
        <v>0</v>
      </c>
      <c r="N82" s="236">
        <v>6.9000000000000008E-4</v>
      </c>
      <c r="O82" s="236">
        <f>ROUND(E82*N82,2)</f>
        <v>0.01</v>
      </c>
      <c r="P82" s="236">
        <v>0</v>
      </c>
      <c r="Q82" s="236">
        <f>ROUND(E82*P82,2)</f>
        <v>0</v>
      </c>
      <c r="R82" s="236" t="s">
        <v>334</v>
      </c>
      <c r="S82" s="236" t="s">
        <v>214</v>
      </c>
      <c r="T82" s="237" t="s">
        <v>215</v>
      </c>
      <c r="U82" s="217">
        <v>0</v>
      </c>
      <c r="V82" s="217">
        <f>ROUND(E82*U82,2)</f>
        <v>0</v>
      </c>
      <c r="W82" s="217"/>
      <c r="X82" s="207"/>
      <c r="Y82" s="207"/>
      <c r="Z82" s="207"/>
      <c r="AA82" s="207"/>
      <c r="AB82" s="207"/>
      <c r="AC82" s="207"/>
      <c r="AD82" s="207"/>
      <c r="AE82" s="207"/>
      <c r="AF82" s="207"/>
      <c r="AG82" s="207" t="s">
        <v>1139</v>
      </c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</row>
    <row r="83" spans="1:60" outlineLevel="1" x14ac:dyDescent="0.25">
      <c r="A83" s="214"/>
      <c r="B83" s="215"/>
      <c r="C83" s="264"/>
      <c r="D83" s="258"/>
      <c r="E83" s="258"/>
      <c r="F83" s="258"/>
      <c r="G83" s="258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07"/>
      <c r="Y83" s="207"/>
      <c r="Z83" s="207"/>
      <c r="AA83" s="207"/>
      <c r="AB83" s="207"/>
      <c r="AC83" s="207"/>
      <c r="AD83" s="207"/>
      <c r="AE83" s="207"/>
      <c r="AF83" s="207"/>
      <c r="AG83" s="207" t="s">
        <v>219</v>
      </c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</row>
    <row r="84" spans="1:60" outlineLevel="1" x14ac:dyDescent="0.25">
      <c r="A84" s="231">
        <v>29</v>
      </c>
      <c r="B84" s="232" t="s">
        <v>1631</v>
      </c>
      <c r="C84" s="245" t="s">
        <v>1632</v>
      </c>
      <c r="D84" s="233" t="s">
        <v>462</v>
      </c>
      <c r="E84" s="234">
        <v>1</v>
      </c>
      <c r="F84" s="235"/>
      <c r="G84" s="236">
        <f>ROUND(E84*F84,2)</f>
        <v>0</v>
      </c>
      <c r="H84" s="235"/>
      <c r="I84" s="236">
        <f>ROUND(E84*H84,2)</f>
        <v>0</v>
      </c>
      <c r="J84" s="235"/>
      <c r="K84" s="236">
        <f>ROUND(E84*J84,2)</f>
        <v>0</v>
      </c>
      <c r="L84" s="236">
        <v>21</v>
      </c>
      <c r="M84" s="236">
        <f>G84*(1+L84/100)</f>
        <v>0</v>
      </c>
      <c r="N84" s="236">
        <v>0</v>
      </c>
      <c r="O84" s="236">
        <f>ROUND(E84*N84,2)</f>
        <v>0</v>
      </c>
      <c r="P84" s="236">
        <v>0</v>
      </c>
      <c r="Q84" s="236">
        <f>ROUND(E84*P84,2)</f>
        <v>0</v>
      </c>
      <c r="R84" s="236"/>
      <c r="S84" s="236" t="s">
        <v>456</v>
      </c>
      <c r="T84" s="237" t="s">
        <v>215</v>
      </c>
      <c r="U84" s="217">
        <v>0</v>
      </c>
      <c r="V84" s="217">
        <f>ROUND(E84*U84,2)</f>
        <v>0</v>
      </c>
      <c r="W84" s="217"/>
      <c r="X84" s="207"/>
      <c r="Y84" s="207"/>
      <c r="Z84" s="207"/>
      <c r="AA84" s="207"/>
      <c r="AB84" s="207"/>
      <c r="AC84" s="207"/>
      <c r="AD84" s="207"/>
      <c r="AE84" s="207"/>
      <c r="AF84" s="207"/>
      <c r="AG84" s="207" t="s">
        <v>1372</v>
      </c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</row>
    <row r="85" spans="1:60" outlineLevel="1" x14ac:dyDescent="0.25">
      <c r="A85" s="214"/>
      <c r="B85" s="215"/>
      <c r="C85" s="264"/>
      <c r="D85" s="258"/>
      <c r="E85" s="258"/>
      <c r="F85" s="258"/>
      <c r="G85" s="258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07"/>
      <c r="Y85" s="207"/>
      <c r="Z85" s="207"/>
      <c r="AA85" s="207"/>
      <c r="AB85" s="207"/>
      <c r="AC85" s="207"/>
      <c r="AD85" s="207"/>
      <c r="AE85" s="207"/>
      <c r="AF85" s="207"/>
      <c r="AG85" s="207" t="s">
        <v>219</v>
      </c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</row>
    <row r="86" spans="1:60" outlineLevel="1" x14ac:dyDescent="0.25">
      <c r="A86" s="231">
        <v>30</v>
      </c>
      <c r="B86" s="232" t="s">
        <v>1633</v>
      </c>
      <c r="C86" s="245" t="s">
        <v>1634</v>
      </c>
      <c r="D86" s="233" t="s">
        <v>333</v>
      </c>
      <c r="E86" s="234">
        <v>1.1000000000000001E-2</v>
      </c>
      <c r="F86" s="235"/>
      <c r="G86" s="236">
        <f>ROUND(E86*F86,2)</f>
        <v>0</v>
      </c>
      <c r="H86" s="235"/>
      <c r="I86" s="236">
        <f>ROUND(E86*H86,2)</f>
        <v>0</v>
      </c>
      <c r="J86" s="235"/>
      <c r="K86" s="236">
        <f>ROUND(E86*J86,2)</f>
        <v>0</v>
      </c>
      <c r="L86" s="236">
        <v>21</v>
      </c>
      <c r="M86" s="236">
        <f>G86*(1+L86/100)</f>
        <v>0</v>
      </c>
      <c r="N86" s="236">
        <v>0</v>
      </c>
      <c r="O86" s="236">
        <f>ROUND(E86*N86,2)</f>
        <v>0</v>
      </c>
      <c r="P86" s="236">
        <v>0</v>
      </c>
      <c r="Q86" s="236">
        <f>ROUND(E86*P86,2)</f>
        <v>0</v>
      </c>
      <c r="R86" s="236" t="s">
        <v>1122</v>
      </c>
      <c r="S86" s="236" t="s">
        <v>214</v>
      </c>
      <c r="T86" s="237" t="s">
        <v>215</v>
      </c>
      <c r="U86" s="217">
        <v>0.21150000000000002</v>
      </c>
      <c r="V86" s="217">
        <f>ROUND(E86*U86,2)</f>
        <v>0</v>
      </c>
      <c r="W86" s="217"/>
      <c r="X86" s="207"/>
      <c r="Y86" s="207"/>
      <c r="Z86" s="207"/>
      <c r="AA86" s="207"/>
      <c r="AB86" s="207"/>
      <c r="AC86" s="207"/>
      <c r="AD86" s="207"/>
      <c r="AE86" s="207"/>
      <c r="AF86" s="207"/>
      <c r="AG86" s="207" t="s">
        <v>1372</v>
      </c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</row>
    <row r="87" spans="1:60" outlineLevel="1" x14ac:dyDescent="0.25">
      <c r="A87" s="214"/>
      <c r="B87" s="215"/>
      <c r="C87" s="260" t="s">
        <v>1635</v>
      </c>
      <c r="D87" s="257"/>
      <c r="E87" s="257"/>
      <c r="F87" s="257"/>
      <c r="G87" s="25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07"/>
      <c r="Y87" s="207"/>
      <c r="Z87" s="207"/>
      <c r="AA87" s="207"/>
      <c r="AB87" s="207"/>
      <c r="AC87" s="207"/>
      <c r="AD87" s="207"/>
      <c r="AE87" s="207"/>
      <c r="AF87" s="207"/>
      <c r="AG87" s="207" t="s">
        <v>282</v>
      </c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</row>
    <row r="88" spans="1:60" outlineLevel="1" x14ac:dyDescent="0.25">
      <c r="A88" s="214"/>
      <c r="B88" s="215"/>
      <c r="C88" s="248" t="s">
        <v>1636</v>
      </c>
      <c r="D88" s="242"/>
      <c r="E88" s="242"/>
      <c r="F88" s="242"/>
      <c r="G88" s="242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07"/>
      <c r="Y88" s="207"/>
      <c r="Z88" s="207"/>
      <c r="AA88" s="207"/>
      <c r="AB88" s="207"/>
      <c r="AC88" s="207"/>
      <c r="AD88" s="207"/>
      <c r="AE88" s="207"/>
      <c r="AF88" s="207"/>
      <c r="AG88" s="207" t="s">
        <v>218</v>
      </c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</row>
    <row r="89" spans="1:60" outlineLevel="1" x14ac:dyDescent="0.25">
      <c r="A89" s="214"/>
      <c r="B89" s="215"/>
      <c r="C89" s="247"/>
      <c r="D89" s="241"/>
      <c r="E89" s="241"/>
      <c r="F89" s="241"/>
      <c r="G89" s="241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07"/>
      <c r="Y89" s="207"/>
      <c r="Z89" s="207"/>
      <c r="AA89" s="207"/>
      <c r="AB89" s="207"/>
      <c r="AC89" s="207"/>
      <c r="AD89" s="207"/>
      <c r="AE89" s="207"/>
      <c r="AF89" s="207"/>
      <c r="AG89" s="207" t="s">
        <v>219</v>
      </c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  <c r="BF89" s="207"/>
      <c r="BG89" s="207"/>
      <c r="BH89" s="207"/>
    </row>
    <row r="90" spans="1:60" x14ac:dyDescent="0.25">
      <c r="A90" s="225" t="s">
        <v>209</v>
      </c>
      <c r="B90" s="226" t="s">
        <v>181</v>
      </c>
      <c r="C90" s="244" t="s">
        <v>27</v>
      </c>
      <c r="D90" s="227"/>
      <c r="E90" s="228"/>
      <c r="F90" s="229"/>
      <c r="G90" s="229">
        <f>SUMIF(AG91:AG95,"&lt;&gt;NOR",G91:G95)</f>
        <v>0</v>
      </c>
      <c r="H90" s="229"/>
      <c r="I90" s="229">
        <f>SUM(I91:I95)</f>
        <v>0</v>
      </c>
      <c r="J90" s="229"/>
      <c r="K90" s="229">
        <f>SUM(K91:K95)</f>
        <v>0</v>
      </c>
      <c r="L90" s="229"/>
      <c r="M90" s="229">
        <f>SUM(M91:M95)</f>
        <v>0</v>
      </c>
      <c r="N90" s="229"/>
      <c r="O90" s="229">
        <f>SUM(O91:O95)</f>
        <v>0</v>
      </c>
      <c r="P90" s="229"/>
      <c r="Q90" s="229">
        <f>SUM(Q91:Q95)</f>
        <v>0</v>
      </c>
      <c r="R90" s="229"/>
      <c r="S90" s="229"/>
      <c r="T90" s="230"/>
      <c r="U90" s="224"/>
      <c r="V90" s="224">
        <f>SUM(V91:V95)</f>
        <v>0</v>
      </c>
      <c r="W90" s="224"/>
      <c r="AG90" t="s">
        <v>210</v>
      </c>
    </row>
    <row r="91" spans="1:60" outlineLevel="1" x14ac:dyDescent="0.25">
      <c r="A91" s="231">
        <v>31</v>
      </c>
      <c r="B91" s="232" t="s">
        <v>1637</v>
      </c>
      <c r="C91" s="245" t="s">
        <v>1638</v>
      </c>
      <c r="D91" s="233" t="s">
        <v>1130</v>
      </c>
      <c r="E91" s="234">
        <v>1</v>
      </c>
      <c r="F91" s="235"/>
      <c r="G91" s="236">
        <f>ROUND(E91*F91,2)</f>
        <v>0</v>
      </c>
      <c r="H91" s="235"/>
      <c r="I91" s="236">
        <f>ROUND(E91*H91,2)</f>
        <v>0</v>
      </c>
      <c r="J91" s="235"/>
      <c r="K91" s="236">
        <f>ROUND(E91*J91,2)</f>
        <v>0</v>
      </c>
      <c r="L91" s="236">
        <v>21</v>
      </c>
      <c r="M91" s="236">
        <f>G91*(1+L91/100)</f>
        <v>0</v>
      </c>
      <c r="N91" s="236">
        <v>0</v>
      </c>
      <c r="O91" s="236">
        <f>ROUND(E91*N91,2)</f>
        <v>0</v>
      </c>
      <c r="P91" s="236">
        <v>0</v>
      </c>
      <c r="Q91" s="236">
        <f>ROUND(E91*P91,2)</f>
        <v>0</v>
      </c>
      <c r="R91" s="236"/>
      <c r="S91" s="236" t="s">
        <v>456</v>
      </c>
      <c r="T91" s="237" t="s">
        <v>215</v>
      </c>
      <c r="U91" s="217">
        <v>0</v>
      </c>
      <c r="V91" s="217">
        <f>ROUND(E91*U91,2)</f>
        <v>0</v>
      </c>
      <c r="W91" s="217"/>
      <c r="X91" s="207"/>
      <c r="Y91" s="207"/>
      <c r="Z91" s="207"/>
      <c r="AA91" s="207"/>
      <c r="AB91" s="207"/>
      <c r="AC91" s="207"/>
      <c r="AD91" s="207"/>
      <c r="AE91" s="207"/>
      <c r="AF91" s="207"/>
      <c r="AG91" s="207" t="s">
        <v>1372</v>
      </c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</row>
    <row r="92" spans="1:60" outlineLevel="1" x14ac:dyDescent="0.25">
      <c r="A92" s="214"/>
      <c r="B92" s="215"/>
      <c r="C92" s="264"/>
      <c r="D92" s="258"/>
      <c r="E92" s="258"/>
      <c r="F92" s="258"/>
      <c r="G92" s="258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07"/>
      <c r="Y92" s="207"/>
      <c r="Z92" s="207"/>
      <c r="AA92" s="207"/>
      <c r="AB92" s="207"/>
      <c r="AC92" s="207"/>
      <c r="AD92" s="207"/>
      <c r="AE92" s="207"/>
      <c r="AF92" s="207"/>
      <c r="AG92" s="207" t="s">
        <v>219</v>
      </c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</row>
    <row r="93" spans="1:60" outlineLevel="1" x14ac:dyDescent="0.25">
      <c r="A93" s="231">
        <v>32</v>
      </c>
      <c r="B93" s="232" t="s">
        <v>1639</v>
      </c>
      <c r="C93" s="245" t="s">
        <v>1640</v>
      </c>
      <c r="D93" s="233" t="s">
        <v>1130</v>
      </c>
      <c r="E93" s="234">
        <v>1</v>
      </c>
      <c r="F93" s="235"/>
      <c r="G93" s="236">
        <f>ROUND(E93*F93,2)</f>
        <v>0</v>
      </c>
      <c r="H93" s="235"/>
      <c r="I93" s="236">
        <f>ROUND(E93*H93,2)</f>
        <v>0</v>
      </c>
      <c r="J93" s="235"/>
      <c r="K93" s="236">
        <f>ROUND(E93*J93,2)</f>
        <v>0</v>
      </c>
      <c r="L93" s="236">
        <v>21</v>
      </c>
      <c r="M93" s="236">
        <f>G93*(1+L93/100)</f>
        <v>0</v>
      </c>
      <c r="N93" s="236">
        <v>0</v>
      </c>
      <c r="O93" s="236">
        <f>ROUND(E93*N93,2)</f>
        <v>0</v>
      </c>
      <c r="P93" s="236">
        <v>0</v>
      </c>
      <c r="Q93" s="236">
        <f>ROUND(E93*P93,2)</f>
        <v>0</v>
      </c>
      <c r="R93" s="236"/>
      <c r="S93" s="236" t="s">
        <v>456</v>
      </c>
      <c r="T93" s="237" t="s">
        <v>215</v>
      </c>
      <c r="U93" s="217">
        <v>0</v>
      </c>
      <c r="V93" s="217">
        <f>ROUND(E93*U93,2)</f>
        <v>0</v>
      </c>
      <c r="W93" s="217"/>
      <c r="X93" s="207"/>
      <c r="Y93" s="207"/>
      <c r="Z93" s="207"/>
      <c r="AA93" s="207"/>
      <c r="AB93" s="207"/>
      <c r="AC93" s="207"/>
      <c r="AD93" s="207"/>
      <c r="AE93" s="207"/>
      <c r="AF93" s="207"/>
      <c r="AG93" s="207" t="s">
        <v>1417</v>
      </c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</row>
    <row r="94" spans="1:60" outlineLevel="1" x14ac:dyDescent="0.25">
      <c r="A94" s="214"/>
      <c r="B94" s="215"/>
      <c r="C94" s="246" t="s">
        <v>1641</v>
      </c>
      <c r="D94" s="239"/>
      <c r="E94" s="239"/>
      <c r="F94" s="239"/>
      <c r="G94" s="239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07"/>
      <c r="Y94" s="207"/>
      <c r="Z94" s="207"/>
      <c r="AA94" s="207"/>
      <c r="AB94" s="207"/>
      <c r="AC94" s="207"/>
      <c r="AD94" s="207"/>
      <c r="AE94" s="207"/>
      <c r="AF94" s="207"/>
      <c r="AG94" s="207" t="s">
        <v>218</v>
      </c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</row>
    <row r="95" spans="1:60" outlineLevel="1" x14ac:dyDescent="0.25">
      <c r="A95" s="214"/>
      <c r="B95" s="215"/>
      <c r="C95" s="247"/>
      <c r="D95" s="241"/>
      <c r="E95" s="241"/>
      <c r="F95" s="241"/>
      <c r="G95" s="241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07"/>
      <c r="Y95" s="207"/>
      <c r="Z95" s="207"/>
      <c r="AA95" s="207"/>
      <c r="AB95" s="207"/>
      <c r="AC95" s="207"/>
      <c r="AD95" s="207"/>
      <c r="AE95" s="207"/>
      <c r="AF95" s="207"/>
      <c r="AG95" s="207" t="s">
        <v>219</v>
      </c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  <c r="BF95" s="207"/>
      <c r="BG95" s="207"/>
      <c r="BH95" s="207"/>
    </row>
    <row r="96" spans="1:60" x14ac:dyDescent="0.25">
      <c r="A96" s="5"/>
      <c r="B96" s="6"/>
      <c r="C96" s="250"/>
      <c r="D96" s="8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AE96">
        <v>15</v>
      </c>
      <c r="AF96">
        <v>21</v>
      </c>
    </row>
    <row r="97" spans="1:33" x14ac:dyDescent="0.25">
      <c r="A97" s="210"/>
      <c r="B97" s="211" t="s">
        <v>29</v>
      </c>
      <c r="C97" s="251"/>
      <c r="D97" s="212"/>
      <c r="E97" s="213"/>
      <c r="F97" s="213"/>
      <c r="G97" s="243">
        <f>G8+G37+G41+G50+G53+G61+G66+G71+G90</f>
        <v>0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AE97">
        <f>SUMIF(L7:L95,AE96,G7:G95)</f>
        <v>0</v>
      </c>
      <c r="AF97">
        <f>SUMIF(L7:L95,AF96,G7:G95)</f>
        <v>0</v>
      </c>
      <c r="AG97" t="s">
        <v>272</v>
      </c>
    </row>
    <row r="98" spans="1:33" x14ac:dyDescent="0.25">
      <c r="C98" s="252"/>
      <c r="D98" s="191"/>
      <c r="AG98" t="s">
        <v>273</v>
      </c>
    </row>
    <row r="99" spans="1:33" x14ac:dyDescent="0.25">
      <c r="D99" s="191"/>
    </row>
    <row r="100" spans="1:33" x14ac:dyDescent="0.25">
      <c r="D100" s="191"/>
    </row>
    <row r="101" spans="1:33" x14ac:dyDescent="0.25">
      <c r="D101" s="191"/>
    </row>
    <row r="102" spans="1:33" x14ac:dyDescent="0.25">
      <c r="D102" s="191"/>
    </row>
    <row r="103" spans="1:33" x14ac:dyDescent="0.25">
      <c r="D103" s="191"/>
    </row>
    <row r="104" spans="1:33" x14ac:dyDescent="0.25">
      <c r="D104" s="191"/>
    </row>
    <row r="105" spans="1:33" x14ac:dyDescent="0.25">
      <c r="D105" s="191"/>
    </row>
    <row r="106" spans="1:33" x14ac:dyDescent="0.25">
      <c r="D106" s="191"/>
    </row>
    <row r="107" spans="1:33" x14ac:dyDescent="0.25">
      <c r="D107" s="191"/>
    </row>
    <row r="108" spans="1:33" x14ac:dyDescent="0.25">
      <c r="D108" s="191"/>
    </row>
    <row r="109" spans="1:33" x14ac:dyDescent="0.25">
      <c r="D109" s="191"/>
    </row>
    <row r="110" spans="1:33" x14ac:dyDescent="0.25">
      <c r="D110" s="191"/>
    </row>
    <row r="111" spans="1:33" x14ac:dyDescent="0.25">
      <c r="D111" s="191"/>
    </row>
    <row r="112" spans="1:33" x14ac:dyDescent="0.25">
      <c r="D112" s="191"/>
    </row>
    <row r="113" spans="4:4" x14ac:dyDescent="0.25">
      <c r="D113" s="191"/>
    </row>
    <row r="114" spans="4:4" x14ac:dyDescent="0.25">
      <c r="D114" s="191"/>
    </row>
    <row r="115" spans="4:4" x14ac:dyDescent="0.25">
      <c r="D115" s="191"/>
    </row>
    <row r="116" spans="4:4" x14ac:dyDescent="0.25">
      <c r="D116" s="191"/>
    </row>
    <row r="117" spans="4:4" x14ac:dyDescent="0.25">
      <c r="D117" s="191"/>
    </row>
    <row r="118" spans="4:4" x14ac:dyDescent="0.25">
      <c r="D118" s="191"/>
    </row>
    <row r="119" spans="4:4" x14ac:dyDescent="0.25">
      <c r="D119" s="191"/>
    </row>
    <row r="120" spans="4:4" x14ac:dyDescent="0.25">
      <c r="D120" s="191"/>
    </row>
    <row r="121" spans="4:4" x14ac:dyDescent="0.25">
      <c r="D121" s="191"/>
    </row>
    <row r="122" spans="4:4" x14ac:dyDescent="0.25">
      <c r="D122" s="191"/>
    </row>
    <row r="123" spans="4:4" x14ac:dyDescent="0.25">
      <c r="D123" s="191"/>
    </row>
    <row r="124" spans="4:4" x14ac:dyDescent="0.25">
      <c r="D124" s="191"/>
    </row>
    <row r="125" spans="4:4" x14ac:dyDescent="0.25">
      <c r="D125" s="191"/>
    </row>
    <row r="126" spans="4:4" x14ac:dyDescent="0.25">
      <c r="D126" s="191"/>
    </row>
    <row r="127" spans="4:4" x14ac:dyDescent="0.25">
      <c r="D127" s="191"/>
    </row>
    <row r="128" spans="4:4" x14ac:dyDescent="0.25">
      <c r="D128" s="191"/>
    </row>
    <row r="129" spans="4:4" x14ac:dyDescent="0.25">
      <c r="D129" s="191"/>
    </row>
    <row r="130" spans="4:4" x14ac:dyDescent="0.25">
      <c r="D130" s="191"/>
    </row>
    <row r="131" spans="4:4" x14ac:dyDescent="0.25">
      <c r="D131" s="191"/>
    </row>
    <row r="132" spans="4:4" x14ac:dyDescent="0.25">
      <c r="D132" s="191"/>
    </row>
    <row r="133" spans="4:4" x14ac:dyDescent="0.25">
      <c r="D133" s="191"/>
    </row>
    <row r="134" spans="4:4" x14ac:dyDescent="0.25">
      <c r="D134" s="191"/>
    </row>
    <row r="135" spans="4:4" x14ac:dyDescent="0.25">
      <c r="D135" s="191"/>
    </row>
    <row r="136" spans="4:4" x14ac:dyDescent="0.25">
      <c r="D136" s="191"/>
    </row>
    <row r="137" spans="4:4" x14ac:dyDescent="0.25">
      <c r="D137" s="191"/>
    </row>
    <row r="138" spans="4:4" x14ac:dyDescent="0.25">
      <c r="D138" s="191"/>
    </row>
    <row r="139" spans="4:4" x14ac:dyDescent="0.25">
      <c r="D139" s="191"/>
    </row>
    <row r="140" spans="4:4" x14ac:dyDescent="0.25">
      <c r="D140" s="191"/>
    </row>
    <row r="141" spans="4:4" x14ac:dyDescent="0.25">
      <c r="D141" s="191"/>
    </row>
    <row r="142" spans="4:4" x14ac:dyDescent="0.25">
      <c r="D142" s="191"/>
    </row>
    <row r="143" spans="4:4" x14ac:dyDescent="0.25">
      <c r="D143" s="191"/>
    </row>
    <row r="144" spans="4:4" x14ac:dyDescent="0.25">
      <c r="D144" s="191"/>
    </row>
    <row r="145" spans="4:4" x14ac:dyDescent="0.25">
      <c r="D145" s="191"/>
    </row>
    <row r="146" spans="4:4" x14ac:dyDescent="0.25">
      <c r="D146" s="191"/>
    </row>
    <row r="147" spans="4:4" x14ac:dyDescent="0.25">
      <c r="D147" s="191"/>
    </row>
    <row r="148" spans="4:4" x14ac:dyDescent="0.25">
      <c r="D148" s="191"/>
    </row>
    <row r="149" spans="4:4" x14ac:dyDescent="0.25">
      <c r="D149" s="191"/>
    </row>
    <row r="150" spans="4:4" x14ac:dyDescent="0.25">
      <c r="D150" s="191"/>
    </row>
    <row r="151" spans="4:4" x14ac:dyDescent="0.25">
      <c r="D151" s="191"/>
    </row>
    <row r="152" spans="4:4" x14ac:dyDescent="0.25">
      <c r="D152" s="191"/>
    </row>
    <row r="153" spans="4:4" x14ac:dyDescent="0.25">
      <c r="D153" s="191"/>
    </row>
    <row r="154" spans="4:4" x14ac:dyDescent="0.25">
      <c r="D154" s="191"/>
    </row>
    <row r="155" spans="4:4" x14ac:dyDescent="0.25">
      <c r="D155" s="191"/>
    </row>
    <row r="156" spans="4:4" x14ac:dyDescent="0.25">
      <c r="D156" s="191"/>
    </row>
    <row r="157" spans="4:4" x14ac:dyDescent="0.25">
      <c r="D157" s="191"/>
    </row>
    <row r="158" spans="4:4" x14ac:dyDescent="0.25">
      <c r="D158" s="191"/>
    </row>
    <row r="159" spans="4:4" x14ac:dyDescent="0.25">
      <c r="D159" s="191"/>
    </row>
    <row r="160" spans="4:4" x14ac:dyDescent="0.25">
      <c r="D160" s="191"/>
    </row>
    <row r="161" spans="4:4" x14ac:dyDescent="0.25">
      <c r="D161" s="191"/>
    </row>
    <row r="162" spans="4:4" x14ac:dyDescent="0.25">
      <c r="D162" s="191"/>
    </row>
    <row r="163" spans="4:4" x14ac:dyDescent="0.25">
      <c r="D163" s="191"/>
    </row>
    <row r="164" spans="4:4" x14ac:dyDescent="0.25">
      <c r="D164" s="191"/>
    </row>
    <row r="165" spans="4:4" x14ac:dyDescent="0.25">
      <c r="D165" s="191"/>
    </row>
    <row r="166" spans="4:4" x14ac:dyDescent="0.25">
      <c r="D166" s="191"/>
    </row>
    <row r="167" spans="4:4" x14ac:dyDescent="0.25">
      <c r="D167" s="191"/>
    </row>
    <row r="168" spans="4:4" x14ac:dyDescent="0.25">
      <c r="D168" s="191"/>
    </row>
    <row r="169" spans="4:4" x14ac:dyDescent="0.25">
      <c r="D169" s="191"/>
    </row>
    <row r="170" spans="4:4" x14ac:dyDescent="0.25">
      <c r="D170" s="191"/>
    </row>
    <row r="171" spans="4:4" x14ac:dyDescent="0.25">
      <c r="D171" s="191"/>
    </row>
    <row r="172" spans="4:4" x14ac:dyDescent="0.25">
      <c r="D172" s="191"/>
    </row>
    <row r="173" spans="4:4" x14ac:dyDescent="0.25">
      <c r="D173" s="191"/>
    </row>
    <row r="174" spans="4:4" x14ac:dyDescent="0.25">
      <c r="D174" s="191"/>
    </row>
    <row r="175" spans="4:4" x14ac:dyDescent="0.25">
      <c r="D175" s="191"/>
    </row>
    <row r="176" spans="4:4" x14ac:dyDescent="0.25">
      <c r="D176" s="191"/>
    </row>
    <row r="177" spans="4:4" x14ac:dyDescent="0.25">
      <c r="D177" s="191"/>
    </row>
    <row r="178" spans="4:4" x14ac:dyDescent="0.25">
      <c r="D178" s="191"/>
    </row>
    <row r="179" spans="4:4" x14ac:dyDescent="0.25">
      <c r="D179" s="191"/>
    </row>
    <row r="180" spans="4:4" x14ac:dyDescent="0.25">
      <c r="D180" s="191"/>
    </row>
    <row r="181" spans="4:4" x14ac:dyDescent="0.25">
      <c r="D181" s="191"/>
    </row>
    <row r="182" spans="4:4" x14ac:dyDescent="0.25">
      <c r="D182" s="191"/>
    </row>
    <row r="183" spans="4:4" x14ac:dyDescent="0.25">
      <c r="D183" s="191"/>
    </row>
    <row r="184" spans="4:4" x14ac:dyDescent="0.25">
      <c r="D184" s="191"/>
    </row>
    <row r="185" spans="4:4" x14ac:dyDescent="0.25">
      <c r="D185" s="191"/>
    </row>
    <row r="186" spans="4:4" x14ac:dyDescent="0.25">
      <c r="D186" s="191"/>
    </row>
    <row r="187" spans="4:4" x14ac:dyDescent="0.25">
      <c r="D187" s="191"/>
    </row>
    <row r="188" spans="4:4" x14ac:dyDescent="0.25">
      <c r="D188" s="191"/>
    </row>
    <row r="189" spans="4:4" x14ac:dyDescent="0.25">
      <c r="D189" s="191"/>
    </row>
    <row r="190" spans="4:4" x14ac:dyDescent="0.25">
      <c r="D190" s="191"/>
    </row>
    <row r="191" spans="4:4" x14ac:dyDescent="0.25">
      <c r="D191" s="191"/>
    </row>
    <row r="192" spans="4:4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6O1P2z3YeVY2TzrOONTlV0V8jGGZa34TiJX6xKogwNUqiv/k8qqEFSbrvm0Hz4zacQU08nYvUdxyeytIDU2yzg==" saltValue="HMsEpyRTbFxIwb0yGSW/ZA==" spinCount="100000" sheet="1"/>
  <mergeCells count="51">
    <mergeCell ref="C92:G92"/>
    <mergeCell ref="C94:G94"/>
    <mergeCell ref="C95:G95"/>
    <mergeCell ref="C81:G81"/>
    <mergeCell ref="C83:G83"/>
    <mergeCell ref="C85:G85"/>
    <mergeCell ref="C87:G87"/>
    <mergeCell ref="C88:G88"/>
    <mergeCell ref="C89:G89"/>
    <mergeCell ref="C68:G68"/>
    <mergeCell ref="C70:G70"/>
    <mergeCell ref="C73:G73"/>
    <mergeCell ref="C75:G75"/>
    <mergeCell ref="C77:G77"/>
    <mergeCell ref="C79:G79"/>
    <mergeCell ref="C55:G55"/>
    <mergeCell ref="C57:G57"/>
    <mergeCell ref="C58:G58"/>
    <mergeCell ref="C60:G60"/>
    <mergeCell ref="C63:G63"/>
    <mergeCell ref="C65:G65"/>
    <mergeCell ref="C43:G43"/>
    <mergeCell ref="C44:G44"/>
    <mergeCell ref="C46:G46"/>
    <mergeCell ref="C47:G47"/>
    <mergeCell ref="C49:G49"/>
    <mergeCell ref="C52:G52"/>
    <mergeCell ref="C31:G31"/>
    <mergeCell ref="C33:G33"/>
    <mergeCell ref="C34:G34"/>
    <mergeCell ref="C36:G36"/>
    <mergeCell ref="C39:G39"/>
    <mergeCell ref="C40:G40"/>
    <mergeCell ref="C21:G21"/>
    <mergeCell ref="C23:G23"/>
    <mergeCell ref="C24:G24"/>
    <mergeCell ref="C26:G26"/>
    <mergeCell ref="C28:G28"/>
    <mergeCell ref="C30:G30"/>
    <mergeCell ref="C13:G13"/>
    <mergeCell ref="C14:G14"/>
    <mergeCell ref="C16:G16"/>
    <mergeCell ref="C17:G17"/>
    <mergeCell ref="C19:G19"/>
    <mergeCell ref="C20:G20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77</v>
      </c>
      <c r="C4" s="199" t="s">
        <v>78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93</v>
      </c>
      <c r="C8" s="244" t="s">
        <v>94</v>
      </c>
      <c r="D8" s="227"/>
      <c r="E8" s="228"/>
      <c r="F8" s="229"/>
      <c r="G8" s="229">
        <f>SUMIF(AG9:AG41,"&lt;&gt;NOR",G9:G41)</f>
        <v>0</v>
      </c>
      <c r="H8" s="229"/>
      <c r="I8" s="229">
        <f>SUM(I9:I41)</f>
        <v>0</v>
      </c>
      <c r="J8" s="229"/>
      <c r="K8" s="229">
        <f>SUM(K9:K41)</f>
        <v>0</v>
      </c>
      <c r="L8" s="229"/>
      <c r="M8" s="229">
        <f>SUM(M9:M41)</f>
        <v>0</v>
      </c>
      <c r="N8" s="229"/>
      <c r="O8" s="229">
        <f>SUM(O9:O41)</f>
        <v>3.07</v>
      </c>
      <c r="P8" s="229"/>
      <c r="Q8" s="229">
        <f>SUM(Q9:Q41)</f>
        <v>0</v>
      </c>
      <c r="R8" s="229"/>
      <c r="S8" s="229"/>
      <c r="T8" s="230"/>
      <c r="U8" s="224"/>
      <c r="V8" s="224">
        <f>SUM(V9:V41)</f>
        <v>28.87</v>
      </c>
      <c r="W8" s="224"/>
      <c r="AG8" t="s">
        <v>210</v>
      </c>
    </row>
    <row r="9" spans="1:60" outlineLevel="1" x14ac:dyDescent="0.25">
      <c r="A9" s="231">
        <v>1</v>
      </c>
      <c r="B9" s="232" t="s">
        <v>1642</v>
      </c>
      <c r="C9" s="245" t="s">
        <v>1643</v>
      </c>
      <c r="D9" s="233" t="s">
        <v>277</v>
      </c>
      <c r="E9" s="234">
        <v>0.7041400000000001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0.57152000000000003</v>
      </c>
      <c r="O9" s="236">
        <f>ROUND(E9*N9,2)</f>
        <v>0.4</v>
      </c>
      <c r="P9" s="236">
        <v>0</v>
      </c>
      <c r="Q9" s="236">
        <f>ROUND(E9*P9,2)</f>
        <v>0</v>
      </c>
      <c r="R9" s="236" t="s">
        <v>348</v>
      </c>
      <c r="S9" s="236" t="s">
        <v>214</v>
      </c>
      <c r="T9" s="237" t="s">
        <v>279</v>
      </c>
      <c r="U9" s="217">
        <v>8.1550000000000011</v>
      </c>
      <c r="V9" s="217">
        <f>ROUND(E9*U9,2)</f>
        <v>5.74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280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60" t="s">
        <v>1644</v>
      </c>
      <c r="D10" s="257"/>
      <c r="E10" s="257"/>
      <c r="F10" s="257"/>
      <c r="G10" s="25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282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9" t="s">
        <v>1645</v>
      </c>
      <c r="D11" s="222"/>
      <c r="E11" s="223">
        <v>0.42180000000000001</v>
      </c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256</v>
      </c>
      <c r="AH11" s="207">
        <v>0</v>
      </c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14"/>
      <c r="B12" s="215"/>
      <c r="C12" s="249" t="s">
        <v>1646</v>
      </c>
      <c r="D12" s="222"/>
      <c r="E12" s="223">
        <v>0.16800000000000001</v>
      </c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256</v>
      </c>
      <c r="AH12" s="207">
        <v>0</v>
      </c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14"/>
      <c r="B13" s="215"/>
      <c r="C13" s="249" t="s">
        <v>1647</v>
      </c>
      <c r="D13" s="222"/>
      <c r="E13" s="223">
        <v>0.11434000000000001</v>
      </c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256</v>
      </c>
      <c r="AH13" s="207">
        <v>0</v>
      </c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47"/>
      <c r="D14" s="241"/>
      <c r="E14" s="241"/>
      <c r="F14" s="241"/>
      <c r="G14" s="241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219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31">
        <v>2</v>
      </c>
      <c r="B15" s="232" t="s">
        <v>1648</v>
      </c>
      <c r="C15" s="245" t="s">
        <v>1649</v>
      </c>
      <c r="D15" s="233" t="s">
        <v>277</v>
      </c>
      <c r="E15" s="234">
        <v>0.88018000000000007</v>
      </c>
      <c r="F15" s="235"/>
      <c r="G15" s="236">
        <f>ROUND(E15*F15,2)</f>
        <v>0</v>
      </c>
      <c r="H15" s="235"/>
      <c r="I15" s="236">
        <f>ROUND(E15*H15,2)</f>
        <v>0</v>
      </c>
      <c r="J15" s="235"/>
      <c r="K15" s="236">
        <f>ROUND(E15*J15,2)</f>
        <v>0</v>
      </c>
      <c r="L15" s="236">
        <v>21</v>
      </c>
      <c r="M15" s="236">
        <f>G15*(1+L15/100)</f>
        <v>0</v>
      </c>
      <c r="N15" s="236">
        <v>0.57137000000000004</v>
      </c>
      <c r="O15" s="236">
        <f>ROUND(E15*N15,2)</f>
        <v>0.5</v>
      </c>
      <c r="P15" s="236">
        <v>0</v>
      </c>
      <c r="Q15" s="236">
        <f>ROUND(E15*P15,2)</f>
        <v>0</v>
      </c>
      <c r="R15" s="236" t="s">
        <v>348</v>
      </c>
      <c r="S15" s="236" t="s">
        <v>214</v>
      </c>
      <c r="T15" s="237" t="s">
        <v>279</v>
      </c>
      <c r="U15" s="217">
        <v>7.2624000000000004</v>
      </c>
      <c r="V15" s="217">
        <f>ROUND(E15*U15,2)</f>
        <v>6.39</v>
      </c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280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60" t="s">
        <v>1644</v>
      </c>
      <c r="D16" s="257"/>
      <c r="E16" s="257"/>
      <c r="F16" s="257"/>
      <c r="G16" s="25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282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14"/>
      <c r="B17" s="215"/>
      <c r="C17" s="249" t="s">
        <v>1650</v>
      </c>
      <c r="D17" s="222"/>
      <c r="E17" s="223">
        <v>0.52725000000000011</v>
      </c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256</v>
      </c>
      <c r="AH17" s="207">
        <v>0</v>
      </c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14"/>
      <c r="B18" s="215"/>
      <c r="C18" s="249" t="s">
        <v>1651</v>
      </c>
      <c r="D18" s="222"/>
      <c r="E18" s="223">
        <v>0.21000000000000002</v>
      </c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256</v>
      </c>
      <c r="AH18" s="207">
        <v>0</v>
      </c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49" t="s">
        <v>1652</v>
      </c>
      <c r="D19" s="222"/>
      <c r="E19" s="223">
        <v>0.14293</v>
      </c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256</v>
      </c>
      <c r="AH19" s="207">
        <v>0</v>
      </c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47"/>
      <c r="D20" s="241"/>
      <c r="E20" s="241"/>
      <c r="F20" s="241"/>
      <c r="G20" s="241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219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31">
        <v>3</v>
      </c>
      <c r="B21" s="232" t="s">
        <v>1653</v>
      </c>
      <c r="C21" s="245" t="s">
        <v>1654</v>
      </c>
      <c r="D21" s="233" t="s">
        <v>277</v>
      </c>
      <c r="E21" s="234">
        <v>0.48480000000000001</v>
      </c>
      <c r="F21" s="235"/>
      <c r="G21" s="236">
        <f>ROUND(E21*F21,2)</f>
        <v>0</v>
      </c>
      <c r="H21" s="235"/>
      <c r="I21" s="236">
        <f>ROUND(E21*H21,2)</f>
        <v>0</v>
      </c>
      <c r="J21" s="235"/>
      <c r="K21" s="236">
        <f>ROUND(E21*J21,2)</f>
        <v>0</v>
      </c>
      <c r="L21" s="236">
        <v>21</v>
      </c>
      <c r="M21" s="236">
        <f>G21*(1+L21/100)</f>
        <v>0</v>
      </c>
      <c r="N21" s="236">
        <v>0.52402000000000004</v>
      </c>
      <c r="O21" s="236">
        <f>ROUND(E21*N21,2)</f>
        <v>0.25</v>
      </c>
      <c r="P21" s="236">
        <v>0</v>
      </c>
      <c r="Q21" s="236">
        <f>ROUND(E21*P21,2)</f>
        <v>0</v>
      </c>
      <c r="R21" s="236" t="s">
        <v>348</v>
      </c>
      <c r="S21" s="236" t="s">
        <v>214</v>
      </c>
      <c r="T21" s="237" t="s">
        <v>279</v>
      </c>
      <c r="U21" s="217">
        <v>6.7830000000000004</v>
      </c>
      <c r="V21" s="217">
        <f>ROUND(E21*U21,2)</f>
        <v>3.29</v>
      </c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280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60" t="s">
        <v>1644</v>
      </c>
      <c r="D22" s="257"/>
      <c r="E22" s="257"/>
      <c r="F22" s="257"/>
      <c r="G22" s="25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282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/>
      <c r="B23" s="215"/>
      <c r="C23" s="249" t="s">
        <v>1655</v>
      </c>
      <c r="D23" s="222"/>
      <c r="E23" s="223">
        <v>0.48480000000000001</v>
      </c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256</v>
      </c>
      <c r="AH23" s="207">
        <v>0</v>
      </c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14"/>
      <c r="B24" s="215"/>
      <c r="C24" s="247"/>
      <c r="D24" s="241"/>
      <c r="E24" s="241"/>
      <c r="F24" s="241"/>
      <c r="G24" s="241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219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31">
        <v>4</v>
      </c>
      <c r="B25" s="232" t="s">
        <v>1656</v>
      </c>
      <c r="C25" s="245" t="s">
        <v>1657</v>
      </c>
      <c r="D25" s="233" t="s">
        <v>277</v>
      </c>
      <c r="E25" s="234">
        <v>0.60600000000000009</v>
      </c>
      <c r="F25" s="235"/>
      <c r="G25" s="236">
        <f>ROUND(E25*F25,2)</f>
        <v>0</v>
      </c>
      <c r="H25" s="235"/>
      <c r="I25" s="236">
        <f>ROUND(E25*H25,2)</f>
        <v>0</v>
      </c>
      <c r="J25" s="235"/>
      <c r="K25" s="236">
        <f>ROUND(E25*J25,2)</f>
        <v>0</v>
      </c>
      <c r="L25" s="236">
        <v>21</v>
      </c>
      <c r="M25" s="236">
        <f>G25*(1+L25/100)</f>
        <v>0</v>
      </c>
      <c r="N25" s="236">
        <v>0.52387000000000006</v>
      </c>
      <c r="O25" s="236">
        <f>ROUND(E25*N25,2)</f>
        <v>0.32</v>
      </c>
      <c r="P25" s="236">
        <v>0</v>
      </c>
      <c r="Q25" s="236">
        <f>ROUND(E25*P25,2)</f>
        <v>0</v>
      </c>
      <c r="R25" s="236" t="s">
        <v>348</v>
      </c>
      <c r="S25" s="236" t="s">
        <v>214</v>
      </c>
      <c r="T25" s="237" t="s">
        <v>279</v>
      </c>
      <c r="U25" s="217">
        <v>6.3054000000000006</v>
      </c>
      <c r="V25" s="217">
        <f>ROUND(E25*U25,2)</f>
        <v>3.82</v>
      </c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280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14"/>
      <c r="B26" s="215"/>
      <c r="C26" s="260" t="s">
        <v>1644</v>
      </c>
      <c r="D26" s="257"/>
      <c r="E26" s="257"/>
      <c r="F26" s="257"/>
      <c r="G26" s="25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282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49" t="s">
        <v>1658</v>
      </c>
      <c r="D27" s="222"/>
      <c r="E27" s="223">
        <v>0.60600000000000009</v>
      </c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256</v>
      </c>
      <c r="AH27" s="207">
        <v>0</v>
      </c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47"/>
      <c r="D28" s="241"/>
      <c r="E28" s="241"/>
      <c r="F28" s="241"/>
      <c r="G28" s="241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219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31">
        <v>5</v>
      </c>
      <c r="B29" s="232" t="s">
        <v>1659</v>
      </c>
      <c r="C29" s="245" t="s">
        <v>1660</v>
      </c>
      <c r="D29" s="233" t="s">
        <v>277</v>
      </c>
      <c r="E29" s="234">
        <v>0.72000000000000008</v>
      </c>
      <c r="F29" s="235"/>
      <c r="G29" s="236">
        <f>ROUND(E29*F29,2)</f>
        <v>0</v>
      </c>
      <c r="H29" s="235"/>
      <c r="I29" s="236">
        <f>ROUND(E29*H29,2)</f>
        <v>0</v>
      </c>
      <c r="J29" s="235"/>
      <c r="K29" s="236">
        <f>ROUND(E29*J29,2)</f>
        <v>0</v>
      </c>
      <c r="L29" s="236">
        <v>21</v>
      </c>
      <c r="M29" s="236">
        <f>G29*(1+L29/100)</f>
        <v>0</v>
      </c>
      <c r="N29" s="236">
        <v>1.796</v>
      </c>
      <c r="O29" s="236">
        <f>ROUND(E29*N29,2)</f>
        <v>1.29</v>
      </c>
      <c r="P29" s="236">
        <v>0</v>
      </c>
      <c r="Q29" s="236">
        <f>ROUND(E29*P29,2)</f>
        <v>0</v>
      </c>
      <c r="R29" s="236" t="s">
        <v>348</v>
      </c>
      <c r="S29" s="236" t="s">
        <v>214</v>
      </c>
      <c r="T29" s="237" t="s">
        <v>279</v>
      </c>
      <c r="U29" s="217">
        <v>6.8680000000000003</v>
      </c>
      <c r="V29" s="217">
        <f>ROUND(E29*U29,2)</f>
        <v>4.9400000000000004</v>
      </c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280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14"/>
      <c r="B30" s="215"/>
      <c r="C30" s="260" t="s">
        <v>1661</v>
      </c>
      <c r="D30" s="257"/>
      <c r="E30" s="257"/>
      <c r="F30" s="257"/>
      <c r="G30" s="25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282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49" t="s">
        <v>1662</v>
      </c>
      <c r="D31" s="222"/>
      <c r="E31" s="223">
        <v>0.54</v>
      </c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256</v>
      </c>
      <c r="AH31" s="207">
        <v>0</v>
      </c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14"/>
      <c r="B32" s="215"/>
      <c r="C32" s="249" t="s">
        <v>1663</v>
      </c>
      <c r="D32" s="222"/>
      <c r="E32" s="223">
        <v>0.18000000000000002</v>
      </c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256</v>
      </c>
      <c r="AH32" s="207">
        <v>0</v>
      </c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47"/>
      <c r="D33" s="241"/>
      <c r="E33" s="241"/>
      <c r="F33" s="241"/>
      <c r="G33" s="241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219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31">
        <v>6</v>
      </c>
      <c r="B34" s="232" t="s">
        <v>1664</v>
      </c>
      <c r="C34" s="245" t="s">
        <v>1665</v>
      </c>
      <c r="D34" s="233" t="s">
        <v>333</v>
      </c>
      <c r="E34" s="234">
        <v>8.5800000000000001E-2</v>
      </c>
      <c r="F34" s="235"/>
      <c r="G34" s="236">
        <f>ROUND(E34*F34,2)</f>
        <v>0</v>
      </c>
      <c r="H34" s="235"/>
      <c r="I34" s="236">
        <f>ROUND(E34*H34,2)</f>
        <v>0</v>
      </c>
      <c r="J34" s="235"/>
      <c r="K34" s="236">
        <f>ROUND(E34*J34,2)</f>
        <v>0</v>
      </c>
      <c r="L34" s="236">
        <v>21</v>
      </c>
      <c r="M34" s="236">
        <f>G34*(1+L34/100)</f>
        <v>0</v>
      </c>
      <c r="N34" s="236">
        <v>1.0970900000000001</v>
      </c>
      <c r="O34" s="236">
        <f>ROUND(E34*N34,2)</f>
        <v>0.09</v>
      </c>
      <c r="P34" s="236">
        <v>0</v>
      </c>
      <c r="Q34" s="236">
        <f>ROUND(E34*P34,2)</f>
        <v>0</v>
      </c>
      <c r="R34" s="236" t="s">
        <v>340</v>
      </c>
      <c r="S34" s="236" t="s">
        <v>214</v>
      </c>
      <c r="T34" s="237" t="s">
        <v>279</v>
      </c>
      <c r="U34" s="217">
        <v>16.583000000000002</v>
      </c>
      <c r="V34" s="217">
        <f>ROUND(E34*U34,2)</f>
        <v>1.42</v>
      </c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280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60" t="s">
        <v>372</v>
      </c>
      <c r="D35" s="257"/>
      <c r="E35" s="257"/>
      <c r="F35" s="257"/>
      <c r="G35" s="25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282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49" t="s">
        <v>1666</v>
      </c>
      <c r="D36" s="222"/>
      <c r="E36" s="223">
        <v>8.5800000000000001E-2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256</v>
      </c>
      <c r="AH36" s="207">
        <v>0</v>
      </c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47"/>
      <c r="D37" s="241"/>
      <c r="E37" s="241"/>
      <c r="F37" s="241"/>
      <c r="G37" s="241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219</v>
      </c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31">
        <v>7</v>
      </c>
      <c r="B38" s="232" t="s">
        <v>1667</v>
      </c>
      <c r="C38" s="245" t="s">
        <v>1668</v>
      </c>
      <c r="D38" s="233" t="s">
        <v>333</v>
      </c>
      <c r="E38" s="234">
        <v>0.19710000000000003</v>
      </c>
      <c r="F38" s="235"/>
      <c r="G38" s="236">
        <f>ROUND(E38*F38,2)</f>
        <v>0</v>
      </c>
      <c r="H38" s="235"/>
      <c r="I38" s="236">
        <f>ROUND(E38*H38,2)</f>
        <v>0</v>
      </c>
      <c r="J38" s="235"/>
      <c r="K38" s="236">
        <f>ROUND(E38*J38,2)</f>
        <v>0</v>
      </c>
      <c r="L38" s="236">
        <v>21</v>
      </c>
      <c r="M38" s="236">
        <f>G38*(1+L38/100)</f>
        <v>0</v>
      </c>
      <c r="N38" s="236">
        <v>1.0970900000000001</v>
      </c>
      <c r="O38" s="236">
        <f>ROUND(E38*N38,2)</f>
        <v>0.22</v>
      </c>
      <c r="P38" s="236">
        <v>0</v>
      </c>
      <c r="Q38" s="236">
        <f>ROUND(E38*P38,2)</f>
        <v>0</v>
      </c>
      <c r="R38" s="236" t="s">
        <v>340</v>
      </c>
      <c r="S38" s="236" t="s">
        <v>214</v>
      </c>
      <c r="T38" s="237" t="s">
        <v>279</v>
      </c>
      <c r="U38" s="217">
        <v>16.583000000000002</v>
      </c>
      <c r="V38" s="217">
        <f>ROUND(E38*U38,2)</f>
        <v>3.27</v>
      </c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280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14"/>
      <c r="B39" s="215"/>
      <c r="C39" s="260" t="s">
        <v>372</v>
      </c>
      <c r="D39" s="257"/>
      <c r="E39" s="257"/>
      <c r="F39" s="257"/>
      <c r="G39" s="25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282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49" t="s">
        <v>1669</v>
      </c>
      <c r="D40" s="222"/>
      <c r="E40" s="223">
        <v>0.19710000000000003</v>
      </c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256</v>
      </c>
      <c r="AH40" s="207">
        <v>0</v>
      </c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14"/>
      <c r="B41" s="215"/>
      <c r="C41" s="247"/>
      <c r="D41" s="241"/>
      <c r="E41" s="241"/>
      <c r="F41" s="241"/>
      <c r="G41" s="241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219</v>
      </c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x14ac:dyDescent="0.25">
      <c r="A42" s="225" t="s">
        <v>209</v>
      </c>
      <c r="B42" s="226" t="s">
        <v>95</v>
      </c>
      <c r="C42" s="244" t="s">
        <v>96</v>
      </c>
      <c r="D42" s="227"/>
      <c r="E42" s="228"/>
      <c r="F42" s="229"/>
      <c r="G42" s="229">
        <f>SUMIF(AG43:AG72,"&lt;&gt;NOR",G43:G72)</f>
        <v>0</v>
      </c>
      <c r="H42" s="229"/>
      <c r="I42" s="229">
        <f>SUM(I43:I72)</f>
        <v>0</v>
      </c>
      <c r="J42" s="229"/>
      <c r="K42" s="229">
        <f>SUM(K43:K72)</f>
        <v>0</v>
      </c>
      <c r="L42" s="229"/>
      <c r="M42" s="229">
        <f>SUM(M43:M72)</f>
        <v>0</v>
      </c>
      <c r="N42" s="229"/>
      <c r="O42" s="229">
        <f>SUM(O43:O72)</f>
        <v>8.8399999999999981</v>
      </c>
      <c r="P42" s="229"/>
      <c r="Q42" s="229">
        <f>SUM(Q43:Q72)</f>
        <v>0</v>
      </c>
      <c r="R42" s="229"/>
      <c r="S42" s="229"/>
      <c r="T42" s="230"/>
      <c r="U42" s="224"/>
      <c r="V42" s="224">
        <f>SUM(V43:V72)</f>
        <v>55.879999999999995</v>
      </c>
      <c r="W42" s="224"/>
      <c r="AG42" t="s">
        <v>210</v>
      </c>
    </row>
    <row r="43" spans="1:60" outlineLevel="1" x14ac:dyDescent="0.25">
      <c r="A43" s="231">
        <v>8</v>
      </c>
      <c r="B43" s="232" t="s">
        <v>1670</v>
      </c>
      <c r="C43" s="245" t="s">
        <v>1671</v>
      </c>
      <c r="D43" s="233" t="s">
        <v>277</v>
      </c>
      <c r="E43" s="234">
        <v>2.9080800000000004</v>
      </c>
      <c r="F43" s="235"/>
      <c r="G43" s="236">
        <f>ROUND(E43*F43,2)</f>
        <v>0</v>
      </c>
      <c r="H43" s="235"/>
      <c r="I43" s="236">
        <f>ROUND(E43*H43,2)</f>
        <v>0</v>
      </c>
      <c r="J43" s="235"/>
      <c r="K43" s="236">
        <f>ROUND(E43*J43,2)</f>
        <v>0</v>
      </c>
      <c r="L43" s="236">
        <v>21</v>
      </c>
      <c r="M43" s="236">
        <f>G43*(1+L43/100)</f>
        <v>0</v>
      </c>
      <c r="N43" s="236">
        <v>2.5250700000000004</v>
      </c>
      <c r="O43" s="236">
        <f>ROUND(E43*N43,2)</f>
        <v>7.34</v>
      </c>
      <c r="P43" s="236">
        <v>0</v>
      </c>
      <c r="Q43" s="236">
        <f>ROUND(E43*P43,2)</f>
        <v>0</v>
      </c>
      <c r="R43" s="236" t="s">
        <v>340</v>
      </c>
      <c r="S43" s="236" t="s">
        <v>214</v>
      </c>
      <c r="T43" s="237" t="s">
        <v>279</v>
      </c>
      <c r="U43" s="217">
        <v>0.8650000000000001</v>
      </c>
      <c r="V43" s="217">
        <f>ROUND(E43*U43,2)</f>
        <v>2.52</v>
      </c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280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ht="21" outlineLevel="1" x14ac:dyDescent="0.25">
      <c r="A44" s="214"/>
      <c r="B44" s="215"/>
      <c r="C44" s="260" t="s">
        <v>1672</v>
      </c>
      <c r="D44" s="257"/>
      <c r="E44" s="257"/>
      <c r="F44" s="257"/>
      <c r="G44" s="25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282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38" t="str">
        <f>C44</f>
        <v>včetně stěnových, nosníků jeřábových drah, volných trámů, průvlaků, rámových příčlí, ztužidel, konzol, vodorovných táhel a podobných tyčových konstrukcí,</v>
      </c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14"/>
      <c r="B45" s="215"/>
      <c r="C45" s="249" t="s">
        <v>1673</v>
      </c>
      <c r="D45" s="222"/>
      <c r="E45" s="223">
        <v>2.9080800000000004</v>
      </c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256</v>
      </c>
      <c r="AH45" s="207">
        <v>0</v>
      </c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47"/>
      <c r="D46" s="241"/>
      <c r="E46" s="241"/>
      <c r="F46" s="241"/>
      <c r="G46" s="241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219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31">
        <v>9</v>
      </c>
      <c r="B47" s="232" t="s">
        <v>1674</v>
      </c>
      <c r="C47" s="245" t="s">
        <v>1675</v>
      </c>
      <c r="D47" s="233" t="s">
        <v>323</v>
      </c>
      <c r="E47" s="234">
        <v>17.513000000000002</v>
      </c>
      <c r="F47" s="235"/>
      <c r="G47" s="236">
        <f>ROUND(E47*F47,2)</f>
        <v>0</v>
      </c>
      <c r="H47" s="235"/>
      <c r="I47" s="236">
        <f>ROUND(E47*H47,2)</f>
        <v>0</v>
      </c>
      <c r="J47" s="235"/>
      <c r="K47" s="236">
        <f>ROUND(E47*J47,2)</f>
        <v>0</v>
      </c>
      <c r="L47" s="236">
        <v>21</v>
      </c>
      <c r="M47" s="236">
        <f>G47*(1+L47/100)</f>
        <v>0</v>
      </c>
      <c r="N47" s="236">
        <v>5.7700000000000001E-2</v>
      </c>
      <c r="O47" s="236">
        <f>ROUND(E47*N47,2)</f>
        <v>1.01</v>
      </c>
      <c r="P47" s="236">
        <v>0</v>
      </c>
      <c r="Q47" s="236">
        <f>ROUND(E47*P47,2)</f>
        <v>0</v>
      </c>
      <c r="R47" s="236" t="s">
        <v>340</v>
      </c>
      <c r="S47" s="236" t="s">
        <v>214</v>
      </c>
      <c r="T47" s="237" t="s">
        <v>279</v>
      </c>
      <c r="U47" s="217">
        <v>0.95000000000000007</v>
      </c>
      <c r="V47" s="217">
        <f>ROUND(E47*U47,2)</f>
        <v>16.64</v>
      </c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280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ht="21" outlineLevel="1" x14ac:dyDescent="0.25">
      <c r="A48" s="214"/>
      <c r="B48" s="215"/>
      <c r="C48" s="260" t="s">
        <v>1676</v>
      </c>
      <c r="D48" s="257"/>
      <c r="E48" s="257"/>
      <c r="F48" s="257"/>
      <c r="G48" s="25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282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38" t="str">
        <f>C48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/>
      <c r="B49" s="215"/>
      <c r="C49" s="249" t="s">
        <v>1677</v>
      </c>
      <c r="D49" s="222"/>
      <c r="E49" s="223">
        <v>13.328000000000001</v>
      </c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256</v>
      </c>
      <c r="AH49" s="207">
        <v>0</v>
      </c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49" t="s">
        <v>1678</v>
      </c>
      <c r="D50" s="222"/>
      <c r="E50" s="223">
        <v>4.1850000000000005</v>
      </c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256</v>
      </c>
      <c r="AH50" s="207">
        <v>0</v>
      </c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14"/>
      <c r="B51" s="215"/>
      <c r="C51" s="247"/>
      <c r="D51" s="241"/>
      <c r="E51" s="241"/>
      <c r="F51" s="241"/>
      <c r="G51" s="241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219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outlineLevel="1" x14ac:dyDescent="0.25">
      <c r="A52" s="231">
        <v>10</v>
      </c>
      <c r="B52" s="232" t="s">
        <v>1679</v>
      </c>
      <c r="C52" s="245" t="s">
        <v>1680</v>
      </c>
      <c r="D52" s="233" t="s">
        <v>323</v>
      </c>
      <c r="E52" s="234">
        <v>17.513000000000002</v>
      </c>
      <c r="F52" s="235"/>
      <c r="G52" s="236">
        <f>ROUND(E52*F52,2)</f>
        <v>0</v>
      </c>
      <c r="H52" s="235"/>
      <c r="I52" s="236">
        <f>ROUND(E52*H52,2)</f>
        <v>0</v>
      </c>
      <c r="J52" s="235"/>
      <c r="K52" s="236">
        <f>ROUND(E52*J52,2)</f>
        <v>0</v>
      </c>
      <c r="L52" s="236">
        <v>21</v>
      </c>
      <c r="M52" s="236">
        <f>G52*(1+L52/100)</f>
        <v>0</v>
      </c>
      <c r="N52" s="236">
        <v>0</v>
      </c>
      <c r="O52" s="236">
        <f>ROUND(E52*N52,2)</f>
        <v>0</v>
      </c>
      <c r="P52" s="236">
        <v>0</v>
      </c>
      <c r="Q52" s="236">
        <f>ROUND(E52*P52,2)</f>
        <v>0</v>
      </c>
      <c r="R52" s="236" t="s">
        <v>340</v>
      </c>
      <c r="S52" s="236" t="s">
        <v>214</v>
      </c>
      <c r="T52" s="237" t="s">
        <v>279</v>
      </c>
      <c r="U52" s="217">
        <v>0.37000000000000005</v>
      </c>
      <c r="V52" s="217">
        <f>ROUND(E52*U52,2)</f>
        <v>6.48</v>
      </c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280</v>
      </c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ht="21" outlineLevel="1" x14ac:dyDescent="0.25">
      <c r="A53" s="214"/>
      <c r="B53" s="215"/>
      <c r="C53" s="260" t="s">
        <v>1676</v>
      </c>
      <c r="D53" s="257"/>
      <c r="E53" s="257"/>
      <c r="F53" s="257"/>
      <c r="G53" s="25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07"/>
      <c r="Y53" s="207"/>
      <c r="Z53" s="207"/>
      <c r="AA53" s="207"/>
      <c r="AB53" s="207"/>
      <c r="AC53" s="207"/>
      <c r="AD53" s="207"/>
      <c r="AE53" s="207"/>
      <c r="AF53" s="207"/>
      <c r="AG53" s="207" t="s">
        <v>282</v>
      </c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38" t="str">
        <f>C53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53" s="207"/>
      <c r="BC53" s="207"/>
      <c r="BD53" s="207"/>
      <c r="BE53" s="207"/>
      <c r="BF53" s="207"/>
      <c r="BG53" s="207"/>
      <c r="BH53" s="207"/>
    </row>
    <row r="54" spans="1:60" outlineLevel="1" x14ac:dyDescent="0.25">
      <c r="A54" s="214"/>
      <c r="B54" s="215"/>
      <c r="C54" s="249" t="s">
        <v>1681</v>
      </c>
      <c r="D54" s="222"/>
      <c r="E54" s="223">
        <v>17.513000000000002</v>
      </c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256</v>
      </c>
      <c r="AH54" s="207">
        <v>5</v>
      </c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14"/>
      <c r="B55" s="215"/>
      <c r="C55" s="247"/>
      <c r="D55" s="241"/>
      <c r="E55" s="241"/>
      <c r="F55" s="241"/>
      <c r="G55" s="241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219</v>
      </c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outlineLevel="1" x14ac:dyDescent="0.25">
      <c r="A56" s="231">
        <v>11</v>
      </c>
      <c r="B56" s="232" t="s">
        <v>1682</v>
      </c>
      <c r="C56" s="245" t="s">
        <v>1683</v>
      </c>
      <c r="D56" s="233" t="s">
        <v>323</v>
      </c>
      <c r="E56" s="234">
        <v>4.1850000000000005</v>
      </c>
      <c r="F56" s="235"/>
      <c r="G56" s="236">
        <f>ROUND(E56*F56,2)</f>
        <v>0</v>
      </c>
      <c r="H56" s="235"/>
      <c r="I56" s="236">
        <f>ROUND(E56*H56,2)</f>
        <v>0</v>
      </c>
      <c r="J56" s="235"/>
      <c r="K56" s="236">
        <f>ROUND(E56*J56,2)</f>
        <v>0</v>
      </c>
      <c r="L56" s="236">
        <v>21</v>
      </c>
      <c r="M56" s="236">
        <f>G56*(1+L56/100)</f>
        <v>0</v>
      </c>
      <c r="N56" s="236">
        <v>6.3300000000000006E-3</v>
      </c>
      <c r="O56" s="236">
        <f>ROUND(E56*N56,2)</f>
        <v>0.03</v>
      </c>
      <c r="P56" s="236">
        <v>0</v>
      </c>
      <c r="Q56" s="236">
        <f>ROUND(E56*P56,2)</f>
        <v>0</v>
      </c>
      <c r="R56" s="236" t="s">
        <v>340</v>
      </c>
      <c r="S56" s="236" t="s">
        <v>214</v>
      </c>
      <c r="T56" s="237" t="s">
        <v>279</v>
      </c>
      <c r="U56" s="217">
        <v>0.94300000000000006</v>
      </c>
      <c r="V56" s="217">
        <f>ROUND(E56*U56,2)</f>
        <v>3.95</v>
      </c>
      <c r="W56" s="217"/>
      <c r="X56" s="207"/>
      <c r="Y56" s="207"/>
      <c r="Z56" s="207"/>
      <c r="AA56" s="207"/>
      <c r="AB56" s="207"/>
      <c r="AC56" s="207"/>
      <c r="AD56" s="207"/>
      <c r="AE56" s="207"/>
      <c r="AF56" s="207"/>
      <c r="AG56" s="207" t="s">
        <v>280</v>
      </c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</row>
    <row r="57" spans="1:60" outlineLevel="1" x14ac:dyDescent="0.25">
      <c r="A57" s="214"/>
      <c r="B57" s="215"/>
      <c r="C57" s="260" t="s">
        <v>1684</v>
      </c>
      <c r="D57" s="257"/>
      <c r="E57" s="257"/>
      <c r="F57" s="257"/>
      <c r="G57" s="25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282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outlineLevel="1" x14ac:dyDescent="0.25">
      <c r="A58" s="214"/>
      <c r="B58" s="215"/>
      <c r="C58" s="249" t="s">
        <v>1685</v>
      </c>
      <c r="D58" s="222"/>
      <c r="E58" s="223">
        <v>4.1850000000000005</v>
      </c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256</v>
      </c>
      <c r="AH58" s="207">
        <v>0</v>
      </c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14"/>
      <c r="B59" s="215"/>
      <c r="C59" s="247"/>
      <c r="D59" s="241"/>
      <c r="E59" s="241"/>
      <c r="F59" s="241"/>
      <c r="G59" s="241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219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31">
        <v>12</v>
      </c>
      <c r="B60" s="232" t="s">
        <v>1686</v>
      </c>
      <c r="C60" s="245" t="s">
        <v>1687</v>
      </c>
      <c r="D60" s="233" t="s">
        <v>323</v>
      </c>
      <c r="E60" s="234">
        <v>4.1850000000000005</v>
      </c>
      <c r="F60" s="235"/>
      <c r="G60" s="236">
        <f>ROUND(E60*F60,2)</f>
        <v>0</v>
      </c>
      <c r="H60" s="235"/>
      <c r="I60" s="236">
        <f>ROUND(E60*H60,2)</f>
        <v>0</v>
      </c>
      <c r="J60" s="235"/>
      <c r="K60" s="236">
        <f>ROUND(E60*J60,2)</f>
        <v>0</v>
      </c>
      <c r="L60" s="236">
        <v>21</v>
      </c>
      <c r="M60" s="236">
        <f>G60*(1+L60/100)</f>
        <v>0</v>
      </c>
      <c r="N60" s="236">
        <v>0</v>
      </c>
      <c r="O60" s="236">
        <f>ROUND(E60*N60,2)</f>
        <v>0</v>
      </c>
      <c r="P60" s="236">
        <v>0</v>
      </c>
      <c r="Q60" s="236">
        <f>ROUND(E60*P60,2)</f>
        <v>0</v>
      </c>
      <c r="R60" s="236" t="s">
        <v>340</v>
      </c>
      <c r="S60" s="236" t="s">
        <v>214</v>
      </c>
      <c r="T60" s="237" t="s">
        <v>279</v>
      </c>
      <c r="U60" s="217">
        <v>0.33</v>
      </c>
      <c r="V60" s="217">
        <f>ROUND(E60*U60,2)</f>
        <v>1.38</v>
      </c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280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14"/>
      <c r="B61" s="215"/>
      <c r="C61" s="260" t="s">
        <v>1684</v>
      </c>
      <c r="D61" s="257"/>
      <c r="E61" s="257"/>
      <c r="F61" s="257"/>
      <c r="G61" s="25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282</v>
      </c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14"/>
      <c r="B62" s="215"/>
      <c r="C62" s="249" t="s">
        <v>1688</v>
      </c>
      <c r="D62" s="222"/>
      <c r="E62" s="223">
        <v>4.1850000000000005</v>
      </c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256</v>
      </c>
      <c r="AH62" s="207">
        <v>5</v>
      </c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outlineLevel="1" x14ac:dyDescent="0.25">
      <c r="A63" s="214"/>
      <c r="B63" s="215"/>
      <c r="C63" s="247"/>
      <c r="D63" s="241"/>
      <c r="E63" s="241"/>
      <c r="F63" s="241"/>
      <c r="G63" s="241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07"/>
      <c r="Y63" s="207"/>
      <c r="Z63" s="207"/>
      <c r="AA63" s="207"/>
      <c r="AB63" s="207"/>
      <c r="AC63" s="207"/>
      <c r="AD63" s="207"/>
      <c r="AE63" s="207"/>
      <c r="AF63" s="207"/>
      <c r="AG63" s="207" t="s">
        <v>219</v>
      </c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</row>
    <row r="64" spans="1:60" outlineLevel="1" x14ac:dyDescent="0.25">
      <c r="A64" s="231">
        <v>13</v>
      </c>
      <c r="B64" s="232" t="s">
        <v>1689</v>
      </c>
      <c r="C64" s="245" t="s">
        <v>1690</v>
      </c>
      <c r="D64" s="233" t="s">
        <v>333</v>
      </c>
      <c r="E64" s="234">
        <v>0.43621000000000004</v>
      </c>
      <c r="F64" s="235"/>
      <c r="G64" s="236">
        <f>ROUND(E64*F64,2)</f>
        <v>0</v>
      </c>
      <c r="H64" s="235"/>
      <c r="I64" s="236">
        <f>ROUND(E64*H64,2)</f>
        <v>0</v>
      </c>
      <c r="J64" s="235"/>
      <c r="K64" s="236">
        <f>ROUND(E64*J64,2)</f>
        <v>0</v>
      </c>
      <c r="L64" s="236">
        <v>21</v>
      </c>
      <c r="M64" s="236">
        <f>G64*(1+L64/100)</f>
        <v>0</v>
      </c>
      <c r="N64" s="236">
        <v>1.01939</v>
      </c>
      <c r="O64" s="236">
        <f>ROUND(E64*N64,2)</f>
        <v>0.44</v>
      </c>
      <c r="P64" s="236">
        <v>0</v>
      </c>
      <c r="Q64" s="236">
        <f>ROUND(E64*P64,2)</f>
        <v>0</v>
      </c>
      <c r="R64" s="236" t="s">
        <v>340</v>
      </c>
      <c r="S64" s="236" t="s">
        <v>214</v>
      </c>
      <c r="T64" s="237" t="s">
        <v>279</v>
      </c>
      <c r="U64" s="217">
        <v>51.252000000000002</v>
      </c>
      <c r="V64" s="217">
        <f>ROUND(E64*U64,2)</f>
        <v>22.36</v>
      </c>
      <c r="W64" s="217"/>
      <c r="X64" s="207"/>
      <c r="Y64" s="207"/>
      <c r="Z64" s="207"/>
      <c r="AA64" s="207"/>
      <c r="AB64" s="207"/>
      <c r="AC64" s="207"/>
      <c r="AD64" s="207"/>
      <c r="AE64" s="207"/>
      <c r="AF64" s="207"/>
      <c r="AG64" s="207" t="s">
        <v>280</v>
      </c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</row>
    <row r="65" spans="1:60" ht="21" outlineLevel="1" x14ac:dyDescent="0.25">
      <c r="A65" s="214"/>
      <c r="B65" s="215"/>
      <c r="C65" s="260" t="s">
        <v>1691</v>
      </c>
      <c r="D65" s="257"/>
      <c r="E65" s="257"/>
      <c r="F65" s="257"/>
      <c r="G65" s="25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07"/>
      <c r="Y65" s="207"/>
      <c r="Z65" s="207"/>
      <c r="AA65" s="207"/>
      <c r="AB65" s="207"/>
      <c r="AC65" s="207"/>
      <c r="AD65" s="207"/>
      <c r="AE65" s="207"/>
      <c r="AF65" s="207"/>
      <c r="AG65" s="207" t="s">
        <v>282</v>
      </c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38" t="str">
        <f>C65</f>
        <v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konstrukce. Včetně distančních prvků.</v>
      </c>
      <c r="BB65" s="207"/>
      <c r="BC65" s="207"/>
      <c r="BD65" s="207"/>
      <c r="BE65" s="207"/>
      <c r="BF65" s="207"/>
      <c r="BG65" s="207"/>
      <c r="BH65" s="207"/>
    </row>
    <row r="66" spans="1:60" outlineLevel="1" x14ac:dyDescent="0.25">
      <c r="A66" s="214"/>
      <c r="B66" s="215"/>
      <c r="C66" s="249" t="s">
        <v>1692</v>
      </c>
      <c r="D66" s="222"/>
      <c r="E66" s="223">
        <v>0.43621000000000004</v>
      </c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07"/>
      <c r="Y66" s="207"/>
      <c r="Z66" s="207"/>
      <c r="AA66" s="207"/>
      <c r="AB66" s="207"/>
      <c r="AC66" s="207"/>
      <c r="AD66" s="207"/>
      <c r="AE66" s="207"/>
      <c r="AF66" s="207"/>
      <c r="AG66" s="207" t="s">
        <v>256</v>
      </c>
      <c r="AH66" s="207">
        <v>5</v>
      </c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</row>
    <row r="67" spans="1:60" outlineLevel="1" x14ac:dyDescent="0.25">
      <c r="A67" s="214"/>
      <c r="B67" s="215"/>
      <c r="C67" s="247"/>
      <c r="D67" s="241"/>
      <c r="E67" s="241"/>
      <c r="F67" s="241"/>
      <c r="G67" s="241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07"/>
      <c r="Y67" s="207"/>
      <c r="Z67" s="207"/>
      <c r="AA67" s="207"/>
      <c r="AB67" s="207"/>
      <c r="AC67" s="207"/>
      <c r="AD67" s="207"/>
      <c r="AE67" s="207"/>
      <c r="AF67" s="207"/>
      <c r="AG67" s="207" t="s">
        <v>219</v>
      </c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</row>
    <row r="68" spans="1:60" outlineLevel="1" x14ac:dyDescent="0.25">
      <c r="A68" s="231">
        <v>14</v>
      </c>
      <c r="B68" s="232" t="s">
        <v>449</v>
      </c>
      <c r="C68" s="245" t="s">
        <v>450</v>
      </c>
      <c r="D68" s="233" t="s">
        <v>323</v>
      </c>
      <c r="E68" s="234">
        <v>10.849</v>
      </c>
      <c r="F68" s="235"/>
      <c r="G68" s="236">
        <f>ROUND(E68*F68,2)</f>
        <v>0</v>
      </c>
      <c r="H68" s="235"/>
      <c r="I68" s="236">
        <f>ROUND(E68*H68,2)</f>
        <v>0</v>
      </c>
      <c r="J68" s="235"/>
      <c r="K68" s="236">
        <f>ROUND(E68*J68,2)</f>
        <v>0</v>
      </c>
      <c r="L68" s="236">
        <v>21</v>
      </c>
      <c r="M68" s="236">
        <f>G68*(1+L68/100)</f>
        <v>0</v>
      </c>
      <c r="N68" s="236">
        <v>1.9700000000000004E-3</v>
      </c>
      <c r="O68" s="236">
        <f>ROUND(E68*N68,2)</f>
        <v>0.02</v>
      </c>
      <c r="P68" s="236">
        <v>0</v>
      </c>
      <c r="Q68" s="236">
        <f>ROUND(E68*P68,2)</f>
        <v>0</v>
      </c>
      <c r="R68" s="236" t="s">
        <v>340</v>
      </c>
      <c r="S68" s="236" t="s">
        <v>214</v>
      </c>
      <c r="T68" s="237" t="s">
        <v>279</v>
      </c>
      <c r="U68" s="217">
        <v>0.23500000000000001</v>
      </c>
      <c r="V68" s="217">
        <f>ROUND(E68*U68,2)</f>
        <v>2.5499999999999998</v>
      </c>
      <c r="W68" s="217"/>
      <c r="X68" s="207"/>
      <c r="Y68" s="207"/>
      <c r="Z68" s="207"/>
      <c r="AA68" s="207"/>
      <c r="AB68" s="207"/>
      <c r="AC68" s="207"/>
      <c r="AD68" s="207"/>
      <c r="AE68" s="207"/>
      <c r="AF68" s="207"/>
      <c r="AG68" s="207" t="s">
        <v>280</v>
      </c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</row>
    <row r="69" spans="1:60" outlineLevel="1" x14ac:dyDescent="0.25">
      <c r="A69" s="214"/>
      <c r="B69" s="215"/>
      <c r="C69" s="260" t="s">
        <v>451</v>
      </c>
      <c r="D69" s="257"/>
      <c r="E69" s="257"/>
      <c r="F69" s="257"/>
      <c r="G69" s="25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07"/>
      <c r="Y69" s="207"/>
      <c r="Z69" s="207"/>
      <c r="AA69" s="207"/>
      <c r="AB69" s="207"/>
      <c r="AC69" s="207"/>
      <c r="AD69" s="207"/>
      <c r="AE69" s="207"/>
      <c r="AF69" s="207"/>
      <c r="AG69" s="207" t="s">
        <v>282</v>
      </c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</row>
    <row r="70" spans="1:60" outlineLevel="1" x14ac:dyDescent="0.25">
      <c r="A70" s="214"/>
      <c r="B70" s="215"/>
      <c r="C70" s="249" t="s">
        <v>1693</v>
      </c>
      <c r="D70" s="222"/>
      <c r="E70" s="223">
        <v>6.6640000000000006</v>
      </c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07"/>
      <c r="Y70" s="207"/>
      <c r="Z70" s="207"/>
      <c r="AA70" s="207"/>
      <c r="AB70" s="207"/>
      <c r="AC70" s="207"/>
      <c r="AD70" s="207"/>
      <c r="AE70" s="207"/>
      <c r="AF70" s="207"/>
      <c r="AG70" s="207" t="s">
        <v>256</v>
      </c>
      <c r="AH70" s="207">
        <v>0</v>
      </c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</row>
    <row r="71" spans="1:60" outlineLevel="1" x14ac:dyDescent="0.25">
      <c r="A71" s="214"/>
      <c r="B71" s="215"/>
      <c r="C71" s="249" t="s">
        <v>1678</v>
      </c>
      <c r="D71" s="222"/>
      <c r="E71" s="223">
        <v>4.1850000000000005</v>
      </c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07"/>
      <c r="Y71" s="207"/>
      <c r="Z71" s="207"/>
      <c r="AA71" s="207"/>
      <c r="AB71" s="207"/>
      <c r="AC71" s="207"/>
      <c r="AD71" s="207"/>
      <c r="AE71" s="207"/>
      <c r="AF71" s="207"/>
      <c r="AG71" s="207" t="s">
        <v>256</v>
      </c>
      <c r="AH71" s="207">
        <v>0</v>
      </c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</row>
    <row r="72" spans="1:60" outlineLevel="1" x14ac:dyDescent="0.25">
      <c r="A72" s="214"/>
      <c r="B72" s="215"/>
      <c r="C72" s="247"/>
      <c r="D72" s="241"/>
      <c r="E72" s="241"/>
      <c r="F72" s="241"/>
      <c r="G72" s="241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07"/>
      <c r="Y72" s="207"/>
      <c r="Z72" s="207"/>
      <c r="AA72" s="207"/>
      <c r="AB72" s="207"/>
      <c r="AC72" s="207"/>
      <c r="AD72" s="207"/>
      <c r="AE72" s="207"/>
      <c r="AF72" s="207"/>
      <c r="AG72" s="207" t="s">
        <v>219</v>
      </c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</row>
    <row r="73" spans="1:60" x14ac:dyDescent="0.25">
      <c r="A73" s="225" t="s">
        <v>209</v>
      </c>
      <c r="B73" s="226" t="s">
        <v>99</v>
      </c>
      <c r="C73" s="244" t="s">
        <v>100</v>
      </c>
      <c r="D73" s="227"/>
      <c r="E73" s="228"/>
      <c r="F73" s="229"/>
      <c r="G73" s="229">
        <f>SUMIF(AG74:AG78,"&lt;&gt;NOR",G74:G78)</f>
        <v>0</v>
      </c>
      <c r="H73" s="229"/>
      <c r="I73" s="229">
        <f>SUM(I74:I78)</f>
        <v>0</v>
      </c>
      <c r="J73" s="229"/>
      <c r="K73" s="229">
        <f>SUM(K74:K78)</f>
        <v>0</v>
      </c>
      <c r="L73" s="229"/>
      <c r="M73" s="229">
        <f>SUM(M74:M78)</f>
        <v>0</v>
      </c>
      <c r="N73" s="229"/>
      <c r="O73" s="229">
        <f>SUM(O74:O78)</f>
        <v>0.32</v>
      </c>
      <c r="P73" s="229"/>
      <c r="Q73" s="229">
        <f>SUM(Q74:Q78)</f>
        <v>0</v>
      </c>
      <c r="R73" s="229"/>
      <c r="S73" s="229"/>
      <c r="T73" s="230"/>
      <c r="U73" s="224"/>
      <c r="V73" s="224">
        <f>SUM(V74:V78)</f>
        <v>2.89</v>
      </c>
      <c r="W73" s="224"/>
      <c r="AG73" t="s">
        <v>210</v>
      </c>
    </row>
    <row r="74" spans="1:60" outlineLevel="1" x14ac:dyDescent="0.25">
      <c r="A74" s="231">
        <v>15</v>
      </c>
      <c r="B74" s="232" t="s">
        <v>1694</v>
      </c>
      <c r="C74" s="245" t="s">
        <v>1695</v>
      </c>
      <c r="D74" s="233" t="s">
        <v>323</v>
      </c>
      <c r="E74" s="234">
        <v>6.8000000000000007</v>
      </c>
      <c r="F74" s="235"/>
      <c r="G74" s="236">
        <f>ROUND(E74*F74,2)</f>
        <v>0</v>
      </c>
      <c r="H74" s="235"/>
      <c r="I74" s="236">
        <f>ROUND(E74*H74,2)</f>
        <v>0</v>
      </c>
      <c r="J74" s="235"/>
      <c r="K74" s="236">
        <f>ROUND(E74*J74,2)</f>
        <v>0</v>
      </c>
      <c r="L74" s="236">
        <v>21</v>
      </c>
      <c r="M74" s="236">
        <f>G74*(1+L74/100)</f>
        <v>0</v>
      </c>
      <c r="N74" s="236">
        <v>4.7770000000000007E-2</v>
      </c>
      <c r="O74" s="236">
        <f>ROUND(E74*N74,2)</f>
        <v>0.32</v>
      </c>
      <c r="P74" s="236">
        <v>0</v>
      </c>
      <c r="Q74" s="236">
        <f>ROUND(E74*P74,2)</f>
        <v>0</v>
      </c>
      <c r="R74" s="236" t="s">
        <v>348</v>
      </c>
      <c r="S74" s="236" t="s">
        <v>214</v>
      </c>
      <c r="T74" s="237" t="s">
        <v>279</v>
      </c>
      <c r="U74" s="217">
        <v>0.42480000000000001</v>
      </c>
      <c r="V74" s="217">
        <f>ROUND(E74*U74,2)</f>
        <v>2.89</v>
      </c>
      <c r="W74" s="217"/>
      <c r="X74" s="207"/>
      <c r="Y74" s="207"/>
      <c r="Z74" s="207"/>
      <c r="AA74" s="207"/>
      <c r="AB74" s="207"/>
      <c r="AC74" s="207"/>
      <c r="AD74" s="207"/>
      <c r="AE74" s="207"/>
      <c r="AF74" s="207"/>
      <c r="AG74" s="207" t="s">
        <v>280</v>
      </c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</row>
    <row r="75" spans="1:60" outlineLevel="1" x14ac:dyDescent="0.25">
      <c r="A75" s="214"/>
      <c r="B75" s="215"/>
      <c r="C75" s="260" t="s">
        <v>1696</v>
      </c>
      <c r="D75" s="257"/>
      <c r="E75" s="257"/>
      <c r="F75" s="257"/>
      <c r="G75" s="25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07"/>
      <c r="Y75" s="207"/>
      <c r="Z75" s="207"/>
      <c r="AA75" s="207"/>
      <c r="AB75" s="207"/>
      <c r="AC75" s="207"/>
      <c r="AD75" s="207"/>
      <c r="AE75" s="207"/>
      <c r="AF75" s="207"/>
      <c r="AG75" s="207" t="s">
        <v>282</v>
      </c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</row>
    <row r="76" spans="1:60" outlineLevel="1" x14ac:dyDescent="0.25">
      <c r="A76" s="214"/>
      <c r="B76" s="215"/>
      <c r="C76" s="249" t="s">
        <v>1697</v>
      </c>
      <c r="D76" s="222"/>
      <c r="E76" s="223">
        <v>5.1000000000000005</v>
      </c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07"/>
      <c r="Y76" s="207"/>
      <c r="Z76" s="207"/>
      <c r="AA76" s="207"/>
      <c r="AB76" s="207"/>
      <c r="AC76" s="207"/>
      <c r="AD76" s="207"/>
      <c r="AE76" s="207"/>
      <c r="AF76" s="207"/>
      <c r="AG76" s="207" t="s">
        <v>256</v>
      </c>
      <c r="AH76" s="207">
        <v>0</v>
      </c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</row>
    <row r="77" spans="1:60" outlineLevel="1" x14ac:dyDescent="0.25">
      <c r="A77" s="214"/>
      <c r="B77" s="215"/>
      <c r="C77" s="249" t="s">
        <v>1698</v>
      </c>
      <c r="D77" s="222"/>
      <c r="E77" s="223">
        <v>1.7000000000000002</v>
      </c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07"/>
      <c r="Y77" s="207"/>
      <c r="Z77" s="207"/>
      <c r="AA77" s="207"/>
      <c r="AB77" s="207"/>
      <c r="AC77" s="207"/>
      <c r="AD77" s="207"/>
      <c r="AE77" s="207"/>
      <c r="AF77" s="207"/>
      <c r="AG77" s="207" t="s">
        <v>256</v>
      </c>
      <c r="AH77" s="207">
        <v>0</v>
      </c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</row>
    <row r="78" spans="1:60" outlineLevel="1" x14ac:dyDescent="0.25">
      <c r="A78" s="214"/>
      <c r="B78" s="215"/>
      <c r="C78" s="247"/>
      <c r="D78" s="241"/>
      <c r="E78" s="241"/>
      <c r="F78" s="241"/>
      <c r="G78" s="241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07"/>
      <c r="Y78" s="207"/>
      <c r="Z78" s="207"/>
      <c r="AA78" s="207"/>
      <c r="AB78" s="207"/>
      <c r="AC78" s="207"/>
      <c r="AD78" s="207"/>
      <c r="AE78" s="207"/>
      <c r="AF78" s="207"/>
      <c r="AG78" s="207" t="s">
        <v>219</v>
      </c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</row>
    <row r="79" spans="1:60" x14ac:dyDescent="0.25">
      <c r="A79" s="225" t="s">
        <v>209</v>
      </c>
      <c r="B79" s="226" t="s">
        <v>115</v>
      </c>
      <c r="C79" s="244" t="s">
        <v>116</v>
      </c>
      <c r="D79" s="227"/>
      <c r="E79" s="228"/>
      <c r="F79" s="229"/>
      <c r="G79" s="229">
        <f>SUMIF(AG80:AG132,"&lt;&gt;NOR",G80:G132)</f>
        <v>0</v>
      </c>
      <c r="H79" s="229"/>
      <c r="I79" s="229">
        <f>SUM(I80:I132)</f>
        <v>0</v>
      </c>
      <c r="J79" s="229"/>
      <c r="K79" s="229">
        <f>SUM(K80:K132)</f>
        <v>0</v>
      </c>
      <c r="L79" s="229"/>
      <c r="M79" s="229">
        <f>SUM(M80:M132)</f>
        <v>0</v>
      </c>
      <c r="N79" s="229"/>
      <c r="O79" s="229">
        <f>SUM(O80:O132)</f>
        <v>0.05</v>
      </c>
      <c r="P79" s="229"/>
      <c r="Q79" s="229">
        <f>SUM(Q80:Q132)</f>
        <v>19.560000000000002</v>
      </c>
      <c r="R79" s="229"/>
      <c r="S79" s="229"/>
      <c r="T79" s="230"/>
      <c r="U79" s="224"/>
      <c r="V79" s="224">
        <f>SUM(V80:V132)</f>
        <v>86.009999999999991</v>
      </c>
      <c r="W79" s="224"/>
      <c r="AG79" t="s">
        <v>210</v>
      </c>
    </row>
    <row r="80" spans="1:60" outlineLevel="1" x14ac:dyDescent="0.25">
      <c r="A80" s="231">
        <v>16</v>
      </c>
      <c r="B80" s="232" t="s">
        <v>615</v>
      </c>
      <c r="C80" s="245" t="s">
        <v>616</v>
      </c>
      <c r="D80" s="233" t="s">
        <v>277</v>
      </c>
      <c r="E80" s="234">
        <v>1.1865000000000001</v>
      </c>
      <c r="F80" s="235"/>
      <c r="G80" s="236">
        <f>ROUND(E80*F80,2)</f>
        <v>0</v>
      </c>
      <c r="H80" s="235"/>
      <c r="I80" s="236">
        <f>ROUND(E80*H80,2)</f>
        <v>0</v>
      </c>
      <c r="J80" s="235"/>
      <c r="K80" s="236">
        <f>ROUND(E80*J80,2)</f>
        <v>0</v>
      </c>
      <c r="L80" s="236">
        <v>21</v>
      </c>
      <c r="M80" s="236">
        <f>G80*(1+L80/100)</f>
        <v>0</v>
      </c>
      <c r="N80" s="236">
        <v>1.4700000000000002E-3</v>
      </c>
      <c r="O80" s="236">
        <f>ROUND(E80*N80,2)</f>
        <v>0</v>
      </c>
      <c r="P80" s="236">
        <v>2.4000000000000004</v>
      </c>
      <c r="Q80" s="236">
        <f>ROUND(E80*P80,2)</f>
        <v>2.85</v>
      </c>
      <c r="R80" s="236" t="s">
        <v>598</v>
      </c>
      <c r="S80" s="236" t="s">
        <v>214</v>
      </c>
      <c r="T80" s="237" t="s">
        <v>279</v>
      </c>
      <c r="U80" s="217">
        <v>8.5</v>
      </c>
      <c r="V80" s="217">
        <f>ROUND(E80*U80,2)</f>
        <v>10.09</v>
      </c>
      <c r="W80" s="217"/>
      <c r="X80" s="207"/>
      <c r="Y80" s="207"/>
      <c r="Z80" s="207"/>
      <c r="AA80" s="207"/>
      <c r="AB80" s="207"/>
      <c r="AC80" s="207"/>
      <c r="AD80" s="207"/>
      <c r="AE80" s="207"/>
      <c r="AF80" s="207"/>
      <c r="AG80" s="207" t="s">
        <v>280</v>
      </c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</row>
    <row r="81" spans="1:60" ht="21" outlineLevel="1" x14ac:dyDescent="0.25">
      <c r="A81" s="214"/>
      <c r="B81" s="215"/>
      <c r="C81" s="260" t="s">
        <v>617</v>
      </c>
      <c r="D81" s="257"/>
      <c r="E81" s="257"/>
      <c r="F81" s="257"/>
      <c r="G81" s="25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07"/>
      <c r="Y81" s="207"/>
      <c r="Z81" s="207"/>
      <c r="AA81" s="207"/>
      <c r="AB81" s="207"/>
      <c r="AC81" s="207"/>
      <c r="AD81" s="207"/>
      <c r="AE81" s="207"/>
      <c r="AF81" s="207"/>
      <c r="AG81" s="207" t="s">
        <v>282</v>
      </c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38" t="str">
        <f>C81</f>
        <v>nebo vybourání otvorů průřezové plochy přes 4 m2 ve zdivu železobetonovém, včetně pomocného lešení o výšce podlahy do 1900 mm a pro zatížení do 1,5 kPa  (150 kg/m2),</v>
      </c>
      <c r="BB81" s="207"/>
      <c r="BC81" s="207"/>
      <c r="BD81" s="207"/>
      <c r="BE81" s="207"/>
      <c r="BF81" s="207"/>
      <c r="BG81" s="207"/>
      <c r="BH81" s="207"/>
    </row>
    <row r="82" spans="1:60" outlineLevel="1" x14ac:dyDescent="0.25">
      <c r="A82" s="214"/>
      <c r="B82" s="215"/>
      <c r="C82" s="249" t="s">
        <v>1699</v>
      </c>
      <c r="D82" s="222"/>
      <c r="E82" s="223">
        <v>1.1865000000000001</v>
      </c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07"/>
      <c r="Y82" s="207"/>
      <c r="Z82" s="207"/>
      <c r="AA82" s="207"/>
      <c r="AB82" s="207"/>
      <c r="AC82" s="207"/>
      <c r="AD82" s="207"/>
      <c r="AE82" s="207"/>
      <c r="AF82" s="207"/>
      <c r="AG82" s="207" t="s">
        <v>256</v>
      </c>
      <c r="AH82" s="207">
        <v>0</v>
      </c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</row>
    <row r="83" spans="1:60" outlineLevel="1" x14ac:dyDescent="0.25">
      <c r="A83" s="214"/>
      <c r="B83" s="215"/>
      <c r="C83" s="247"/>
      <c r="D83" s="241"/>
      <c r="E83" s="241"/>
      <c r="F83" s="241"/>
      <c r="G83" s="241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07"/>
      <c r="Y83" s="207"/>
      <c r="Z83" s="207"/>
      <c r="AA83" s="207"/>
      <c r="AB83" s="207"/>
      <c r="AC83" s="207"/>
      <c r="AD83" s="207"/>
      <c r="AE83" s="207"/>
      <c r="AF83" s="207"/>
      <c r="AG83" s="207" t="s">
        <v>219</v>
      </c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</row>
    <row r="84" spans="1:60" outlineLevel="1" x14ac:dyDescent="0.25">
      <c r="A84" s="231">
        <v>17</v>
      </c>
      <c r="B84" s="232" t="s">
        <v>1700</v>
      </c>
      <c r="C84" s="245" t="s">
        <v>1701</v>
      </c>
      <c r="D84" s="233" t="s">
        <v>277</v>
      </c>
      <c r="E84" s="234">
        <v>0.74250000000000005</v>
      </c>
      <c r="F84" s="235"/>
      <c r="G84" s="236">
        <f>ROUND(E84*F84,2)</f>
        <v>0</v>
      </c>
      <c r="H84" s="235"/>
      <c r="I84" s="236">
        <f>ROUND(E84*H84,2)</f>
        <v>0</v>
      </c>
      <c r="J84" s="235"/>
      <c r="K84" s="236">
        <f>ROUND(E84*J84,2)</f>
        <v>0</v>
      </c>
      <c r="L84" s="236">
        <v>21</v>
      </c>
      <c r="M84" s="236">
        <f>G84*(1+L84/100)</f>
        <v>0</v>
      </c>
      <c r="N84" s="236">
        <v>1.7990000000000003E-2</v>
      </c>
      <c r="O84" s="236">
        <f>ROUND(E84*N84,2)</f>
        <v>0.01</v>
      </c>
      <c r="P84" s="236">
        <v>2.4000000000000004</v>
      </c>
      <c r="Q84" s="236">
        <f>ROUND(E84*P84,2)</f>
        <v>1.78</v>
      </c>
      <c r="R84" s="236" t="s">
        <v>598</v>
      </c>
      <c r="S84" s="236" t="s">
        <v>214</v>
      </c>
      <c r="T84" s="237" t="s">
        <v>279</v>
      </c>
      <c r="U84" s="217">
        <v>12.817</v>
      </c>
      <c r="V84" s="217">
        <f>ROUND(E84*U84,2)</f>
        <v>9.52</v>
      </c>
      <c r="W84" s="217"/>
      <c r="X84" s="207"/>
      <c r="Y84" s="207"/>
      <c r="Z84" s="207"/>
      <c r="AA84" s="207"/>
      <c r="AB84" s="207"/>
      <c r="AC84" s="207"/>
      <c r="AD84" s="207"/>
      <c r="AE84" s="207"/>
      <c r="AF84" s="207"/>
      <c r="AG84" s="207" t="s">
        <v>280</v>
      </c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</row>
    <row r="85" spans="1:60" outlineLevel="1" x14ac:dyDescent="0.25">
      <c r="A85" s="214"/>
      <c r="B85" s="215"/>
      <c r="C85" s="260" t="s">
        <v>1702</v>
      </c>
      <c r="D85" s="257"/>
      <c r="E85" s="257"/>
      <c r="F85" s="257"/>
      <c r="G85" s="25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07"/>
      <c r="Y85" s="207"/>
      <c r="Z85" s="207"/>
      <c r="AA85" s="207"/>
      <c r="AB85" s="207"/>
      <c r="AC85" s="207"/>
      <c r="AD85" s="207"/>
      <c r="AE85" s="207"/>
      <c r="AF85" s="207"/>
      <c r="AG85" s="207" t="s">
        <v>282</v>
      </c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38" t="str">
        <f>C85</f>
        <v>uložených ve zdivu, včetně pomocného lešení o výšce podlahy do 1900 mm a pro zatížení do 1,5 kPa  (150 kg/m2),</v>
      </c>
      <c r="BB85" s="207"/>
      <c r="BC85" s="207"/>
      <c r="BD85" s="207"/>
      <c r="BE85" s="207"/>
      <c r="BF85" s="207"/>
      <c r="BG85" s="207"/>
      <c r="BH85" s="207"/>
    </row>
    <row r="86" spans="1:60" outlineLevel="1" x14ac:dyDescent="0.25">
      <c r="A86" s="214"/>
      <c r="B86" s="215"/>
      <c r="C86" s="249" t="s">
        <v>1703</v>
      </c>
      <c r="D86" s="222"/>
      <c r="E86" s="223">
        <v>0.74250000000000005</v>
      </c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07"/>
      <c r="Y86" s="207"/>
      <c r="Z86" s="207"/>
      <c r="AA86" s="207"/>
      <c r="AB86" s="207"/>
      <c r="AC86" s="207"/>
      <c r="AD86" s="207"/>
      <c r="AE86" s="207"/>
      <c r="AF86" s="207"/>
      <c r="AG86" s="207" t="s">
        <v>256</v>
      </c>
      <c r="AH86" s="207">
        <v>0</v>
      </c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</row>
    <row r="87" spans="1:60" outlineLevel="1" x14ac:dyDescent="0.25">
      <c r="A87" s="214"/>
      <c r="B87" s="215"/>
      <c r="C87" s="247"/>
      <c r="D87" s="241"/>
      <c r="E87" s="241"/>
      <c r="F87" s="241"/>
      <c r="G87" s="241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07"/>
      <c r="Y87" s="207"/>
      <c r="Z87" s="207"/>
      <c r="AA87" s="207"/>
      <c r="AB87" s="207"/>
      <c r="AC87" s="207"/>
      <c r="AD87" s="207"/>
      <c r="AE87" s="207"/>
      <c r="AF87" s="207"/>
      <c r="AG87" s="207" t="s">
        <v>219</v>
      </c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</row>
    <row r="88" spans="1:60" ht="20.399999999999999" outlineLevel="1" x14ac:dyDescent="0.25">
      <c r="A88" s="231">
        <v>18</v>
      </c>
      <c r="B88" s="232" t="s">
        <v>640</v>
      </c>
      <c r="C88" s="245" t="s">
        <v>641</v>
      </c>
      <c r="D88" s="233" t="s">
        <v>323</v>
      </c>
      <c r="E88" s="234">
        <v>26.343800000000002</v>
      </c>
      <c r="F88" s="235"/>
      <c r="G88" s="236">
        <f>ROUND(E88*F88,2)</f>
        <v>0</v>
      </c>
      <c r="H88" s="235"/>
      <c r="I88" s="236">
        <f>ROUND(E88*H88,2)</f>
        <v>0</v>
      </c>
      <c r="J88" s="235"/>
      <c r="K88" s="236">
        <f>ROUND(E88*J88,2)</f>
        <v>0</v>
      </c>
      <c r="L88" s="236">
        <v>21</v>
      </c>
      <c r="M88" s="236">
        <f>G88*(1+L88/100)</f>
        <v>0</v>
      </c>
      <c r="N88" s="236">
        <v>0</v>
      </c>
      <c r="O88" s="236">
        <f>ROUND(E88*N88,2)</f>
        <v>0</v>
      </c>
      <c r="P88" s="236">
        <v>5.5E-2</v>
      </c>
      <c r="Q88" s="236">
        <f>ROUND(E88*P88,2)</f>
        <v>1.45</v>
      </c>
      <c r="R88" s="236" t="s">
        <v>598</v>
      </c>
      <c r="S88" s="236" t="s">
        <v>214</v>
      </c>
      <c r="T88" s="237" t="s">
        <v>279</v>
      </c>
      <c r="U88" s="217">
        <v>0.42500000000000004</v>
      </c>
      <c r="V88" s="217">
        <f>ROUND(E88*U88,2)</f>
        <v>11.2</v>
      </c>
      <c r="W88" s="217"/>
      <c r="X88" s="207"/>
      <c r="Y88" s="207"/>
      <c r="Z88" s="207"/>
      <c r="AA88" s="207"/>
      <c r="AB88" s="207"/>
      <c r="AC88" s="207"/>
      <c r="AD88" s="207"/>
      <c r="AE88" s="207"/>
      <c r="AF88" s="207"/>
      <c r="AG88" s="207" t="s">
        <v>280</v>
      </c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</row>
    <row r="89" spans="1:60" ht="21" outlineLevel="1" x14ac:dyDescent="0.25">
      <c r="A89" s="214"/>
      <c r="B89" s="215"/>
      <c r="C89" s="260" t="s">
        <v>642</v>
      </c>
      <c r="D89" s="257"/>
      <c r="E89" s="257"/>
      <c r="F89" s="257"/>
      <c r="G89" s="25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07"/>
      <c r="Y89" s="207"/>
      <c r="Z89" s="207"/>
      <c r="AA89" s="207"/>
      <c r="AB89" s="207"/>
      <c r="AC89" s="207"/>
      <c r="AD89" s="207"/>
      <c r="AE89" s="207"/>
      <c r="AF89" s="207"/>
      <c r="AG89" s="207" t="s">
        <v>282</v>
      </c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38" t="str">
        <f>C89</f>
        <v>bez odstupu, po hrubém vybourání otvorů v jakémkoliv zdivu cihelném, včetně pomocného lešení o výšce podlahy do 1900 mm a pro zatížení do 1,5 kPa  (150 kg/m2),</v>
      </c>
      <c r="BB89" s="207"/>
      <c r="BC89" s="207"/>
      <c r="BD89" s="207"/>
      <c r="BE89" s="207"/>
      <c r="BF89" s="207"/>
      <c r="BG89" s="207"/>
      <c r="BH89" s="207"/>
    </row>
    <row r="90" spans="1:60" outlineLevel="1" x14ac:dyDescent="0.25">
      <c r="A90" s="214"/>
      <c r="B90" s="215"/>
      <c r="C90" s="249" t="s">
        <v>1704</v>
      </c>
      <c r="D90" s="222"/>
      <c r="E90" s="223">
        <v>1.62</v>
      </c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07"/>
      <c r="Y90" s="207"/>
      <c r="Z90" s="207"/>
      <c r="AA90" s="207"/>
      <c r="AB90" s="207"/>
      <c r="AC90" s="207"/>
      <c r="AD90" s="207"/>
      <c r="AE90" s="207"/>
      <c r="AF90" s="207"/>
      <c r="AG90" s="207" t="s">
        <v>256</v>
      </c>
      <c r="AH90" s="207">
        <v>0</v>
      </c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</row>
    <row r="91" spans="1:60" outlineLevel="1" x14ac:dyDescent="0.25">
      <c r="A91" s="214"/>
      <c r="B91" s="215"/>
      <c r="C91" s="249" t="s">
        <v>1705</v>
      </c>
      <c r="D91" s="222"/>
      <c r="E91" s="223">
        <v>3.3030000000000004</v>
      </c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07"/>
      <c r="Y91" s="207"/>
      <c r="Z91" s="207"/>
      <c r="AA91" s="207"/>
      <c r="AB91" s="207"/>
      <c r="AC91" s="207"/>
      <c r="AD91" s="207"/>
      <c r="AE91" s="207"/>
      <c r="AF91" s="207"/>
      <c r="AG91" s="207" t="s">
        <v>256</v>
      </c>
      <c r="AH91" s="207">
        <v>0</v>
      </c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</row>
    <row r="92" spans="1:60" outlineLevel="1" x14ac:dyDescent="0.25">
      <c r="A92" s="214"/>
      <c r="B92" s="215"/>
      <c r="C92" s="249" t="s">
        <v>1706</v>
      </c>
      <c r="D92" s="222"/>
      <c r="E92" s="223">
        <v>11.083500000000001</v>
      </c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07"/>
      <c r="Y92" s="207"/>
      <c r="Z92" s="207"/>
      <c r="AA92" s="207"/>
      <c r="AB92" s="207"/>
      <c r="AC92" s="207"/>
      <c r="AD92" s="207"/>
      <c r="AE92" s="207"/>
      <c r="AF92" s="207"/>
      <c r="AG92" s="207" t="s">
        <v>256</v>
      </c>
      <c r="AH92" s="207">
        <v>0</v>
      </c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</row>
    <row r="93" spans="1:60" outlineLevel="1" x14ac:dyDescent="0.25">
      <c r="A93" s="214"/>
      <c r="B93" s="215"/>
      <c r="C93" s="249" t="s">
        <v>1707</v>
      </c>
      <c r="D93" s="222"/>
      <c r="E93" s="223">
        <v>5.9220000000000006</v>
      </c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07"/>
      <c r="Y93" s="207"/>
      <c r="Z93" s="207"/>
      <c r="AA93" s="207"/>
      <c r="AB93" s="207"/>
      <c r="AC93" s="207"/>
      <c r="AD93" s="207"/>
      <c r="AE93" s="207"/>
      <c r="AF93" s="207"/>
      <c r="AG93" s="207" t="s">
        <v>256</v>
      </c>
      <c r="AH93" s="207">
        <v>0</v>
      </c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</row>
    <row r="94" spans="1:60" outlineLevel="1" x14ac:dyDescent="0.25">
      <c r="A94" s="214"/>
      <c r="B94" s="215"/>
      <c r="C94" s="249" t="s">
        <v>1708</v>
      </c>
      <c r="D94" s="222"/>
      <c r="E94" s="223">
        <v>2.1620000000000004</v>
      </c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07"/>
      <c r="Y94" s="207"/>
      <c r="Z94" s="207"/>
      <c r="AA94" s="207"/>
      <c r="AB94" s="207"/>
      <c r="AC94" s="207"/>
      <c r="AD94" s="207"/>
      <c r="AE94" s="207"/>
      <c r="AF94" s="207"/>
      <c r="AG94" s="207" t="s">
        <v>256</v>
      </c>
      <c r="AH94" s="207">
        <v>0</v>
      </c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</row>
    <row r="95" spans="1:60" outlineLevel="1" x14ac:dyDescent="0.25">
      <c r="A95" s="214"/>
      <c r="B95" s="215"/>
      <c r="C95" s="249" t="s">
        <v>1709</v>
      </c>
      <c r="D95" s="222"/>
      <c r="E95" s="223">
        <v>2.2533000000000003</v>
      </c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07"/>
      <c r="Y95" s="207"/>
      <c r="Z95" s="207"/>
      <c r="AA95" s="207"/>
      <c r="AB95" s="207"/>
      <c r="AC95" s="207"/>
      <c r="AD95" s="207"/>
      <c r="AE95" s="207"/>
      <c r="AF95" s="207"/>
      <c r="AG95" s="207" t="s">
        <v>256</v>
      </c>
      <c r="AH95" s="207">
        <v>0</v>
      </c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  <c r="BF95" s="207"/>
      <c r="BG95" s="207"/>
      <c r="BH95" s="207"/>
    </row>
    <row r="96" spans="1:60" outlineLevel="1" x14ac:dyDescent="0.25">
      <c r="A96" s="214"/>
      <c r="B96" s="215"/>
      <c r="C96" s="247"/>
      <c r="D96" s="241"/>
      <c r="E96" s="241"/>
      <c r="F96" s="241"/>
      <c r="G96" s="241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07"/>
      <c r="Y96" s="207"/>
      <c r="Z96" s="207"/>
      <c r="AA96" s="207"/>
      <c r="AB96" s="207"/>
      <c r="AC96" s="207"/>
      <c r="AD96" s="207"/>
      <c r="AE96" s="207"/>
      <c r="AF96" s="207"/>
      <c r="AG96" s="207" t="s">
        <v>219</v>
      </c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07"/>
      <c r="BH96" s="207"/>
    </row>
    <row r="97" spans="1:60" outlineLevel="1" x14ac:dyDescent="0.25">
      <c r="A97" s="231">
        <v>19</v>
      </c>
      <c r="B97" s="232" t="s">
        <v>644</v>
      </c>
      <c r="C97" s="245" t="s">
        <v>645</v>
      </c>
      <c r="D97" s="233" t="s">
        <v>356</v>
      </c>
      <c r="E97" s="234">
        <v>4</v>
      </c>
      <c r="F97" s="235"/>
      <c r="G97" s="236">
        <f>ROUND(E97*F97,2)</f>
        <v>0</v>
      </c>
      <c r="H97" s="235"/>
      <c r="I97" s="236">
        <f>ROUND(E97*H97,2)</f>
        <v>0</v>
      </c>
      <c r="J97" s="235"/>
      <c r="K97" s="236">
        <f>ROUND(E97*J97,2)</f>
        <v>0</v>
      </c>
      <c r="L97" s="236">
        <v>21</v>
      </c>
      <c r="M97" s="236">
        <f>G97*(1+L97/100)</f>
        <v>0</v>
      </c>
      <c r="N97" s="236">
        <v>0</v>
      </c>
      <c r="O97" s="236">
        <f>ROUND(E97*N97,2)</f>
        <v>0</v>
      </c>
      <c r="P97" s="236">
        <v>0</v>
      </c>
      <c r="Q97" s="236">
        <f>ROUND(E97*P97,2)</f>
        <v>0</v>
      </c>
      <c r="R97" s="236" t="s">
        <v>598</v>
      </c>
      <c r="S97" s="236" t="s">
        <v>214</v>
      </c>
      <c r="T97" s="237" t="s">
        <v>279</v>
      </c>
      <c r="U97" s="217">
        <v>3.0000000000000002E-2</v>
      </c>
      <c r="V97" s="217">
        <f>ROUND(E97*U97,2)</f>
        <v>0.12</v>
      </c>
      <c r="W97" s="217"/>
      <c r="X97" s="207"/>
      <c r="Y97" s="207"/>
      <c r="Z97" s="207"/>
      <c r="AA97" s="207"/>
      <c r="AB97" s="207"/>
      <c r="AC97" s="207"/>
      <c r="AD97" s="207"/>
      <c r="AE97" s="207"/>
      <c r="AF97" s="207"/>
      <c r="AG97" s="207" t="s">
        <v>280</v>
      </c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</row>
    <row r="98" spans="1:60" outlineLevel="1" x14ac:dyDescent="0.25">
      <c r="A98" s="214"/>
      <c r="B98" s="215"/>
      <c r="C98" s="260" t="s">
        <v>646</v>
      </c>
      <c r="D98" s="257"/>
      <c r="E98" s="257"/>
      <c r="F98" s="257"/>
      <c r="G98" s="25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07"/>
      <c r="Y98" s="207"/>
      <c r="Z98" s="207"/>
      <c r="AA98" s="207"/>
      <c r="AB98" s="207"/>
      <c r="AC98" s="207"/>
      <c r="AD98" s="207"/>
      <c r="AE98" s="207"/>
      <c r="AF98" s="207"/>
      <c r="AG98" s="207" t="s">
        <v>282</v>
      </c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</row>
    <row r="99" spans="1:60" outlineLevel="1" x14ac:dyDescent="0.25">
      <c r="A99" s="214"/>
      <c r="B99" s="215"/>
      <c r="C99" s="249" t="s">
        <v>1710</v>
      </c>
      <c r="D99" s="222"/>
      <c r="E99" s="223">
        <v>4</v>
      </c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07"/>
      <c r="Y99" s="207"/>
      <c r="Z99" s="207"/>
      <c r="AA99" s="207"/>
      <c r="AB99" s="207"/>
      <c r="AC99" s="207"/>
      <c r="AD99" s="207"/>
      <c r="AE99" s="207"/>
      <c r="AF99" s="207"/>
      <c r="AG99" s="207" t="s">
        <v>256</v>
      </c>
      <c r="AH99" s="207">
        <v>0</v>
      </c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</row>
    <row r="100" spans="1:60" outlineLevel="1" x14ac:dyDescent="0.25">
      <c r="A100" s="214"/>
      <c r="B100" s="215"/>
      <c r="C100" s="247"/>
      <c r="D100" s="241"/>
      <c r="E100" s="241"/>
      <c r="F100" s="241"/>
      <c r="G100" s="241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 t="s">
        <v>219</v>
      </c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</row>
    <row r="101" spans="1:60" outlineLevel="1" x14ac:dyDescent="0.25">
      <c r="A101" s="231">
        <v>20</v>
      </c>
      <c r="B101" s="232" t="s">
        <v>1711</v>
      </c>
      <c r="C101" s="245" t="s">
        <v>1712</v>
      </c>
      <c r="D101" s="233" t="s">
        <v>356</v>
      </c>
      <c r="E101" s="234">
        <v>7</v>
      </c>
      <c r="F101" s="235"/>
      <c r="G101" s="236">
        <f>ROUND(E101*F101,2)</f>
        <v>0</v>
      </c>
      <c r="H101" s="235"/>
      <c r="I101" s="236">
        <f>ROUND(E101*H101,2)</f>
        <v>0</v>
      </c>
      <c r="J101" s="235"/>
      <c r="K101" s="236">
        <f>ROUND(E101*J101,2)</f>
        <v>0</v>
      </c>
      <c r="L101" s="236">
        <v>21</v>
      </c>
      <c r="M101" s="236">
        <f>G101*(1+L101/100)</f>
        <v>0</v>
      </c>
      <c r="N101" s="236">
        <v>0</v>
      </c>
      <c r="O101" s="236">
        <f>ROUND(E101*N101,2)</f>
        <v>0</v>
      </c>
      <c r="P101" s="236">
        <v>0</v>
      </c>
      <c r="Q101" s="236">
        <f>ROUND(E101*P101,2)</f>
        <v>0</v>
      </c>
      <c r="R101" s="236" t="s">
        <v>598</v>
      </c>
      <c r="S101" s="236" t="s">
        <v>214</v>
      </c>
      <c r="T101" s="237" t="s">
        <v>279</v>
      </c>
      <c r="U101" s="217">
        <v>6.0000000000000005E-2</v>
      </c>
      <c r="V101" s="217">
        <f>ROUND(E101*U101,2)</f>
        <v>0.42</v>
      </c>
      <c r="W101" s="21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 t="s">
        <v>280</v>
      </c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</row>
    <row r="102" spans="1:60" outlineLevel="1" x14ac:dyDescent="0.25">
      <c r="A102" s="214"/>
      <c r="B102" s="215"/>
      <c r="C102" s="260" t="s">
        <v>646</v>
      </c>
      <c r="D102" s="257"/>
      <c r="E102" s="257"/>
      <c r="F102" s="257"/>
      <c r="G102" s="25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 t="s">
        <v>282</v>
      </c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</row>
    <row r="103" spans="1:60" outlineLevel="1" x14ac:dyDescent="0.25">
      <c r="A103" s="214"/>
      <c r="B103" s="215"/>
      <c r="C103" s="249" t="s">
        <v>1713</v>
      </c>
      <c r="D103" s="222"/>
      <c r="E103" s="223">
        <v>7</v>
      </c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 t="s">
        <v>256</v>
      </c>
      <c r="AH103" s="207">
        <v>0</v>
      </c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</row>
    <row r="104" spans="1:60" outlineLevel="1" x14ac:dyDescent="0.25">
      <c r="A104" s="214"/>
      <c r="B104" s="215"/>
      <c r="C104" s="247"/>
      <c r="D104" s="241"/>
      <c r="E104" s="241"/>
      <c r="F104" s="241"/>
      <c r="G104" s="241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 t="s">
        <v>219</v>
      </c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</row>
    <row r="105" spans="1:60" outlineLevel="1" x14ac:dyDescent="0.25">
      <c r="A105" s="231">
        <v>21</v>
      </c>
      <c r="B105" s="232" t="s">
        <v>647</v>
      </c>
      <c r="C105" s="245" t="s">
        <v>648</v>
      </c>
      <c r="D105" s="233" t="s">
        <v>356</v>
      </c>
      <c r="E105" s="234">
        <v>3</v>
      </c>
      <c r="F105" s="235"/>
      <c r="G105" s="236">
        <f>ROUND(E105*F105,2)</f>
        <v>0</v>
      </c>
      <c r="H105" s="235"/>
      <c r="I105" s="236">
        <f>ROUND(E105*H105,2)</f>
        <v>0</v>
      </c>
      <c r="J105" s="235"/>
      <c r="K105" s="236">
        <f>ROUND(E105*J105,2)</f>
        <v>0</v>
      </c>
      <c r="L105" s="236">
        <v>21</v>
      </c>
      <c r="M105" s="236">
        <f>G105*(1+L105/100)</f>
        <v>0</v>
      </c>
      <c r="N105" s="236">
        <v>0</v>
      </c>
      <c r="O105" s="236">
        <f>ROUND(E105*N105,2)</f>
        <v>0</v>
      </c>
      <c r="P105" s="236">
        <v>0</v>
      </c>
      <c r="Q105" s="236">
        <f>ROUND(E105*P105,2)</f>
        <v>0</v>
      </c>
      <c r="R105" s="236" t="s">
        <v>598</v>
      </c>
      <c r="S105" s="236" t="s">
        <v>214</v>
      </c>
      <c r="T105" s="237" t="s">
        <v>279</v>
      </c>
      <c r="U105" s="217">
        <v>0.05</v>
      </c>
      <c r="V105" s="217">
        <f>ROUND(E105*U105,2)</f>
        <v>0.15</v>
      </c>
      <c r="W105" s="21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 t="s">
        <v>280</v>
      </c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</row>
    <row r="106" spans="1:60" outlineLevel="1" x14ac:dyDescent="0.25">
      <c r="A106" s="214"/>
      <c r="B106" s="215"/>
      <c r="C106" s="260" t="s">
        <v>646</v>
      </c>
      <c r="D106" s="257"/>
      <c r="E106" s="257"/>
      <c r="F106" s="257"/>
      <c r="G106" s="25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 t="s">
        <v>282</v>
      </c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</row>
    <row r="107" spans="1:60" outlineLevel="1" x14ac:dyDescent="0.25">
      <c r="A107" s="214"/>
      <c r="B107" s="215"/>
      <c r="C107" s="247"/>
      <c r="D107" s="241"/>
      <c r="E107" s="241"/>
      <c r="F107" s="241"/>
      <c r="G107" s="241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 t="s">
        <v>219</v>
      </c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</row>
    <row r="108" spans="1:60" outlineLevel="1" x14ac:dyDescent="0.25">
      <c r="A108" s="231">
        <v>22</v>
      </c>
      <c r="B108" s="232" t="s">
        <v>1714</v>
      </c>
      <c r="C108" s="245" t="s">
        <v>1715</v>
      </c>
      <c r="D108" s="233" t="s">
        <v>356</v>
      </c>
      <c r="E108" s="234">
        <v>2</v>
      </c>
      <c r="F108" s="235"/>
      <c r="G108" s="236">
        <f>ROUND(E108*F108,2)</f>
        <v>0</v>
      </c>
      <c r="H108" s="235"/>
      <c r="I108" s="236">
        <f>ROUND(E108*H108,2)</f>
        <v>0</v>
      </c>
      <c r="J108" s="235"/>
      <c r="K108" s="236">
        <f>ROUND(E108*J108,2)</f>
        <v>0</v>
      </c>
      <c r="L108" s="236">
        <v>21</v>
      </c>
      <c r="M108" s="236">
        <f>G108*(1+L108/100)</f>
        <v>0</v>
      </c>
      <c r="N108" s="236">
        <v>0</v>
      </c>
      <c r="O108" s="236">
        <f>ROUND(E108*N108,2)</f>
        <v>0</v>
      </c>
      <c r="P108" s="236">
        <v>0</v>
      </c>
      <c r="Q108" s="236">
        <f>ROUND(E108*P108,2)</f>
        <v>0</v>
      </c>
      <c r="R108" s="236" t="s">
        <v>598</v>
      </c>
      <c r="S108" s="236" t="s">
        <v>214</v>
      </c>
      <c r="T108" s="237" t="s">
        <v>279</v>
      </c>
      <c r="U108" s="217">
        <v>9.0000000000000011E-2</v>
      </c>
      <c r="V108" s="217">
        <f>ROUND(E108*U108,2)</f>
        <v>0.18</v>
      </c>
      <c r="W108" s="21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 t="s">
        <v>280</v>
      </c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</row>
    <row r="109" spans="1:60" outlineLevel="1" x14ac:dyDescent="0.25">
      <c r="A109" s="214"/>
      <c r="B109" s="215"/>
      <c r="C109" s="260" t="s">
        <v>646</v>
      </c>
      <c r="D109" s="257"/>
      <c r="E109" s="257"/>
      <c r="F109" s="257"/>
      <c r="G109" s="25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 t="s">
        <v>282</v>
      </c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</row>
    <row r="110" spans="1:60" outlineLevel="1" x14ac:dyDescent="0.25">
      <c r="A110" s="214"/>
      <c r="B110" s="215"/>
      <c r="C110" s="247"/>
      <c r="D110" s="241"/>
      <c r="E110" s="241"/>
      <c r="F110" s="241"/>
      <c r="G110" s="241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 t="s">
        <v>219</v>
      </c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</row>
    <row r="111" spans="1:60" outlineLevel="1" x14ac:dyDescent="0.25">
      <c r="A111" s="231">
        <v>23</v>
      </c>
      <c r="B111" s="232" t="s">
        <v>649</v>
      </c>
      <c r="C111" s="245" t="s">
        <v>650</v>
      </c>
      <c r="D111" s="233" t="s">
        <v>323</v>
      </c>
      <c r="E111" s="234">
        <v>3.5015000000000001</v>
      </c>
      <c r="F111" s="235"/>
      <c r="G111" s="236">
        <f>ROUND(E111*F111,2)</f>
        <v>0</v>
      </c>
      <c r="H111" s="235"/>
      <c r="I111" s="236">
        <f>ROUND(E111*H111,2)</f>
        <v>0</v>
      </c>
      <c r="J111" s="235"/>
      <c r="K111" s="236">
        <f>ROUND(E111*J111,2)</f>
        <v>0</v>
      </c>
      <c r="L111" s="236">
        <v>21</v>
      </c>
      <c r="M111" s="236">
        <f>G111*(1+L111/100)</f>
        <v>0</v>
      </c>
      <c r="N111" s="236">
        <v>2.1900000000000001E-3</v>
      </c>
      <c r="O111" s="236">
        <f>ROUND(E111*N111,2)</f>
        <v>0.01</v>
      </c>
      <c r="P111" s="236">
        <v>7.5000000000000011E-2</v>
      </c>
      <c r="Q111" s="236">
        <f>ROUND(E111*P111,2)</f>
        <v>0.26</v>
      </c>
      <c r="R111" s="236" t="s">
        <v>598</v>
      </c>
      <c r="S111" s="236" t="s">
        <v>214</v>
      </c>
      <c r="T111" s="237" t="s">
        <v>279</v>
      </c>
      <c r="U111" s="217">
        <v>0.95500000000000007</v>
      </c>
      <c r="V111" s="217">
        <f>ROUND(E111*U111,2)</f>
        <v>3.34</v>
      </c>
      <c r="W111" s="21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 t="s">
        <v>280</v>
      </c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</row>
    <row r="112" spans="1:60" outlineLevel="1" x14ac:dyDescent="0.25">
      <c r="A112" s="214"/>
      <c r="B112" s="215"/>
      <c r="C112" s="260" t="s">
        <v>651</v>
      </c>
      <c r="D112" s="257"/>
      <c r="E112" s="257"/>
      <c r="F112" s="257"/>
      <c r="G112" s="25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 t="s">
        <v>282</v>
      </c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</row>
    <row r="113" spans="1:60" outlineLevel="1" x14ac:dyDescent="0.25">
      <c r="A113" s="214"/>
      <c r="B113" s="215"/>
      <c r="C113" s="249" t="s">
        <v>652</v>
      </c>
      <c r="D113" s="222"/>
      <c r="E113" s="223">
        <v>0.33350000000000002</v>
      </c>
      <c r="F113" s="217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 t="s">
        <v>256</v>
      </c>
      <c r="AH113" s="207">
        <v>0</v>
      </c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</row>
    <row r="114" spans="1:60" outlineLevel="1" x14ac:dyDescent="0.25">
      <c r="A114" s="214"/>
      <c r="B114" s="215"/>
      <c r="C114" s="249" t="s">
        <v>1716</v>
      </c>
      <c r="D114" s="222"/>
      <c r="E114" s="223">
        <v>3.1680000000000001</v>
      </c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 t="s">
        <v>256</v>
      </c>
      <c r="AH114" s="207">
        <v>0</v>
      </c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</row>
    <row r="115" spans="1:60" outlineLevel="1" x14ac:dyDescent="0.25">
      <c r="A115" s="214"/>
      <c r="B115" s="215"/>
      <c r="C115" s="247"/>
      <c r="D115" s="241"/>
      <c r="E115" s="241"/>
      <c r="F115" s="241"/>
      <c r="G115" s="241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 t="s">
        <v>219</v>
      </c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</row>
    <row r="116" spans="1:60" outlineLevel="1" x14ac:dyDescent="0.25">
      <c r="A116" s="231">
        <v>24</v>
      </c>
      <c r="B116" s="232" t="s">
        <v>1717</v>
      </c>
      <c r="C116" s="245" t="s">
        <v>1718</v>
      </c>
      <c r="D116" s="233" t="s">
        <v>323</v>
      </c>
      <c r="E116" s="234">
        <v>19.106850000000001</v>
      </c>
      <c r="F116" s="235"/>
      <c r="G116" s="236">
        <f>ROUND(E116*F116,2)</f>
        <v>0</v>
      </c>
      <c r="H116" s="235"/>
      <c r="I116" s="236">
        <f>ROUND(E116*H116,2)</f>
        <v>0</v>
      </c>
      <c r="J116" s="235"/>
      <c r="K116" s="236">
        <f>ROUND(E116*J116,2)</f>
        <v>0</v>
      </c>
      <c r="L116" s="236">
        <v>21</v>
      </c>
      <c r="M116" s="236">
        <f>G116*(1+L116/100)</f>
        <v>0</v>
      </c>
      <c r="N116" s="236">
        <v>8.2000000000000009E-4</v>
      </c>
      <c r="O116" s="236">
        <f>ROUND(E116*N116,2)</f>
        <v>0.02</v>
      </c>
      <c r="P116" s="236">
        <v>4.7E-2</v>
      </c>
      <c r="Q116" s="236">
        <f>ROUND(E116*P116,2)</f>
        <v>0.9</v>
      </c>
      <c r="R116" s="236" t="s">
        <v>598</v>
      </c>
      <c r="S116" s="236" t="s">
        <v>214</v>
      </c>
      <c r="T116" s="237" t="s">
        <v>279</v>
      </c>
      <c r="U116" s="217">
        <v>0.39600000000000002</v>
      </c>
      <c r="V116" s="217">
        <f>ROUND(E116*U116,2)</f>
        <v>7.57</v>
      </c>
      <c r="W116" s="21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 t="s">
        <v>280</v>
      </c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</row>
    <row r="117" spans="1:60" outlineLevel="1" x14ac:dyDescent="0.25">
      <c r="A117" s="214"/>
      <c r="B117" s="215"/>
      <c r="C117" s="260" t="s">
        <v>651</v>
      </c>
      <c r="D117" s="257"/>
      <c r="E117" s="257"/>
      <c r="F117" s="257"/>
      <c r="G117" s="25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 t="s">
        <v>282</v>
      </c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</row>
    <row r="118" spans="1:60" outlineLevel="1" x14ac:dyDescent="0.25">
      <c r="A118" s="214"/>
      <c r="B118" s="215"/>
      <c r="C118" s="249" t="s">
        <v>1719</v>
      </c>
      <c r="D118" s="222"/>
      <c r="E118" s="223">
        <v>12.596850000000002</v>
      </c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 t="s">
        <v>256</v>
      </c>
      <c r="AH118" s="207">
        <v>0</v>
      </c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</row>
    <row r="119" spans="1:60" outlineLevel="1" x14ac:dyDescent="0.25">
      <c r="A119" s="214"/>
      <c r="B119" s="215"/>
      <c r="C119" s="249" t="s">
        <v>1720</v>
      </c>
      <c r="D119" s="222"/>
      <c r="E119" s="223">
        <v>6.5100000000000007</v>
      </c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 t="s">
        <v>256</v>
      </c>
      <c r="AH119" s="207">
        <v>0</v>
      </c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</row>
    <row r="120" spans="1:60" outlineLevel="1" x14ac:dyDescent="0.25">
      <c r="A120" s="214"/>
      <c r="B120" s="215"/>
      <c r="C120" s="247"/>
      <c r="D120" s="241"/>
      <c r="E120" s="241"/>
      <c r="F120" s="241"/>
      <c r="G120" s="241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 t="s">
        <v>219</v>
      </c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</row>
    <row r="121" spans="1:60" ht="20.399999999999999" outlineLevel="1" x14ac:dyDescent="0.25">
      <c r="A121" s="231">
        <v>25</v>
      </c>
      <c r="B121" s="232" t="s">
        <v>1721</v>
      </c>
      <c r="C121" s="245" t="s">
        <v>1722</v>
      </c>
      <c r="D121" s="233" t="s">
        <v>277</v>
      </c>
      <c r="E121" s="234">
        <v>6.1485800000000008</v>
      </c>
      <c r="F121" s="235"/>
      <c r="G121" s="236">
        <f>ROUND(E121*F121,2)</f>
        <v>0</v>
      </c>
      <c r="H121" s="235"/>
      <c r="I121" s="236">
        <f>ROUND(E121*H121,2)</f>
        <v>0</v>
      </c>
      <c r="J121" s="235"/>
      <c r="K121" s="236">
        <f>ROUND(E121*J121,2)</f>
        <v>0</v>
      </c>
      <c r="L121" s="236">
        <v>21</v>
      </c>
      <c r="M121" s="236">
        <f>G121*(1+L121/100)</f>
        <v>0</v>
      </c>
      <c r="N121" s="236">
        <v>1.82E-3</v>
      </c>
      <c r="O121" s="236">
        <f>ROUND(E121*N121,2)</f>
        <v>0.01</v>
      </c>
      <c r="P121" s="236">
        <v>1.8</v>
      </c>
      <c r="Q121" s="236">
        <f>ROUND(E121*P121,2)</f>
        <v>11.07</v>
      </c>
      <c r="R121" s="236" t="s">
        <v>598</v>
      </c>
      <c r="S121" s="236" t="s">
        <v>214</v>
      </c>
      <c r="T121" s="237" t="s">
        <v>279</v>
      </c>
      <c r="U121" s="217">
        <v>3.6080000000000001</v>
      </c>
      <c r="V121" s="217">
        <f>ROUND(E121*U121,2)</f>
        <v>22.18</v>
      </c>
      <c r="W121" s="21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 t="s">
        <v>280</v>
      </c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</row>
    <row r="122" spans="1:60" outlineLevel="1" x14ac:dyDescent="0.25">
      <c r="A122" s="214"/>
      <c r="B122" s="215"/>
      <c r="C122" s="260" t="s">
        <v>1723</v>
      </c>
      <c r="D122" s="257"/>
      <c r="E122" s="257"/>
      <c r="F122" s="257"/>
      <c r="G122" s="25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 t="s">
        <v>282</v>
      </c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</row>
    <row r="123" spans="1:60" outlineLevel="1" x14ac:dyDescent="0.25">
      <c r="A123" s="214"/>
      <c r="B123" s="215"/>
      <c r="C123" s="248" t="s">
        <v>1724</v>
      </c>
      <c r="D123" s="242"/>
      <c r="E123" s="242"/>
      <c r="F123" s="242"/>
      <c r="G123" s="242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 t="s">
        <v>218</v>
      </c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</row>
    <row r="124" spans="1:60" outlineLevel="1" x14ac:dyDescent="0.25">
      <c r="A124" s="214"/>
      <c r="B124" s="215"/>
      <c r="C124" s="248" t="s">
        <v>1725</v>
      </c>
      <c r="D124" s="242"/>
      <c r="E124" s="242"/>
      <c r="F124" s="242"/>
      <c r="G124" s="242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 t="s">
        <v>218</v>
      </c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</row>
    <row r="125" spans="1:60" outlineLevel="1" x14ac:dyDescent="0.25">
      <c r="A125" s="214"/>
      <c r="B125" s="215"/>
      <c r="C125" s="249" t="s">
        <v>1726</v>
      </c>
      <c r="D125" s="222"/>
      <c r="E125" s="223">
        <v>3.1170400000000003</v>
      </c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 t="s">
        <v>256</v>
      </c>
      <c r="AH125" s="207">
        <v>0</v>
      </c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</row>
    <row r="126" spans="1:60" outlineLevel="1" x14ac:dyDescent="0.25">
      <c r="A126" s="214"/>
      <c r="B126" s="215"/>
      <c r="C126" s="249" t="s">
        <v>1727</v>
      </c>
      <c r="D126" s="222"/>
      <c r="E126" s="223">
        <v>1.5453600000000001</v>
      </c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 t="s">
        <v>256</v>
      </c>
      <c r="AH126" s="207">
        <v>0</v>
      </c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</row>
    <row r="127" spans="1:60" outlineLevel="1" x14ac:dyDescent="0.25">
      <c r="A127" s="214"/>
      <c r="B127" s="215"/>
      <c r="C127" s="249" t="s">
        <v>1728</v>
      </c>
      <c r="D127" s="222"/>
      <c r="E127" s="223">
        <v>1.4861800000000001</v>
      </c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 t="s">
        <v>256</v>
      </c>
      <c r="AH127" s="207">
        <v>0</v>
      </c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</row>
    <row r="128" spans="1:60" outlineLevel="1" x14ac:dyDescent="0.25">
      <c r="A128" s="214"/>
      <c r="B128" s="215"/>
      <c r="C128" s="247"/>
      <c r="D128" s="241"/>
      <c r="E128" s="241"/>
      <c r="F128" s="241"/>
      <c r="G128" s="241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 t="s">
        <v>219</v>
      </c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</row>
    <row r="129" spans="1:60" ht="20.399999999999999" outlineLevel="1" x14ac:dyDescent="0.25">
      <c r="A129" s="231">
        <v>26</v>
      </c>
      <c r="B129" s="232" t="s">
        <v>1729</v>
      </c>
      <c r="C129" s="245" t="s">
        <v>1730</v>
      </c>
      <c r="D129" s="233" t="s">
        <v>462</v>
      </c>
      <c r="E129" s="234">
        <v>29.700000000000003</v>
      </c>
      <c r="F129" s="235"/>
      <c r="G129" s="236">
        <f>ROUND(E129*F129,2)</f>
        <v>0</v>
      </c>
      <c r="H129" s="235"/>
      <c r="I129" s="236">
        <f>ROUND(E129*H129,2)</f>
        <v>0</v>
      </c>
      <c r="J129" s="235"/>
      <c r="K129" s="236">
        <f>ROUND(E129*J129,2)</f>
        <v>0</v>
      </c>
      <c r="L129" s="236">
        <v>21</v>
      </c>
      <c r="M129" s="236">
        <f>G129*(1+L129/100)</f>
        <v>0</v>
      </c>
      <c r="N129" s="236">
        <v>0</v>
      </c>
      <c r="O129" s="236">
        <f>ROUND(E129*N129,2)</f>
        <v>0</v>
      </c>
      <c r="P129" s="236">
        <v>4.2000000000000003E-2</v>
      </c>
      <c r="Q129" s="236">
        <f>ROUND(E129*P129,2)</f>
        <v>1.25</v>
      </c>
      <c r="R129" s="236" t="s">
        <v>598</v>
      </c>
      <c r="S129" s="236" t="s">
        <v>214</v>
      </c>
      <c r="T129" s="237" t="s">
        <v>279</v>
      </c>
      <c r="U129" s="217">
        <v>0.71500000000000008</v>
      </c>
      <c r="V129" s="217">
        <f>ROUND(E129*U129,2)</f>
        <v>21.24</v>
      </c>
      <c r="W129" s="21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 t="s">
        <v>280</v>
      </c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</row>
    <row r="130" spans="1:60" outlineLevel="1" x14ac:dyDescent="0.25">
      <c r="A130" s="214"/>
      <c r="B130" s="215"/>
      <c r="C130" s="249" t="s">
        <v>1731</v>
      </c>
      <c r="D130" s="222"/>
      <c r="E130" s="223">
        <v>6.6000000000000005</v>
      </c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 t="s">
        <v>256</v>
      </c>
      <c r="AH130" s="207">
        <v>0</v>
      </c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</row>
    <row r="131" spans="1:60" outlineLevel="1" x14ac:dyDescent="0.25">
      <c r="A131" s="214"/>
      <c r="B131" s="215"/>
      <c r="C131" s="249" t="s">
        <v>1732</v>
      </c>
      <c r="D131" s="222"/>
      <c r="E131" s="223">
        <v>23.1</v>
      </c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 t="s">
        <v>256</v>
      </c>
      <c r="AH131" s="207">
        <v>0</v>
      </c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</row>
    <row r="132" spans="1:60" outlineLevel="1" x14ac:dyDescent="0.25">
      <c r="A132" s="214"/>
      <c r="B132" s="215"/>
      <c r="C132" s="247"/>
      <c r="D132" s="241"/>
      <c r="E132" s="241"/>
      <c r="F132" s="241"/>
      <c r="G132" s="241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 t="s">
        <v>219</v>
      </c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</row>
    <row r="133" spans="1:60" x14ac:dyDescent="0.25">
      <c r="A133" s="225" t="s">
        <v>209</v>
      </c>
      <c r="B133" s="226" t="s">
        <v>117</v>
      </c>
      <c r="C133" s="244" t="s">
        <v>118</v>
      </c>
      <c r="D133" s="227"/>
      <c r="E133" s="228"/>
      <c r="F133" s="229"/>
      <c r="G133" s="229">
        <f>SUMIF(AG134:AG136,"&lt;&gt;NOR",G134:G136)</f>
        <v>0</v>
      </c>
      <c r="H133" s="229"/>
      <c r="I133" s="229">
        <f>SUM(I134:I136)</f>
        <v>0</v>
      </c>
      <c r="J133" s="229"/>
      <c r="K133" s="229">
        <f>SUM(K134:K136)</f>
        <v>0</v>
      </c>
      <c r="L133" s="229"/>
      <c r="M133" s="229">
        <f>SUM(M134:M136)</f>
        <v>0</v>
      </c>
      <c r="N133" s="229"/>
      <c r="O133" s="229">
        <f>SUM(O134:O136)</f>
        <v>0</v>
      </c>
      <c r="P133" s="229"/>
      <c r="Q133" s="229">
        <f>SUM(Q134:Q136)</f>
        <v>0</v>
      </c>
      <c r="R133" s="229"/>
      <c r="S133" s="229"/>
      <c r="T133" s="230"/>
      <c r="U133" s="224"/>
      <c r="V133" s="224">
        <f>SUM(V134:V136)</f>
        <v>11.54</v>
      </c>
      <c r="W133" s="224"/>
      <c r="AG133" t="s">
        <v>210</v>
      </c>
    </row>
    <row r="134" spans="1:60" ht="30.6" outlineLevel="1" x14ac:dyDescent="0.25">
      <c r="A134" s="231">
        <v>27</v>
      </c>
      <c r="B134" s="232" t="s">
        <v>677</v>
      </c>
      <c r="C134" s="245" t="s">
        <v>678</v>
      </c>
      <c r="D134" s="233" t="s">
        <v>333</v>
      </c>
      <c r="E134" s="234">
        <v>12.300940000000001</v>
      </c>
      <c r="F134" s="235"/>
      <c r="G134" s="236">
        <f>ROUND(E134*F134,2)</f>
        <v>0</v>
      </c>
      <c r="H134" s="235"/>
      <c r="I134" s="236">
        <f>ROUND(E134*H134,2)</f>
        <v>0</v>
      </c>
      <c r="J134" s="235"/>
      <c r="K134" s="236">
        <f>ROUND(E134*J134,2)</f>
        <v>0</v>
      </c>
      <c r="L134" s="236">
        <v>21</v>
      </c>
      <c r="M134" s="236">
        <f>G134*(1+L134/100)</f>
        <v>0</v>
      </c>
      <c r="N134" s="236">
        <v>0</v>
      </c>
      <c r="O134" s="236">
        <f>ROUND(E134*N134,2)</f>
        <v>0</v>
      </c>
      <c r="P134" s="236">
        <v>0</v>
      </c>
      <c r="Q134" s="236">
        <f>ROUND(E134*P134,2)</f>
        <v>0</v>
      </c>
      <c r="R134" s="236" t="s">
        <v>348</v>
      </c>
      <c r="S134" s="236" t="s">
        <v>214</v>
      </c>
      <c r="T134" s="237" t="s">
        <v>279</v>
      </c>
      <c r="U134" s="217">
        <v>0.9385</v>
      </c>
      <c r="V134" s="217">
        <f>ROUND(E134*U134,2)</f>
        <v>11.54</v>
      </c>
      <c r="W134" s="21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 t="s">
        <v>679</v>
      </c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</row>
    <row r="135" spans="1:60" outlineLevel="1" x14ac:dyDescent="0.25">
      <c r="A135" s="214"/>
      <c r="B135" s="215"/>
      <c r="C135" s="260" t="s">
        <v>680</v>
      </c>
      <c r="D135" s="257"/>
      <c r="E135" s="257"/>
      <c r="F135" s="257"/>
      <c r="G135" s="25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 t="s">
        <v>282</v>
      </c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</row>
    <row r="136" spans="1:60" outlineLevel="1" x14ac:dyDescent="0.25">
      <c r="A136" s="214"/>
      <c r="B136" s="215"/>
      <c r="C136" s="247"/>
      <c r="D136" s="241"/>
      <c r="E136" s="241"/>
      <c r="F136" s="241"/>
      <c r="G136" s="241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 t="s">
        <v>219</v>
      </c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</row>
    <row r="137" spans="1:60" x14ac:dyDescent="0.25">
      <c r="A137" s="225" t="s">
        <v>209</v>
      </c>
      <c r="B137" s="226" t="s">
        <v>150</v>
      </c>
      <c r="C137" s="244" t="s">
        <v>151</v>
      </c>
      <c r="D137" s="227"/>
      <c r="E137" s="228"/>
      <c r="F137" s="229"/>
      <c r="G137" s="229">
        <f>SUMIF(AG138:AG143,"&lt;&gt;NOR",G138:G143)</f>
        <v>0</v>
      </c>
      <c r="H137" s="229"/>
      <c r="I137" s="229">
        <f>SUM(I138:I143)</f>
        <v>0</v>
      </c>
      <c r="J137" s="229"/>
      <c r="K137" s="229">
        <f>SUM(K138:K143)</f>
        <v>0</v>
      </c>
      <c r="L137" s="229"/>
      <c r="M137" s="229">
        <f>SUM(M138:M143)</f>
        <v>0</v>
      </c>
      <c r="N137" s="229"/>
      <c r="O137" s="229">
        <f>SUM(O138:O143)</f>
        <v>0.01</v>
      </c>
      <c r="P137" s="229"/>
      <c r="Q137" s="229">
        <f>SUM(Q138:Q143)</f>
        <v>0</v>
      </c>
      <c r="R137" s="229"/>
      <c r="S137" s="229"/>
      <c r="T137" s="230"/>
      <c r="U137" s="224"/>
      <c r="V137" s="224">
        <f>SUM(V138:V143)</f>
        <v>3.34</v>
      </c>
      <c r="W137" s="224"/>
      <c r="AG137" t="s">
        <v>210</v>
      </c>
    </row>
    <row r="138" spans="1:60" ht="30.6" outlineLevel="1" x14ac:dyDescent="0.25">
      <c r="A138" s="231">
        <v>28</v>
      </c>
      <c r="B138" s="232" t="s">
        <v>1733</v>
      </c>
      <c r="C138" s="245" t="s">
        <v>1734</v>
      </c>
      <c r="D138" s="233" t="s">
        <v>462</v>
      </c>
      <c r="E138" s="234">
        <v>4.7</v>
      </c>
      <c r="F138" s="235"/>
      <c r="G138" s="236">
        <f>ROUND(E138*F138,2)</f>
        <v>0</v>
      </c>
      <c r="H138" s="235"/>
      <c r="I138" s="236">
        <f>ROUND(E138*H138,2)</f>
        <v>0</v>
      </c>
      <c r="J138" s="235"/>
      <c r="K138" s="236">
        <f>ROUND(E138*J138,2)</f>
        <v>0</v>
      </c>
      <c r="L138" s="236">
        <v>21</v>
      </c>
      <c r="M138" s="236">
        <f>G138*(1+L138/100)</f>
        <v>0</v>
      </c>
      <c r="N138" s="236">
        <v>2.7900000000000004E-3</v>
      </c>
      <c r="O138" s="236">
        <f>ROUND(E138*N138,2)</f>
        <v>0.01</v>
      </c>
      <c r="P138" s="236">
        <v>0</v>
      </c>
      <c r="Q138" s="236">
        <f>ROUND(E138*P138,2)</f>
        <v>0</v>
      </c>
      <c r="R138" s="236" t="s">
        <v>768</v>
      </c>
      <c r="S138" s="236" t="s">
        <v>214</v>
      </c>
      <c r="T138" s="237" t="s">
        <v>279</v>
      </c>
      <c r="U138" s="217">
        <v>0.71000000000000008</v>
      </c>
      <c r="V138" s="217">
        <f>ROUND(E138*U138,2)</f>
        <v>3.34</v>
      </c>
      <c r="W138" s="21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 t="s">
        <v>280</v>
      </c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</row>
    <row r="139" spans="1:60" outlineLevel="1" x14ac:dyDescent="0.25">
      <c r="A139" s="214"/>
      <c r="B139" s="215"/>
      <c r="C139" s="249" t="s">
        <v>1735</v>
      </c>
      <c r="D139" s="222"/>
      <c r="E139" s="223">
        <v>4.7</v>
      </c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 t="s">
        <v>256</v>
      </c>
      <c r="AH139" s="207">
        <v>0</v>
      </c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</row>
    <row r="140" spans="1:60" outlineLevel="1" x14ac:dyDescent="0.25">
      <c r="A140" s="214"/>
      <c r="B140" s="215"/>
      <c r="C140" s="247"/>
      <c r="D140" s="241"/>
      <c r="E140" s="241"/>
      <c r="F140" s="241"/>
      <c r="G140" s="241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 t="s">
        <v>219</v>
      </c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</row>
    <row r="141" spans="1:60" outlineLevel="1" x14ac:dyDescent="0.25">
      <c r="A141" s="214">
        <v>29</v>
      </c>
      <c r="B141" s="215" t="s">
        <v>787</v>
      </c>
      <c r="C141" s="265" t="s">
        <v>788</v>
      </c>
      <c r="D141" s="216" t="s">
        <v>0</v>
      </c>
      <c r="E141" s="240"/>
      <c r="F141" s="218"/>
      <c r="G141" s="217">
        <f>ROUND(E141*F141,2)</f>
        <v>0</v>
      </c>
      <c r="H141" s="218"/>
      <c r="I141" s="217">
        <f>ROUND(E141*H141,2)</f>
        <v>0</v>
      </c>
      <c r="J141" s="218"/>
      <c r="K141" s="217">
        <f>ROUND(E141*J141,2)</f>
        <v>0</v>
      </c>
      <c r="L141" s="217">
        <v>21</v>
      </c>
      <c r="M141" s="217">
        <f>G141*(1+L141/100)</f>
        <v>0</v>
      </c>
      <c r="N141" s="217">
        <v>0</v>
      </c>
      <c r="O141" s="217">
        <f>ROUND(E141*N141,2)</f>
        <v>0</v>
      </c>
      <c r="P141" s="217">
        <v>0</v>
      </c>
      <c r="Q141" s="217">
        <f>ROUND(E141*P141,2)</f>
        <v>0</v>
      </c>
      <c r="R141" s="217" t="s">
        <v>768</v>
      </c>
      <c r="S141" s="217" t="s">
        <v>214</v>
      </c>
      <c r="T141" s="217" t="s">
        <v>279</v>
      </c>
      <c r="U141" s="217">
        <v>0</v>
      </c>
      <c r="V141" s="217">
        <f>ROUND(E141*U141,2)</f>
        <v>0</v>
      </c>
      <c r="W141" s="21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 t="s">
        <v>679</v>
      </c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</row>
    <row r="142" spans="1:60" outlineLevel="1" x14ac:dyDescent="0.25">
      <c r="A142" s="214"/>
      <c r="B142" s="215"/>
      <c r="C142" s="266" t="s">
        <v>718</v>
      </c>
      <c r="D142" s="259"/>
      <c r="E142" s="259"/>
      <c r="F142" s="259"/>
      <c r="G142" s="259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 t="s">
        <v>282</v>
      </c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</row>
    <row r="143" spans="1:60" outlineLevel="1" x14ac:dyDescent="0.25">
      <c r="A143" s="214"/>
      <c r="B143" s="215"/>
      <c r="C143" s="247"/>
      <c r="D143" s="241"/>
      <c r="E143" s="241"/>
      <c r="F143" s="241"/>
      <c r="G143" s="241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 t="s">
        <v>219</v>
      </c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</row>
    <row r="144" spans="1:60" x14ac:dyDescent="0.25">
      <c r="A144" s="225" t="s">
        <v>209</v>
      </c>
      <c r="B144" s="226" t="s">
        <v>156</v>
      </c>
      <c r="C144" s="244" t="s">
        <v>157</v>
      </c>
      <c r="D144" s="227"/>
      <c r="E144" s="228"/>
      <c r="F144" s="229"/>
      <c r="G144" s="229">
        <f>SUMIF(AG145:AG165,"&lt;&gt;NOR",G145:G165)</f>
        <v>0</v>
      </c>
      <c r="H144" s="229"/>
      <c r="I144" s="229">
        <f>SUM(I145:I165)</f>
        <v>0</v>
      </c>
      <c r="J144" s="229"/>
      <c r="K144" s="229">
        <f>SUM(K145:K165)</f>
        <v>0</v>
      </c>
      <c r="L144" s="229"/>
      <c r="M144" s="229">
        <f>SUM(M145:M165)</f>
        <v>0</v>
      </c>
      <c r="N144" s="229"/>
      <c r="O144" s="229">
        <f>SUM(O145:O165)</f>
        <v>0</v>
      </c>
      <c r="P144" s="229"/>
      <c r="Q144" s="229">
        <f>SUM(Q145:Q165)</f>
        <v>0</v>
      </c>
      <c r="R144" s="229"/>
      <c r="S144" s="229"/>
      <c r="T144" s="230"/>
      <c r="U144" s="224"/>
      <c r="V144" s="224">
        <f>SUM(V145:V165)</f>
        <v>0</v>
      </c>
      <c r="W144" s="224"/>
      <c r="AG144" t="s">
        <v>210</v>
      </c>
    </row>
    <row r="145" spans="1:60" outlineLevel="1" x14ac:dyDescent="0.25">
      <c r="A145" s="231">
        <v>30</v>
      </c>
      <c r="B145" s="232" t="s">
        <v>1736</v>
      </c>
      <c r="C145" s="245" t="s">
        <v>1737</v>
      </c>
      <c r="D145" s="233" t="s">
        <v>356</v>
      </c>
      <c r="E145" s="234">
        <v>1</v>
      </c>
      <c r="F145" s="235"/>
      <c r="G145" s="236">
        <f>ROUND(E145*F145,2)</f>
        <v>0</v>
      </c>
      <c r="H145" s="235"/>
      <c r="I145" s="236">
        <f>ROUND(E145*H145,2)</f>
        <v>0</v>
      </c>
      <c r="J145" s="235"/>
      <c r="K145" s="236">
        <f>ROUND(E145*J145,2)</f>
        <v>0</v>
      </c>
      <c r="L145" s="236">
        <v>21</v>
      </c>
      <c r="M145" s="236">
        <f>G145*(1+L145/100)</f>
        <v>0</v>
      </c>
      <c r="N145" s="236">
        <v>0</v>
      </c>
      <c r="O145" s="236">
        <f>ROUND(E145*N145,2)</f>
        <v>0</v>
      </c>
      <c r="P145" s="236">
        <v>0</v>
      </c>
      <c r="Q145" s="236">
        <f>ROUND(E145*P145,2)</f>
        <v>0</v>
      </c>
      <c r="R145" s="236"/>
      <c r="S145" s="236" t="s">
        <v>456</v>
      </c>
      <c r="T145" s="237" t="s">
        <v>215</v>
      </c>
      <c r="U145" s="217">
        <v>0</v>
      </c>
      <c r="V145" s="217">
        <f>ROUND(E145*U145,2)</f>
        <v>0</v>
      </c>
      <c r="W145" s="21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 t="s">
        <v>336</v>
      </c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  <c r="BF145" s="207"/>
      <c r="BG145" s="207"/>
      <c r="BH145" s="207"/>
    </row>
    <row r="146" spans="1:60" outlineLevel="1" x14ac:dyDescent="0.25">
      <c r="A146" s="214"/>
      <c r="B146" s="215"/>
      <c r="C146" s="246" t="s">
        <v>1738</v>
      </c>
      <c r="D146" s="239"/>
      <c r="E146" s="239"/>
      <c r="F146" s="239"/>
      <c r="G146" s="239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 t="s">
        <v>218</v>
      </c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07"/>
      <c r="BH146" s="207"/>
    </row>
    <row r="147" spans="1:60" outlineLevel="1" x14ac:dyDescent="0.25">
      <c r="A147" s="214"/>
      <c r="B147" s="215"/>
      <c r="C147" s="247"/>
      <c r="D147" s="241"/>
      <c r="E147" s="241"/>
      <c r="F147" s="241"/>
      <c r="G147" s="241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 t="s">
        <v>219</v>
      </c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07"/>
      <c r="BH147" s="207"/>
    </row>
    <row r="148" spans="1:60" outlineLevel="1" x14ac:dyDescent="0.25">
      <c r="A148" s="231">
        <v>31</v>
      </c>
      <c r="B148" s="232" t="s">
        <v>1739</v>
      </c>
      <c r="C148" s="245" t="s">
        <v>1740</v>
      </c>
      <c r="D148" s="233" t="s">
        <v>356</v>
      </c>
      <c r="E148" s="234">
        <v>4</v>
      </c>
      <c r="F148" s="235"/>
      <c r="G148" s="236">
        <f>ROUND(E148*F148,2)</f>
        <v>0</v>
      </c>
      <c r="H148" s="235"/>
      <c r="I148" s="236">
        <f>ROUND(E148*H148,2)</f>
        <v>0</v>
      </c>
      <c r="J148" s="235"/>
      <c r="K148" s="236">
        <f>ROUND(E148*J148,2)</f>
        <v>0</v>
      </c>
      <c r="L148" s="236">
        <v>21</v>
      </c>
      <c r="M148" s="236">
        <f>G148*(1+L148/100)</f>
        <v>0</v>
      </c>
      <c r="N148" s="236">
        <v>0</v>
      </c>
      <c r="O148" s="236">
        <f>ROUND(E148*N148,2)</f>
        <v>0</v>
      </c>
      <c r="P148" s="236">
        <v>0</v>
      </c>
      <c r="Q148" s="236">
        <f>ROUND(E148*P148,2)</f>
        <v>0</v>
      </c>
      <c r="R148" s="236"/>
      <c r="S148" s="236" t="s">
        <v>456</v>
      </c>
      <c r="T148" s="237" t="s">
        <v>215</v>
      </c>
      <c r="U148" s="217">
        <v>0</v>
      </c>
      <c r="V148" s="217">
        <f>ROUND(E148*U148,2)</f>
        <v>0</v>
      </c>
      <c r="W148" s="21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 t="s">
        <v>336</v>
      </c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  <c r="BF148" s="207"/>
      <c r="BG148" s="207"/>
      <c r="BH148" s="207"/>
    </row>
    <row r="149" spans="1:60" outlineLevel="1" x14ac:dyDescent="0.25">
      <c r="A149" s="214"/>
      <c r="B149" s="215"/>
      <c r="C149" s="246" t="s">
        <v>1738</v>
      </c>
      <c r="D149" s="239"/>
      <c r="E149" s="239"/>
      <c r="F149" s="239"/>
      <c r="G149" s="239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 t="s">
        <v>218</v>
      </c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  <c r="BF149" s="207"/>
      <c r="BG149" s="207"/>
      <c r="BH149" s="207"/>
    </row>
    <row r="150" spans="1:60" outlineLevel="1" x14ac:dyDescent="0.25">
      <c r="A150" s="214"/>
      <c r="B150" s="215"/>
      <c r="C150" s="247"/>
      <c r="D150" s="241"/>
      <c r="E150" s="241"/>
      <c r="F150" s="241"/>
      <c r="G150" s="241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 t="s">
        <v>219</v>
      </c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07"/>
      <c r="BH150" s="207"/>
    </row>
    <row r="151" spans="1:60" outlineLevel="1" x14ac:dyDescent="0.25">
      <c r="A151" s="231">
        <v>32</v>
      </c>
      <c r="B151" s="232" t="s">
        <v>1741</v>
      </c>
      <c r="C151" s="245" t="s">
        <v>1742</v>
      </c>
      <c r="D151" s="233" t="s">
        <v>356</v>
      </c>
      <c r="E151" s="234">
        <v>0.5</v>
      </c>
      <c r="F151" s="235"/>
      <c r="G151" s="236">
        <f>ROUND(E151*F151,2)</f>
        <v>0</v>
      </c>
      <c r="H151" s="235"/>
      <c r="I151" s="236">
        <f>ROUND(E151*H151,2)</f>
        <v>0</v>
      </c>
      <c r="J151" s="235"/>
      <c r="K151" s="236">
        <f>ROUND(E151*J151,2)</f>
        <v>0</v>
      </c>
      <c r="L151" s="236">
        <v>21</v>
      </c>
      <c r="M151" s="236">
        <f>G151*(1+L151/100)</f>
        <v>0</v>
      </c>
      <c r="N151" s="236">
        <v>0</v>
      </c>
      <c r="O151" s="236">
        <f>ROUND(E151*N151,2)</f>
        <v>0</v>
      </c>
      <c r="P151" s="236">
        <v>0</v>
      </c>
      <c r="Q151" s="236">
        <f>ROUND(E151*P151,2)</f>
        <v>0</v>
      </c>
      <c r="R151" s="236"/>
      <c r="S151" s="236" t="s">
        <v>456</v>
      </c>
      <c r="T151" s="237" t="s">
        <v>215</v>
      </c>
      <c r="U151" s="217">
        <v>0</v>
      </c>
      <c r="V151" s="217">
        <f>ROUND(E151*U151,2)</f>
        <v>0</v>
      </c>
      <c r="W151" s="21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 t="s">
        <v>336</v>
      </c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</row>
    <row r="152" spans="1:60" outlineLevel="1" x14ac:dyDescent="0.25">
      <c r="A152" s="214"/>
      <c r="B152" s="215"/>
      <c r="C152" s="246" t="s">
        <v>1738</v>
      </c>
      <c r="D152" s="239"/>
      <c r="E152" s="239"/>
      <c r="F152" s="239"/>
      <c r="G152" s="239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 t="s">
        <v>218</v>
      </c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  <c r="BF152" s="207"/>
      <c r="BG152" s="207"/>
      <c r="BH152" s="207"/>
    </row>
    <row r="153" spans="1:60" outlineLevel="1" x14ac:dyDescent="0.25">
      <c r="A153" s="214"/>
      <c r="B153" s="215"/>
      <c r="C153" s="247"/>
      <c r="D153" s="241"/>
      <c r="E153" s="241"/>
      <c r="F153" s="241"/>
      <c r="G153" s="241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 t="s">
        <v>219</v>
      </c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</row>
    <row r="154" spans="1:60" outlineLevel="1" x14ac:dyDescent="0.25">
      <c r="A154" s="231">
        <v>33</v>
      </c>
      <c r="B154" s="232" t="s">
        <v>1743</v>
      </c>
      <c r="C154" s="245" t="s">
        <v>1744</v>
      </c>
      <c r="D154" s="233" t="s">
        <v>356</v>
      </c>
      <c r="E154" s="234">
        <v>1</v>
      </c>
      <c r="F154" s="235"/>
      <c r="G154" s="236">
        <f>ROUND(E154*F154,2)</f>
        <v>0</v>
      </c>
      <c r="H154" s="235"/>
      <c r="I154" s="236">
        <f>ROUND(E154*H154,2)</f>
        <v>0</v>
      </c>
      <c r="J154" s="235"/>
      <c r="K154" s="236">
        <f>ROUND(E154*J154,2)</f>
        <v>0</v>
      </c>
      <c r="L154" s="236">
        <v>21</v>
      </c>
      <c r="M154" s="236">
        <f>G154*(1+L154/100)</f>
        <v>0</v>
      </c>
      <c r="N154" s="236">
        <v>0</v>
      </c>
      <c r="O154" s="236">
        <f>ROUND(E154*N154,2)</f>
        <v>0</v>
      </c>
      <c r="P154" s="236">
        <v>0</v>
      </c>
      <c r="Q154" s="236">
        <f>ROUND(E154*P154,2)</f>
        <v>0</v>
      </c>
      <c r="R154" s="236"/>
      <c r="S154" s="236" t="s">
        <v>456</v>
      </c>
      <c r="T154" s="237" t="s">
        <v>215</v>
      </c>
      <c r="U154" s="217">
        <v>0</v>
      </c>
      <c r="V154" s="217">
        <f>ROUND(E154*U154,2)</f>
        <v>0</v>
      </c>
      <c r="W154" s="21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 t="s">
        <v>336</v>
      </c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207"/>
      <c r="BH154" s="207"/>
    </row>
    <row r="155" spans="1:60" outlineLevel="1" x14ac:dyDescent="0.25">
      <c r="A155" s="214"/>
      <c r="B155" s="215"/>
      <c r="C155" s="246" t="s">
        <v>1738</v>
      </c>
      <c r="D155" s="239"/>
      <c r="E155" s="239"/>
      <c r="F155" s="239"/>
      <c r="G155" s="239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 t="s">
        <v>218</v>
      </c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207"/>
      <c r="BH155" s="207"/>
    </row>
    <row r="156" spans="1:60" outlineLevel="1" x14ac:dyDescent="0.25">
      <c r="A156" s="214"/>
      <c r="B156" s="215"/>
      <c r="C156" s="247"/>
      <c r="D156" s="241"/>
      <c r="E156" s="241"/>
      <c r="F156" s="241"/>
      <c r="G156" s="241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 t="s">
        <v>219</v>
      </c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  <c r="BF156" s="207"/>
      <c r="BG156" s="207"/>
      <c r="BH156" s="207"/>
    </row>
    <row r="157" spans="1:60" outlineLevel="1" x14ac:dyDescent="0.25">
      <c r="A157" s="231">
        <v>34</v>
      </c>
      <c r="B157" s="232" t="s">
        <v>1745</v>
      </c>
      <c r="C157" s="245" t="s">
        <v>1746</v>
      </c>
      <c r="D157" s="233" t="s">
        <v>356</v>
      </c>
      <c r="E157" s="234">
        <v>1</v>
      </c>
      <c r="F157" s="235"/>
      <c r="G157" s="236">
        <f>ROUND(E157*F157,2)</f>
        <v>0</v>
      </c>
      <c r="H157" s="235"/>
      <c r="I157" s="236">
        <f>ROUND(E157*H157,2)</f>
        <v>0</v>
      </c>
      <c r="J157" s="235"/>
      <c r="K157" s="236">
        <f>ROUND(E157*J157,2)</f>
        <v>0</v>
      </c>
      <c r="L157" s="236">
        <v>21</v>
      </c>
      <c r="M157" s="236">
        <f>G157*(1+L157/100)</f>
        <v>0</v>
      </c>
      <c r="N157" s="236">
        <v>0</v>
      </c>
      <c r="O157" s="236">
        <f>ROUND(E157*N157,2)</f>
        <v>0</v>
      </c>
      <c r="P157" s="236">
        <v>0</v>
      </c>
      <c r="Q157" s="236">
        <f>ROUND(E157*P157,2)</f>
        <v>0</v>
      </c>
      <c r="R157" s="236"/>
      <c r="S157" s="236" t="s">
        <v>456</v>
      </c>
      <c r="T157" s="237" t="s">
        <v>215</v>
      </c>
      <c r="U157" s="217">
        <v>0</v>
      </c>
      <c r="V157" s="217">
        <f>ROUND(E157*U157,2)</f>
        <v>0</v>
      </c>
      <c r="W157" s="21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 t="s">
        <v>336</v>
      </c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07"/>
      <c r="BH157" s="207"/>
    </row>
    <row r="158" spans="1:60" outlineLevel="1" x14ac:dyDescent="0.25">
      <c r="A158" s="214"/>
      <c r="B158" s="215"/>
      <c r="C158" s="246" t="s">
        <v>1738</v>
      </c>
      <c r="D158" s="239"/>
      <c r="E158" s="239"/>
      <c r="F158" s="239"/>
      <c r="G158" s="239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 t="s">
        <v>218</v>
      </c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07"/>
      <c r="BH158" s="207"/>
    </row>
    <row r="159" spans="1:60" outlineLevel="1" x14ac:dyDescent="0.25">
      <c r="A159" s="214"/>
      <c r="B159" s="215"/>
      <c r="C159" s="247"/>
      <c r="D159" s="241"/>
      <c r="E159" s="241"/>
      <c r="F159" s="241"/>
      <c r="G159" s="241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 t="s">
        <v>219</v>
      </c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  <c r="BF159" s="207"/>
      <c r="BG159" s="207"/>
      <c r="BH159" s="207"/>
    </row>
    <row r="160" spans="1:60" outlineLevel="1" x14ac:dyDescent="0.25">
      <c r="A160" s="231">
        <v>35</v>
      </c>
      <c r="B160" s="232" t="s">
        <v>1747</v>
      </c>
      <c r="C160" s="245" t="s">
        <v>1744</v>
      </c>
      <c r="D160" s="233" t="s">
        <v>356</v>
      </c>
      <c r="E160" s="234">
        <v>1</v>
      </c>
      <c r="F160" s="235"/>
      <c r="G160" s="236">
        <f>ROUND(E160*F160,2)</f>
        <v>0</v>
      </c>
      <c r="H160" s="235"/>
      <c r="I160" s="236">
        <f>ROUND(E160*H160,2)</f>
        <v>0</v>
      </c>
      <c r="J160" s="235"/>
      <c r="K160" s="236">
        <f>ROUND(E160*J160,2)</f>
        <v>0</v>
      </c>
      <c r="L160" s="236">
        <v>21</v>
      </c>
      <c r="M160" s="236">
        <f>G160*(1+L160/100)</f>
        <v>0</v>
      </c>
      <c r="N160" s="236">
        <v>0</v>
      </c>
      <c r="O160" s="236">
        <f>ROUND(E160*N160,2)</f>
        <v>0</v>
      </c>
      <c r="P160" s="236">
        <v>0</v>
      </c>
      <c r="Q160" s="236">
        <f>ROUND(E160*P160,2)</f>
        <v>0</v>
      </c>
      <c r="R160" s="236"/>
      <c r="S160" s="236" t="s">
        <v>456</v>
      </c>
      <c r="T160" s="237" t="s">
        <v>215</v>
      </c>
      <c r="U160" s="217">
        <v>0</v>
      </c>
      <c r="V160" s="217">
        <f>ROUND(E160*U160,2)</f>
        <v>0</v>
      </c>
      <c r="W160" s="21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 t="s">
        <v>336</v>
      </c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</row>
    <row r="161" spans="1:60" outlineLevel="1" x14ac:dyDescent="0.25">
      <c r="A161" s="214"/>
      <c r="B161" s="215"/>
      <c r="C161" s="246" t="s">
        <v>1738</v>
      </c>
      <c r="D161" s="239"/>
      <c r="E161" s="239"/>
      <c r="F161" s="239"/>
      <c r="G161" s="239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 t="s">
        <v>218</v>
      </c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</row>
    <row r="162" spans="1:60" outlineLevel="1" x14ac:dyDescent="0.25">
      <c r="A162" s="214"/>
      <c r="B162" s="215"/>
      <c r="C162" s="247"/>
      <c r="D162" s="241"/>
      <c r="E162" s="241"/>
      <c r="F162" s="241"/>
      <c r="G162" s="241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 t="s">
        <v>219</v>
      </c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</row>
    <row r="163" spans="1:60" outlineLevel="1" x14ac:dyDescent="0.25">
      <c r="A163" s="214">
        <v>36</v>
      </c>
      <c r="B163" s="215" t="s">
        <v>858</v>
      </c>
      <c r="C163" s="265" t="s">
        <v>859</v>
      </c>
      <c r="D163" s="216" t="s">
        <v>0</v>
      </c>
      <c r="E163" s="240"/>
      <c r="F163" s="218"/>
      <c r="G163" s="217">
        <f>ROUND(E163*F163,2)</f>
        <v>0</v>
      </c>
      <c r="H163" s="218"/>
      <c r="I163" s="217">
        <f>ROUND(E163*H163,2)</f>
        <v>0</v>
      </c>
      <c r="J163" s="218"/>
      <c r="K163" s="217">
        <f>ROUND(E163*J163,2)</f>
        <v>0</v>
      </c>
      <c r="L163" s="217">
        <v>21</v>
      </c>
      <c r="M163" s="217">
        <f>G163*(1+L163/100)</f>
        <v>0</v>
      </c>
      <c r="N163" s="217">
        <v>0</v>
      </c>
      <c r="O163" s="217">
        <f>ROUND(E163*N163,2)</f>
        <v>0</v>
      </c>
      <c r="P163" s="217">
        <v>0</v>
      </c>
      <c r="Q163" s="217">
        <f>ROUND(E163*P163,2)</f>
        <v>0</v>
      </c>
      <c r="R163" s="217" t="s">
        <v>844</v>
      </c>
      <c r="S163" s="217" t="s">
        <v>214</v>
      </c>
      <c r="T163" s="217" t="s">
        <v>279</v>
      </c>
      <c r="U163" s="217">
        <v>0</v>
      </c>
      <c r="V163" s="217">
        <f>ROUND(E163*U163,2)</f>
        <v>0</v>
      </c>
      <c r="W163" s="21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 t="s">
        <v>679</v>
      </c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</row>
    <row r="164" spans="1:60" outlineLevel="1" x14ac:dyDescent="0.25">
      <c r="A164" s="214"/>
      <c r="B164" s="215"/>
      <c r="C164" s="266" t="s">
        <v>718</v>
      </c>
      <c r="D164" s="259"/>
      <c r="E164" s="259"/>
      <c r="F164" s="259"/>
      <c r="G164" s="259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 t="s">
        <v>282</v>
      </c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</row>
    <row r="165" spans="1:60" outlineLevel="1" x14ac:dyDescent="0.25">
      <c r="A165" s="214"/>
      <c r="B165" s="215"/>
      <c r="C165" s="247"/>
      <c r="D165" s="241"/>
      <c r="E165" s="241"/>
      <c r="F165" s="241"/>
      <c r="G165" s="241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 t="s">
        <v>219</v>
      </c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207"/>
      <c r="BF165" s="207"/>
      <c r="BG165" s="207"/>
      <c r="BH165" s="207"/>
    </row>
    <row r="166" spans="1:60" x14ac:dyDescent="0.25">
      <c r="A166" s="225" t="s">
        <v>209</v>
      </c>
      <c r="B166" s="226" t="s">
        <v>178</v>
      </c>
      <c r="C166" s="244" t="s">
        <v>179</v>
      </c>
      <c r="D166" s="227"/>
      <c r="E166" s="228"/>
      <c r="F166" s="229"/>
      <c r="G166" s="229">
        <f>SUMIF(AG167:AG175,"&lt;&gt;NOR",G167:G175)</f>
        <v>0</v>
      </c>
      <c r="H166" s="229"/>
      <c r="I166" s="229">
        <f>SUM(I167:I175)</f>
        <v>0</v>
      </c>
      <c r="J166" s="229"/>
      <c r="K166" s="229">
        <f>SUM(K167:K175)</f>
        <v>0</v>
      </c>
      <c r="L166" s="229"/>
      <c r="M166" s="229">
        <f>SUM(M167:M175)</f>
        <v>0</v>
      </c>
      <c r="N166" s="229"/>
      <c r="O166" s="229">
        <f>SUM(O167:O175)</f>
        <v>0</v>
      </c>
      <c r="P166" s="229"/>
      <c r="Q166" s="229">
        <f>SUM(Q167:Q175)</f>
        <v>0</v>
      </c>
      <c r="R166" s="229"/>
      <c r="S166" s="229"/>
      <c r="T166" s="230"/>
      <c r="U166" s="224"/>
      <c r="V166" s="224">
        <f>SUM(V167:V175)</f>
        <v>32.11</v>
      </c>
      <c r="W166" s="224"/>
      <c r="AG166" t="s">
        <v>210</v>
      </c>
    </row>
    <row r="167" spans="1:60" outlineLevel="1" x14ac:dyDescent="0.25">
      <c r="A167" s="231">
        <v>37</v>
      </c>
      <c r="B167" s="232" t="s">
        <v>932</v>
      </c>
      <c r="C167" s="245" t="s">
        <v>933</v>
      </c>
      <c r="D167" s="233" t="s">
        <v>333</v>
      </c>
      <c r="E167" s="234">
        <v>19.553990000000002</v>
      </c>
      <c r="F167" s="235"/>
      <c r="G167" s="236">
        <f>ROUND(E167*F167,2)</f>
        <v>0</v>
      </c>
      <c r="H167" s="235"/>
      <c r="I167" s="236">
        <f>ROUND(E167*H167,2)</f>
        <v>0</v>
      </c>
      <c r="J167" s="235"/>
      <c r="K167" s="236">
        <f>ROUND(E167*J167,2)</f>
        <v>0</v>
      </c>
      <c r="L167" s="236">
        <v>21</v>
      </c>
      <c r="M167" s="236">
        <f>G167*(1+L167/100)</f>
        <v>0</v>
      </c>
      <c r="N167" s="236">
        <v>0</v>
      </c>
      <c r="O167" s="236">
        <f>ROUND(E167*N167,2)</f>
        <v>0</v>
      </c>
      <c r="P167" s="236">
        <v>0</v>
      </c>
      <c r="Q167" s="236">
        <f>ROUND(E167*P167,2)</f>
        <v>0</v>
      </c>
      <c r="R167" s="236" t="s">
        <v>598</v>
      </c>
      <c r="S167" s="236" t="s">
        <v>214</v>
      </c>
      <c r="T167" s="237" t="s">
        <v>279</v>
      </c>
      <c r="U167" s="217">
        <v>0.49000000000000005</v>
      </c>
      <c r="V167" s="217">
        <f>ROUND(E167*U167,2)</f>
        <v>9.58</v>
      </c>
      <c r="W167" s="21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 t="s">
        <v>934</v>
      </c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  <c r="BF167" s="207"/>
      <c r="BG167" s="207"/>
      <c r="BH167" s="207"/>
    </row>
    <row r="168" spans="1:60" outlineLevel="1" x14ac:dyDescent="0.25">
      <c r="A168" s="214"/>
      <c r="B168" s="215"/>
      <c r="C168" s="246" t="s">
        <v>935</v>
      </c>
      <c r="D168" s="239"/>
      <c r="E168" s="239"/>
      <c r="F168" s="239"/>
      <c r="G168" s="239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 t="s">
        <v>218</v>
      </c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  <c r="BF168" s="207"/>
      <c r="BG168" s="207"/>
      <c r="BH168" s="207"/>
    </row>
    <row r="169" spans="1:60" outlineLevel="1" x14ac:dyDescent="0.25">
      <c r="A169" s="214"/>
      <c r="B169" s="215"/>
      <c r="C169" s="247"/>
      <c r="D169" s="241"/>
      <c r="E169" s="241"/>
      <c r="F169" s="241"/>
      <c r="G169" s="241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 t="s">
        <v>219</v>
      </c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07"/>
      <c r="BH169" s="207"/>
    </row>
    <row r="170" spans="1:60" outlineLevel="1" x14ac:dyDescent="0.25">
      <c r="A170" s="231">
        <v>38</v>
      </c>
      <c r="B170" s="232" t="s">
        <v>936</v>
      </c>
      <c r="C170" s="245" t="s">
        <v>937</v>
      </c>
      <c r="D170" s="233" t="s">
        <v>333</v>
      </c>
      <c r="E170" s="234">
        <v>371.52576000000005</v>
      </c>
      <c r="F170" s="235"/>
      <c r="G170" s="236">
        <f>ROUND(E170*F170,2)</f>
        <v>0</v>
      </c>
      <c r="H170" s="235"/>
      <c r="I170" s="236">
        <f>ROUND(E170*H170,2)</f>
        <v>0</v>
      </c>
      <c r="J170" s="235"/>
      <c r="K170" s="236">
        <f>ROUND(E170*J170,2)</f>
        <v>0</v>
      </c>
      <c r="L170" s="236">
        <v>21</v>
      </c>
      <c r="M170" s="236">
        <f>G170*(1+L170/100)</f>
        <v>0</v>
      </c>
      <c r="N170" s="236">
        <v>0</v>
      </c>
      <c r="O170" s="236">
        <f>ROUND(E170*N170,2)</f>
        <v>0</v>
      </c>
      <c r="P170" s="236">
        <v>0</v>
      </c>
      <c r="Q170" s="236">
        <f>ROUND(E170*P170,2)</f>
        <v>0</v>
      </c>
      <c r="R170" s="236" t="s">
        <v>598</v>
      </c>
      <c r="S170" s="236" t="s">
        <v>214</v>
      </c>
      <c r="T170" s="237" t="s">
        <v>279</v>
      </c>
      <c r="U170" s="217">
        <v>0</v>
      </c>
      <c r="V170" s="217">
        <f>ROUND(E170*U170,2)</f>
        <v>0</v>
      </c>
      <c r="W170" s="21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 t="s">
        <v>934</v>
      </c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</row>
    <row r="171" spans="1:60" outlineLevel="1" x14ac:dyDescent="0.25">
      <c r="A171" s="214"/>
      <c r="B171" s="215"/>
      <c r="C171" s="264"/>
      <c r="D171" s="258"/>
      <c r="E171" s="258"/>
      <c r="F171" s="258"/>
      <c r="G171" s="258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 t="s">
        <v>219</v>
      </c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</row>
    <row r="172" spans="1:60" outlineLevel="1" x14ac:dyDescent="0.25">
      <c r="A172" s="231">
        <v>39</v>
      </c>
      <c r="B172" s="232" t="s">
        <v>938</v>
      </c>
      <c r="C172" s="245" t="s">
        <v>939</v>
      </c>
      <c r="D172" s="233" t="s">
        <v>333</v>
      </c>
      <c r="E172" s="234">
        <v>19.553990000000002</v>
      </c>
      <c r="F172" s="235"/>
      <c r="G172" s="236">
        <f>ROUND(E172*F172,2)</f>
        <v>0</v>
      </c>
      <c r="H172" s="235"/>
      <c r="I172" s="236">
        <f>ROUND(E172*H172,2)</f>
        <v>0</v>
      </c>
      <c r="J172" s="235"/>
      <c r="K172" s="236">
        <f>ROUND(E172*J172,2)</f>
        <v>0</v>
      </c>
      <c r="L172" s="236">
        <v>21</v>
      </c>
      <c r="M172" s="236">
        <f>G172*(1+L172/100)</f>
        <v>0</v>
      </c>
      <c r="N172" s="236">
        <v>0</v>
      </c>
      <c r="O172" s="236">
        <f>ROUND(E172*N172,2)</f>
        <v>0</v>
      </c>
      <c r="P172" s="236">
        <v>0</v>
      </c>
      <c r="Q172" s="236">
        <f>ROUND(E172*P172,2)</f>
        <v>0</v>
      </c>
      <c r="R172" s="236" t="s">
        <v>598</v>
      </c>
      <c r="S172" s="236" t="s">
        <v>214</v>
      </c>
      <c r="T172" s="237" t="s">
        <v>279</v>
      </c>
      <c r="U172" s="217">
        <v>0.94200000000000006</v>
      </c>
      <c r="V172" s="217">
        <f>ROUND(E172*U172,2)</f>
        <v>18.420000000000002</v>
      </c>
      <c r="W172" s="21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 t="s">
        <v>934</v>
      </c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</row>
    <row r="173" spans="1:60" outlineLevel="1" x14ac:dyDescent="0.25">
      <c r="A173" s="214"/>
      <c r="B173" s="215"/>
      <c r="C173" s="264"/>
      <c r="D173" s="258"/>
      <c r="E173" s="258"/>
      <c r="F173" s="258"/>
      <c r="G173" s="258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 t="s">
        <v>219</v>
      </c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</row>
    <row r="174" spans="1:60" outlineLevel="1" x14ac:dyDescent="0.25">
      <c r="A174" s="231">
        <v>40</v>
      </c>
      <c r="B174" s="232" t="s">
        <v>940</v>
      </c>
      <c r="C174" s="245" t="s">
        <v>941</v>
      </c>
      <c r="D174" s="233" t="s">
        <v>333</v>
      </c>
      <c r="E174" s="234">
        <v>39.107970000000002</v>
      </c>
      <c r="F174" s="235"/>
      <c r="G174" s="236">
        <f>ROUND(E174*F174,2)</f>
        <v>0</v>
      </c>
      <c r="H174" s="235"/>
      <c r="I174" s="236">
        <f>ROUND(E174*H174,2)</f>
        <v>0</v>
      </c>
      <c r="J174" s="235"/>
      <c r="K174" s="236">
        <f>ROUND(E174*J174,2)</f>
        <v>0</v>
      </c>
      <c r="L174" s="236">
        <v>21</v>
      </c>
      <c r="M174" s="236">
        <f>G174*(1+L174/100)</f>
        <v>0</v>
      </c>
      <c r="N174" s="236">
        <v>0</v>
      </c>
      <c r="O174" s="236">
        <f>ROUND(E174*N174,2)</f>
        <v>0</v>
      </c>
      <c r="P174" s="236">
        <v>0</v>
      </c>
      <c r="Q174" s="236">
        <f>ROUND(E174*P174,2)</f>
        <v>0</v>
      </c>
      <c r="R174" s="236" t="s">
        <v>598</v>
      </c>
      <c r="S174" s="236" t="s">
        <v>214</v>
      </c>
      <c r="T174" s="237" t="s">
        <v>279</v>
      </c>
      <c r="U174" s="217">
        <v>0.10500000000000001</v>
      </c>
      <c r="V174" s="217">
        <f>ROUND(E174*U174,2)</f>
        <v>4.1100000000000003</v>
      </c>
      <c r="W174" s="21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 t="s">
        <v>934</v>
      </c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</row>
    <row r="175" spans="1:60" outlineLevel="1" x14ac:dyDescent="0.25">
      <c r="A175" s="214"/>
      <c r="B175" s="215"/>
      <c r="C175" s="264"/>
      <c r="D175" s="258"/>
      <c r="E175" s="258"/>
      <c r="F175" s="258"/>
      <c r="G175" s="258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 t="s">
        <v>219</v>
      </c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</row>
    <row r="176" spans="1:60" x14ac:dyDescent="0.25">
      <c r="A176" s="5"/>
      <c r="B176" s="6"/>
      <c r="C176" s="250"/>
      <c r="D176" s="8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AE176">
        <v>15</v>
      </c>
      <c r="AF176">
        <v>21</v>
      </c>
    </row>
    <row r="177" spans="1:33" x14ac:dyDescent="0.25">
      <c r="A177" s="210"/>
      <c r="B177" s="211" t="s">
        <v>29</v>
      </c>
      <c r="C177" s="251"/>
      <c r="D177" s="212"/>
      <c r="E177" s="213"/>
      <c r="F177" s="213"/>
      <c r="G177" s="243">
        <f>G8+G42+G73+G79+G133+G137+G144+G166</f>
        <v>0</v>
      </c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AE177">
        <f>SUMIF(L7:L175,AE176,G7:G175)</f>
        <v>0</v>
      </c>
      <c r="AF177">
        <f>SUMIF(L7:L175,AF176,G7:G175)</f>
        <v>0</v>
      </c>
      <c r="AG177" t="s">
        <v>272</v>
      </c>
    </row>
    <row r="178" spans="1:33" x14ac:dyDescent="0.25">
      <c r="C178" s="252"/>
      <c r="D178" s="191"/>
      <c r="AG178" t="s">
        <v>273</v>
      </c>
    </row>
    <row r="179" spans="1:33" x14ac:dyDescent="0.25">
      <c r="D179" s="191"/>
    </row>
    <row r="180" spans="1:33" x14ac:dyDescent="0.25">
      <c r="D180" s="191"/>
    </row>
    <row r="181" spans="1:33" x14ac:dyDescent="0.25">
      <c r="D181" s="191"/>
    </row>
    <row r="182" spans="1:33" x14ac:dyDescent="0.25">
      <c r="D182" s="191"/>
    </row>
    <row r="183" spans="1:33" x14ac:dyDescent="0.25">
      <c r="D183" s="191"/>
    </row>
    <row r="184" spans="1:33" x14ac:dyDescent="0.25">
      <c r="D184" s="191"/>
    </row>
    <row r="185" spans="1:33" x14ac:dyDescent="0.25">
      <c r="D185" s="191"/>
    </row>
    <row r="186" spans="1:33" x14ac:dyDescent="0.25">
      <c r="D186" s="191"/>
    </row>
    <row r="187" spans="1:33" x14ac:dyDescent="0.25">
      <c r="D187" s="191"/>
    </row>
    <row r="188" spans="1:33" x14ac:dyDescent="0.25">
      <c r="D188" s="191"/>
    </row>
    <row r="189" spans="1:33" x14ac:dyDescent="0.25">
      <c r="D189" s="191"/>
    </row>
    <row r="190" spans="1:33" x14ac:dyDescent="0.25">
      <c r="D190" s="191"/>
    </row>
    <row r="191" spans="1:33" x14ac:dyDescent="0.25">
      <c r="D191" s="191"/>
    </row>
    <row r="192" spans="1:33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kPPOxmPtncVLaq2a+6v3dtxVddF5ZJyZ1ThLhlOGC2EMu8OELKuWZ0k4z3X0g5bzgtPGuit2bYrX7pnZfl8mlg==" saltValue="X0zTYhmrFnqm6AoL0e7Ghw==" spinCount="100000" sheet="1"/>
  <mergeCells count="81">
    <mergeCell ref="C171:G171"/>
    <mergeCell ref="C173:G173"/>
    <mergeCell ref="C175:G175"/>
    <mergeCell ref="C161:G161"/>
    <mergeCell ref="C162:G162"/>
    <mergeCell ref="C164:G164"/>
    <mergeCell ref="C165:G165"/>
    <mergeCell ref="C168:G168"/>
    <mergeCell ref="C169:G169"/>
    <mergeCell ref="C152:G152"/>
    <mergeCell ref="C153:G153"/>
    <mergeCell ref="C155:G155"/>
    <mergeCell ref="C156:G156"/>
    <mergeCell ref="C158:G158"/>
    <mergeCell ref="C159:G159"/>
    <mergeCell ref="C142:G142"/>
    <mergeCell ref="C143:G143"/>
    <mergeCell ref="C146:G146"/>
    <mergeCell ref="C147:G147"/>
    <mergeCell ref="C149:G149"/>
    <mergeCell ref="C150:G150"/>
    <mergeCell ref="C124:G124"/>
    <mergeCell ref="C128:G128"/>
    <mergeCell ref="C132:G132"/>
    <mergeCell ref="C135:G135"/>
    <mergeCell ref="C136:G136"/>
    <mergeCell ref="C140:G140"/>
    <mergeCell ref="C112:G112"/>
    <mergeCell ref="C115:G115"/>
    <mergeCell ref="C117:G117"/>
    <mergeCell ref="C120:G120"/>
    <mergeCell ref="C122:G122"/>
    <mergeCell ref="C123:G123"/>
    <mergeCell ref="C102:G102"/>
    <mergeCell ref="C104:G104"/>
    <mergeCell ref="C106:G106"/>
    <mergeCell ref="C107:G107"/>
    <mergeCell ref="C109:G109"/>
    <mergeCell ref="C110:G110"/>
    <mergeCell ref="C85:G85"/>
    <mergeCell ref="C87:G87"/>
    <mergeCell ref="C89:G89"/>
    <mergeCell ref="C96:G96"/>
    <mergeCell ref="C98:G98"/>
    <mergeCell ref="C100:G100"/>
    <mergeCell ref="C69:G69"/>
    <mergeCell ref="C72:G72"/>
    <mergeCell ref="C75:G75"/>
    <mergeCell ref="C78:G78"/>
    <mergeCell ref="C81:G81"/>
    <mergeCell ref="C83:G83"/>
    <mergeCell ref="C57:G57"/>
    <mergeCell ref="C59:G59"/>
    <mergeCell ref="C61:G61"/>
    <mergeCell ref="C63:G63"/>
    <mergeCell ref="C65:G65"/>
    <mergeCell ref="C67:G67"/>
    <mergeCell ref="C44:G44"/>
    <mergeCell ref="C46:G46"/>
    <mergeCell ref="C48:G48"/>
    <mergeCell ref="C51:G51"/>
    <mergeCell ref="C53:G53"/>
    <mergeCell ref="C55:G55"/>
    <mergeCell ref="C30:G30"/>
    <mergeCell ref="C33:G33"/>
    <mergeCell ref="C35:G35"/>
    <mergeCell ref="C37:G37"/>
    <mergeCell ref="C39:G39"/>
    <mergeCell ref="C41:G41"/>
    <mergeCell ref="C16:G16"/>
    <mergeCell ref="C20:G20"/>
    <mergeCell ref="C22:G22"/>
    <mergeCell ref="C24:G24"/>
    <mergeCell ref="C26:G26"/>
    <mergeCell ref="C28:G28"/>
    <mergeCell ref="A1:G1"/>
    <mergeCell ref="C2:G2"/>
    <mergeCell ref="C3:G3"/>
    <mergeCell ref="C4:G4"/>
    <mergeCell ref="C10:G10"/>
    <mergeCell ref="C14:G14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79</v>
      </c>
      <c r="C4" s="199" t="s">
        <v>80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95</v>
      </c>
      <c r="C8" s="244" t="s">
        <v>96</v>
      </c>
      <c r="D8" s="227"/>
      <c r="E8" s="228"/>
      <c r="F8" s="229"/>
      <c r="G8" s="229">
        <f>SUMIF(AG9:AG38,"&lt;&gt;NOR",G9:G38)</f>
        <v>0</v>
      </c>
      <c r="H8" s="229"/>
      <c r="I8" s="229">
        <f>SUM(I9:I38)</f>
        <v>0</v>
      </c>
      <c r="J8" s="229"/>
      <c r="K8" s="229">
        <f>SUM(K9:K38)</f>
        <v>0</v>
      </c>
      <c r="L8" s="229"/>
      <c r="M8" s="229">
        <f>SUM(M9:M38)</f>
        <v>0</v>
      </c>
      <c r="N8" s="229"/>
      <c r="O8" s="229">
        <f>SUM(O9:O38)</f>
        <v>10.229999999999999</v>
      </c>
      <c r="P8" s="229"/>
      <c r="Q8" s="229">
        <f>SUM(Q9:Q38)</f>
        <v>0</v>
      </c>
      <c r="R8" s="229"/>
      <c r="S8" s="229"/>
      <c r="T8" s="230"/>
      <c r="U8" s="224"/>
      <c r="V8" s="224">
        <f>SUM(V9:V38)</f>
        <v>62.86999999999999</v>
      </c>
      <c r="W8" s="224"/>
      <c r="AG8" t="s">
        <v>210</v>
      </c>
    </row>
    <row r="9" spans="1:60" outlineLevel="1" x14ac:dyDescent="0.25">
      <c r="A9" s="231">
        <v>1</v>
      </c>
      <c r="B9" s="232" t="s">
        <v>1670</v>
      </c>
      <c r="C9" s="245" t="s">
        <v>1671</v>
      </c>
      <c r="D9" s="233" t="s">
        <v>277</v>
      </c>
      <c r="E9" s="234">
        <v>3.3754500000000003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2.5250700000000004</v>
      </c>
      <c r="O9" s="236">
        <f>ROUND(E9*N9,2)</f>
        <v>8.52</v>
      </c>
      <c r="P9" s="236">
        <v>0</v>
      </c>
      <c r="Q9" s="236">
        <f>ROUND(E9*P9,2)</f>
        <v>0</v>
      </c>
      <c r="R9" s="236" t="s">
        <v>340</v>
      </c>
      <c r="S9" s="236" t="s">
        <v>214</v>
      </c>
      <c r="T9" s="237" t="s">
        <v>279</v>
      </c>
      <c r="U9" s="217">
        <v>0.8650000000000001</v>
      </c>
      <c r="V9" s="217">
        <f>ROUND(E9*U9,2)</f>
        <v>2.92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280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ht="21" outlineLevel="1" x14ac:dyDescent="0.25">
      <c r="A10" s="214"/>
      <c r="B10" s="215"/>
      <c r="C10" s="260" t="s">
        <v>1672</v>
      </c>
      <c r="D10" s="257"/>
      <c r="E10" s="257"/>
      <c r="F10" s="257"/>
      <c r="G10" s="25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282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38" t="str">
        <f>C10</f>
        <v>včetně stěnových, nosníků jeřábových drah, volných trámů, průvlaků, rámových příčlí, ztužidel, konzol, vodorovných táhel a podobných tyčových konstrukcí,</v>
      </c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9" t="s">
        <v>1748</v>
      </c>
      <c r="D11" s="222"/>
      <c r="E11" s="223">
        <v>3.3754500000000003</v>
      </c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256</v>
      </c>
      <c r="AH11" s="207">
        <v>0</v>
      </c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14"/>
      <c r="B12" s="215"/>
      <c r="C12" s="247"/>
      <c r="D12" s="241"/>
      <c r="E12" s="241"/>
      <c r="F12" s="241"/>
      <c r="G12" s="241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219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31">
        <v>2</v>
      </c>
      <c r="B13" s="232" t="s">
        <v>1674</v>
      </c>
      <c r="C13" s="245" t="s">
        <v>1675</v>
      </c>
      <c r="D13" s="233" t="s">
        <v>323</v>
      </c>
      <c r="E13" s="234">
        <v>19.7225</v>
      </c>
      <c r="F13" s="235"/>
      <c r="G13" s="236">
        <f>ROUND(E13*F13,2)</f>
        <v>0</v>
      </c>
      <c r="H13" s="235"/>
      <c r="I13" s="236">
        <f>ROUND(E13*H13,2)</f>
        <v>0</v>
      </c>
      <c r="J13" s="235"/>
      <c r="K13" s="236">
        <f>ROUND(E13*J13,2)</f>
        <v>0</v>
      </c>
      <c r="L13" s="236">
        <v>21</v>
      </c>
      <c r="M13" s="236">
        <f>G13*(1+L13/100)</f>
        <v>0</v>
      </c>
      <c r="N13" s="236">
        <v>5.7700000000000001E-2</v>
      </c>
      <c r="O13" s="236">
        <f>ROUND(E13*N13,2)</f>
        <v>1.1399999999999999</v>
      </c>
      <c r="P13" s="236">
        <v>0</v>
      </c>
      <c r="Q13" s="236">
        <f>ROUND(E13*P13,2)</f>
        <v>0</v>
      </c>
      <c r="R13" s="236" t="s">
        <v>340</v>
      </c>
      <c r="S13" s="236" t="s">
        <v>214</v>
      </c>
      <c r="T13" s="237" t="s">
        <v>279</v>
      </c>
      <c r="U13" s="217">
        <v>0.95000000000000007</v>
      </c>
      <c r="V13" s="217">
        <f>ROUND(E13*U13,2)</f>
        <v>18.739999999999998</v>
      </c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280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ht="21" outlineLevel="1" x14ac:dyDescent="0.25">
      <c r="A14" s="214"/>
      <c r="B14" s="215"/>
      <c r="C14" s="260" t="s">
        <v>1676</v>
      </c>
      <c r="D14" s="257"/>
      <c r="E14" s="257"/>
      <c r="F14" s="257"/>
      <c r="G14" s="25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282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38" t="str">
        <f>C14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14"/>
      <c r="B15" s="215"/>
      <c r="C15" s="249" t="s">
        <v>1749</v>
      </c>
      <c r="D15" s="222"/>
      <c r="E15" s="223">
        <v>15.47</v>
      </c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256</v>
      </c>
      <c r="AH15" s="207">
        <v>0</v>
      </c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49" t="s">
        <v>1750</v>
      </c>
      <c r="D16" s="222"/>
      <c r="E16" s="223">
        <v>4.2525000000000004</v>
      </c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256</v>
      </c>
      <c r="AH16" s="207">
        <v>0</v>
      </c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14"/>
      <c r="B17" s="215"/>
      <c r="C17" s="247"/>
      <c r="D17" s="241"/>
      <c r="E17" s="241"/>
      <c r="F17" s="241"/>
      <c r="G17" s="241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219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31">
        <v>3</v>
      </c>
      <c r="B18" s="232" t="s">
        <v>1679</v>
      </c>
      <c r="C18" s="245" t="s">
        <v>1680</v>
      </c>
      <c r="D18" s="233" t="s">
        <v>323</v>
      </c>
      <c r="E18" s="234">
        <v>19.7225</v>
      </c>
      <c r="F18" s="235"/>
      <c r="G18" s="236">
        <f>ROUND(E18*F18,2)</f>
        <v>0</v>
      </c>
      <c r="H18" s="235"/>
      <c r="I18" s="236">
        <f>ROUND(E18*H18,2)</f>
        <v>0</v>
      </c>
      <c r="J18" s="235"/>
      <c r="K18" s="236">
        <f>ROUND(E18*J18,2)</f>
        <v>0</v>
      </c>
      <c r="L18" s="236">
        <v>21</v>
      </c>
      <c r="M18" s="236">
        <f>G18*(1+L18/100)</f>
        <v>0</v>
      </c>
      <c r="N18" s="236">
        <v>0</v>
      </c>
      <c r="O18" s="236">
        <f>ROUND(E18*N18,2)</f>
        <v>0</v>
      </c>
      <c r="P18" s="236">
        <v>0</v>
      </c>
      <c r="Q18" s="236">
        <f>ROUND(E18*P18,2)</f>
        <v>0</v>
      </c>
      <c r="R18" s="236" t="s">
        <v>340</v>
      </c>
      <c r="S18" s="236" t="s">
        <v>214</v>
      </c>
      <c r="T18" s="237" t="s">
        <v>279</v>
      </c>
      <c r="U18" s="217">
        <v>0.37000000000000005</v>
      </c>
      <c r="V18" s="217">
        <f>ROUND(E18*U18,2)</f>
        <v>7.3</v>
      </c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280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ht="21" outlineLevel="1" x14ac:dyDescent="0.25">
      <c r="A19" s="214"/>
      <c r="B19" s="215"/>
      <c r="C19" s="260" t="s">
        <v>1676</v>
      </c>
      <c r="D19" s="257"/>
      <c r="E19" s="257"/>
      <c r="F19" s="257"/>
      <c r="G19" s="25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282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38" t="str">
        <f>C19</f>
        <v>stěnových, volných trámů, průvlaků, jeřábových drah, rámových příčlí, ztužidel, vodorovných táhel, tyčových konzol, bez náběhů nebo s náběhy, neproměnného nebo proměnného průřezu nebo tvaru zalomeného nebo půdorysně zakřiveného. Bez podpěrné konstrukce. Včetně distančních prvků.</v>
      </c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49" t="s">
        <v>1751</v>
      </c>
      <c r="D20" s="222"/>
      <c r="E20" s="223">
        <v>19.7225</v>
      </c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256</v>
      </c>
      <c r="AH20" s="207">
        <v>5</v>
      </c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14"/>
      <c r="B21" s="215"/>
      <c r="C21" s="247"/>
      <c r="D21" s="241"/>
      <c r="E21" s="241"/>
      <c r="F21" s="241"/>
      <c r="G21" s="241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219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31">
        <v>4</v>
      </c>
      <c r="B22" s="232" t="s">
        <v>1682</v>
      </c>
      <c r="C22" s="245" t="s">
        <v>1683</v>
      </c>
      <c r="D22" s="233" t="s">
        <v>323</v>
      </c>
      <c r="E22" s="234">
        <v>4.2525000000000004</v>
      </c>
      <c r="F22" s="235"/>
      <c r="G22" s="236">
        <f>ROUND(E22*F22,2)</f>
        <v>0</v>
      </c>
      <c r="H22" s="235"/>
      <c r="I22" s="236">
        <f>ROUND(E22*H22,2)</f>
        <v>0</v>
      </c>
      <c r="J22" s="235"/>
      <c r="K22" s="236">
        <f>ROUND(E22*J22,2)</f>
        <v>0</v>
      </c>
      <c r="L22" s="236">
        <v>21</v>
      </c>
      <c r="M22" s="236">
        <f>G22*(1+L22/100)</f>
        <v>0</v>
      </c>
      <c r="N22" s="236">
        <v>6.3300000000000006E-3</v>
      </c>
      <c r="O22" s="236">
        <f>ROUND(E22*N22,2)</f>
        <v>0.03</v>
      </c>
      <c r="P22" s="236">
        <v>0</v>
      </c>
      <c r="Q22" s="236">
        <f>ROUND(E22*P22,2)</f>
        <v>0</v>
      </c>
      <c r="R22" s="236" t="s">
        <v>340</v>
      </c>
      <c r="S22" s="236" t="s">
        <v>214</v>
      </c>
      <c r="T22" s="237" t="s">
        <v>279</v>
      </c>
      <c r="U22" s="217">
        <v>0.94300000000000006</v>
      </c>
      <c r="V22" s="217">
        <f>ROUND(E22*U22,2)</f>
        <v>4.01</v>
      </c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280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/>
      <c r="B23" s="215"/>
      <c r="C23" s="260" t="s">
        <v>1684</v>
      </c>
      <c r="D23" s="257"/>
      <c r="E23" s="257"/>
      <c r="F23" s="257"/>
      <c r="G23" s="25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282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14"/>
      <c r="B24" s="215"/>
      <c r="C24" s="249" t="s">
        <v>1752</v>
      </c>
      <c r="D24" s="222"/>
      <c r="E24" s="223">
        <v>4.2525000000000004</v>
      </c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256</v>
      </c>
      <c r="AH24" s="207">
        <v>0</v>
      </c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47"/>
      <c r="D25" s="241"/>
      <c r="E25" s="241"/>
      <c r="F25" s="241"/>
      <c r="G25" s="241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219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31">
        <v>5</v>
      </c>
      <c r="B26" s="232" t="s">
        <v>1686</v>
      </c>
      <c r="C26" s="245" t="s">
        <v>1687</v>
      </c>
      <c r="D26" s="233" t="s">
        <v>323</v>
      </c>
      <c r="E26" s="234">
        <v>4.2525000000000004</v>
      </c>
      <c r="F26" s="235"/>
      <c r="G26" s="236">
        <f>ROUND(E26*F26,2)</f>
        <v>0</v>
      </c>
      <c r="H26" s="235"/>
      <c r="I26" s="236">
        <f>ROUND(E26*H26,2)</f>
        <v>0</v>
      </c>
      <c r="J26" s="235"/>
      <c r="K26" s="236">
        <f>ROUND(E26*J26,2)</f>
        <v>0</v>
      </c>
      <c r="L26" s="236">
        <v>21</v>
      </c>
      <c r="M26" s="236">
        <f>G26*(1+L26/100)</f>
        <v>0</v>
      </c>
      <c r="N26" s="236">
        <v>0</v>
      </c>
      <c r="O26" s="236">
        <f>ROUND(E26*N26,2)</f>
        <v>0</v>
      </c>
      <c r="P26" s="236">
        <v>0</v>
      </c>
      <c r="Q26" s="236">
        <f>ROUND(E26*P26,2)</f>
        <v>0</v>
      </c>
      <c r="R26" s="236" t="s">
        <v>340</v>
      </c>
      <c r="S26" s="236" t="s">
        <v>214</v>
      </c>
      <c r="T26" s="237" t="s">
        <v>279</v>
      </c>
      <c r="U26" s="217">
        <v>0.33</v>
      </c>
      <c r="V26" s="217">
        <f>ROUND(E26*U26,2)</f>
        <v>1.4</v>
      </c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280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60" t="s">
        <v>1684</v>
      </c>
      <c r="D27" s="257"/>
      <c r="E27" s="257"/>
      <c r="F27" s="257"/>
      <c r="G27" s="25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282</v>
      </c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49" t="s">
        <v>1753</v>
      </c>
      <c r="D28" s="222"/>
      <c r="E28" s="223">
        <v>4.2525000000000004</v>
      </c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256</v>
      </c>
      <c r="AH28" s="207">
        <v>5</v>
      </c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14"/>
      <c r="B29" s="215"/>
      <c r="C29" s="247"/>
      <c r="D29" s="241"/>
      <c r="E29" s="241"/>
      <c r="F29" s="241"/>
      <c r="G29" s="241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219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31">
        <v>6</v>
      </c>
      <c r="B30" s="232" t="s">
        <v>1689</v>
      </c>
      <c r="C30" s="245" t="s">
        <v>1690</v>
      </c>
      <c r="D30" s="233" t="s">
        <v>333</v>
      </c>
      <c r="E30" s="234">
        <v>0.5063200000000001</v>
      </c>
      <c r="F30" s="235"/>
      <c r="G30" s="236">
        <f>ROUND(E30*F30,2)</f>
        <v>0</v>
      </c>
      <c r="H30" s="235"/>
      <c r="I30" s="236">
        <f>ROUND(E30*H30,2)</f>
        <v>0</v>
      </c>
      <c r="J30" s="235"/>
      <c r="K30" s="236">
        <f>ROUND(E30*J30,2)</f>
        <v>0</v>
      </c>
      <c r="L30" s="236">
        <v>21</v>
      </c>
      <c r="M30" s="236">
        <f>G30*(1+L30/100)</f>
        <v>0</v>
      </c>
      <c r="N30" s="236">
        <v>1.01939</v>
      </c>
      <c r="O30" s="236">
        <f>ROUND(E30*N30,2)</f>
        <v>0.52</v>
      </c>
      <c r="P30" s="236">
        <v>0</v>
      </c>
      <c r="Q30" s="236">
        <f>ROUND(E30*P30,2)</f>
        <v>0</v>
      </c>
      <c r="R30" s="236" t="s">
        <v>340</v>
      </c>
      <c r="S30" s="236" t="s">
        <v>214</v>
      </c>
      <c r="T30" s="237" t="s">
        <v>279</v>
      </c>
      <c r="U30" s="217">
        <v>51.252000000000002</v>
      </c>
      <c r="V30" s="217">
        <f>ROUND(E30*U30,2)</f>
        <v>25.95</v>
      </c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280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ht="21" outlineLevel="1" x14ac:dyDescent="0.25">
      <c r="A31" s="214"/>
      <c r="B31" s="215"/>
      <c r="C31" s="260" t="s">
        <v>1691</v>
      </c>
      <c r="D31" s="257"/>
      <c r="E31" s="257"/>
      <c r="F31" s="257"/>
      <c r="G31" s="25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282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38" t="str">
        <f>C31</f>
        <v>stěnových, volných trámů, rámů, průvlaků, nosníků jeřábových drah, rámových příčlí, patrových i mezipatrových ztužidel, konzol, vodorovných táhel, trámů, obrubních a výztužných, lemujících nebo vyztužujících stropní a podobné střešní konstrukce. Včetně distančních prvků.</v>
      </c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14"/>
      <c r="B32" s="215"/>
      <c r="C32" s="249" t="s">
        <v>1754</v>
      </c>
      <c r="D32" s="222"/>
      <c r="E32" s="223">
        <v>0.5063200000000001</v>
      </c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256</v>
      </c>
      <c r="AH32" s="207">
        <v>5</v>
      </c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47"/>
      <c r="D33" s="241"/>
      <c r="E33" s="241"/>
      <c r="F33" s="241"/>
      <c r="G33" s="241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219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31">
        <v>7</v>
      </c>
      <c r="B34" s="232" t="s">
        <v>449</v>
      </c>
      <c r="C34" s="245" t="s">
        <v>450</v>
      </c>
      <c r="D34" s="233" t="s">
        <v>323</v>
      </c>
      <c r="E34" s="234">
        <v>10.849</v>
      </c>
      <c r="F34" s="235"/>
      <c r="G34" s="236">
        <f>ROUND(E34*F34,2)</f>
        <v>0</v>
      </c>
      <c r="H34" s="235"/>
      <c r="I34" s="236">
        <f>ROUND(E34*H34,2)</f>
        <v>0</v>
      </c>
      <c r="J34" s="235"/>
      <c r="K34" s="236">
        <f>ROUND(E34*J34,2)</f>
        <v>0</v>
      </c>
      <c r="L34" s="236">
        <v>21</v>
      </c>
      <c r="M34" s="236">
        <f>G34*(1+L34/100)</f>
        <v>0</v>
      </c>
      <c r="N34" s="236">
        <v>1.9700000000000004E-3</v>
      </c>
      <c r="O34" s="236">
        <f>ROUND(E34*N34,2)</f>
        <v>0.02</v>
      </c>
      <c r="P34" s="236">
        <v>0</v>
      </c>
      <c r="Q34" s="236">
        <f>ROUND(E34*P34,2)</f>
        <v>0</v>
      </c>
      <c r="R34" s="236" t="s">
        <v>340</v>
      </c>
      <c r="S34" s="236" t="s">
        <v>214</v>
      </c>
      <c r="T34" s="237" t="s">
        <v>279</v>
      </c>
      <c r="U34" s="217">
        <v>0.23500000000000001</v>
      </c>
      <c r="V34" s="217">
        <f>ROUND(E34*U34,2)</f>
        <v>2.5499999999999998</v>
      </c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280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60" t="s">
        <v>451</v>
      </c>
      <c r="D35" s="257"/>
      <c r="E35" s="257"/>
      <c r="F35" s="257"/>
      <c r="G35" s="25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282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49" t="s">
        <v>1693</v>
      </c>
      <c r="D36" s="222"/>
      <c r="E36" s="223">
        <v>6.6640000000000006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256</v>
      </c>
      <c r="AH36" s="207">
        <v>0</v>
      </c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49" t="s">
        <v>1678</v>
      </c>
      <c r="D37" s="222"/>
      <c r="E37" s="223">
        <v>4.1850000000000005</v>
      </c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256</v>
      </c>
      <c r="AH37" s="207">
        <v>0</v>
      </c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47"/>
      <c r="D38" s="241"/>
      <c r="E38" s="241"/>
      <c r="F38" s="241"/>
      <c r="G38" s="241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219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x14ac:dyDescent="0.25">
      <c r="A39" s="225" t="s">
        <v>209</v>
      </c>
      <c r="B39" s="226" t="s">
        <v>117</v>
      </c>
      <c r="C39" s="244" t="s">
        <v>118</v>
      </c>
      <c r="D39" s="227"/>
      <c r="E39" s="228"/>
      <c r="F39" s="229"/>
      <c r="G39" s="229">
        <f>SUMIF(AG40:AG42,"&lt;&gt;NOR",G40:G42)</f>
        <v>0</v>
      </c>
      <c r="H39" s="229"/>
      <c r="I39" s="229">
        <f>SUM(I40:I42)</f>
        <v>0</v>
      </c>
      <c r="J39" s="229"/>
      <c r="K39" s="229">
        <f>SUM(K40:K42)</f>
        <v>0</v>
      </c>
      <c r="L39" s="229"/>
      <c r="M39" s="229">
        <f>SUM(M40:M42)</f>
        <v>0</v>
      </c>
      <c r="N39" s="229"/>
      <c r="O39" s="229">
        <f>SUM(O40:O42)</f>
        <v>0</v>
      </c>
      <c r="P39" s="229"/>
      <c r="Q39" s="229">
        <f>SUM(Q40:Q42)</f>
        <v>0</v>
      </c>
      <c r="R39" s="229"/>
      <c r="S39" s="229"/>
      <c r="T39" s="230"/>
      <c r="U39" s="224"/>
      <c r="V39" s="224">
        <f>SUM(V40:V42)</f>
        <v>9.6</v>
      </c>
      <c r="W39" s="224"/>
      <c r="AG39" t="s">
        <v>210</v>
      </c>
    </row>
    <row r="40" spans="1:60" ht="30.6" outlineLevel="1" x14ac:dyDescent="0.25">
      <c r="A40" s="231">
        <v>8</v>
      </c>
      <c r="B40" s="232" t="s">
        <v>677</v>
      </c>
      <c r="C40" s="245" t="s">
        <v>678</v>
      </c>
      <c r="D40" s="233" t="s">
        <v>333</v>
      </c>
      <c r="E40" s="234">
        <v>10.225660000000001</v>
      </c>
      <c r="F40" s="235"/>
      <c r="G40" s="236">
        <f>ROUND(E40*F40,2)</f>
        <v>0</v>
      </c>
      <c r="H40" s="235"/>
      <c r="I40" s="236">
        <f>ROUND(E40*H40,2)</f>
        <v>0</v>
      </c>
      <c r="J40" s="235"/>
      <c r="K40" s="236">
        <f>ROUND(E40*J40,2)</f>
        <v>0</v>
      </c>
      <c r="L40" s="236">
        <v>21</v>
      </c>
      <c r="M40" s="236">
        <f>G40*(1+L40/100)</f>
        <v>0</v>
      </c>
      <c r="N40" s="236">
        <v>0</v>
      </c>
      <c r="O40" s="236">
        <f>ROUND(E40*N40,2)</f>
        <v>0</v>
      </c>
      <c r="P40" s="236">
        <v>0</v>
      </c>
      <c r="Q40" s="236">
        <f>ROUND(E40*P40,2)</f>
        <v>0</v>
      </c>
      <c r="R40" s="236" t="s">
        <v>348</v>
      </c>
      <c r="S40" s="236" t="s">
        <v>214</v>
      </c>
      <c r="T40" s="237" t="s">
        <v>279</v>
      </c>
      <c r="U40" s="217">
        <v>0.9385</v>
      </c>
      <c r="V40" s="217">
        <f>ROUND(E40*U40,2)</f>
        <v>9.6</v>
      </c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679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14"/>
      <c r="B41" s="215"/>
      <c r="C41" s="260" t="s">
        <v>680</v>
      </c>
      <c r="D41" s="257"/>
      <c r="E41" s="257"/>
      <c r="F41" s="257"/>
      <c r="G41" s="25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282</v>
      </c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outlineLevel="1" x14ac:dyDescent="0.25">
      <c r="A42" s="214"/>
      <c r="B42" s="215"/>
      <c r="C42" s="247"/>
      <c r="D42" s="241"/>
      <c r="E42" s="241"/>
      <c r="F42" s="241"/>
      <c r="G42" s="241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219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x14ac:dyDescent="0.25">
      <c r="A43" s="225" t="s">
        <v>209</v>
      </c>
      <c r="B43" s="226" t="s">
        <v>150</v>
      </c>
      <c r="C43" s="244" t="s">
        <v>151</v>
      </c>
      <c r="D43" s="227"/>
      <c r="E43" s="228"/>
      <c r="F43" s="229"/>
      <c r="G43" s="229">
        <f>SUMIF(AG44:AG55,"&lt;&gt;NOR",G44:G55)</f>
        <v>0</v>
      </c>
      <c r="H43" s="229"/>
      <c r="I43" s="229">
        <f>SUM(I44:I55)</f>
        <v>0</v>
      </c>
      <c r="J43" s="229"/>
      <c r="K43" s="229">
        <f>SUM(K44:K55)</f>
        <v>0</v>
      </c>
      <c r="L43" s="229"/>
      <c r="M43" s="229">
        <f>SUM(M44:M55)</f>
        <v>0</v>
      </c>
      <c r="N43" s="229"/>
      <c r="O43" s="229">
        <f>SUM(O44:O55)</f>
        <v>0.09</v>
      </c>
      <c r="P43" s="229"/>
      <c r="Q43" s="229">
        <f>SUM(Q44:Q55)</f>
        <v>0.02</v>
      </c>
      <c r="R43" s="229"/>
      <c r="S43" s="229"/>
      <c r="T43" s="230"/>
      <c r="U43" s="224"/>
      <c r="V43" s="224">
        <f>SUM(V44:V55)</f>
        <v>14.069999999999999</v>
      </c>
      <c r="W43" s="224"/>
      <c r="AG43" t="s">
        <v>210</v>
      </c>
    </row>
    <row r="44" spans="1:60" outlineLevel="1" x14ac:dyDescent="0.25">
      <c r="A44" s="231">
        <v>9</v>
      </c>
      <c r="B44" s="232" t="s">
        <v>1755</v>
      </c>
      <c r="C44" s="245" t="s">
        <v>1756</v>
      </c>
      <c r="D44" s="233" t="s">
        <v>462</v>
      </c>
      <c r="E44" s="234">
        <v>1.9500000000000002</v>
      </c>
      <c r="F44" s="235"/>
      <c r="G44" s="236">
        <f>ROUND(E44*F44,2)</f>
        <v>0</v>
      </c>
      <c r="H44" s="235"/>
      <c r="I44" s="236">
        <f>ROUND(E44*H44,2)</f>
        <v>0</v>
      </c>
      <c r="J44" s="235"/>
      <c r="K44" s="236">
        <f>ROUND(E44*J44,2)</f>
        <v>0</v>
      </c>
      <c r="L44" s="236">
        <v>21</v>
      </c>
      <c r="M44" s="236">
        <f>G44*(1+L44/100)</f>
        <v>0</v>
      </c>
      <c r="N44" s="236">
        <v>2.1000000000000001E-2</v>
      </c>
      <c r="O44" s="236">
        <f>ROUND(E44*N44,2)</f>
        <v>0.04</v>
      </c>
      <c r="P44" s="236">
        <v>0</v>
      </c>
      <c r="Q44" s="236">
        <f>ROUND(E44*P44,2)</f>
        <v>0</v>
      </c>
      <c r="R44" s="236"/>
      <c r="S44" s="236" t="s">
        <v>456</v>
      </c>
      <c r="T44" s="237" t="s">
        <v>215</v>
      </c>
      <c r="U44" s="217">
        <v>0.15000000000000002</v>
      </c>
      <c r="V44" s="217">
        <f>ROUND(E44*U44,2)</f>
        <v>0.28999999999999998</v>
      </c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1101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14"/>
      <c r="B45" s="215"/>
      <c r="C45" s="249" t="s">
        <v>1757</v>
      </c>
      <c r="D45" s="222"/>
      <c r="E45" s="223">
        <v>1.9500000000000002</v>
      </c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256</v>
      </c>
      <c r="AH45" s="207">
        <v>0</v>
      </c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47"/>
      <c r="D46" s="241"/>
      <c r="E46" s="241"/>
      <c r="F46" s="241"/>
      <c r="G46" s="241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219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ht="30.6" outlineLevel="1" x14ac:dyDescent="0.25">
      <c r="A47" s="231">
        <v>10</v>
      </c>
      <c r="B47" s="232" t="s">
        <v>1733</v>
      </c>
      <c r="C47" s="245" t="s">
        <v>1734</v>
      </c>
      <c r="D47" s="233" t="s">
        <v>462</v>
      </c>
      <c r="E47" s="234">
        <v>17.62</v>
      </c>
      <c r="F47" s="235"/>
      <c r="G47" s="236">
        <f>ROUND(E47*F47,2)</f>
        <v>0</v>
      </c>
      <c r="H47" s="235"/>
      <c r="I47" s="236">
        <f>ROUND(E47*H47,2)</f>
        <v>0</v>
      </c>
      <c r="J47" s="235"/>
      <c r="K47" s="236">
        <f>ROUND(E47*J47,2)</f>
        <v>0</v>
      </c>
      <c r="L47" s="236">
        <v>21</v>
      </c>
      <c r="M47" s="236">
        <f>G47*(1+L47/100)</f>
        <v>0</v>
      </c>
      <c r="N47" s="236">
        <v>2.7900000000000004E-3</v>
      </c>
      <c r="O47" s="236">
        <f>ROUND(E47*N47,2)</f>
        <v>0.05</v>
      </c>
      <c r="P47" s="236">
        <v>0</v>
      </c>
      <c r="Q47" s="236">
        <f>ROUND(E47*P47,2)</f>
        <v>0</v>
      </c>
      <c r="R47" s="236" t="s">
        <v>768</v>
      </c>
      <c r="S47" s="236" t="s">
        <v>214</v>
      </c>
      <c r="T47" s="237" t="s">
        <v>279</v>
      </c>
      <c r="U47" s="217">
        <v>0.71000000000000008</v>
      </c>
      <c r="V47" s="217">
        <f>ROUND(E47*U47,2)</f>
        <v>12.51</v>
      </c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280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14"/>
      <c r="B48" s="215"/>
      <c r="C48" s="249" t="s">
        <v>1758</v>
      </c>
      <c r="D48" s="222"/>
      <c r="E48" s="223">
        <v>17.62</v>
      </c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256</v>
      </c>
      <c r="AH48" s="207">
        <v>0</v>
      </c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/>
      <c r="B49" s="215"/>
      <c r="C49" s="247"/>
      <c r="D49" s="241"/>
      <c r="E49" s="241"/>
      <c r="F49" s="241"/>
      <c r="G49" s="241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219</v>
      </c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31">
        <v>11</v>
      </c>
      <c r="B50" s="232" t="s">
        <v>778</v>
      </c>
      <c r="C50" s="245" t="s">
        <v>779</v>
      </c>
      <c r="D50" s="233" t="s">
        <v>462</v>
      </c>
      <c r="E50" s="234">
        <v>13.8</v>
      </c>
      <c r="F50" s="235"/>
      <c r="G50" s="236">
        <f>ROUND(E50*F50,2)</f>
        <v>0</v>
      </c>
      <c r="H50" s="235"/>
      <c r="I50" s="236">
        <f>ROUND(E50*H50,2)</f>
        <v>0</v>
      </c>
      <c r="J50" s="235"/>
      <c r="K50" s="236">
        <f>ROUND(E50*J50,2)</f>
        <v>0</v>
      </c>
      <c r="L50" s="236">
        <v>21</v>
      </c>
      <c r="M50" s="236">
        <f>G50*(1+L50/100)</f>
        <v>0</v>
      </c>
      <c r="N50" s="236">
        <v>0</v>
      </c>
      <c r="O50" s="236">
        <f>ROUND(E50*N50,2)</f>
        <v>0</v>
      </c>
      <c r="P50" s="236">
        <v>1.3500000000000001E-3</v>
      </c>
      <c r="Q50" s="236">
        <f>ROUND(E50*P50,2)</f>
        <v>0.02</v>
      </c>
      <c r="R50" s="236" t="s">
        <v>768</v>
      </c>
      <c r="S50" s="236" t="s">
        <v>214</v>
      </c>
      <c r="T50" s="237" t="s">
        <v>279</v>
      </c>
      <c r="U50" s="217">
        <v>9.2000000000000012E-2</v>
      </c>
      <c r="V50" s="217">
        <f>ROUND(E50*U50,2)</f>
        <v>1.27</v>
      </c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780</v>
      </c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14"/>
      <c r="B51" s="215"/>
      <c r="C51" s="249" t="s">
        <v>1759</v>
      </c>
      <c r="D51" s="222"/>
      <c r="E51" s="223">
        <v>13.8</v>
      </c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256</v>
      </c>
      <c r="AH51" s="207">
        <v>0</v>
      </c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outlineLevel="1" x14ac:dyDescent="0.25">
      <c r="A52" s="214"/>
      <c r="B52" s="215"/>
      <c r="C52" s="247"/>
      <c r="D52" s="241"/>
      <c r="E52" s="241"/>
      <c r="F52" s="241"/>
      <c r="G52" s="241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219</v>
      </c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outlineLevel="1" x14ac:dyDescent="0.25">
      <c r="A53" s="214">
        <v>12</v>
      </c>
      <c r="B53" s="215" t="s">
        <v>787</v>
      </c>
      <c r="C53" s="265" t="s">
        <v>788</v>
      </c>
      <c r="D53" s="216" t="s">
        <v>0</v>
      </c>
      <c r="E53" s="240"/>
      <c r="F53" s="218"/>
      <c r="G53" s="217">
        <f>ROUND(E53*F53,2)</f>
        <v>0</v>
      </c>
      <c r="H53" s="218"/>
      <c r="I53" s="217">
        <f>ROUND(E53*H53,2)</f>
        <v>0</v>
      </c>
      <c r="J53" s="218"/>
      <c r="K53" s="217">
        <f>ROUND(E53*J53,2)</f>
        <v>0</v>
      </c>
      <c r="L53" s="217">
        <v>21</v>
      </c>
      <c r="M53" s="217">
        <f>G53*(1+L53/100)</f>
        <v>0</v>
      </c>
      <c r="N53" s="217">
        <v>0</v>
      </c>
      <c r="O53" s="217">
        <f>ROUND(E53*N53,2)</f>
        <v>0</v>
      </c>
      <c r="P53" s="217">
        <v>0</v>
      </c>
      <c r="Q53" s="217">
        <f>ROUND(E53*P53,2)</f>
        <v>0</v>
      </c>
      <c r="R53" s="217" t="s">
        <v>768</v>
      </c>
      <c r="S53" s="217" t="s">
        <v>214</v>
      </c>
      <c r="T53" s="217" t="s">
        <v>279</v>
      </c>
      <c r="U53" s="217">
        <v>0</v>
      </c>
      <c r="V53" s="217">
        <f>ROUND(E53*U53,2)</f>
        <v>0</v>
      </c>
      <c r="W53" s="217"/>
      <c r="X53" s="207"/>
      <c r="Y53" s="207"/>
      <c r="Z53" s="207"/>
      <c r="AA53" s="207"/>
      <c r="AB53" s="207"/>
      <c r="AC53" s="207"/>
      <c r="AD53" s="207"/>
      <c r="AE53" s="207"/>
      <c r="AF53" s="207"/>
      <c r="AG53" s="207" t="s">
        <v>679</v>
      </c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</row>
    <row r="54" spans="1:60" outlineLevel="1" x14ac:dyDescent="0.25">
      <c r="A54" s="214"/>
      <c r="B54" s="215"/>
      <c r="C54" s="266" t="s">
        <v>718</v>
      </c>
      <c r="D54" s="259"/>
      <c r="E54" s="259"/>
      <c r="F54" s="259"/>
      <c r="G54" s="259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282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14"/>
      <c r="B55" s="215"/>
      <c r="C55" s="247"/>
      <c r="D55" s="241"/>
      <c r="E55" s="241"/>
      <c r="F55" s="241"/>
      <c r="G55" s="241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219</v>
      </c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x14ac:dyDescent="0.25">
      <c r="A56" s="225" t="s">
        <v>209</v>
      </c>
      <c r="B56" s="226" t="s">
        <v>156</v>
      </c>
      <c r="C56" s="244" t="s">
        <v>157</v>
      </c>
      <c r="D56" s="227"/>
      <c r="E56" s="228"/>
      <c r="F56" s="229"/>
      <c r="G56" s="229">
        <f>SUMIF(AG57:AG71,"&lt;&gt;NOR",G57:G71)</f>
        <v>0</v>
      </c>
      <c r="H56" s="229"/>
      <c r="I56" s="229">
        <f>SUM(I57:I71)</f>
        <v>0</v>
      </c>
      <c r="J56" s="229"/>
      <c r="K56" s="229">
        <f>SUM(K57:K71)</f>
        <v>0</v>
      </c>
      <c r="L56" s="229"/>
      <c r="M56" s="229">
        <f>SUM(M57:M71)</f>
        <v>0</v>
      </c>
      <c r="N56" s="229"/>
      <c r="O56" s="229">
        <f>SUM(O57:O71)</f>
        <v>0</v>
      </c>
      <c r="P56" s="229"/>
      <c r="Q56" s="229">
        <f>SUM(Q57:Q71)</f>
        <v>0</v>
      </c>
      <c r="R56" s="229"/>
      <c r="S56" s="229"/>
      <c r="T56" s="230"/>
      <c r="U56" s="224"/>
      <c r="V56" s="224">
        <f>SUM(V57:V71)</f>
        <v>0</v>
      </c>
      <c r="W56" s="224"/>
      <c r="AG56" t="s">
        <v>210</v>
      </c>
    </row>
    <row r="57" spans="1:60" outlineLevel="1" x14ac:dyDescent="0.25">
      <c r="A57" s="231">
        <v>13</v>
      </c>
      <c r="B57" s="232" t="s">
        <v>1760</v>
      </c>
      <c r="C57" s="245" t="s">
        <v>1746</v>
      </c>
      <c r="D57" s="233" t="s">
        <v>356</v>
      </c>
      <c r="E57" s="234">
        <v>1</v>
      </c>
      <c r="F57" s="235"/>
      <c r="G57" s="236">
        <f>ROUND(E57*F57,2)</f>
        <v>0</v>
      </c>
      <c r="H57" s="235"/>
      <c r="I57" s="236">
        <f>ROUND(E57*H57,2)</f>
        <v>0</v>
      </c>
      <c r="J57" s="235"/>
      <c r="K57" s="236">
        <f>ROUND(E57*J57,2)</f>
        <v>0</v>
      </c>
      <c r="L57" s="236">
        <v>21</v>
      </c>
      <c r="M57" s="236">
        <f>G57*(1+L57/100)</f>
        <v>0</v>
      </c>
      <c r="N57" s="236">
        <v>0</v>
      </c>
      <c r="O57" s="236">
        <f>ROUND(E57*N57,2)</f>
        <v>0</v>
      </c>
      <c r="P57" s="236">
        <v>0</v>
      </c>
      <c r="Q57" s="236">
        <f>ROUND(E57*P57,2)</f>
        <v>0</v>
      </c>
      <c r="R57" s="236"/>
      <c r="S57" s="236" t="s">
        <v>456</v>
      </c>
      <c r="T57" s="237" t="s">
        <v>215</v>
      </c>
      <c r="U57" s="217">
        <v>0</v>
      </c>
      <c r="V57" s="217">
        <f>ROUND(E57*U57,2)</f>
        <v>0</v>
      </c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336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outlineLevel="1" x14ac:dyDescent="0.25">
      <c r="A58" s="214"/>
      <c r="B58" s="215"/>
      <c r="C58" s="246" t="s">
        <v>1738</v>
      </c>
      <c r="D58" s="239"/>
      <c r="E58" s="239"/>
      <c r="F58" s="239"/>
      <c r="G58" s="239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218</v>
      </c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14"/>
      <c r="B59" s="215"/>
      <c r="C59" s="247"/>
      <c r="D59" s="241"/>
      <c r="E59" s="241"/>
      <c r="F59" s="241"/>
      <c r="G59" s="241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219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31">
        <v>14</v>
      </c>
      <c r="B60" s="232" t="s">
        <v>1761</v>
      </c>
      <c r="C60" s="245" t="s">
        <v>1762</v>
      </c>
      <c r="D60" s="233" t="s">
        <v>356</v>
      </c>
      <c r="E60" s="234">
        <v>1</v>
      </c>
      <c r="F60" s="235"/>
      <c r="G60" s="236">
        <f>ROUND(E60*F60,2)</f>
        <v>0</v>
      </c>
      <c r="H60" s="235"/>
      <c r="I60" s="236">
        <f>ROUND(E60*H60,2)</f>
        <v>0</v>
      </c>
      <c r="J60" s="235"/>
      <c r="K60" s="236">
        <f>ROUND(E60*J60,2)</f>
        <v>0</v>
      </c>
      <c r="L60" s="236">
        <v>21</v>
      </c>
      <c r="M60" s="236">
        <f>G60*(1+L60/100)</f>
        <v>0</v>
      </c>
      <c r="N60" s="236">
        <v>0</v>
      </c>
      <c r="O60" s="236">
        <f>ROUND(E60*N60,2)</f>
        <v>0</v>
      </c>
      <c r="P60" s="236">
        <v>0</v>
      </c>
      <c r="Q60" s="236">
        <f>ROUND(E60*P60,2)</f>
        <v>0</v>
      </c>
      <c r="R60" s="236"/>
      <c r="S60" s="236" t="s">
        <v>456</v>
      </c>
      <c r="T60" s="237" t="s">
        <v>215</v>
      </c>
      <c r="U60" s="217">
        <v>0</v>
      </c>
      <c r="V60" s="217">
        <f>ROUND(E60*U60,2)</f>
        <v>0</v>
      </c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336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14"/>
      <c r="B61" s="215"/>
      <c r="C61" s="246" t="s">
        <v>1738</v>
      </c>
      <c r="D61" s="239"/>
      <c r="E61" s="239"/>
      <c r="F61" s="239"/>
      <c r="G61" s="239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218</v>
      </c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14"/>
      <c r="B62" s="215"/>
      <c r="C62" s="247"/>
      <c r="D62" s="241"/>
      <c r="E62" s="241"/>
      <c r="F62" s="241"/>
      <c r="G62" s="241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219</v>
      </c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outlineLevel="1" x14ac:dyDescent="0.25">
      <c r="A63" s="231">
        <v>15</v>
      </c>
      <c r="B63" s="232" t="s">
        <v>1763</v>
      </c>
      <c r="C63" s="245" t="s">
        <v>1764</v>
      </c>
      <c r="D63" s="233" t="s">
        <v>356</v>
      </c>
      <c r="E63" s="234">
        <v>1</v>
      </c>
      <c r="F63" s="235"/>
      <c r="G63" s="236">
        <f>ROUND(E63*F63,2)</f>
        <v>0</v>
      </c>
      <c r="H63" s="235"/>
      <c r="I63" s="236">
        <f>ROUND(E63*H63,2)</f>
        <v>0</v>
      </c>
      <c r="J63" s="235"/>
      <c r="K63" s="236">
        <f>ROUND(E63*J63,2)</f>
        <v>0</v>
      </c>
      <c r="L63" s="236">
        <v>21</v>
      </c>
      <c r="M63" s="236">
        <f>G63*(1+L63/100)</f>
        <v>0</v>
      </c>
      <c r="N63" s="236">
        <v>0</v>
      </c>
      <c r="O63" s="236">
        <f>ROUND(E63*N63,2)</f>
        <v>0</v>
      </c>
      <c r="P63" s="236">
        <v>0</v>
      </c>
      <c r="Q63" s="236">
        <f>ROUND(E63*P63,2)</f>
        <v>0</v>
      </c>
      <c r="R63" s="236"/>
      <c r="S63" s="236" t="s">
        <v>456</v>
      </c>
      <c r="T63" s="237" t="s">
        <v>215</v>
      </c>
      <c r="U63" s="217">
        <v>0</v>
      </c>
      <c r="V63" s="217">
        <f>ROUND(E63*U63,2)</f>
        <v>0</v>
      </c>
      <c r="W63" s="217"/>
      <c r="X63" s="207"/>
      <c r="Y63" s="207"/>
      <c r="Z63" s="207"/>
      <c r="AA63" s="207"/>
      <c r="AB63" s="207"/>
      <c r="AC63" s="207"/>
      <c r="AD63" s="207"/>
      <c r="AE63" s="207"/>
      <c r="AF63" s="207"/>
      <c r="AG63" s="207" t="s">
        <v>336</v>
      </c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</row>
    <row r="64" spans="1:60" outlineLevel="1" x14ac:dyDescent="0.25">
      <c r="A64" s="214"/>
      <c r="B64" s="215"/>
      <c r="C64" s="246" t="s">
        <v>1738</v>
      </c>
      <c r="D64" s="239"/>
      <c r="E64" s="239"/>
      <c r="F64" s="239"/>
      <c r="G64" s="239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07"/>
      <c r="Y64" s="207"/>
      <c r="Z64" s="207"/>
      <c r="AA64" s="207"/>
      <c r="AB64" s="207"/>
      <c r="AC64" s="207"/>
      <c r="AD64" s="207"/>
      <c r="AE64" s="207"/>
      <c r="AF64" s="207"/>
      <c r="AG64" s="207" t="s">
        <v>218</v>
      </c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</row>
    <row r="65" spans="1:60" outlineLevel="1" x14ac:dyDescent="0.25">
      <c r="A65" s="214"/>
      <c r="B65" s="215"/>
      <c r="C65" s="247"/>
      <c r="D65" s="241"/>
      <c r="E65" s="241"/>
      <c r="F65" s="241"/>
      <c r="G65" s="241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07"/>
      <c r="Y65" s="207"/>
      <c r="Z65" s="207"/>
      <c r="AA65" s="207"/>
      <c r="AB65" s="207"/>
      <c r="AC65" s="207"/>
      <c r="AD65" s="207"/>
      <c r="AE65" s="207"/>
      <c r="AF65" s="207"/>
      <c r="AG65" s="207" t="s">
        <v>219</v>
      </c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</row>
    <row r="66" spans="1:60" outlineLevel="1" x14ac:dyDescent="0.25">
      <c r="A66" s="231">
        <v>16</v>
      </c>
      <c r="B66" s="232" t="s">
        <v>1741</v>
      </c>
      <c r="C66" s="245" t="s">
        <v>1742</v>
      </c>
      <c r="D66" s="233" t="s">
        <v>356</v>
      </c>
      <c r="E66" s="234">
        <v>0.5</v>
      </c>
      <c r="F66" s="235"/>
      <c r="G66" s="236">
        <f>ROUND(E66*F66,2)</f>
        <v>0</v>
      </c>
      <c r="H66" s="235"/>
      <c r="I66" s="236">
        <f>ROUND(E66*H66,2)</f>
        <v>0</v>
      </c>
      <c r="J66" s="235"/>
      <c r="K66" s="236">
        <f>ROUND(E66*J66,2)</f>
        <v>0</v>
      </c>
      <c r="L66" s="236">
        <v>21</v>
      </c>
      <c r="M66" s="236">
        <f>G66*(1+L66/100)</f>
        <v>0</v>
      </c>
      <c r="N66" s="236">
        <v>0</v>
      </c>
      <c r="O66" s="236">
        <f>ROUND(E66*N66,2)</f>
        <v>0</v>
      </c>
      <c r="P66" s="236">
        <v>0</v>
      </c>
      <c r="Q66" s="236">
        <f>ROUND(E66*P66,2)</f>
        <v>0</v>
      </c>
      <c r="R66" s="236"/>
      <c r="S66" s="236" t="s">
        <v>456</v>
      </c>
      <c r="T66" s="237" t="s">
        <v>215</v>
      </c>
      <c r="U66" s="217">
        <v>0</v>
      </c>
      <c r="V66" s="217">
        <f>ROUND(E66*U66,2)</f>
        <v>0</v>
      </c>
      <c r="W66" s="217"/>
      <c r="X66" s="207"/>
      <c r="Y66" s="207"/>
      <c r="Z66" s="207"/>
      <c r="AA66" s="207"/>
      <c r="AB66" s="207"/>
      <c r="AC66" s="207"/>
      <c r="AD66" s="207"/>
      <c r="AE66" s="207"/>
      <c r="AF66" s="207"/>
      <c r="AG66" s="207" t="s">
        <v>336</v>
      </c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</row>
    <row r="67" spans="1:60" outlineLevel="1" x14ac:dyDescent="0.25">
      <c r="A67" s="214"/>
      <c r="B67" s="215"/>
      <c r="C67" s="246" t="s">
        <v>1738</v>
      </c>
      <c r="D67" s="239"/>
      <c r="E67" s="239"/>
      <c r="F67" s="239"/>
      <c r="G67" s="239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07"/>
      <c r="Y67" s="207"/>
      <c r="Z67" s="207"/>
      <c r="AA67" s="207"/>
      <c r="AB67" s="207"/>
      <c r="AC67" s="207"/>
      <c r="AD67" s="207"/>
      <c r="AE67" s="207"/>
      <c r="AF67" s="207"/>
      <c r="AG67" s="207" t="s">
        <v>218</v>
      </c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</row>
    <row r="68" spans="1:60" outlineLevel="1" x14ac:dyDescent="0.25">
      <c r="A68" s="214"/>
      <c r="B68" s="215"/>
      <c r="C68" s="247"/>
      <c r="D68" s="241"/>
      <c r="E68" s="241"/>
      <c r="F68" s="241"/>
      <c r="G68" s="241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07"/>
      <c r="Y68" s="207"/>
      <c r="Z68" s="207"/>
      <c r="AA68" s="207"/>
      <c r="AB68" s="207"/>
      <c r="AC68" s="207"/>
      <c r="AD68" s="207"/>
      <c r="AE68" s="207"/>
      <c r="AF68" s="207"/>
      <c r="AG68" s="207" t="s">
        <v>219</v>
      </c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</row>
    <row r="69" spans="1:60" outlineLevel="1" x14ac:dyDescent="0.25">
      <c r="A69" s="214">
        <v>17</v>
      </c>
      <c r="B69" s="215" t="s">
        <v>858</v>
      </c>
      <c r="C69" s="265" t="s">
        <v>859</v>
      </c>
      <c r="D69" s="216" t="s">
        <v>0</v>
      </c>
      <c r="E69" s="240"/>
      <c r="F69" s="218"/>
      <c r="G69" s="217">
        <f>ROUND(E69*F69,2)</f>
        <v>0</v>
      </c>
      <c r="H69" s="218"/>
      <c r="I69" s="217">
        <f>ROUND(E69*H69,2)</f>
        <v>0</v>
      </c>
      <c r="J69" s="218"/>
      <c r="K69" s="217">
        <f>ROUND(E69*J69,2)</f>
        <v>0</v>
      </c>
      <c r="L69" s="217">
        <v>21</v>
      </c>
      <c r="M69" s="217">
        <f>G69*(1+L69/100)</f>
        <v>0</v>
      </c>
      <c r="N69" s="217">
        <v>0</v>
      </c>
      <c r="O69" s="217">
        <f>ROUND(E69*N69,2)</f>
        <v>0</v>
      </c>
      <c r="P69" s="217">
        <v>0</v>
      </c>
      <c r="Q69" s="217">
        <f>ROUND(E69*P69,2)</f>
        <v>0</v>
      </c>
      <c r="R69" s="217" t="s">
        <v>844</v>
      </c>
      <c r="S69" s="217" t="s">
        <v>214</v>
      </c>
      <c r="T69" s="217" t="s">
        <v>279</v>
      </c>
      <c r="U69" s="217">
        <v>0</v>
      </c>
      <c r="V69" s="217">
        <f>ROUND(E69*U69,2)</f>
        <v>0</v>
      </c>
      <c r="W69" s="217"/>
      <c r="X69" s="207"/>
      <c r="Y69" s="207"/>
      <c r="Z69" s="207"/>
      <c r="AA69" s="207"/>
      <c r="AB69" s="207"/>
      <c r="AC69" s="207"/>
      <c r="AD69" s="207"/>
      <c r="AE69" s="207"/>
      <c r="AF69" s="207"/>
      <c r="AG69" s="207" t="s">
        <v>679</v>
      </c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</row>
    <row r="70" spans="1:60" outlineLevel="1" x14ac:dyDescent="0.25">
      <c r="A70" s="214"/>
      <c r="B70" s="215"/>
      <c r="C70" s="266" t="s">
        <v>718</v>
      </c>
      <c r="D70" s="259"/>
      <c r="E70" s="259"/>
      <c r="F70" s="259"/>
      <c r="G70" s="259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07"/>
      <c r="Y70" s="207"/>
      <c r="Z70" s="207"/>
      <c r="AA70" s="207"/>
      <c r="AB70" s="207"/>
      <c r="AC70" s="207"/>
      <c r="AD70" s="207"/>
      <c r="AE70" s="207"/>
      <c r="AF70" s="207"/>
      <c r="AG70" s="207" t="s">
        <v>282</v>
      </c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</row>
    <row r="71" spans="1:60" outlineLevel="1" x14ac:dyDescent="0.25">
      <c r="A71" s="214"/>
      <c r="B71" s="215"/>
      <c r="C71" s="247"/>
      <c r="D71" s="241"/>
      <c r="E71" s="241"/>
      <c r="F71" s="241"/>
      <c r="G71" s="241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07"/>
      <c r="Y71" s="207"/>
      <c r="Z71" s="207"/>
      <c r="AA71" s="207"/>
      <c r="AB71" s="207"/>
      <c r="AC71" s="207"/>
      <c r="AD71" s="207"/>
      <c r="AE71" s="207"/>
      <c r="AF71" s="207"/>
      <c r="AG71" s="207" t="s">
        <v>219</v>
      </c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</row>
    <row r="72" spans="1:60" x14ac:dyDescent="0.25">
      <c r="A72" s="5"/>
      <c r="B72" s="6"/>
      <c r="C72" s="250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AE72">
        <v>15</v>
      </c>
      <c r="AF72">
        <v>21</v>
      </c>
    </row>
    <row r="73" spans="1:60" x14ac:dyDescent="0.25">
      <c r="A73" s="210"/>
      <c r="B73" s="211" t="s">
        <v>29</v>
      </c>
      <c r="C73" s="251"/>
      <c r="D73" s="212"/>
      <c r="E73" s="213"/>
      <c r="F73" s="213"/>
      <c r="G73" s="243">
        <f>G8+G39+G43+G56</f>
        <v>0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AE73">
        <f>SUMIF(L7:L71,AE72,G7:G71)</f>
        <v>0</v>
      </c>
      <c r="AF73">
        <f>SUMIF(L7:L71,AF72,G7:G71)</f>
        <v>0</v>
      </c>
      <c r="AG73" t="s">
        <v>272</v>
      </c>
    </row>
    <row r="74" spans="1:60" x14ac:dyDescent="0.25">
      <c r="C74" s="252"/>
      <c r="D74" s="191"/>
      <c r="AG74" t="s">
        <v>273</v>
      </c>
    </row>
    <row r="75" spans="1:60" x14ac:dyDescent="0.25">
      <c r="D75" s="191"/>
    </row>
    <row r="76" spans="1:60" x14ac:dyDescent="0.25">
      <c r="D76" s="191"/>
    </row>
    <row r="77" spans="1:60" x14ac:dyDescent="0.25">
      <c r="D77" s="191"/>
    </row>
    <row r="78" spans="1:60" x14ac:dyDescent="0.25">
      <c r="D78" s="191"/>
    </row>
    <row r="79" spans="1:60" x14ac:dyDescent="0.25">
      <c r="D79" s="191"/>
    </row>
    <row r="80" spans="1:60" x14ac:dyDescent="0.25">
      <c r="D80" s="191"/>
    </row>
    <row r="81" spans="4:4" x14ac:dyDescent="0.25">
      <c r="D81" s="191"/>
    </row>
    <row r="82" spans="4:4" x14ac:dyDescent="0.25">
      <c r="D82" s="191"/>
    </row>
    <row r="83" spans="4:4" x14ac:dyDescent="0.25">
      <c r="D83" s="191"/>
    </row>
    <row r="84" spans="4:4" x14ac:dyDescent="0.25">
      <c r="D84" s="191"/>
    </row>
    <row r="85" spans="4:4" x14ac:dyDescent="0.25">
      <c r="D85" s="191"/>
    </row>
    <row r="86" spans="4:4" x14ac:dyDescent="0.25">
      <c r="D86" s="191"/>
    </row>
    <row r="87" spans="4:4" x14ac:dyDescent="0.25">
      <c r="D87" s="191"/>
    </row>
    <row r="88" spans="4:4" x14ac:dyDescent="0.25">
      <c r="D88" s="191"/>
    </row>
    <row r="89" spans="4:4" x14ac:dyDescent="0.25">
      <c r="D89" s="191"/>
    </row>
    <row r="90" spans="4:4" x14ac:dyDescent="0.25">
      <c r="D90" s="191"/>
    </row>
    <row r="91" spans="4:4" x14ac:dyDescent="0.25">
      <c r="D91" s="191"/>
    </row>
    <row r="92" spans="4:4" x14ac:dyDescent="0.25">
      <c r="D92" s="191"/>
    </row>
    <row r="93" spans="4:4" x14ac:dyDescent="0.25">
      <c r="D93" s="191"/>
    </row>
    <row r="94" spans="4:4" x14ac:dyDescent="0.25">
      <c r="D94" s="191"/>
    </row>
    <row r="95" spans="4:4" x14ac:dyDescent="0.25">
      <c r="D95" s="191"/>
    </row>
    <row r="96" spans="4:4" x14ac:dyDescent="0.25">
      <c r="D96" s="191"/>
    </row>
    <row r="97" spans="4:4" x14ac:dyDescent="0.25">
      <c r="D97" s="191"/>
    </row>
    <row r="98" spans="4:4" x14ac:dyDescent="0.25">
      <c r="D98" s="191"/>
    </row>
    <row r="99" spans="4:4" x14ac:dyDescent="0.25">
      <c r="D99" s="191"/>
    </row>
    <row r="100" spans="4:4" x14ac:dyDescent="0.25">
      <c r="D100" s="191"/>
    </row>
    <row r="101" spans="4:4" x14ac:dyDescent="0.25">
      <c r="D101" s="191"/>
    </row>
    <row r="102" spans="4:4" x14ac:dyDescent="0.25">
      <c r="D102" s="191"/>
    </row>
    <row r="103" spans="4:4" x14ac:dyDescent="0.25">
      <c r="D103" s="191"/>
    </row>
    <row r="104" spans="4:4" x14ac:dyDescent="0.25">
      <c r="D104" s="191"/>
    </row>
    <row r="105" spans="4:4" x14ac:dyDescent="0.25">
      <c r="D105" s="191"/>
    </row>
    <row r="106" spans="4:4" x14ac:dyDescent="0.25">
      <c r="D106" s="191"/>
    </row>
    <row r="107" spans="4:4" x14ac:dyDescent="0.25">
      <c r="D107" s="191"/>
    </row>
    <row r="108" spans="4:4" x14ac:dyDescent="0.25">
      <c r="D108" s="191"/>
    </row>
    <row r="109" spans="4:4" x14ac:dyDescent="0.25">
      <c r="D109" s="191"/>
    </row>
    <row r="110" spans="4:4" x14ac:dyDescent="0.25">
      <c r="D110" s="191"/>
    </row>
    <row r="111" spans="4:4" x14ac:dyDescent="0.25">
      <c r="D111" s="191"/>
    </row>
    <row r="112" spans="4:4" x14ac:dyDescent="0.25">
      <c r="D112" s="191"/>
    </row>
    <row r="113" spans="4:4" x14ac:dyDescent="0.25">
      <c r="D113" s="191"/>
    </row>
    <row r="114" spans="4:4" x14ac:dyDescent="0.25">
      <c r="D114" s="191"/>
    </row>
    <row r="115" spans="4:4" x14ac:dyDescent="0.25">
      <c r="D115" s="191"/>
    </row>
    <row r="116" spans="4:4" x14ac:dyDescent="0.25">
      <c r="D116" s="191"/>
    </row>
    <row r="117" spans="4:4" x14ac:dyDescent="0.25">
      <c r="D117" s="191"/>
    </row>
    <row r="118" spans="4:4" x14ac:dyDescent="0.25">
      <c r="D118" s="191"/>
    </row>
    <row r="119" spans="4:4" x14ac:dyDescent="0.25">
      <c r="D119" s="191"/>
    </row>
    <row r="120" spans="4:4" x14ac:dyDescent="0.25">
      <c r="D120" s="191"/>
    </row>
    <row r="121" spans="4:4" x14ac:dyDescent="0.25">
      <c r="D121" s="191"/>
    </row>
    <row r="122" spans="4:4" x14ac:dyDescent="0.25">
      <c r="D122" s="191"/>
    </row>
    <row r="123" spans="4:4" x14ac:dyDescent="0.25">
      <c r="D123" s="191"/>
    </row>
    <row r="124" spans="4:4" x14ac:dyDescent="0.25">
      <c r="D124" s="191"/>
    </row>
    <row r="125" spans="4:4" x14ac:dyDescent="0.25">
      <c r="D125" s="191"/>
    </row>
    <row r="126" spans="4:4" x14ac:dyDescent="0.25">
      <c r="D126" s="191"/>
    </row>
    <row r="127" spans="4:4" x14ac:dyDescent="0.25">
      <c r="D127" s="191"/>
    </row>
    <row r="128" spans="4:4" x14ac:dyDescent="0.25">
      <c r="D128" s="191"/>
    </row>
    <row r="129" spans="4:4" x14ac:dyDescent="0.25">
      <c r="D129" s="191"/>
    </row>
    <row r="130" spans="4:4" x14ac:dyDescent="0.25">
      <c r="D130" s="191"/>
    </row>
    <row r="131" spans="4:4" x14ac:dyDescent="0.25">
      <c r="D131" s="191"/>
    </row>
    <row r="132" spans="4:4" x14ac:dyDescent="0.25">
      <c r="D132" s="191"/>
    </row>
    <row r="133" spans="4:4" x14ac:dyDescent="0.25">
      <c r="D133" s="191"/>
    </row>
    <row r="134" spans="4:4" x14ac:dyDescent="0.25">
      <c r="D134" s="191"/>
    </row>
    <row r="135" spans="4:4" x14ac:dyDescent="0.25">
      <c r="D135" s="191"/>
    </row>
    <row r="136" spans="4:4" x14ac:dyDescent="0.25">
      <c r="D136" s="191"/>
    </row>
    <row r="137" spans="4:4" x14ac:dyDescent="0.25">
      <c r="D137" s="191"/>
    </row>
    <row r="138" spans="4:4" x14ac:dyDescent="0.25">
      <c r="D138" s="191"/>
    </row>
    <row r="139" spans="4:4" x14ac:dyDescent="0.25">
      <c r="D139" s="191"/>
    </row>
    <row r="140" spans="4:4" x14ac:dyDescent="0.25">
      <c r="D140" s="191"/>
    </row>
    <row r="141" spans="4:4" x14ac:dyDescent="0.25">
      <c r="D141" s="191"/>
    </row>
    <row r="142" spans="4:4" x14ac:dyDescent="0.25">
      <c r="D142" s="191"/>
    </row>
    <row r="143" spans="4:4" x14ac:dyDescent="0.25">
      <c r="D143" s="191"/>
    </row>
    <row r="144" spans="4:4" x14ac:dyDescent="0.25">
      <c r="D144" s="191"/>
    </row>
    <row r="145" spans="4:4" x14ac:dyDescent="0.25">
      <c r="D145" s="191"/>
    </row>
    <row r="146" spans="4:4" x14ac:dyDescent="0.25">
      <c r="D146" s="191"/>
    </row>
    <row r="147" spans="4:4" x14ac:dyDescent="0.25">
      <c r="D147" s="191"/>
    </row>
    <row r="148" spans="4:4" x14ac:dyDescent="0.25">
      <c r="D148" s="191"/>
    </row>
    <row r="149" spans="4:4" x14ac:dyDescent="0.25">
      <c r="D149" s="191"/>
    </row>
    <row r="150" spans="4:4" x14ac:dyDescent="0.25">
      <c r="D150" s="191"/>
    </row>
    <row r="151" spans="4:4" x14ac:dyDescent="0.25">
      <c r="D151" s="191"/>
    </row>
    <row r="152" spans="4:4" x14ac:dyDescent="0.25">
      <c r="D152" s="191"/>
    </row>
    <row r="153" spans="4:4" x14ac:dyDescent="0.25">
      <c r="D153" s="191"/>
    </row>
    <row r="154" spans="4:4" x14ac:dyDescent="0.25">
      <c r="D154" s="191"/>
    </row>
    <row r="155" spans="4:4" x14ac:dyDescent="0.25">
      <c r="D155" s="191"/>
    </row>
    <row r="156" spans="4:4" x14ac:dyDescent="0.25">
      <c r="D156" s="191"/>
    </row>
    <row r="157" spans="4:4" x14ac:dyDescent="0.25">
      <c r="D157" s="191"/>
    </row>
    <row r="158" spans="4:4" x14ac:dyDescent="0.25">
      <c r="D158" s="191"/>
    </row>
    <row r="159" spans="4:4" x14ac:dyDescent="0.25">
      <c r="D159" s="191"/>
    </row>
    <row r="160" spans="4:4" x14ac:dyDescent="0.25">
      <c r="D160" s="191"/>
    </row>
    <row r="161" spans="4:4" x14ac:dyDescent="0.25">
      <c r="D161" s="191"/>
    </row>
    <row r="162" spans="4:4" x14ac:dyDescent="0.25">
      <c r="D162" s="191"/>
    </row>
    <row r="163" spans="4:4" x14ac:dyDescent="0.25">
      <c r="D163" s="191"/>
    </row>
    <row r="164" spans="4:4" x14ac:dyDescent="0.25">
      <c r="D164" s="191"/>
    </row>
    <row r="165" spans="4:4" x14ac:dyDescent="0.25">
      <c r="D165" s="191"/>
    </row>
    <row r="166" spans="4:4" x14ac:dyDescent="0.25">
      <c r="D166" s="191"/>
    </row>
    <row r="167" spans="4:4" x14ac:dyDescent="0.25">
      <c r="D167" s="191"/>
    </row>
    <row r="168" spans="4:4" x14ac:dyDescent="0.25">
      <c r="D168" s="191"/>
    </row>
    <row r="169" spans="4:4" x14ac:dyDescent="0.25">
      <c r="D169" s="191"/>
    </row>
    <row r="170" spans="4:4" x14ac:dyDescent="0.25">
      <c r="D170" s="191"/>
    </row>
    <row r="171" spans="4:4" x14ac:dyDescent="0.25">
      <c r="D171" s="191"/>
    </row>
    <row r="172" spans="4:4" x14ac:dyDescent="0.25">
      <c r="D172" s="191"/>
    </row>
    <row r="173" spans="4:4" x14ac:dyDescent="0.25">
      <c r="D173" s="191"/>
    </row>
    <row r="174" spans="4:4" x14ac:dyDescent="0.25">
      <c r="D174" s="191"/>
    </row>
    <row r="175" spans="4:4" x14ac:dyDescent="0.25">
      <c r="D175" s="191"/>
    </row>
    <row r="176" spans="4:4" x14ac:dyDescent="0.25">
      <c r="D176" s="191"/>
    </row>
    <row r="177" spans="4:4" x14ac:dyDescent="0.25">
      <c r="D177" s="191"/>
    </row>
    <row r="178" spans="4:4" x14ac:dyDescent="0.25">
      <c r="D178" s="191"/>
    </row>
    <row r="179" spans="4:4" x14ac:dyDescent="0.25">
      <c r="D179" s="191"/>
    </row>
    <row r="180" spans="4:4" x14ac:dyDescent="0.25">
      <c r="D180" s="191"/>
    </row>
    <row r="181" spans="4:4" x14ac:dyDescent="0.25">
      <c r="D181" s="191"/>
    </row>
    <row r="182" spans="4:4" x14ac:dyDescent="0.25">
      <c r="D182" s="191"/>
    </row>
    <row r="183" spans="4:4" x14ac:dyDescent="0.25">
      <c r="D183" s="191"/>
    </row>
    <row r="184" spans="4:4" x14ac:dyDescent="0.25">
      <c r="D184" s="191"/>
    </row>
    <row r="185" spans="4:4" x14ac:dyDescent="0.25">
      <c r="D185" s="191"/>
    </row>
    <row r="186" spans="4:4" x14ac:dyDescent="0.25">
      <c r="D186" s="191"/>
    </row>
    <row r="187" spans="4:4" x14ac:dyDescent="0.25">
      <c r="D187" s="191"/>
    </row>
    <row r="188" spans="4:4" x14ac:dyDescent="0.25">
      <c r="D188" s="191"/>
    </row>
    <row r="189" spans="4:4" x14ac:dyDescent="0.25">
      <c r="D189" s="191"/>
    </row>
    <row r="190" spans="4:4" x14ac:dyDescent="0.25">
      <c r="D190" s="191"/>
    </row>
    <row r="191" spans="4:4" x14ac:dyDescent="0.25">
      <c r="D191" s="191"/>
    </row>
    <row r="192" spans="4:4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AKqj9Tk8Q1uACnDJgzOKYNFudaCDlho4Kvk7IHx41/Rl427LT63yUQ2Hu9OK70Dv9ibsanxf5l/jnFfdVxxLHA==" saltValue="kSzcJx5AIr+rfZ0JpJVvUQ==" spinCount="100000" sheet="1"/>
  <mergeCells count="35">
    <mergeCell ref="C65:G65"/>
    <mergeCell ref="C67:G67"/>
    <mergeCell ref="C68:G68"/>
    <mergeCell ref="C70:G70"/>
    <mergeCell ref="C71:G71"/>
    <mergeCell ref="C55:G55"/>
    <mergeCell ref="C58:G58"/>
    <mergeCell ref="C59:G59"/>
    <mergeCell ref="C61:G61"/>
    <mergeCell ref="C62:G62"/>
    <mergeCell ref="C64:G64"/>
    <mergeCell ref="C41:G41"/>
    <mergeCell ref="C42:G42"/>
    <mergeCell ref="C46:G46"/>
    <mergeCell ref="C49:G49"/>
    <mergeCell ref="C52:G52"/>
    <mergeCell ref="C54:G54"/>
    <mergeCell ref="C27:G27"/>
    <mergeCell ref="C29:G29"/>
    <mergeCell ref="C31:G31"/>
    <mergeCell ref="C33:G33"/>
    <mergeCell ref="C35:G35"/>
    <mergeCell ref="C38:G38"/>
    <mergeCell ref="C14:G14"/>
    <mergeCell ref="C17:G17"/>
    <mergeCell ref="C19:G19"/>
    <mergeCell ref="C21:G21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81</v>
      </c>
      <c r="C4" s="199" t="s">
        <v>82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169</v>
      </c>
      <c r="C8" s="244" t="s">
        <v>170</v>
      </c>
      <c r="D8" s="227"/>
      <c r="E8" s="228"/>
      <c r="F8" s="229"/>
      <c r="G8" s="229">
        <f>SUMIF(AG9:AG40,"&lt;&gt;NOR",G9:G40)</f>
        <v>0</v>
      </c>
      <c r="H8" s="229"/>
      <c r="I8" s="229">
        <f>SUM(I9:I40)</f>
        <v>0</v>
      </c>
      <c r="J8" s="229"/>
      <c r="K8" s="229">
        <f>SUM(K9:K40)</f>
        <v>0</v>
      </c>
      <c r="L8" s="229"/>
      <c r="M8" s="229">
        <f>SUM(M9:M40)</f>
        <v>0</v>
      </c>
      <c r="N8" s="229"/>
      <c r="O8" s="229">
        <f>SUM(O9:O40)</f>
        <v>0</v>
      </c>
      <c r="P8" s="229"/>
      <c r="Q8" s="229">
        <f>SUM(Q9:Q40)</f>
        <v>0</v>
      </c>
      <c r="R8" s="229"/>
      <c r="S8" s="229"/>
      <c r="T8" s="230"/>
      <c r="U8" s="224"/>
      <c r="V8" s="224">
        <f>SUM(V9:V40)</f>
        <v>0</v>
      </c>
      <c r="W8" s="224"/>
      <c r="AG8" t="s">
        <v>210</v>
      </c>
    </row>
    <row r="9" spans="1:60" outlineLevel="1" x14ac:dyDescent="0.25">
      <c r="A9" s="231">
        <v>1</v>
      </c>
      <c r="B9" s="232" t="s">
        <v>1765</v>
      </c>
      <c r="C9" s="245" t="s">
        <v>1766</v>
      </c>
      <c r="D9" s="233" t="s">
        <v>593</v>
      </c>
      <c r="E9" s="234">
        <v>2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/>
      <c r="S9" s="236" t="s">
        <v>456</v>
      </c>
      <c r="T9" s="237" t="s">
        <v>215</v>
      </c>
      <c r="U9" s="217">
        <v>0</v>
      </c>
      <c r="V9" s="217">
        <f>ROUND(E9*U9,2)</f>
        <v>0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1139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64"/>
      <c r="D10" s="258"/>
      <c r="E10" s="258"/>
      <c r="F10" s="258"/>
      <c r="G10" s="258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219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31">
        <v>2</v>
      </c>
      <c r="B11" s="232" t="s">
        <v>1767</v>
      </c>
      <c r="C11" s="245" t="s">
        <v>1768</v>
      </c>
      <c r="D11" s="233" t="s">
        <v>593</v>
      </c>
      <c r="E11" s="234">
        <v>2</v>
      </c>
      <c r="F11" s="235"/>
      <c r="G11" s="236">
        <f>ROUND(E11*F11,2)</f>
        <v>0</v>
      </c>
      <c r="H11" s="235"/>
      <c r="I11" s="236">
        <f>ROUND(E11*H11,2)</f>
        <v>0</v>
      </c>
      <c r="J11" s="235"/>
      <c r="K11" s="236">
        <f>ROUND(E11*J11,2)</f>
        <v>0</v>
      </c>
      <c r="L11" s="236">
        <v>21</v>
      </c>
      <c r="M11" s="236">
        <f>G11*(1+L11/100)</f>
        <v>0</v>
      </c>
      <c r="N11" s="236">
        <v>0</v>
      </c>
      <c r="O11" s="236">
        <f>ROUND(E11*N11,2)</f>
        <v>0</v>
      </c>
      <c r="P11" s="236">
        <v>0</v>
      </c>
      <c r="Q11" s="236">
        <f>ROUND(E11*P11,2)</f>
        <v>0</v>
      </c>
      <c r="R11" s="236"/>
      <c r="S11" s="236" t="s">
        <v>456</v>
      </c>
      <c r="T11" s="237" t="s">
        <v>215</v>
      </c>
      <c r="U11" s="217">
        <v>0</v>
      </c>
      <c r="V11" s="217">
        <f>ROUND(E11*U11,2)</f>
        <v>0</v>
      </c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1139</v>
      </c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14"/>
      <c r="B12" s="215"/>
      <c r="C12" s="264"/>
      <c r="D12" s="258"/>
      <c r="E12" s="258"/>
      <c r="F12" s="258"/>
      <c r="G12" s="258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219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31">
        <v>3</v>
      </c>
      <c r="B13" s="232" t="s">
        <v>1769</v>
      </c>
      <c r="C13" s="245" t="s">
        <v>1770</v>
      </c>
      <c r="D13" s="233" t="s">
        <v>593</v>
      </c>
      <c r="E13" s="234">
        <v>1</v>
      </c>
      <c r="F13" s="235"/>
      <c r="G13" s="236">
        <f>ROUND(E13*F13,2)</f>
        <v>0</v>
      </c>
      <c r="H13" s="235"/>
      <c r="I13" s="236">
        <f>ROUND(E13*H13,2)</f>
        <v>0</v>
      </c>
      <c r="J13" s="235"/>
      <c r="K13" s="236">
        <f>ROUND(E13*J13,2)</f>
        <v>0</v>
      </c>
      <c r="L13" s="236">
        <v>21</v>
      </c>
      <c r="M13" s="236">
        <f>G13*(1+L13/100)</f>
        <v>0</v>
      </c>
      <c r="N13" s="236">
        <v>0</v>
      </c>
      <c r="O13" s="236">
        <f>ROUND(E13*N13,2)</f>
        <v>0</v>
      </c>
      <c r="P13" s="236">
        <v>0</v>
      </c>
      <c r="Q13" s="236">
        <f>ROUND(E13*P13,2)</f>
        <v>0</v>
      </c>
      <c r="R13" s="236"/>
      <c r="S13" s="236" t="s">
        <v>456</v>
      </c>
      <c r="T13" s="237" t="s">
        <v>215</v>
      </c>
      <c r="U13" s="217">
        <v>0</v>
      </c>
      <c r="V13" s="217">
        <f>ROUND(E13*U13,2)</f>
        <v>0</v>
      </c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1139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64"/>
      <c r="D14" s="258"/>
      <c r="E14" s="258"/>
      <c r="F14" s="258"/>
      <c r="G14" s="258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219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31">
        <v>4</v>
      </c>
      <c r="B15" s="232" t="s">
        <v>1771</v>
      </c>
      <c r="C15" s="245" t="s">
        <v>1772</v>
      </c>
      <c r="D15" s="233" t="s">
        <v>462</v>
      </c>
      <c r="E15" s="234">
        <v>6.3000000000000007</v>
      </c>
      <c r="F15" s="235"/>
      <c r="G15" s="236">
        <f>ROUND(E15*F15,2)</f>
        <v>0</v>
      </c>
      <c r="H15" s="235"/>
      <c r="I15" s="236">
        <f>ROUND(E15*H15,2)</f>
        <v>0</v>
      </c>
      <c r="J15" s="235"/>
      <c r="K15" s="236">
        <f>ROUND(E15*J15,2)</f>
        <v>0</v>
      </c>
      <c r="L15" s="236">
        <v>21</v>
      </c>
      <c r="M15" s="236">
        <f>G15*(1+L15/100)</f>
        <v>0</v>
      </c>
      <c r="N15" s="236">
        <v>0</v>
      </c>
      <c r="O15" s="236">
        <f>ROUND(E15*N15,2)</f>
        <v>0</v>
      </c>
      <c r="P15" s="236">
        <v>0</v>
      </c>
      <c r="Q15" s="236">
        <f>ROUND(E15*P15,2)</f>
        <v>0</v>
      </c>
      <c r="R15" s="236"/>
      <c r="S15" s="236" t="s">
        <v>456</v>
      </c>
      <c r="T15" s="237" t="s">
        <v>215</v>
      </c>
      <c r="U15" s="217">
        <v>0</v>
      </c>
      <c r="V15" s="217">
        <f>ROUND(E15*U15,2)</f>
        <v>0</v>
      </c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1139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64"/>
      <c r="D16" s="258"/>
      <c r="E16" s="258"/>
      <c r="F16" s="258"/>
      <c r="G16" s="258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219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31">
        <v>5</v>
      </c>
      <c r="B17" s="232" t="s">
        <v>1773</v>
      </c>
      <c r="C17" s="245" t="s">
        <v>1774</v>
      </c>
      <c r="D17" s="233" t="s">
        <v>593</v>
      </c>
      <c r="E17" s="234">
        <v>9</v>
      </c>
      <c r="F17" s="235"/>
      <c r="G17" s="236">
        <f>ROUND(E17*F17,2)</f>
        <v>0</v>
      </c>
      <c r="H17" s="235"/>
      <c r="I17" s="236">
        <f>ROUND(E17*H17,2)</f>
        <v>0</v>
      </c>
      <c r="J17" s="235"/>
      <c r="K17" s="236">
        <f>ROUND(E17*J17,2)</f>
        <v>0</v>
      </c>
      <c r="L17" s="236">
        <v>21</v>
      </c>
      <c r="M17" s="236">
        <f>G17*(1+L17/100)</f>
        <v>0</v>
      </c>
      <c r="N17" s="236">
        <v>0</v>
      </c>
      <c r="O17" s="236">
        <f>ROUND(E17*N17,2)</f>
        <v>0</v>
      </c>
      <c r="P17" s="236">
        <v>0</v>
      </c>
      <c r="Q17" s="236">
        <f>ROUND(E17*P17,2)</f>
        <v>0</v>
      </c>
      <c r="R17" s="236"/>
      <c r="S17" s="236" t="s">
        <v>456</v>
      </c>
      <c r="T17" s="237" t="s">
        <v>215</v>
      </c>
      <c r="U17" s="217">
        <v>0</v>
      </c>
      <c r="V17" s="217">
        <f>ROUND(E17*U17,2)</f>
        <v>0</v>
      </c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1139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14"/>
      <c r="B18" s="215"/>
      <c r="C18" s="264"/>
      <c r="D18" s="258"/>
      <c r="E18" s="258"/>
      <c r="F18" s="258"/>
      <c r="G18" s="258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219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31">
        <v>6</v>
      </c>
      <c r="B19" s="232" t="s">
        <v>1775</v>
      </c>
      <c r="C19" s="245" t="s">
        <v>1776</v>
      </c>
      <c r="D19" s="233" t="s">
        <v>593</v>
      </c>
      <c r="E19" s="234">
        <v>7</v>
      </c>
      <c r="F19" s="235"/>
      <c r="G19" s="236">
        <f>ROUND(E19*F19,2)</f>
        <v>0</v>
      </c>
      <c r="H19" s="235"/>
      <c r="I19" s="236">
        <f>ROUND(E19*H19,2)</f>
        <v>0</v>
      </c>
      <c r="J19" s="235"/>
      <c r="K19" s="236">
        <f>ROUND(E19*J19,2)</f>
        <v>0</v>
      </c>
      <c r="L19" s="236">
        <v>21</v>
      </c>
      <c r="M19" s="236">
        <f>G19*(1+L19/100)</f>
        <v>0</v>
      </c>
      <c r="N19" s="236">
        <v>0</v>
      </c>
      <c r="O19" s="236">
        <f>ROUND(E19*N19,2)</f>
        <v>0</v>
      </c>
      <c r="P19" s="236">
        <v>0</v>
      </c>
      <c r="Q19" s="236">
        <f>ROUND(E19*P19,2)</f>
        <v>0</v>
      </c>
      <c r="R19" s="236"/>
      <c r="S19" s="236" t="s">
        <v>456</v>
      </c>
      <c r="T19" s="237" t="s">
        <v>215</v>
      </c>
      <c r="U19" s="217">
        <v>0</v>
      </c>
      <c r="V19" s="217">
        <f>ROUND(E19*U19,2)</f>
        <v>0</v>
      </c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1139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64"/>
      <c r="D20" s="258"/>
      <c r="E20" s="258"/>
      <c r="F20" s="258"/>
      <c r="G20" s="258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219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31">
        <v>7</v>
      </c>
      <c r="B21" s="232" t="s">
        <v>1777</v>
      </c>
      <c r="C21" s="245" t="s">
        <v>1778</v>
      </c>
      <c r="D21" s="233" t="s">
        <v>593</v>
      </c>
      <c r="E21" s="234">
        <v>12</v>
      </c>
      <c r="F21" s="235"/>
      <c r="G21" s="236">
        <f>ROUND(E21*F21,2)</f>
        <v>0</v>
      </c>
      <c r="H21" s="235"/>
      <c r="I21" s="236">
        <f>ROUND(E21*H21,2)</f>
        <v>0</v>
      </c>
      <c r="J21" s="235"/>
      <c r="K21" s="236">
        <f>ROUND(E21*J21,2)</f>
        <v>0</v>
      </c>
      <c r="L21" s="236">
        <v>21</v>
      </c>
      <c r="M21" s="236">
        <f>G21*(1+L21/100)</f>
        <v>0</v>
      </c>
      <c r="N21" s="236">
        <v>0</v>
      </c>
      <c r="O21" s="236">
        <f>ROUND(E21*N21,2)</f>
        <v>0</v>
      </c>
      <c r="P21" s="236">
        <v>0</v>
      </c>
      <c r="Q21" s="236">
        <f>ROUND(E21*P21,2)</f>
        <v>0</v>
      </c>
      <c r="R21" s="236"/>
      <c r="S21" s="236" t="s">
        <v>456</v>
      </c>
      <c r="T21" s="237" t="s">
        <v>215</v>
      </c>
      <c r="U21" s="217">
        <v>0</v>
      </c>
      <c r="V21" s="217">
        <f>ROUND(E21*U21,2)</f>
        <v>0</v>
      </c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1139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64"/>
      <c r="D22" s="258"/>
      <c r="E22" s="258"/>
      <c r="F22" s="258"/>
      <c r="G22" s="258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219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31">
        <v>8</v>
      </c>
      <c r="B23" s="232" t="s">
        <v>1779</v>
      </c>
      <c r="C23" s="245" t="s">
        <v>1780</v>
      </c>
      <c r="D23" s="233" t="s">
        <v>593</v>
      </c>
      <c r="E23" s="234">
        <v>8</v>
      </c>
      <c r="F23" s="235"/>
      <c r="G23" s="236">
        <f>ROUND(E23*F23,2)</f>
        <v>0</v>
      </c>
      <c r="H23" s="235"/>
      <c r="I23" s="236">
        <f>ROUND(E23*H23,2)</f>
        <v>0</v>
      </c>
      <c r="J23" s="235"/>
      <c r="K23" s="236">
        <f>ROUND(E23*J23,2)</f>
        <v>0</v>
      </c>
      <c r="L23" s="236">
        <v>21</v>
      </c>
      <c r="M23" s="236">
        <f>G23*(1+L23/100)</f>
        <v>0</v>
      </c>
      <c r="N23" s="236">
        <v>0</v>
      </c>
      <c r="O23" s="236">
        <f>ROUND(E23*N23,2)</f>
        <v>0</v>
      </c>
      <c r="P23" s="236">
        <v>0</v>
      </c>
      <c r="Q23" s="236">
        <f>ROUND(E23*P23,2)</f>
        <v>0</v>
      </c>
      <c r="R23" s="236"/>
      <c r="S23" s="236" t="s">
        <v>456</v>
      </c>
      <c r="T23" s="237" t="s">
        <v>215</v>
      </c>
      <c r="U23" s="217">
        <v>0</v>
      </c>
      <c r="V23" s="217">
        <f>ROUND(E23*U23,2)</f>
        <v>0</v>
      </c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1139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14"/>
      <c r="B24" s="215"/>
      <c r="C24" s="264"/>
      <c r="D24" s="258"/>
      <c r="E24" s="258"/>
      <c r="F24" s="258"/>
      <c r="G24" s="258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219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31">
        <v>9</v>
      </c>
      <c r="B25" s="232" t="s">
        <v>1781</v>
      </c>
      <c r="C25" s="245" t="s">
        <v>1782</v>
      </c>
      <c r="D25" s="233" t="s">
        <v>593</v>
      </c>
      <c r="E25" s="234">
        <v>1</v>
      </c>
      <c r="F25" s="235"/>
      <c r="G25" s="236">
        <f>ROUND(E25*F25,2)</f>
        <v>0</v>
      </c>
      <c r="H25" s="235"/>
      <c r="I25" s="236">
        <f>ROUND(E25*H25,2)</f>
        <v>0</v>
      </c>
      <c r="J25" s="235"/>
      <c r="K25" s="236">
        <f>ROUND(E25*J25,2)</f>
        <v>0</v>
      </c>
      <c r="L25" s="236">
        <v>21</v>
      </c>
      <c r="M25" s="236">
        <f>G25*(1+L25/100)</f>
        <v>0</v>
      </c>
      <c r="N25" s="236">
        <v>0</v>
      </c>
      <c r="O25" s="236">
        <f>ROUND(E25*N25,2)</f>
        <v>0</v>
      </c>
      <c r="P25" s="236">
        <v>0</v>
      </c>
      <c r="Q25" s="236">
        <f>ROUND(E25*P25,2)</f>
        <v>0</v>
      </c>
      <c r="R25" s="236"/>
      <c r="S25" s="236" t="s">
        <v>456</v>
      </c>
      <c r="T25" s="237" t="s">
        <v>215</v>
      </c>
      <c r="U25" s="217">
        <v>0</v>
      </c>
      <c r="V25" s="217">
        <f>ROUND(E25*U25,2)</f>
        <v>0</v>
      </c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1139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14"/>
      <c r="B26" s="215"/>
      <c r="C26" s="264"/>
      <c r="D26" s="258"/>
      <c r="E26" s="258"/>
      <c r="F26" s="258"/>
      <c r="G26" s="258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219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31">
        <v>10</v>
      </c>
      <c r="B27" s="232" t="s">
        <v>1783</v>
      </c>
      <c r="C27" s="245" t="s">
        <v>1784</v>
      </c>
      <c r="D27" s="233" t="s">
        <v>593</v>
      </c>
      <c r="E27" s="234">
        <v>1</v>
      </c>
      <c r="F27" s="235"/>
      <c r="G27" s="236">
        <f>ROUND(E27*F27,2)</f>
        <v>0</v>
      </c>
      <c r="H27" s="235"/>
      <c r="I27" s="236">
        <f>ROUND(E27*H27,2)</f>
        <v>0</v>
      </c>
      <c r="J27" s="235"/>
      <c r="K27" s="236">
        <f>ROUND(E27*J27,2)</f>
        <v>0</v>
      </c>
      <c r="L27" s="236">
        <v>21</v>
      </c>
      <c r="M27" s="236">
        <f>G27*(1+L27/100)</f>
        <v>0</v>
      </c>
      <c r="N27" s="236">
        <v>0</v>
      </c>
      <c r="O27" s="236">
        <f>ROUND(E27*N27,2)</f>
        <v>0</v>
      </c>
      <c r="P27" s="236">
        <v>0</v>
      </c>
      <c r="Q27" s="236">
        <f>ROUND(E27*P27,2)</f>
        <v>0</v>
      </c>
      <c r="R27" s="236"/>
      <c r="S27" s="236" t="s">
        <v>456</v>
      </c>
      <c r="T27" s="237" t="s">
        <v>215</v>
      </c>
      <c r="U27" s="217">
        <v>0</v>
      </c>
      <c r="V27" s="217">
        <f>ROUND(E27*U27,2)</f>
        <v>0</v>
      </c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1139</v>
      </c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64"/>
      <c r="D28" s="258"/>
      <c r="E28" s="258"/>
      <c r="F28" s="258"/>
      <c r="G28" s="258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219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31">
        <v>11</v>
      </c>
      <c r="B29" s="232" t="s">
        <v>1785</v>
      </c>
      <c r="C29" s="245" t="s">
        <v>1786</v>
      </c>
      <c r="D29" s="233" t="s">
        <v>593</v>
      </c>
      <c r="E29" s="234">
        <v>5</v>
      </c>
      <c r="F29" s="235"/>
      <c r="G29" s="236">
        <f>ROUND(E29*F29,2)</f>
        <v>0</v>
      </c>
      <c r="H29" s="235"/>
      <c r="I29" s="236">
        <f>ROUND(E29*H29,2)</f>
        <v>0</v>
      </c>
      <c r="J29" s="235"/>
      <c r="K29" s="236">
        <f>ROUND(E29*J29,2)</f>
        <v>0</v>
      </c>
      <c r="L29" s="236">
        <v>21</v>
      </c>
      <c r="M29" s="236">
        <f>G29*(1+L29/100)</f>
        <v>0</v>
      </c>
      <c r="N29" s="236">
        <v>0</v>
      </c>
      <c r="O29" s="236">
        <f>ROUND(E29*N29,2)</f>
        <v>0</v>
      </c>
      <c r="P29" s="236">
        <v>0</v>
      </c>
      <c r="Q29" s="236">
        <f>ROUND(E29*P29,2)</f>
        <v>0</v>
      </c>
      <c r="R29" s="236"/>
      <c r="S29" s="236" t="s">
        <v>456</v>
      </c>
      <c r="T29" s="237" t="s">
        <v>215</v>
      </c>
      <c r="U29" s="217">
        <v>0</v>
      </c>
      <c r="V29" s="217">
        <f>ROUND(E29*U29,2)</f>
        <v>0</v>
      </c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1139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14"/>
      <c r="B30" s="215"/>
      <c r="C30" s="264"/>
      <c r="D30" s="258"/>
      <c r="E30" s="258"/>
      <c r="F30" s="258"/>
      <c r="G30" s="258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219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31">
        <v>12</v>
      </c>
      <c r="B31" s="232" t="s">
        <v>1787</v>
      </c>
      <c r="C31" s="245" t="s">
        <v>1788</v>
      </c>
      <c r="D31" s="233" t="s">
        <v>593</v>
      </c>
      <c r="E31" s="234">
        <v>5</v>
      </c>
      <c r="F31" s="235"/>
      <c r="G31" s="236">
        <f>ROUND(E31*F31,2)</f>
        <v>0</v>
      </c>
      <c r="H31" s="235"/>
      <c r="I31" s="236">
        <f>ROUND(E31*H31,2)</f>
        <v>0</v>
      </c>
      <c r="J31" s="235"/>
      <c r="K31" s="236">
        <f>ROUND(E31*J31,2)</f>
        <v>0</v>
      </c>
      <c r="L31" s="236">
        <v>21</v>
      </c>
      <c r="M31" s="236">
        <f>G31*(1+L31/100)</f>
        <v>0</v>
      </c>
      <c r="N31" s="236">
        <v>0</v>
      </c>
      <c r="O31" s="236">
        <f>ROUND(E31*N31,2)</f>
        <v>0</v>
      </c>
      <c r="P31" s="236">
        <v>0</v>
      </c>
      <c r="Q31" s="236">
        <f>ROUND(E31*P31,2)</f>
        <v>0</v>
      </c>
      <c r="R31" s="236"/>
      <c r="S31" s="236" t="s">
        <v>456</v>
      </c>
      <c r="T31" s="237" t="s">
        <v>215</v>
      </c>
      <c r="U31" s="217">
        <v>0</v>
      </c>
      <c r="V31" s="217">
        <f>ROUND(E31*U31,2)</f>
        <v>0</v>
      </c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1139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14"/>
      <c r="B32" s="215"/>
      <c r="C32" s="264"/>
      <c r="D32" s="258"/>
      <c r="E32" s="258"/>
      <c r="F32" s="258"/>
      <c r="G32" s="258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219</v>
      </c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31">
        <v>13</v>
      </c>
      <c r="B33" s="232" t="s">
        <v>1789</v>
      </c>
      <c r="C33" s="245" t="s">
        <v>1790</v>
      </c>
      <c r="D33" s="233" t="s">
        <v>593</v>
      </c>
      <c r="E33" s="234">
        <v>1</v>
      </c>
      <c r="F33" s="235"/>
      <c r="G33" s="236">
        <f>ROUND(E33*F33,2)</f>
        <v>0</v>
      </c>
      <c r="H33" s="235"/>
      <c r="I33" s="236">
        <f>ROUND(E33*H33,2)</f>
        <v>0</v>
      </c>
      <c r="J33" s="235"/>
      <c r="K33" s="236">
        <f>ROUND(E33*J33,2)</f>
        <v>0</v>
      </c>
      <c r="L33" s="236">
        <v>21</v>
      </c>
      <c r="M33" s="236">
        <f>G33*(1+L33/100)</f>
        <v>0</v>
      </c>
      <c r="N33" s="236">
        <v>0</v>
      </c>
      <c r="O33" s="236">
        <f>ROUND(E33*N33,2)</f>
        <v>0</v>
      </c>
      <c r="P33" s="236">
        <v>0</v>
      </c>
      <c r="Q33" s="236">
        <f>ROUND(E33*P33,2)</f>
        <v>0</v>
      </c>
      <c r="R33" s="236"/>
      <c r="S33" s="236" t="s">
        <v>456</v>
      </c>
      <c r="T33" s="237" t="s">
        <v>215</v>
      </c>
      <c r="U33" s="217">
        <v>0</v>
      </c>
      <c r="V33" s="217">
        <f>ROUND(E33*U33,2)</f>
        <v>0</v>
      </c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1139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14"/>
      <c r="B34" s="215"/>
      <c r="C34" s="264"/>
      <c r="D34" s="258"/>
      <c r="E34" s="258"/>
      <c r="F34" s="258"/>
      <c r="G34" s="258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219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31">
        <v>14</v>
      </c>
      <c r="B35" s="232" t="s">
        <v>1791</v>
      </c>
      <c r="C35" s="245" t="s">
        <v>1792</v>
      </c>
      <c r="D35" s="233" t="s">
        <v>593</v>
      </c>
      <c r="E35" s="234">
        <v>1</v>
      </c>
      <c r="F35" s="235"/>
      <c r="G35" s="236">
        <f>ROUND(E35*F35,2)</f>
        <v>0</v>
      </c>
      <c r="H35" s="235"/>
      <c r="I35" s="236">
        <f>ROUND(E35*H35,2)</f>
        <v>0</v>
      </c>
      <c r="J35" s="235"/>
      <c r="K35" s="236">
        <f>ROUND(E35*J35,2)</f>
        <v>0</v>
      </c>
      <c r="L35" s="236">
        <v>21</v>
      </c>
      <c r="M35" s="236">
        <f>G35*(1+L35/100)</f>
        <v>0</v>
      </c>
      <c r="N35" s="236">
        <v>0</v>
      </c>
      <c r="O35" s="236">
        <f>ROUND(E35*N35,2)</f>
        <v>0</v>
      </c>
      <c r="P35" s="236">
        <v>0</v>
      </c>
      <c r="Q35" s="236">
        <f>ROUND(E35*P35,2)</f>
        <v>0</v>
      </c>
      <c r="R35" s="236"/>
      <c r="S35" s="236" t="s">
        <v>456</v>
      </c>
      <c r="T35" s="237" t="s">
        <v>215</v>
      </c>
      <c r="U35" s="217">
        <v>0</v>
      </c>
      <c r="V35" s="217">
        <f>ROUND(E35*U35,2)</f>
        <v>0</v>
      </c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1139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64"/>
      <c r="D36" s="258"/>
      <c r="E36" s="258"/>
      <c r="F36" s="258"/>
      <c r="G36" s="258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219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31">
        <v>15</v>
      </c>
      <c r="B37" s="232" t="s">
        <v>1793</v>
      </c>
      <c r="C37" s="245" t="s">
        <v>1794</v>
      </c>
      <c r="D37" s="233" t="s">
        <v>593</v>
      </c>
      <c r="E37" s="234">
        <v>2</v>
      </c>
      <c r="F37" s="235"/>
      <c r="G37" s="236">
        <f>ROUND(E37*F37,2)</f>
        <v>0</v>
      </c>
      <c r="H37" s="235"/>
      <c r="I37" s="236">
        <f>ROUND(E37*H37,2)</f>
        <v>0</v>
      </c>
      <c r="J37" s="235"/>
      <c r="K37" s="236">
        <f>ROUND(E37*J37,2)</f>
        <v>0</v>
      </c>
      <c r="L37" s="236">
        <v>21</v>
      </c>
      <c r="M37" s="236">
        <f>G37*(1+L37/100)</f>
        <v>0</v>
      </c>
      <c r="N37" s="236">
        <v>0</v>
      </c>
      <c r="O37" s="236">
        <f>ROUND(E37*N37,2)</f>
        <v>0</v>
      </c>
      <c r="P37" s="236">
        <v>0</v>
      </c>
      <c r="Q37" s="236">
        <f>ROUND(E37*P37,2)</f>
        <v>0</v>
      </c>
      <c r="R37" s="236"/>
      <c r="S37" s="236" t="s">
        <v>456</v>
      </c>
      <c r="T37" s="237" t="s">
        <v>215</v>
      </c>
      <c r="U37" s="217">
        <v>0</v>
      </c>
      <c r="V37" s="217">
        <f>ROUND(E37*U37,2)</f>
        <v>0</v>
      </c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1139</v>
      </c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64"/>
      <c r="D38" s="258"/>
      <c r="E38" s="258"/>
      <c r="F38" s="258"/>
      <c r="G38" s="258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219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31">
        <v>16</v>
      </c>
      <c r="B39" s="232" t="s">
        <v>1795</v>
      </c>
      <c r="C39" s="245" t="s">
        <v>1796</v>
      </c>
      <c r="D39" s="233" t="s">
        <v>593</v>
      </c>
      <c r="E39" s="234">
        <v>1</v>
      </c>
      <c r="F39" s="235"/>
      <c r="G39" s="236">
        <f>ROUND(E39*F39,2)</f>
        <v>0</v>
      </c>
      <c r="H39" s="235"/>
      <c r="I39" s="236">
        <f>ROUND(E39*H39,2)</f>
        <v>0</v>
      </c>
      <c r="J39" s="235"/>
      <c r="K39" s="236">
        <f>ROUND(E39*J39,2)</f>
        <v>0</v>
      </c>
      <c r="L39" s="236">
        <v>21</v>
      </c>
      <c r="M39" s="236">
        <f>G39*(1+L39/100)</f>
        <v>0</v>
      </c>
      <c r="N39" s="236">
        <v>0</v>
      </c>
      <c r="O39" s="236">
        <f>ROUND(E39*N39,2)</f>
        <v>0</v>
      </c>
      <c r="P39" s="236">
        <v>0</v>
      </c>
      <c r="Q39" s="236">
        <f>ROUND(E39*P39,2)</f>
        <v>0</v>
      </c>
      <c r="R39" s="236"/>
      <c r="S39" s="236" t="s">
        <v>456</v>
      </c>
      <c r="T39" s="237" t="s">
        <v>215</v>
      </c>
      <c r="U39" s="217">
        <v>0</v>
      </c>
      <c r="V39" s="217">
        <f>ROUND(E39*U39,2)</f>
        <v>0</v>
      </c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1139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64"/>
      <c r="D40" s="258"/>
      <c r="E40" s="258"/>
      <c r="F40" s="258"/>
      <c r="G40" s="258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219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x14ac:dyDescent="0.25">
      <c r="A41" s="225" t="s">
        <v>209</v>
      </c>
      <c r="B41" s="226" t="s">
        <v>171</v>
      </c>
      <c r="C41" s="244" t="s">
        <v>172</v>
      </c>
      <c r="D41" s="227"/>
      <c r="E41" s="228"/>
      <c r="F41" s="229"/>
      <c r="G41" s="229">
        <f>SUMIF(AG42:AG155,"&lt;&gt;NOR",G42:G155)</f>
        <v>0</v>
      </c>
      <c r="H41" s="229"/>
      <c r="I41" s="229">
        <f>SUM(I42:I155)</f>
        <v>0</v>
      </c>
      <c r="J41" s="229"/>
      <c r="K41" s="229">
        <f>SUM(K42:K155)</f>
        <v>0</v>
      </c>
      <c r="L41" s="229"/>
      <c r="M41" s="229">
        <f>SUM(M42:M155)</f>
        <v>0</v>
      </c>
      <c r="N41" s="229"/>
      <c r="O41" s="229">
        <f>SUM(O42:O155)</f>
        <v>0</v>
      </c>
      <c r="P41" s="229"/>
      <c r="Q41" s="229">
        <f>SUM(Q42:Q155)</f>
        <v>0</v>
      </c>
      <c r="R41" s="229"/>
      <c r="S41" s="229"/>
      <c r="T41" s="230"/>
      <c r="U41" s="224"/>
      <c r="V41" s="224">
        <f>SUM(V42:V155)</f>
        <v>0</v>
      </c>
      <c r="W41" s="224"/>
      <c r="AG41" t="s">
        <v>210</v>
      </c>
    </row>
    <row r="42" spans="1:60" outlineLevel="1" x14ac:dyDescent="0.25">
      <c r="A42" s="231">
        <v>17</v>
      </c>
      <c r="B42" s="232" t="s">
        <v>1797</v>
      </c>
      <c r="C42" s="245" t="s">
        <v>1798</v>
      </c>
      <c r="D42" s="233" t="s">
        <v>462</v>
      </c>
      <c r="E42" s="234">
        <v>60</v>
      </c>
      <c r="F42" s="235"/>
      <c r="G42" s="236">
        <f>ROUND(E42*F42,2)</f>
        <v>0</v>
      </c>
      <c r="H42" s="235"/>
      <c r="I42" s="236">
        <f>ROUND(E42*H42,2)</f>
        <v>0</v>
      </c>
      <c r="J42" s="235"/>
      <c r="K42" s="236">
        <f>ROUND(E42*J42,2)</f>
        <v>0</v>
      </c>
      <c r="L42" s="236">
        <v>21</v>
      </c>
      <c r="M42" s="236">
        <f>G42*(1+L42/100)</f>
        <v>0</v>
      </c>
      <c r="N42" s="236">
        <v>0</v>
      </c>
      <c r="O42" s="236">
        <f>ROUND(E42*N42,2)</f>
        <v>0</v>
      </c>
      <c r="P42" s="236">
        <v>0</v>
      </c>
      <c r="Q42" s="236">
        <f>ROUND(E42*P42,2)</f>
        <v>0</v>
      </c>
      <c r="R42" s="236"/>
      <c r="S42" s="236" t="s">
        <v>456</v>
      </c>
      <c r="T42" s="237" t="s">
        <v>215</v>
      </c>
      <c r="U42" s="217">
        <v>0</v>
      </c>
      <c r="V42" s="217">
        <f>ROUND(E42*U42,2)</f>
        <v>0</v>
      </c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1372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14"/>
      <c r="B43" s="215"/>
      <c r="C43" s="264"/>
      <c r="D43" s="258"/>
      <c r="E43" s="258"/>
      <c r="F43" s="258"/>
      <c r="G43" s="258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219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outlineLevel="1" x14ac:dyDescent="0.25">
      <c r="A44" s="231">
        <v>18</v>
      </c>
      <c r="B44" s="232" t="s">
        <v>1799</v>
      </c>
      <c r="C44" s="245" t="s">
        <v>1800</v>
      </c>
      <c r="D44" s="233" t="s">
        <v>462</v>
      </c>
      <c r="E44" s="234">
        <v>165</v>
      </c>
      <c r="F44" s="235"/>
      <c r="G44" s="236">
        <f>ROUND(E44*F44,2)</f>
        <v>0</v>
      </c>
      <c r="H44" s="235"/>
      <c r="I44" s="236">
        <f>ROUND(E44*H44,2)</f>
        <v>0</v>
      </c>
      <c r="J44" s="235"/>
      <c r="K44" s="236">
        <f>ROUND(E44*J44,2)</f>
        <v>0</v>
      </c>
      <c r="L44" s="236">
        <v>21</v>
      </c>
      <c r="M44" s="236">
        <f>G44*(1+L44/100)</f>
        <v>0</v>
      </c>
      <c r="N44" s="236">
        <v>0</v>
      </c>
      <c r="O44" s="236">
        <f>ROUND(E44*N44,2)</f>
        <v>0</v>
      </c>
      <c r="P44" s="236">
        <v>0</v>
      </c>
      <c r="Q44" s="236">
        <f>ROUND(E44*P44,2)</f>
        <v>0</v>
      </c>
      <c r="R44" s="236"/>
      <c r="S44" s="236" t="s">
        <v>456</v>
      </c>
      <c r="T44" s="237" t="s">
        <v>215</v>
      </c>
      <c r="U44" s="217">
        <v>0</v>
      </c>
      <c r="V44" s="217">
        <f>ROUND(E44*U44,2)</f>
        <v>0</v>
      </c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1139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14"/>
      <c r="B45" s="215"/>
      <c r="C45" s="264"/>
      <c r="D45" s="258"/>
      <c r="E45" s="258"/>
      <c r="F45" s="258"/>
      <c r="G45" s="258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219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31">
        <v>19</v>
      </c>
      <c r="B46" s="232" t="s">
        <v>1801</v>
      </c>
      <c r="C46" s="245" t="s">
        <v>1802</v>
      </c>
      <c r="D46" s="233" t="s">
        <v>462</v>
      </c>
      <c r="E46" s="234">
        <v>150</v>
      </c>
      <c r="F46" s="235"/>
      <c r="G46" s="236">
        <f>ROUND(E46*F46,2)</f>
        <v>0</v>
      </c>
      <c r="H46" s="235"/>
      <c r="I46" s="236">
        <f>ROUND(E46*H46,2)</f>
        <v>0</v>
      </c>
      <c r="J46" s="235"/>
      <c r="K46" s="236">
        <f>ROUND(E46*J46,2)</f>
        <v>0</v>
      </c>
      <c r="L46" s="236">
        <v>21</v>
      </c>
      <c r="M46" s="236">
        <f>G46*(1+L46/100)</f>
        <v>0</v>
      </c>
      <c r="N46" s="236">
        <v>0</v>
      </c>
      <c r="O46" s="236">
        <f>ROUND(E46*N46,2)</f>
        <v>0</v>
      </c>
      <c r="P46" s="236">
        <v>0</v>
      </c>
      <c r="Q46" s="236">
        <f>ROUND(E46*P46,2)</f>
        <v>0</v>
      </c>
      <c r="R46" s="236"/>
      <c r="S46" s="236" t="s">
        <v>456</v>
      </c>
      <c r="T46" s="237" t="s">
        <v>215</v>
      </c>
      <c r="U46" s="217">
        <v>0</v>
      </c>
      <c r="V46" s="217">
        <f>ROUND(E46*U46,2)</f>
        <v>0</v>
      </c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1139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14"/>
      <c r="B47" s="215"/>
      <c r="C47" s="264"/>
      <c r="D47" s="258"/>
      <c r="E47" s="258"/>
      <c r="F47" s="258"/>
      <c r="G47" s="258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219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31">
        <v>20</v>
      </c>
      <c r="B48" s="232" t="s">
        <v>1801</v>
      </c>
      <c r="C48" s="245" t="s">
        <v>1802</v>
      </c>
      <c r="D48" s="233" t="s">
        <v>462</v>
      </c>
      <c r="E48" s="234">
        <v>210</v>
      </c>
      <c r="F48" s="235"/>
      <c r="G48" s="236">
        <f>ROUND(E48*F48,2)</f>
        <v>0</v>
      </c>
      <c r="H48" s="235"/>
      <c r="I48" s="236">
        <f>ROUND(E48*H48,2)</f>
        <v>0</v>
      </c>
      <c r="J48" s="235"/>
      <c r="K48" s="236">
        <f>ROUND(E48*J48,2)</f>
        <v>0</v>
      </c>
      <c r="L48" s="236">
        <v>21</v>
      </c>
      <c r="M48" s="236">
        <f>G48*(1+L48/100)</f>
        <v>0</v>
      </c>
      <c r="N48" s="236">
        <v>0</v>
      </c>
      <c r="O48" s="236">
        <f>ROUND(E48*N48,2)</f>
        <v>0</v>
      </c>
      <c r="P48" s="236">
        <v>0</v>
      </c>
      <c r="Q48" s="236">
        <f>ROUND(E48*P48,2)</f>
        <v>0</v>
      </c>
      <c r="R48" s="236"/>
      <c r="S48" s="236" t="s">
        <v>456</v>
      </c>
      <c r="T48" s="237" t="s">
        <v>215</v>
      </c>
      <c r="U48" s="217">
        <v>0</v>
      </c>
      <c r="V48" s="217">
        <f>ROUND(E48*U48,2)</f>
        <v>0</v>
      </c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1139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/>
      <c r="B49" s="215"/>
      <c r="C49" s="264"/>
      <c r="D49" s="258"/>
      <c r="E49" s="258"/>
      <c r="F49" s="258"/>
      <c r="G49" s="258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219</v>
      </c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31">
        <v>21</v>
      </c>
      <c r="B50" s="232" t="s">
        <v>1803</v>
      </c>
      <c r="C50" s="245" t="s">
        <v>1804</v>
      </c>
      <c r="D50" s="233" t="s">
        <v>462</v>
      </c>
      <c r="E50" s="234">
        <v>450</v>
      </c>
      <c r="F50" s="235"/>
      <c r="G50" s="236">
        <f>ROUND(E50*F50,2)</f>
        <v>0</v>
      </c>
      <c r="H50" s="235"/>
      <c r="I50" s="236">
        <f>ROUND(E50*H50,2)</f>
        <v>0</v>
      </c>
      <c r="J50" s="235"/>
      <c r="K50" s="236">
        <f>ROUND(E50*J50,2)</f>
        <v>0</v>
      </c>
      <c r="L50" s="236">
        <v>21</v>
      </c>
      <c r="M50" s="236">
        <f>G50*(1+L50/100)</f>
        <v>0</v>
      </c>
      <c r="N50" s="236">
        <v>0</v>
      </c>
      <c r="O50" s="236">
        <f>ROUND(E50*N50,2)</f>
        <v>0</v>
      </c>
      <c r="P50" s="236">
        <v>0</v>
      </c>
      <c r="Q50" s="236">
        <f>ROUND(E50*P50,2)</f>
        <v>0</v>
      </c>
      <c r="R50" s="236"/>
      <c r="S50" s="236" t="s">
        <v>456</v>
      </c>
      <c r="T50" s="237" t="s">
        <v>215</v>
      </c>
      <c r="U50" s="217">
        <v>0</v>
      </c>
      <c r="V50" s="217">
        <f>ROUND(E50*U50,2)</f>
        <v>0</v>
      </c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1139</v>
      </c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14"/>
      <c r="B51" s="215"/>
      <c r="C51" s="264"/>
      <c r="D51" s="258"/>
      <c r="E51" s="258"/>
      <c r="F51" s="258"/>
      <c r="G51" s="258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219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outlineLevel="1" x14ac:dyDescent="0.25">
      <c r="A52" s="231">
        <v>22</v>
      </c>
      <c r="B52" s="232" t="s">
        <v>1805</v>
      </c>
      <c r="C52" s="245" t="s">
        <v>1806</v>
      </c>
      <c r="D52" s="233" t="s">
        <v>462</v>
      </c>
      <c r="E52" s="234">
        <v>50</v>
      </c>
      <c r="F52" s="235"/>
      <c r="G52" s="236">
        <f>ROUND(E52*F52,2)</f>
        <v>0</v>
      </c>
      <c r="H52" s="235"/>
      <c r="I52" s="236">
        <f>ROUND(E52*H52,2)</f>
        <v>0</v>
      </c>
      <c r="J52" s="235"/>
      <c r="K52" s="236">
        <f>ROUND(E52*J52,2)</f>
        <v>0</v>
      </c>
      <c r="L52" s="236">
        <v>21</v>
      </c>
      <c r="M52" s="236">
        <f>G52*(1+L52/100)</f>
        <v>0</v>
      </c>
      <c r="N52" s="236">
        <v>0</v>
      </c>
      <c r="O52" s="236">
        <f>ROUND(E52*N52,2)</f>
        <v>0</v>
      </c>
      <c r="P52" s="236">
        <v>0</v>
      </c>
      <c r="Q52" s="236">
        <f>ROUND(E52*P52,2)</f>
        <v>0</v>
      </c>
      <c r="R52" s="236"/>
      <c r="S52" s="236" t="s">
        <v>456</v>
      </c>
      <c r="T52" s="237" t="s">
        <v>215</v>
      </c>
      <c r="U52" s="217">
        <v>0</v>
      </c>
      <c r="V52" s="217">
        <f>ROUND(E52*U52,2)</f>
        <v>0</v>
      </c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1139</v>
      </c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outlineLevel="1" x14ac:dyDescent="0.25">
      <c r="A53" s="214"/>
      <c r="B53" s="215"/>
      <c r="C53" s="264"/>
      <c r="D53" s="258"/>
      <c r="E53" s="258"/>
      <c r="F53" s="258"/>
      <c r="G53" s="258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07"/>
      <c r="Y53" s="207"/>
      <c r="Z53" s="207"/>
      <c r="AA53" s="207"/>
      <c r="AB53" s="207"/>
      <c r="AC53" s="207"/>
      <c r="AD53" s="207"/>
      <c r="AE53" s="207"/>
      <c r="AF53" s="207"/>
      <c r="AG53" s="207" t="s">
        <v>219</v>
      </c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</row>
    <row r="54" spans="1:60" outlineLevel="1" x14ac:dyDescent="0.25">
      <c r="A54" s="231">
        <v>23</v>
      </c>
      <c r="B54" s="232" t="s">
        <v>1807</v>
      </c>
      <c r="C54" s="245" t="s">
        <v>1808</v>
      </c>
      <c r="D54" s="233" t="s">
        <v>462</v>
      </c>
      <c r="E54" s="234">
        <v>40</v>
      </c>
      <c r="F54" s="235"/>
      <c r="G54" s="236">
        <f>ROUND(E54*F54,2)</f>
        <v>0</v>
      </c>
      <c r="H54" s="235"/>
      <c r="I54" s="236">
        <f>ROUND(E54*H54,2)</f>
        <v>0</v>
      </c>
      <c r="J54" s="235"/>
      <c r="K54" s="236">
        <f>ROUND(E54*J54,2)</f>
        <v>0</v>
      </c>
      <c r="L54" s="236">
        <v>21</v>
      </c>
      <c r="M54" s="236">
        <f>G54*(1+L54/100)</f>
        <v>0</v>
      </c>
      <c r="N54" s="236">
        <v>0</v>
      </c>
      <c r="O54" s="236">
        <f>ROUND(E54*N54,2)</f>
        <v>0</v>
      </c>
      <c r="P54" s="236">
        <v>0</v>
      </c>
      <c r="Q54" s="236">
        <f>ROUND(E54*P54,2)</f>
        <v>0</v>
      </c>
      <c r="R54" s="236"/>
      <c r="S54" s="236" t="s">
        <v>456</v>
      </c>
      <c r="T54" s="237" t="s">
        <v>215</v>
      </c>
      <c r="U54" s="217">
        <v>0</v>
      </c>
      <c r="V54" s="217">
        <f>ROUND(E54*U54,2)</f>
        <v>0</v>
      </c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1139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14"/>
      <c r="B55" s="215"/>
      <c r="C55" s="264"/>
      <c r="D55" s="258"/>
      <c r="E55" s="258"/>
      <c r="F55" s="258"/>
      <c r="G55" s="258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219</v>
      </c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outlineLevel="1" x14ac:dyDescent="0.25">
      <c r="A56" s="231">
        <v>24</v>
      </c>
      <c r="B56" s="232" t="s">
        <v>1809</v>
      </c>
      <c r="C56" s="245" t="s">
        <v>1810</v>
      </c>
      <c r="D56" s="233" t="s">
        <v>462</v>
      </c>
      <c r="E56" s="234">
        <v>20</v>
      </c>
      <c r="F56" s="235"/>
      <c r="G56" s="236">
        <f>ROUND(E56*F56,2)</f>
        <v>0</v>
      </c>
      <c r="H56" s="235"/>
      <c r="I56" s="236">
        <f>ROUND(E56*H56,2)</f>
        <v>0</v>
      </c>
      <c r="J56" s="235"/>
      <c r="K56" s="236">
        <f>ROUND(E56*J56,2)</f>
        <v>0</v>
      </c>
      <c r="L56" s="236">
        <v>21</v>
      </c>
      <c r="M56" s="236">
        <f>G56*(1+L56/100)</f>
        <v>0</v>
      </c>
      <c r="N56" s="236">
        <v>0</v>
      </c>
      <c r="O56" s="236">
        <f>ROUND(E56*N56,2)</f>
        <v>0</v>
      </c>
      <c r="P56" s="236">
        <v>0</v>
      </c>
      <c r="Q56" s="236">
        <f>ROUND(E56*P56,2)</f>
        <v>0</v>
      </c>
      <c r="R56" s="236"/>
      <c r="S56" s="236" t="s">
        <v>456</v>
      </c>
      <c r="T56" s="237" t="s">
        <v>215</v>
      </c>
      <c r="U56" s="217">
        <v>0</v>
      </c>
      <c r="V56" s="217">
        <f>ROUND(E56*U56,2)</f>
        <v>0</v>
      </c>
      <c r="W56" s="217"/>
      <c r="X56" s="207"/>
      <c r="Y56" s="207"/>
      <c r="Z56" s="207"/>
      <c r="AA56" s="207"/>
      <c r="AB56" s="207"/>
      <c r="AC56" s="207"/>
      <c r="AD56" s="207"/>
      <c r="AE56" s="207"/>
      <c r="AF56" s="207"/>
      <c r="AG56" s="207" t="s">
        <v>1139</v>
      </c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</row>
    <row r="57" spans="1:60" outlineLevel="1" x14ac:dyDescent="0.25">
      <c r="A57" s="214"/>
      <c r="B57" s="215"/>
      <c r="C57" s="264"/>
      <c r="D57" s="258"/>
      <c r="E57" s="258"/>
      <c r="F57" s="258"/>
      <c r="G57" s="258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219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outlineLevel="1" x14ac:dyDescent="0.25">
      <c r="A58" s="231">
        <v>25</v>
      </c>
      <c r="B58" s="232" t="s">
        <v>1811</v>
      </c>
      <c r="C58" s="245" t="s">
        <v>1812</v>
      </c>
      <c r="D58" s="233" t="s">
        <v>462</v>
      </c>
      <c r="E58" s="234">
        <v>20</v>
      </c>
      <c r="F58" s="235"/>
      <c r="G58" s="236">
        <f>ROUND(E58*F58,2)</f>
        <v>0</v>
      </c>
      <c r="H58" s="235"/>
      <c r="I58" s="236">
        <f>ROUND(E58*H58,2)</f>
        <v>0</v>
      </c>
      <c r="J58" s="235"/>
      <c r="K58" s="236">
        <f>ROUND(E58*J58,2)</f>
        <v>0</v>
      </c>
      <c r="L58" s="236">
        <v>21</v>
      </c>
      <c r="M58" s="236">
        <f>G58*(1+L58/100)</f>
        <v>0</v>
      </c>
      <c r="N58" s="236">
        <v>0</v>
      </c>
      <c r="O58" s="236">
        <f>ROUND(E58*N58,2)</f>
        <v>0</v>
      </c>
      <c r="P58" s="236">
        <v>0</v>
      </c>
      <c r="Q58" s="236">
        <f>ROUND(E58*P58,2)</f>
        <v>0</v>
      </c>
      <c r="R58" s="236"/>
      <c r="S58" s="236" t="s">
        <v>456</v>
      </c>
      <c r="T58" s="237" t="s">
        <v>215</v>
      </c>
      <c r="U58" s="217">
        <v>0</v>
      </c>
      <c r="V58" s="217">
        <f>ROUND(E58*U58,2)</f>
        <v>0</v>
      </c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1139</v>
      </c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14"/>
      <c r="B59" s="215"/>
      <c r="C59" s="264"/>
      <c r="D59" s="258"/>
      <c r="E59" s="258"/>
      <c r="F59" s="258"/>
      <c r="G59" s="258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219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31">
        <v>26</v>
      </c>
      <c r="B60" s="232" t="s">
        <v>1813</v>
      </c>
      <c r="C60" s="245" t="s">
        <v>1814</v>
      </c>
      <c r="D60" s="233" t="s">
        <v>462</v>
      </c>
      <c r="E60" s="234">
        <v>650</v>
      </c>
      <c r="F60" s="235"/>
      <c r="G60" s="236">
        <f>ROUND(E60*F60,2)</f>
        <v>0</v>
      </c>
      <c r="H60" s="235"/>
      <c r="I60" s="236">
        <f>ROUND(E60*H60,2)</f>
        <v>0</v>
      </c>
      <c r="J60" s="235"/>
      <c r="K60" s="236">
        <f>ROUND(E60*J60,2)</f>
        <v>0</v>
      </c>
      <c r="L60" s="236">
        <v>21</v>
      </c>
      <c r="M60" s="236">
        <f>G60*(1+L60/100)</f>
        <v>0</v>
      </c>
      <c r="N60" s="236">
        <v>0</v>
      </c>
      <c r="O60" s="236">
        <f>ROUND(E60*N60,2)</f>
        <v>0</v>
      </c>
      <c r="P60" s="236">
        <v>0</v>
      </c>
      <c r="Q60" s="236">
        <f>ROUND(E60*P60,2)</f>
        <v>0</v>
      </c>
      <c r="R60" s="236"/>
      <c r="S60" s="236" t="s">
        <v>456</v>
      </c>
      <c r="T60" s="237" t="s">
        <v>215</v>
      </c>
      <c r="U60" s="217">
        <v>0</v>
      </c>
      <c r="V60" s="217">
        <f>ROUND(E60*U60,2)</f>
        <v>0</v>
      </c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1139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14"/>
      <c r="B61" s="215"/>
      <c r="C61" s="264"/>
      <c r="D61" s="258"/>
      <c r="E61" s="258"/>
      <c r="F61" s="258"/>
      <c r="G61" s="258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219</v>
      </c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31">
        <v>27</v>
      </c>
      <c r="B62" s="232" t="s">
        <v>1815</v>
      </c>
      <c r="C62" s="245" t="s">
        <v>1816</v>
      </c>
      <c r="D62" s="233" t="s">
        <v>593</v>
      </c>
      <c r="E62" s="234">
        <v>26</v>
      </c>
      <c r="F62" s="235"/>
      <c r="G62" s="236">
        <f>ROUND(E62*F62,2)</f>
        <v>0</v>
      </c>
      <c r="H62" s="235"/>
      <c r="I62" s="236">
        <f>ROUND(E62*H62,2)</f>
        <v>0</v>
      </c>
      <c r="J62" s="235"/>
      <c r="K62" s="236">
        <f>ROUND(E62*J62,2)</f>
        <v>0</v>
      </c>
      <c r="L62" s="236">
        <v>21</v>
      </c>
      <c r="M62" s="236">
        <f>G62*(1+L62/100)</f>
        <v>0</v>
      </c>
      <c r="N62" s="236">
        <v>0</v>
      </c>
      <c r="O62" s="236">
        <f>ROUND(E62*N62,2)</f>
        <v>0</v>
      </c>
      <c r="P62" s="236">
        <v>0</v>
      </c>
      <c r="Q62" s="236">
        <f>ROUND(E62*P62,2)</f>
        <v>0</v>
      </c>
      <c r="R62" s="236"/>
      <c r="S62" s="236" t="s">
        <v>456</v>
      </c>
      <c r="T62" s="237" t="s">
        <v>215</v>
      </c>
      <c r="U62" s="217">
        <v>0</v>
      </c>
      <c r="V62" s="217">
        <f>ROUND(E62*U62,2)</f>
        <v>0</v>
      </c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1139</v>
      </c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outlineLevel="1" x14ac:dyDescent="0.25">
      <c r="A63" s="214"/>
      <c r="B63" s="215"/>
      <c r="C63" s="264"/>
      <c r="D63" s="258"/>
      <c r="E63" s="258"/>
      <c r="F63" s="258"/>
      <c r="G63" s="258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07"/>
      <c r="Y63" s="207"/>
      <c r="Z63" s="207"/>
      <c r="AA63" s="207"/>
      <c r="AB63" s="207"/>
      <c r="AC63" s="207"/>
      <c r="AD63" s="207"/>
      <c r="AE63" s="207"/>
      <c r="AF63" s="207"/>
      <c r="AG63" s="207" t="s">
        <v>219</v>
      </c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</row>
    <row r="64" spans="1:60" outlineLevel="1" x14ac:dyDescent="0.25">
      <c r="A64" s="231">
        <v>28</v>
      </c>
      <c r="B64" s="232" t="s">
        <v>1817</v>
      </c>
      <c r="C64" s="245" t="s">
        <v>1818</v>
      </c>
      <c r="D64" s="233" t="s">
        <v>462</v>
      </c>
      <c r="E64" s="234">
        <v>70</v>
      </c>
      <c r="F64" s="235"/>
      <c r="G64" s="236">
        <f>ROUND(E64*F64,2)</f>
        <v>0</v>
      </c>
      <c r="H64" s="235"/>
      <c r="I64" s="236">
        <f>ROUND(E64*H64,2)</f>
        <v>0</v>
      </c>
      <c r="J64" s="235"/>
      <c r="K64" s="236">
        <f>ROUND(E64*J64,2)</f>
        <v>0</v>
      </c>
      <c r="L64" s="236">
        <v>21</v>
      </c>
      <c r="M64" s="236">
        <f>G64*(1+L64/100)</f>
        <v>0</v>
      </c>
      <c r="N64" s="236">
        <v>0</v>
      </c>
      <c r="O64" s="236">
        <f>ROUND(E64*N64,2)</f>
        <v>0</v>
      </c>
      <c r="P64" s="236">
        <v>0</v>
      </c>
      <c r="Q64" s="236">
        <f>ROUND(E64*P64,2)</f>
        <v>0</v>
      </c>
      <c r="R64" s="236"/>
      <c r="S64" s="236" t="s">
        <v>456</v>
      </c>
      <c r="T64" s="237" t="s">
        <v>215</v>
      </c>
      <c r="U64" s="217">
        <v>0</v>
      </c>
      <c r="V64" s="217">
        <f>ROUND(E64*U64,2)</f>
        <v>0</v>
      </c>
      <c r="W64" s="217"/>
      <c r="X64" s="207"/>
      <c r="Y64" s="207"/>
      <c r="Z64" s="207"/>
      <c r="AA64" s="207"/>
      <c r="AB64" s="207"/>
      <c r="AC64" s="207"/>
      <c r="AD64" s="207"/>
      <c r="AE64" s="207"/>
      <c r="AF64" s="207"/>
      <c r="AG64" s="207" t="s">
        <v>1372</v>
      </c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</row>
    <row r="65" spans="1:60" outlineLevel="1" x14ac:dyDescent="0.25">
      <c r="A65" s="214"/>
      <c r="B65" s="215"/>
      <c r="C65" s="264"/>
      <c r="D65" s="258"/>
      <c r="E65" s="258"/>
      <c r="F65" s="258"/>
      <c r="G65" s="258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07"/>
      <c r="Y65" s="207"/>
      <c r="Z65" s="207"/>
      <c r="AA65" s="207"/>
      <c r="AB65" s="207"/>
      <c r="AC65" s="207"/>
      <c r="AD65" s="207"/>
      <c r="AE65" s="207"/>
      <c r="AF65" s="207"/>
      <c r="AG65" s="207" t="s">
        <v>219</v>
      </c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</row>
    <row r="66" spans="1:60" outlineLevel="1" x14ac:dyDescent="0.25">
      <c r="A66" s="231">
        <v>29</v>
      </c>
      <c r="B66" s="232" t="s">
        <v>1819</v>
      </c>
      <c r="C66" s="245" t="s">
        <v>1820</v>
      </c>
      <c r="D66" s="233" t="s">
        <v>462</v>
      </c>
      <c r="E66" s="234">
        <v>30</v>
      </c>
      <c r="F66" s="235"/>
      <c r="G66" s="236">
        <f>ROUND(E66*F66,2)</f>
        <v>0</v>
      </c>
      <c r="H66" s="235"/>
      <c r="I66" s="236">
        <f>ROUND(E66*H66,2)</f>
        <v>0</v>
      </c>
      <c r="J66" s="235"/>
      <c r="K66" s="236">
        <f>ROUND(E66*J66,2)</f>
        <v>0</v>
      </c>
      <c r="L66" s="236">
        <v>21</v>
      </c>
      <c r="M66" s="236">
        <f>G66*(1+L66/100)</f>
        <v>0</v>
      </c>
      <c r="N66" s="236">
        <v>0</v>
      </c>
      <c r="O66" s="236">
        <f>ROUND(E66*N66,2)</f>
        <v>0</v>
      </c>
      <c r="P66" s="236">
        <v>0</v>
      </c>
      <c r="Q66" s="236">
        <f>ROUND(E66*P66,2)</f>
        <v>0</v>
      </c>
      <c r="R66" s="236"/>
      <c r="S66" s="236" t="s">
        <v>456</v>
      </c>
      <c r="T66" s="237" t="s">
        <v>215</v>
      </c>
      <c r="U66" s="217">
        <v>0</v>
      </c>
      <c r="V66" s="217">
        <f>ROUND(E66*U66,2)</f>
        <v>0</v>
      </c>
      <c r="W66" s="217"/>
      <c r="X66" s="207"/>
      <c r="Y66" s="207"/>
      <c r="Z66" s="207"/>
      <c r="AA66" s="207"/>
      <c r="AB66" s="207"/>
      <c r="AC66" s="207"/>
      <c r="AD66" s="207"/>
      <c r="AE66" s="207"/>
      <c r="AF66" s="207"/>
      <c r="AG66" s="207" t="s">
        <v>1372</v>
      </c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</row>
    <row r="67" spans="1:60" outlineLevel="1" x14ac:dyDescent="0.25">
      <c r="A67" s="214"/>
      <c r="B67" s="215"/>
      <c r="C67" s="264"/>
      <c r="D67" s="258"/>
      <c r="E67" s="258"/>
      <c r="F67" s="258"/>
      <c r="G67" s="258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07"/>
      <c r="Y67" s="207"/>
      <c r="Z67" s="207"/>
      <c r="AA67" s="207"/>
      <c r="AB67" s="207"/>
      <c r="AC67" s="207"/>
      <c r="AD67" s="207"/>
      <c r="AE67" s="207"/>
      <c r="AF67" s="207"/>
      <c r="AG67" s="207" t="s">
        <v>219</v>
      </c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</row>
    <row r="68" spans="1:60" outlineLevel="1" x14ac:dyDescent="0.25">
      <c r="A68" s="231">
        <v>30</v>
      </c>
      <c r="B68" s="232" t="s">
        <v>1821</v>
      </c>
      <c r="C68" s="245" t="s">
        <v>1822</v>
      </c>
      <c r="D68" s="233" t="s">
        <v>593</v>
      </c>
      <c r="E68" s="234">
        <v>8</v>
      </c>
      <c r="F68" s="235"/>
      <c r="G68" s="236">
        <f>ROUND(E68*F68,2)</f>
        <v>0</v>
      </c>
      <c r="H68" s="235"/>
      <c r="I68" s="236">
        <f>ROUND(E68*H68,2)</f>
        <v>0</v>
      </c>
      <c r="J68" s="235"/>
      <c r="K68" s="236">
        <f>ROUND(E68*J68,2)</f>
        <v>0</v>
      </c>
      <c r="L68" s="236">
        <v>21</v>
      </c>
      <c r="M68" s="236">
        <f>G68*(1+L68/100)</f>
        <v>0</v>
      </c>
      <c r="N68" s="236">
        <v>0</v>
      </c>
      <c r="O68" s="236">
        <f>ROUND(E68*N68,2)</f>
        <v>0</v>
      </c>
      <c r="P68" s="236">
        <v>0</v>
      </c>
      <c r="Q68" s="236">
        <f>ROUND(E68*P68,2)</f>
        <v>0</v>
      </c>
      <c r="R68" s="236"/>
      <c r="S68" s="236" t="s">
        <v>456</v>
      </c>
      <c r="T68" s="237" t="s">
        <v>215</v>
      </c>
      <c r="U68" s="217">
        <v>0</v>
      </c>
      <c r="V68" s="217">
        <f>ROUND(E68*U68,2)</f>
        <v>0</v>
      </c>
      <c r="W68" s="217"/>
      <c r="X68" s="207"/>
      <c r="Y68" s="207"/>
      <c r="Z68" s="207"/>
      <c r="AA68" s="207"/>
      <c r="AB68" s="207"/>
      <c r="AC68" s="207"/>
      <c r="AD68" s="207"/>
      <c r="AE68" s="207"/>
      <c r="AF68" s="207"/>
      <c r="AG68" s="207" t="s">
        <v>1139</v>
      </c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</row>
    <row r="69" spans="1:60" outlineLevel="1" x14ac:dyDescent="0.25">
      <c r="A69" s="214"/>
      <c r="B69" s="215"/>
      <c r="C69" s="264"/>
      <c r="D69" s="258"/>
      <c r="E69" s="258"/>
      <c r="F69" s="258"/>
      <c r="G69" s="258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07"/>
      <c r="Y69" s="207"/>
      <c r="Z69" s="207"/>
      <c r="AA69" s="207"/>
      <c r="AB69" s="207"/>
      <c r="AC69" s="207"/>
      <c r="AD69" s="207"/>
      <c r="AE69" s="207"/>
      <c r="AF69" s="207"/>
      <c r="AG69" s="207" t="s">
        <v>219</v>
      </c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</row>
    <row r="70" spans="1:60" outlineLevel="1" x14ac:dyDescent="0.25">
      <c r="A70" s="231">
        <v>31</v>
      </c>
      <c r="B70" s="232" t="s">
        <v>1823</v>
      </c>
      <c r="C70" s="245" t="s">
        <v>1824</v>
      </c>
      <c r="D70" s="233" t="s">
        <v>593</v>
      </c>
      <c r="E70" s="234">
        <v>12</v>
      </c>
      <c r="F70" s="235"/>
      <c r="G70" s="236">
        <f>ROUND(E70*F70,2)</f>
        <v>0</v>
      </c>
      <c r="H70" s="235"/>
      <c r="I70" s="236">
        <f>ROUND(E70*H70,2)</f>
        <v>0</v>
      </c>
      <c r="J70" s="235"/>
      <c r="K70" s="236">
        <f>ROUND(E70*J70,2)</f>
        <v>0</v>
      </c>
      <c r="L70" s="236">
        <v>21</v>
      </c>
      <c r="M70" s="236">
        <f>G70*(1+L70/100)</f>
        <v>0</v>
      </c>
      <c r="N70" s="236">
        <v>0</v>
      </c>
      <c r="O70" s="236">
        <f>ROUND(E70*N70,2)</f>
        <v>0</v>
      </c>
      <c r="P70" s="236">
        <v>0</v>
      </c>
      <c r="Q70" s="236">
        <f>ROUND(E70*P70,2)</f>
        <v>0</v>
      </c>
      <c r="R70" s="236"/>
      <c r="S70" s="236" t="s">
        <v>456</v>
      </c>
      <c r="T70" s="237" t="s">
        <v>215</v>
      </c>
      <c r="U70" s="217">
        <v>0</v>
      </c>
      <c r="V70" s="217">
        <f>ROUND(E70*U70,2)</f>
        <v>0</v>
      </c>
      <c r="W70" s="217"/>
      <c r="X70" s="207"/>
      <c r="Y70" s="207"/>
      <c r="Z70" s="207"/>
      <c r="AA70" s="207"/>
      <c r="AB70" s="207"/>
      <c r="AC70" s="207"/>
      <c r="AD70" s="207"/>
      <c r="AE70" s="207"/>
      <c r="AF70" s="207"/>
      <c r="AG70" s="207" t="s">
        <v>1139</v>
      </c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</row>
    <row r="71" spans="1:60" outlineLevel="1" x14ac:dyDescent="0.25">
      <c r="A71" s="214"/>
      <c r="B71" s="215"/>
      <c r="C71" s="264"/>
      <c r="D71" s="258"/>
      <c r="E71" s="258"/>
      <c r="F71" s="258"/>
      <c r="G71" s="258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07"/>
      <c r="Y71" s="207"/>
      <c r="Z71" s="207"/>
      <c r="AA71" s="207"/>
      <c r="AB71" s="207"/>
      <c r="AC71" s="207"/>
      <c r="AD71" s="207"/>
      <c r="AE71" s="207"/>
      <c r="AF71" s="207"/>
      <c r="AG71" s="207" t="s">
        <v>219</v>
      </c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</row>
    <row r="72" spans="1:60" outlineLevel="1" x14ac:dyDescent="0.25">
      <c r="A72" s="231">
        <v>32</v>
      </c>
      <c r="B72" s="232" t="s">
        <v>1825</v>
      </c>
      <c r="C72" s="245" t="s">
        <v>1826</v>
      </c>
      <c r="D72" s="233" t="s">
        <v>462</v>
      </c>
      <c r="E72" s="234">
        <v>135</v>
      </c>
      <c r="F72" s="235"/>
      <c r="G72" s="236">
        <f>ROUND(E72*F72,2)</f>
        <v>0</v>
      </c>
      <c r="H72" s="235"/>
      <c r="I72" s="236">
        <f>ROUND(E72*H72,2)</f>
        <v>0</v>
      </c>
      <c r="J72" s="235"/>
      <c r="K72" s="236">
        <f>ROUND(E72*J72,2)</f>
        <v>0</v>
      </c>
      <c r="L72" s="236">
        <v>21</v>
      </c>
      <c r="M72" s="236">
        <f>G72*(1+L72/100)</f>
        <v>0</v>
      </c>
      <c r="N72" s="236">
        <v>0</v>
      </c>
      <c r="O72" s="236">
        <f>ROUND(E72*N72,2)</f>
        <v>0</v>
      </c>
      <c r="P72" s="236">
        <v>0</v>
      </c>
      <c r="Q72" s="236">
        <f>ROUND(E72*P72,2)</f>
        <v>0</v>
      </c>
      <c r="R72" s="236"/>
      <c r="S72" s="236" t="s">
        <v>456</v>
      </c>
      <c r="T72" s="237" t="s">
        <v>215</v>
      </c>
      <c r="U72" s="217">
        <v>0</v>
      </c>
      <c r="V72" s="217">
        <f>ROUND(E72*U72,2)</f>
        <v>0</v>
      </c>
      <c r="W72" s="217"/>
      <c r="X72" s="207"/>
      <c r="Y72" s="207"/>
      <c r="Z72" s="207"/>
      <c r="AA72" s="207"/>
      <c r="AB72" s="207"/>
      <c r="AC72" s="207"/>
      <c r="AD72" s="207"/>
      <c r="AE72" s="207"/>
      <c r="AF72" s="207"/>
      <c r="AG72" s="207" t="s">
        <v>1139</v>
      </c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</row>
    <row r="73" spans="1:60" outlineLevel="1" x14ac:dyDescent="0.25">
      <c r="A73" s="214"/>
      <c r="B73" s="215"/>
      <c r="C73" s="264"/>
      <c r="D73" s="258"/>
      <c r="E73" s="258"/>
      <c r="F73" s="258"/>
      <c r="G73" s="258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07"/>
      <c r="Y73" s="207"/>
      <c r="Z73" s="207"/>
      <c r="AA73" s="207"/>
      <c r="AB73" s="207"/>
      <c r="AC73" s="207"/>
      <c r="AD73" s="207"/>
      <c r="AE73" s="207"/>
      <c r="AF73" s="207"/>
      <c r="AG73" s="207" t="s">
        <v>219</v>
      </c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  <c r="BF73" s="207"/>
      <c r="BG73" s="207"/>
      <c r="BH73" s="207"/>
    </row>
    <row r="74" spans="1:60" outlineLevel="1" x14ac:dyDescent="0.25">
      <c r="A74" s="231">
        <v>33</v>
      </c>
      <c r="B74" s="232" t="s">
        <v>1827</v>
      </c>
      <c r="C74" s="245" t="s">
        <v>1828</v>
      </c>
      <c r="D74" s="233" t="s">
        <v>593</v>
      </c>
      <c r="E74" s="234">
        <v>3</v>
      </c>
      <c r="F74" s="235"/>
      <c r="G74" s="236">
        <f>ROUND(E74*F74,2)</f>
        <v>0</v>
      </c>
      <c r="H74" s="235"/>
      <c r="I74" s="236">
        <f>ROUND(E74*H74,2)</f>
        <v>0</v>
      </c>
      <c r="J74" s="235"/>
      <c r="K74" s="236">
        <f>ROUND(E74*J74,2)</f>
        <v>0</v>
      </c>
      <c r="L74" s="236">
        <v>21</v>
      </c>
      <c r="M74" s="236">
        <f>G74*(1+L74/100)</f>
        <v>0</v>
      </c>
      <c r="N74" s="236">
        <v>0</v>
      </c>
      <c r="O74" s="236">
        <f>ROUND(E74*N74,2)</f>
        <v>0</v>
      </c>
      <c r="P74" s="236">
        <v>0</v>
      </c>
      <c r="Q74" s="236">
        <f>ROUND(E74*P74,2)</f>
        <v>0</v>
      </c>
      <c r="R74" s="236"/>
      <c r="S74" s="236" t="s">
        <v>456</v>
      </c>
      <c r="T74" s="237" t="s">
        <v>215</v>
      </c>
      <c r="U74" s="217">
        <v>0</v>
      </c>
      <c r="V74" s="217">
        <f>ROUND(E74*U74,2)</f>
        <v>0</v>
      </c>
      <c r="W74" s="217"/>
      <c r="X74" s="207"/>
      <c r="Y74" s="207"/>
      <c r="Z74" s="207"/>
      <c r="AA74" s="207"/>
      <c r="AB74" s="207"/>
      <c r="AC74" s="207"/>
      <c r="AD74" s="207"/>
      <c r="AE74" s="207"/>
      <c r="AF74" s="207"/>
      <c r="AG74" s="207" t="s">
        <v>1139</v>
      </c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</row>
    <row r="75" spans="1:60" outlineLevel="1" x14ac:dyDescent="0.25">
      <c r="A75" s="214"/>
      <c r="B75" s="215"/>
      <c r="C75" s="264"/>
      <c r="D75" s="258"/>
      <c r="E75" s="258"/>
      <c r="F75" s="258"/>
      <c r="G75" s="258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07"/>
      <c r="Y75" s="207"/>
      <c r="Z75" s="207"/>
      <c r="AA75" s="207"/>
      <c r="AB75" s="207"/>
      <c r="AC75" s="207"/>
      <c r="AD75" s="207"/>
      <c r="AE75" s="207"/>
      <c r="AF75" s="207"/>
      <c r="AG75" s="207" t="s">
        <v>219</v>
      </c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</row>
    <row r="76" spans="1:60" outlineLevel="1" x14ac:dyDescent="0.25">
      <c r="A76" s="231">
        <v>34</v>
      </c>
      <c r="B76" s="232" t="s">
        <v>1829</v>
      </c>
      <c r="C76" s="245" t="s">
        <v>1830</v>
      </c>
      <c r="D76" s="233" t="s">
        <v>593</v>
      </c>
      <c r="E76" s="234">
        <v>3</v>
      </c>
      <c r="F76" s="235"/>
      <c r="G76" s="236">
        <f>ROUND(E76*F76,2)</f>
        <v>0</v>
      </c>
      <c r="H76" s="235"/>
      <c r="I76" s="236">
        <f>ROUND(E76*H76,2)</f>
        <v>0</v>
      </c>
      <c r="J76" s="235"/>
      <c r="K76" s="236">
        <f>ROUND(E76*J76,2)</f>
        <v>0</v>
      </c>
      <c r="L76" s="236">
        <v>21</v>
      </c>
      <c r="M76" s="236">
        <f>G76*(1+L76/100)</f>
        <v>0</v>
      </c>
      <c r="N76" s="236">
        <v>0</v>
      </c>
      <c r="O76" s="236">
        <f>ROUND(E76*N76,2)</f>
        <v>0</v>
      </c>
      <c r="P76" s="236">
        <v>0</v>
      </c>
      <c r="Q76" s="236">
        <f>ROUND(E76*P76,2)</f>
        <v>0</v>
      </c>
      <c r="R76" s="236"/>
      <c r="S76" s="236" t="s">
        <v>456</v>
      </c>
      <c r="T76" s="237" t="s">
        <v>215</v>
      </c>
      <c r="U76" s="217">
        <v>0</v>
      </c>
      <c r="V76" s="217">
        <f>ROUND(E76*U76,2)</f>
        <v>0</v>
      </c>
      <c r="W76" s="217"/>
      <c r="X76" s="207"/>
      <c r="Y76" s="207"/>
      <c r="Z76" s="207"/>
      <c r="AA76" s="207"/>
      <c r="AB76" s="207"/>
      <c r="AC76" s="207"/>
      <c r="AD76" s="207"/>
      <c r="AE76" s="207"/>
      <c r="AF76" s="207"/>
      <c r="AG76" s="207" t="s">
        <v>336</v>
      </c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</row>
    <row r="77" spans="1:60" outlineLevel="1" x14ac:dyDescent="0.25">
      <c r="A77" s="214"/>
      <c r="B77" s="215"/>
      <c r="C77" s="264"/>
      <c r="D77" s="258"/>
      <c r="E77" s="258"/>
      <c r="F77" s="258"/>
      <c r="G77" s="258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07"/>
      <c r="Y77" s="207"/>
      <c r="Z77" s="207"/>
      <c r="AA77" s="207"/>
      <c r="AB77" s="207"/>
      <c r="AC77" s="207"/>
      <c r="AD77" s="207"/>
      <c r="AE77" s="207"/>
      <c r="AF77" s="207"/>
      <c r="AG77" s="207" t="s">
        <v>219</v>
      </c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</row>
    <row r="78" spans="1:60" outlineLevel="1" x14ac:dyDescent="0.25">
      <c r="A78" s="231">
        <v>35</v>
      </c>
      <c r="B78" s="232" t="s">
        <v>1831</v>
      </c>
      <c r="C78" s="245" t="s">
        <v>1832</v>
      </c>
      <c r="D78" s="233" t="s">
        <v>593</v>
      </c>
      <c r="E78" s="234">
        <v>3</v>
      </c>
      <c r="F78" s="235"/>
      <c r="G78" s="236">
        <f>ROUND(E78*F78,2)</f>
        <v>0</v>
      </c>
      <c r="H78" s="235"/>
      <c r="I78" s="236">
        <f>ROUND(E78*H78,2)</f>
        <v>0</v>
      </c>
      <c r="J78" s="235"/>
      <c r="K78" s="236">
        <f>ROUND(E78*J78,2)</f>
        <v>0</v>
      </c>
      <c r="L78" s="236">
        <v>21</v>
      </c>
      <c r="M78" s="236">
        <f>G78*(1+L78/100)</f>
        <v>0</v>
      </c>
      <c r="N78" s="236">
        <v>0</v>
      </c>
      <c r="O78" s="236">
        <f>ROUND(E78*N78,2)</f>
        <v>0</v>
      </c>
      <c r="P78" s="236">
        <v>0</v>
      </c>
      <c r="Q78" s="236">
        <f>ROUND(E78*P78,2)</f>
        <v>0</v>
      </c>
      <c r="R78" s="236"/>
      <c r="S78" s="236" t="s">
        <v>456</v>
      </c>
      <c r="T78" s="237" t="s">
        <v>215</v>
      </c>
      <c r="U78" s="217">
        <v>0</v>
      </c>
      <c r="V78" s="217">
        <f>ROUND(E78*U78,2)</f>
        <v>0</v>
      </c>
      <c r="W78" s="217"/>
      <c r="X78" s="207"/>
      <c r="Y78" s="207"/>
      <c r="Z78" s="207"/>
      <c r="AA78" s="207"/>
      <c r="AB78" s="207"/>
      <c r="AC78" s="207"/>
      <c r="AD78" s="207"/>
      <c r="AE78" s="207"/>
      <c r="AF78" s="207"/>
      <c r="AG78" s="207" t="s">
        <v>336</v>
      </c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</row>
    <row r="79" spans="1:60" outlineLevel="1" x14ac:dyDescent="0.25">
      <c r="A79" s="214"/>
      <c r="B79" s="215"/>
      <c r="C79" s="264"/>
      <c r="D79" s="258"/>
      <c r="E79" s="258"/>
      <c r="F79" s="258"/>
      <c r="G79" s="258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07"/>
      <c r="Y79" s="207"/>
      <c r="Z79" s="207"/>
      <c r="AA79" s="207"/>
      <c r="AB79" s="207"/>
      <c r="AC79" s="207"/>
      <c r="AD79" s="207"/>
      <c r="AE79" s="207"/>
      <c r="AF79" s="207"/>
      <c r="AG79" s="207" t="s">
        <v>219</v>
      </c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</row>
    <row r="80" spans="1:60" outlineLevel="1" x14ac:dyDescent="0.25">
      <c r="A80" s="231">
        <v>36</v>
      </c>
      <c r="B80" s="232" t="s">
        <v>1833</v>
      </c>
      <c r="C80" s="245" t="s">
        <v>1834</v>
      </c>
      <c r="D80" s="233" t="s">
        <v>593</v>
      </c>
      <c r="E80" s="234">
        <v>3</v>
      </c>
      <c r="F80" s="235"/>
      <c r="G80" s="236">
        <f>ROUND(E80*F80,2)</f>
        <v>0</v>
      </c>
      <c r="H80" s="235"/>
      <c r="I80" s="236">
        <f>ROUND(E80*H80,2)</f>
        <v>0</v>
      </c>
      <c r="J80" s="235"/>
      <c r="K80" s="236">
        <f>ROUND(E80*J80,2)</f>
        <v>0</v>
      </c>
      <c r="L80" s="236">
        <v>21</v>
      </c>
      <c r="M80" s="236">
        <f>G80*(1+L80/100)</f>
        <v>0</v>
      </c>
      <c r="N80" s="236">
        <v>0</v>
      </c>
      <c r="O80" s="236">
        <f>ROUND(E80*N80,2)</f>
        <v>0</v>
      </c>
      <c r="P80" s="236">
        <v>0</v>
      </c>
      <c r="Q80" s="236">
        <f>ROUND(E80*P80,2)</f>
        <v>0</v>
      </c>
      <c r="R80" s="236"/>
      <c r="S80" s="236" t="s">
        <v>456</v>
      </c>
      <c r="T80" s="237" t="s">
        <v>215</v>
      </c>
      <c r="U80" s="217">
        <v>0</v>
      </c>
      <c r="V80" s="217">
        <f>ROUND(E80*U80,2)</f>
        <v>0</v>
      </c>
      <c r="W80" s="217"/>
      <c r="X80" s="207"/>
      <c r="Y80" s="207"/>
      <c r="Z80" s="207"/>
      <c r="AA80" s="207"/>
      <c r="AB80" s="207"/>
      <c r="AC80" s="207"/>
      <c r="AD80" s="207"/>
      <c r="AE80" s="207"/>
      <c r="AF80" s="207"/>
      <c r="AG80" s="207" t="s">
        <v>1139</v>
      </c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</row>
    <row r="81" spans="1:60" outlineLevel="1" x14ac:dyDescent="0.25">
      <c r="A81" s="214"/>
      <c r="B81" s="215"/>
      <c r="C81" s="264"/>
      <c r="D81" s="258"/>
      <c r="E81" s="258"/>
      <c r="F81" s="258"/>
      <c r="G81" s="258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07"/>
      <c r="Y81" s="207"/>
      <c r="Z81" s="207"/>
      <c r="AA81" s="207"/>
      <c r="AB81" s="207"/>
      <c r="AC81" s="207"/>
      <c r="AD81" s="207"/>
      <c r="AE81" s="207"/>
      <c r="AF81" s="207"/>
      <c r="AG81" s="207" t="s">
        <v>219</v>
      </c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</row>
    <row r="82" spans="1:60" outlineLevel="1" x14ac:dyDescent="0.25">
      <c r="A82" s="231">
        <v>37</v>
      </c>
      <c r="B82" s="232" t="s">
        <v>1835</v>
      </c>
      <c r="C82" s="245" t="s">
        <v>1836</v>
      </c>
      <c r="D82" s="233" t="s">
        <v>593</v>
      </c>
      <c r="E82" s="234">
        <v>3</v>
      </c>
      <c r="F82" s="235"/>
      <c r="G82" s="236">
        <f>ROUND(E82*F82,2)</f>
        <v>0</v>
      </c>
      <c r="H82" s="235"/>
      <c r="I82" s="236">
        <f>ROUND(E82*H82,2)</f>
        <v>0</v>
      </c>
      <c r="J82" s="235"/>
      <c r="K82" s="236">
        <f>ROUND(E82*J82,2)</f>
        <v>0</v>
      </c>
      <c r="L82" s="236">
        <v>21</v>
      </c>
      <c r="M82" s="236">
        <f>G82*(1+L82/100)</f>
        <v>0</v>
      </c>
      <c r="N82" s="236">
        <v>0</v>
      </c>
      <c r="O82" s="236">
        <f>ROUND(E82*N82,2)</f>
        <v>0</v>
      </c>
      <c r="P82" s="236">
        <v>0</v>
      </c>
      <c r="Q82" s="236">
        <f>ROUND(E82*P82,2)</f>
        <v>0</v>
      </c>
      <c r="R82" s="236"/>
      <c r="S82" s="236" t="s">
        <v>456</v>
      </c>
      <c r="T82" s="237" t="s">
        <v>215</v>
      </c>
      <c r="U82" s="217">
        <v>0</v>
      </c>
      <c r="V82" s="217">
        <f>ROUND(E82*U82,2)</f>
        <v>0</v>
      </c>
      <c r="W82" s="217"/>
      <c r="X82" s="207"/>
      <c r="Y82" s="207"/>
      <c r="Z82" s="207"/>
      <c r="AA82" s="207"/>
      <c r="AB82" s="207"/>
      <c r="AC82" s="207"/>
      <c r="AD82" s="207"/>
      <c r="AE82" s="207"/>
      <c r="AF82" s="207"/>
      <c r="AG82" s="207" t="s">
        <v>1139</v>
      </c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</row>
    <row r="83" spans="1:60" outlineLevel="1" x14ac:dyDescent="0.25">
      <c r="A83" s="214"/>
      <c r="B83" s="215"/>
      <c r="C83" s="264"/>
      <c r="D83" s="258"/>
      <c r="E83" s="258"/>
      <c r="F83" s="258"/>
      <c r="G83" s="258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07"/>
      <c r="Y83" s="207"/>
      <c r="Z83" s="207"/>
      <c r="AA83" s="207"/>
      <c r="AB83" s="207"/>
      <c r="AC83" s="207"/>
      <c r="AD83" s="207"/>
      <c r="AE83" s="207"/>
      <c r="AF83" s="207"/>
      <c r="AG83" s="207" t="s">
        <v>219</v>
      </c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</row>
    <row r="84" spans="1:60" outlineLevel="1" x14ac:dyDescent="0.25">
      <c r="A84" s="231">
        <v>38</v>
      </c>
      <c r="B84" s="232" t="s">
        <v>1837</v>
      </c>
      <c r="C84" s="245" t="s">
        <v>1838</v>
      </c>
      <c r="D84" s="233" t="s">
        <v>593</v>
      </c>
      <c r="E84" s="234">
        <v>3</v>
      </c>
      <c r="F84" s="235"/>
      <c r="G84" s="236">
        <f>ROUND(E84*F84,2)</f>
        <v>0</v>
      </c>
      <c r="H84" s="235"/>
      <c r="I84" s="236">
        <f>ROUND(E84*H84,2)</f>
        <v>0</v>
      </c>
      <c r="J84" s="235"/>
      <c r="K84" s="236">
        <f>ROUND(E84*J84,2)</f>
        <v>0</v>
      </c>
      <c r="L84" s="236">
        <v>21</v>
      </c>
      <c r="M84" s="236">
        <f>G84*(1+L84/100)</f>
        <v>0</v>
      </c>
      <c r="N84" s="236">
        <v>0</v>
      </c>
      <c r="O84" s="236">
        <f>ROUND(E84*N84,2)</f>
        <v>0</v>
      </c>
      <c r="P84" s="236">
        <v>0</v>
      </c>
      <c r="Q84" s="236">
        <f>ROUND(E84*P84,2)</f>
        <v>0</v>
      </c>
      <c r="R84" s="236"/>
      <c r="S84" s="236" t="s">
        <v>456</v>
      </c>
      <c r="T84" s="237" t="s">
        <v>215</v>
      </c>
      <c r="U84" s="217">
        <v>0</v>
      </c>
      <c r="V84" s="217">
        <f>ROUND(E84*U84,2)</f>
        <v>0</v>
      </c>
      <c r="W84" s="217"/>
      <c r="X84" s="207"/>
      <c r="Y84" s="207"/>
      <c r="Z84" s="207"/>
      <c r="AA84" s="207"/>
      <c r="AB84" s="207"/>
      <c r="AC84" s="207"/>
      <c r="AD84" s="207"/>
      <c r="AE84" s="207"/>
      <c r="AF84" s="207"/>
      <c r="AG84" s="207" t="s">
        <v>1139</v>
      </c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</row>
    <row r="85" spans="1:60" outlineLevel="1" x14ac:dyDescent="0.25">
      <c r="A85" s="214"/>
      <c r="B85" s="215"/>
      <c r="C85" s="264"/>
      <c r="D85" s="258"/>
      <c r="E85" s="258"/>
      <c r="F85" s="258"/>
      <c r="G85" s="258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07"/>
      <c r="Y85" s="207"/>
      <c r="Z85" s="207"/>
      <c r="AA85" s="207"/>
      <c r="AB85" s="207"/>
      <c r="AC85" s="207"/>
      <c r="AD85" s="207"/>
      <c r="AE85" s="207"/>
      <c r="AF85" s="207"/>
      <c r="AG85" s="207" t="s">
        <v>219</v>
      </c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</row>
    <row r="86" spans="1:60" outlineLevel="1" x14ac:dyDescent="0.25">
      <c r="A86" s="231">
        <v>39</v>
      </c>
      <c r="B86" s="232" t="s">
        <v>1839</v>
      </c>
      <c r="C86" s="245" t="s">
        <v>1840</v>
      </c>
      <c r="D86" s="233" t="s">
        <v>593</v>
      </c>
      <c r="E86" s="234">
        <v>3</v>
      </c>
      <c r="F86" s="235"/>
      <c r="G86" s="236">
        <f>ROUND(E86*F86,2)</f>
        <v>0</v>
      </c>
      <c r="H86" s="235"/>
      <c r="I86" s="236">
        <f>ROUND(E86*H86,2)</f>
        <v>0</v>
      </c>
      <c r="J86" s="235"/>
      <c r="K86" s="236">
        <f>ROUND(E86*J86,2)</f>
        <v>0</v>
      </c>
      <c r="L86" s="236">
        <v>21</v>
      </c>
      <c r="M86" s="236">
        <f>G86*(1+L86/100)</f>
        <v>0</v>
      </c>
      <c r="N86" s="236">
        <v>0</v>
      </c>
      <c r="O86" s="236">
        <f>ROUND(E86*N86,2)</f>
        <v>0</v>
      </c>
      <c r="P86" s="236">
        <v>0</v>
      </c>
      <c r="Q86" s="236">
        <f>ROUND(E86*P86,2)</f>
        <v>0</v>
      </c>
      <c r="R86" s="236"/>
      <c r="S86" s="236" t="s">
        <v>456</v>
      </c>
      <c r="T86" s="237" t="s">
        <v>215</v>
      </c>
      <c r="U86" s="217">
        <v>0</v>
      </c>
      <c r="V86" s="217">
        <f>ROUND(E86*U86,2)</f>
        <v>0</v>
      </c>
      <c r="W86" s="217"/>
      <c r="X86" s="207"/>
      <c r="Y86" s="207"/>
      <c r="Z86" s="207"/>
      <c r="AA86" s="207"/>
      <c r="AB86" s="207"/>
      <c r="AC86" s="207"/>
      <c r="AD86" s="207"/>
      <c r="AE86" s="207"/>
      <c r="AF86" s="207"/>
      <c r="AG86" s="207" t="s">
        <v>1139</v>
      </c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</row>
    <row r="87" spans="1:60" outlineLevel="1" x14ac:dyDescent="0.25">
      <c r="A87" s="214"/>
      <c r="B87" s="215"/>
      <c r="C87" s="264"/>
      <c r="D87" s="258"/>
      <c r="E87" s="258"/>
      <c r="F87" s="258"/>
      <c r="G87" s="258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07"/>
      <c r="Y87" s="207"/>
      <c r="Z87" s="207"/>
      <c r="AA87" s="207"/>
      <c r="AB87" s="207"/>
      <c r="AC87" s="207"/>
      <c r="AD87" s="207"/>
      <c r="AE87" s="207"/>
      <c r="AF87" s="207"/>
      <c r="AG87" s="207" t="s">
        <v>219</v>
      </c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</row>
    <row r="88" spans="1:60" outlineLevel="1" x14ac:dyDescent="0.25">
      <c r="A88" s="231">
        <v>40</v>
      </c>
      <c r="B88" s="232" t="s">
        <v>1841</v>
      </c>
      <c r="C88" s="245" t="s">
        <v>1842</v>
      </c>
      <c r="D88" s="233" t="s">
        <v>593</v>
      </c>
      <c r="E88" s="234">
        <v>3</v>
      </c>
      <c r="F88" s="235"/>
      <c r="G88" s="236">
        <f>ROUND(E88*F88,2)</f>
        <v>0</v>
      </c>
      <c r="H88" s="235"/>
      <c r="I88" s="236">
        <f>ROUND(E88*H88,2)</f>
        <v>0</v>
      </c>
      <c r="J88" s="235"/>
      <c r="K88" s="236">
        <f>ROUND(E88*J88,2)</f>
        <v>0</v>
      </c>
      <c r="L88" s="236">
        <v>21</v>
      </c>
      <c r="M88" s="236">
        <f>G88*(1+L88/100)</f>
        <v>0</v>
      </c>
      <c r="N88" s="236">
        <v>0</v>
      </c>
      <c r="O88" s="236">
        <f>ROUND(E88*N88,2)</f>
        <v>0</v>
      </c>
      <c r="P88" s="236">
        <v>0</v>
      </c>
      <c r="Q88" s="236">
        <f>ROUND(E88*P88,2)</f>
        <v>0</v>
      </c>
      <c r="R88" s="236"/>
      <c r="S88" s="236" t="s">
        <v>456</v>
      </c>
      <c r="T88" s="237" t="s">
        <v>215</v>
      </c>
      <c r="U88" s="217">
        <v>0</v>
      </c>
      <c r="V88" s="217">
        <f>ROUND(E88*U88,2)</f>
        <v>0</v>
      </c>
      <c r="W88" s="217"/>
      <c r="X88" s="207"/>
      <c r="Y88" s="207"/>
      <c r="Z88" s="207"/>
      <c r="AA88" s="207"/>
      <c r="AB88" s="207"/>
      <c r="AC88" s="207"/>
      <c r="AD88" s="207"/>
      <c r="AE88" s="207"/>
      <c r="AF88" s="207"/>
      <c r="AG88" s="207" t="s">
        <v>1139</v>
      </c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</row>
    <row r="89" spans="1:60" outlineLevel="1" x14ac:dyDescent="0.25">
      <c r="A89" s="214"/>
      <c r="B89" s="215"/>
      <c r="C89" s="264"/>
      <c r="D89" s="258"/>
      <c r="E89" s="258"/>
      <c r="F89" s="258"/>
      <c r="G89" s="258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07"/>
      <c r="Y89" s="207"/>
      <c r="Z89" s="207"/>
      <c r="AA89" s="207"/>
      <c r="AB89" s="207"/>
      <c r="AC89" s="207"/>
      <c r="AD89" s="207"/>
      <c r="AE89" s="207"/>
      <c r="AF89" s="207"/>
      <c r="AG89" s="207" t="s">
        <v>219</v>
      </c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  <c r="BF89" s="207"/>
      <c r="BG89" s="207"/>
      <c r="BH89" s="207"/>
    </row>
    <row r="90" spans="1:60" outlineLevel="1" x14ac:dyDescent="0.25">
      <c r="A90" s="231">
        <v>41</v>
      </c>
      <c r="B90" s="232" t="s">
        <v>1843</v>
      </c>
      <c r="C90" s="245" t="s">
        <v>1844</v>
      </c>
      <c r="D90" s="233" t="s">
        <v>593</v>
      </c>
      <c r="E90" s="234">
        <v>20</v>
      </c>
      <c r="F90" s="235"/>
      <c r="G90" s="236">
        <f>ROUND(E90*F90,2)</f>
        <v>0</v>
      </c>
      <c r="H90" s="235"/>
      <c r="I90" s="236">
        <f>ROUND(E90*H90,2)</f>
        <v>0</v>
      </c>
      <c r="J90" s="235"/>
      <c r="K90" s="236">
        <f>ROUND(E90*J90,2)</f>
        <v>0</v>
      </c>
      <c r="L90" s="236">
        <v>21</v>
      </c>
      <c r="M90" s="236">
        <f>G90*(1+L90/100)</f>
        <v>0</v>
      </c>
      <c r="N90" s="236">
        <v>0</v>
      </c>
      <c r="O90" s="236">
        <f>ROUND(E90*N90,2)</f>
        <v>0</v>
      </c>
      <c r="P90" s="236">
        <v>0</v>
      </c>
      <c r="Q90" s="236">
        <f>ROUND(E90*P90,2)</f>
        <v>0</v>
      </c>
      <c r="R90" s="236"/>
      <c r="S90" s="236" t="s">
        <v>456</v>
      </c>
      <c r="T90" s="237" t="s">
        <v>215</v>
      </c>
      <c r="U90" s="217">
        <v>0</v>
      </c>
      <c r="V90" s="217">
        <f>ROUND(E90*U90,2)</f>
        <v>0</v>
      </c>
      <c r="W90" s="217"/>
      <c r="X90" s="207"/>
      <c r="Y90" s="207"/>
      <c r="Z90" s="207"/>
      <c r="AA90" s="207"/>
      <c r="AB90" s="207"/>
      <c r="AC90" s="207"/>
      <c r="AD90" s="207"/>
      <c r="AE90" s="207"/>
      <c r="AF90" s="207"/>
      <c r="AG90" s="207" t="s">
        <v>1139</v>
      </c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</row>
    <row r="91" spans="1:60" outlineLevel="1" x14ac:dyDescent="0.25">
      <c r="A91" s="214"/>
      <c r="B91" s="215"/>
      <c r="C91" s="264"/>
      <c r="D91" s="258"/>
      <c r="E91" s="258"/>
      <c r="F91" s="258"/>
      <c r="G91" s="258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07"/>
      <c r="Y91" s="207"/>
      <c r="Z91" s="207"/>
      <c r="AA91" s="207"/>
      <c r="AB91" s="207"/>
      <c r="AC91" s="207"/>
      <c r="AD91" s="207"/>
      <c r="AE91" s="207"/>
      <c r="AF91" s="207"/>
      <c r="AG91" s="207" t="s">
        <v>219</v>
      </c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</row>
    <row r="92" spans="1:60" outlineLevel="1" x14ac:dyDescent="0.25">
      <c r="A92" s="231">
        <v>42</v>
      </c>
      <c r="B92" s="232" t="s">
        <v>1845</v>
      </c>
      <c r="C92" s="245" t="s">
        <v>1846</v>
      </c>
      <c r="D92" s="233" t="s">
        <v>593</v>
      </c>
      <c r="E92" s="234">
        <v>80</v>
      </c>
      <c r="F92" s="235"/>
      <c r="G92" s="236">
        <f>ROUND(E92*F92,2)</f>
        <v>0</v>
      </c>
      <c r="H92" s="235"/>
      <c r="I92" s="236">
        <f>ROUND(E92*H92,2)</f>
        <v>0</v>
      </c>
      <c r="J92" s="235"/>
      <c r="K92" s="236">
        <f>ROUND(E92*J92,2)</f>
        <v>0</v>
      </c>
      <c r="L92" s="236">
        <v>21</v>
      </c>
      <c r="M92" s="236">
        <f>G92*(1+L92/100)</f>
        <v>0</v>
      </c>
      <c r="N92" s="236">
        <v>0</v>
      </c>
      <c r="O92" s="236">
        <f>ROUND(E92*N92,2)</f>
        <v>0</v>
      </c>
      <c r="P92" s="236">
        <v>0</v>
      </c>
      <c r="Q92" s="236">
        <f>ROUND(E92*P92,2)</f>
        <v>0</v>
      </c>
      <c r="R92" s="236"/>
      <c r="S92" s="236" t="s">
        <v>456</v>
      </c>
      <c r="T92" s="237" t="s">
        <v>215</v>
      </c>
      <c r="U92" s="217">
        <v>0</v>
      </c>
      <c r="V92" s="217">
        <f>ROUND(E92*U92,2)</f>
        <v>0</v>
      </c>
      <c r="W92" s="217"/>
      <c r="X92" s="207"/>
      <c r="Y92" s="207"/>
      <c r="Z92" s="207"/>
      <c r="AA92" s="207"/>
      <c r="AB92" s="207"/>
      <c r="AC92" s="207"/>
      <c r="AD92" s="207"/>
      <c r="AE92" s="207"/>
      <c r="AF92" s="207"/>
      <c r="AG92" s="207" t="s">
        <v>1139</v>
      </c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</row>
    <row r="93" spans="1:60" outlineLevel="1" x14ac:dyDescent="0.25">
      <c r="A93" s="214"/>
      <c r="B93" s="215"/>
      <c r="C93" s="264"/>
      <c r="D93" s="258"/>
      <c r="E93" s="258"/>
      <c r="F93" s="258"/>
      <c r="G93" s="258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07"/>
      <c r="Y93" s="207"/>
      <c r="Z93" s="207"/>
      <c r="AA93" s="207"/>
      <c r="AB93" s="207"/>
      <c r="AC93" s="207"/>
      <c r="AD93" s="207"/>
      <c r="AE93" s="207"/>
      <c r="AF93" s="207"/>
      <c r="AG93" s="207" t="s">
        <v>219</v>
      </c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</row>
    <row r="94" spans="1:60" outlineLevel="1" x14ac:dyDescent="0.25">
      <c r="A94" s="231">
        <v>43</v>
      </c>
      <c r="B94" s="232" t="s">
        <v>1847</v>
      </c>
      <c r="C94" s="245" t="s">
        <v>1848</v>
      </c>
      <c r="D94" s="233" t="s">
        <v>593</v>
      </c>
      <c r="E94" s="234">
        <v>10</v>
      </c>
      <c r="F94" s="235"/>
      <c r="G94" s="236">
        <f>ROUND(E94*F94,2)</f>
        <v>0</v>
      </c>
      <c r="H94" s="235"/>
      <c r="I94" s="236">
        <f>ROUND(E94*H94,2)</f>
        <v>0</v>
      </c>
      <c r="J94" s="235"/>
      <c r="K94" s="236">
        <f>ROUND(E94*J94,2)</f>
        <v>0</v>
      </c>
      <c r="L94" s="236">
        <v>21</v>
      </c>
      <c r="M94" s="236">
        <f>G94*(1+L94/100)</f>
        <v>0</v>
      </c>
      <c r="N94" s="236">
        <v>0</v>
      </c>
      <c r="O94" s="236">
        <f>ROUND(E94*N94,2)</f>
        <v>0</v>
      </c>
      <c r="P94" s="236">
        <v>0</v>
      </c>
      <c r="Q94" s="236">
        <f>ROUND(E94*P94,2)</f>
        <v>0</v>
      </c>
      <c r="R94" s="236"/>
      <c r="S94" s="236" t="s">
        <v>456</v>
      </c>
      <c r="T94" s="237" t="s">
        <v>215</v>
      </c>
      <c r="U94" s="217">
        <v>0</v>
      </c>
      <c r="V94" s="217">
        <f>ROUND(E94*U94,2)</f>
        <v>0</v>
      </c>
      <c r="W94" s="217"/>
      <c r="X94" s="207"/>
      <c r="Y94" s="207"/>
      <c r="Z94" s="207"/>
      <c r="AA94" s="207"/>
      <c r="AB94" s="207"/>
      <c r="AC94" s="207"/>
      <c r="AD94" s="207"/>
      <c r="AE94" s="207"/>
      <c r="AF94" s="207"/>
      <c r="AG94" s="207" t="s">
        <v>1139</v>
      </c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</row>
    <row r="95" spans="1:60" outlineLevel="1" x14ac:dyDescent="0.25">
      <c r="A95" s="214"/>
      <c r="B95" s="215"/>
      <c r="C95" s="264"/>
      <c r="D95" s="258"/>
      <c r="E95" s="258"/>
      <c r="F95" s="258"/>
      <c r="G95" s="258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07"/>
      <c r="Y95" s="207"/>
      <c r="Z95" s="207"/>
      <c r="AA95" s="207"/>
      <c r="AB95" s="207"/>
      <c r="AC95" s="207"/>
      <c r="AD95" s="207"/>
      <c r="AE95" s="207"/>
      <c r="AF95" s="207"/>
      <c r="AG95" s="207" t="s">
        <v>219</v>
      </c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  <c r="BF95" s="207"/>
      <c r="BG95" s="207"/>
      <c r="BH95" s="207"/>
    </row>
    <row r="96" spans="1:60" outlineLevel="1" x14ac:dyDescent="0.25">
      <c r="A96" s="231">
        <v>44</v>
      </c>
      <c r="B96" s="232" t="s">
        <v>1849</v>
      </c>
      <c r="C96" s="245" t="s">
        <v>1850</v>
      </c>
      <c r="D96" s="233" t="s">
        <v>593</v>
      </c>
      <c r="E96" s="234">
        <v>10</v>
      </c>
      <c r="F96" s="235"/>
      <c r="G96" s="236">
        <f>ROUND(E96*F96,2)</f>
        <v>0</v>
      </c>
      <c r="H96" s="235"/>
      <c r="I96" s="236">
        <f>ROUND(E96*H96,2)</f>
        <v>0</v>
      </c>
      <c r="J96" s="235"/>
      <c r="K96" s="236">
        <f>ROUND(E96*J96,2)</f>
        <v>0</v>
      </c>
      <c r="L96" s="236">
        <v>21</v>
      </c>
      <c r="M96" s="236">
        <f>G96*(1+L96/100)</f>
        <v>0</v>
      </c>
      <c r="N96" s="236">
        <v>0</v>
      </c>
      <c r="O96" s="236">
        <f>ROUND(E96*N96,2)</f>
        <v>0</v>
      </c>
      <c r="P96" s="236">
        <v>0</v>
      </c>
      <c r="Q96" s="236">
        <f>ROUND(E96*P96,2)</f>
        <v>0</v>
      </c>
      <c r="R96" s="236"/>
      <c r="S96" s="236" t="s">
        <v>456</v>
      </c>
      <c r="T96" s="237" t="s">
        <v>215</v>
      </c>
      <c r="U96" s="217">
        <v>0</v>
      </c>
      <c r="V96" s="217">
        <f>ROUND(E96*U96,2)</f>
        <v>0</v>
      </c>
      <c r="W96" s="217"/>
      <c r="X96" s="207"/>
      <c r="Y96" s="207"/>
      <c r="Z96" s="207"/>
      <c r="AA96" s="207"/>
      <c r="AB96" s="207"/>
      <c r="AC96" s="207"/>
      <c r="AD96" s="207"/>
      <c r="AE96" s="207"/>
      <c r="AF96" s="207"/>
      <c r="AG96" s="207" t="s">
        <v>1139</v>
      </c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07"/>
      <c r="BH96" s="207"/>
    </row>
    <row r="97" spans="1:60" outlineLevel="1" x14ac:dyDescent="0.25">
      <c r="A97" s="214"/>
      <c r="B97" s="215"/>
      <c r="C97" s="264"/>
      <c r="D97" s="258"/>
      <c r="E97" s="258"/>
      <c r="F97" s="258"/>
      <c r="G97" s="258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07"/>
      <c r="Y97" s="207"/>
      <c r="Z97" s="207"/>
      <c r="AA97" s="207"/>
      <c r="AB97" s="207"/>
      <c r="AC97" s="207"/>
      <c r="AD97" s="207"/>
      <c r="AE97" s="207"/>
      <c r="AF97" s="207"/>
      <c r="AG97" s="207" t="s">
        <v>219</v>
      </c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</row>
    <row r="98" spans="1:60" outlineLevel="1" x14ac:dyDescent="0.25">
      <c r="A98" s="231">
        <v>45</v>
      </c>
      <c r="B98" s="232" t="s">
        <v>1851</v>
      </c>
      <c r="C98" s="245" t="s">
        <v>1852</v>
      </c>
      <c r="D98" s="233" t="s">
        <v>593</v>
      </c>
      <c r="E98" s="234">
        <v>5</v>
      </c>
      <c r="F98" s="235"/>
      <c r="G98" s="236">
        <f>ROUND(E98*F98,2)</f>
        <v>0</v>
      </c>
      <c r="H98" s="235"/>
      <c r="I98" s="236">
        <f>ROUND(E98*H98,2)</f>
        <v>0</v>
      </c>
      <c r="J98" s="235"/>
      <c r="K98" s="236">
        <f>ROUND(E98*J98,2)</f>
        <v>0</v>
      </c>
      <c r="L98" s="236">
        <v>21</v>
      </c>
      <c r="M98" s="236">
        <f>G98*(1+L98/100)</f>
        <v>0</v>
      </c>
      <c r="N98" s="236">
        <v>0</v>
      </c>
      <c r="O98" s="236">
        <f>ROUND(E98*N98,2)</f>
        <v>0</v>
      </c>
      <c r="P98" s="236">
        <v>0</v>
      </c>
      <c r="Q98" s="236">
        <f>ROUND(E98*P98,2)</f>
        <v>0</v>
      </c>
      <c r="R98" s="236"/>
      <c r="S98" s="236" t="s">
        <v>456</v>
      </c>
      <c r="T98" s="237" t="s">
        <v>215</v>
      </c>
      <c r="U98" s="217">
        <v>0</v>
      </c>
      <c r="V98" s="217">
        <f>ROUND(E98*U98,2)</f>
        <v>0</v>
      </c>
      <c r="W98" s="217"/>
      <c r="X98" s="207"/>
      <c r="Y98" s="207"/>
      <c r="Z98" s="207"/>
      <c r="AA98" s="207"/>
      <c r="AB98" s="207"/>
      <c r="AC98" s="207"/>
      <c r="AD98" s="207"/>
      <c r="AE98" s="207"/>
      <c r="AF98" s="207"/>
      <c r="AG98" s="207" t="s">
        <v>1139</v>
      </c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</row>
    <row r="99" spans="1:60" outlineLevel="1" x14ac:dyDescent="0.25">
      <c r="A99" s="214"/>
      <c r="B99" s="215"/>
      <c r="C99" s="264"/>
      <c r="D99" s="258"/>
      <c r="E99" s="258"/>
      <c r="F99" s="258"/>
      <c r="G99" s="258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07"/>
      <c r="Y99" s="207"/>
      <c r="Z99" s="207"/>
      <c r="AA99" s="207"/>
      <c r="AB99" s="207"/>
      <c r="AC99" s="207"/>
      <c r="AD99" s="207"/>
      <c r="AE99" s="207"/>
      <c r="AF99" s="207"/>
      <c r="AG99" s="207" t="s">
        <v>219</v>
      </c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</row>
    <row r="100" spans="1:60" outlineLevel="1" x14ac:dyDescent="0.25">
      <c r="A100" s="231">
        <v>46</v>
      </c>
      <c r="B100" s="232" t="s">
        <v>1853</v>
      </c>
      <c r="C100" s="245" t="s">
        <v>1854</v>
      </c>
      <c r="D100" s="233" t="s">
        <v>593</v>
      </c>
      <c r="E100" s="234">
        <v>4</v>
      </c>
      <c r="F100" s="235"/>
      <c r="G100" s="236">
        <f>ROUND(E100*F100,2)</f>
        <v>0</v>
      </c>
      <c r="H100" s="235"/>
      <c r="I100" s="236">
        <f>ROUND(E100*H100,2)</f>
        <v>0</v>
      </c>
      <c r="J100" s="235"/>
      <c r="K100" s="236">
        <f>ROUND(E100*J100,2)</f>
        <v>0</v>
      </c>
      <c r="L100" s="236">
        <v>21</v>
      </c>
      <c r="M100" s="236">
        <f>G100*(1+L100/100)</f>
        <v>0</v>
      </c>
      <c r="N100" s="236">
        <v>0</v>
      </c>
      <c r="O100" s="236">
        <f>ROUND(E100*N100,2)</f>
        <v>0</v>
      </c>
      <c r="P100" s="236">
        <v>0</v>
      </c>
      <c r="Q100" s="236">
        <f>ROUND(E100*P100,2)</f>
        <v>0</v>
      </c>
      <c r="R100" s="236"/>
      <c r="S100" s="236" t="s">
        <v>456</v>
      </c>
      <c r="T100" s="237" t="s">
        <v>215</v>
      </c>
      <c r="U100" s="217">
        <v>0</v>
      </c>
      <c r="V100" s="217">
        <f>ROUND(E100*U100,2)</f>
        <v>0</v>
      </c>
      <c r="W100" s="21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 t="s">
        <v>1139</v>
      </c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</row>
    <row r="101" spans="1:60" outlineLevel="1" x14ac:dyDescent="0.25">
      <c r="A101" s="214"/>
      <c r="B101" s="215"/>
      <c r="C101" s="264"/>
      <c r="D101" s="258"/>
      <c r="E101" s="258"/>
      <c r="F101" s="258"/>
      <c r="G101" s="258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 t="s">
        <v>219</v>
      </c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</row>
    <row r="102" spans="1:60" outlineLevel="1" x14ac:dyDescent="0.25">
      <c r="A102" s="231">
        <v>47</v>
      </c>
      <c r="B102" s="232" t="s">
        <v>1855</v>
      </c>
      <c r="C102" s="245" t="s">
        <v>1856</v>
      </c>
      <c r="D102" s="233" t="s">
        <v>593</v>
      </c>
      <c r="E102" s="234">
        <v>5</v>
      </c>
      <c r="F102" s="235"/>
      <c r="G102" s="236">
        <f>ROUND(E102*F102,2)</f>
        <v>0</v>
      </c>
      <c r="H102" s="235"/>
      <c r="I102" s="236">
        <f>ROUND(E102*H102,2)</f>
        <v>0</v>
      </c>
      <c r="J102" s="235"/>
      <c r="K102" s="236">
        <f>ROUND(E102*J102,2)</f>
        <v>0</v>
      </c>
      <c r="L102" s="236">
        <v>21</v>
      </c>
      <c r="M102" s="236">
        <f>G102*(1+L102/100)</f>
        <v>0</v>
      </c>
      <c r="N102" s="236">
        <v>0</v>
      </c>
      <c r="O102" s="236">
        <f>ROUND(E102*N102,2)</f>
        <v>0</v>
      </c>
      <c r="P102" s="236">
        <v>0</v>
      </c>
      <c r="Q102" s="236">
        <f>ROUND(E102*P102,2)</f>
        <v>0</v>
      </c>
      <c r="R102" s="236"/>
      <c r="S102" s="236" t="s">
        <v>456</v>
      </c>
      <c r="T102" s="237" t="s">
        <v>215</v>
      </c>
      <c r="U102" s="217">
        <v>0</v>
      </c>
      <c r="V102" s="217">
        <f>ROUND(E102*U102,2)</f>
        <v>0</v>
      </c>
      <c r="W102" s="21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 t="s">
        <v>336</v>
      </c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</row>
    <row r="103" spans="1:60" outlineLevel="1" x14ac:dyDescent="0.25">
      <c r="A103" s="214"/>
      <c r="B103" s="215"/>
      <c r="C103" s="264"/>
      <c r="D103" s="258"/>
      <c r="E103" s="258"/>
      <c r="F103" s="258"/>
      <c r="G103" s="258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 t="s">
        <v>219</v>
      </c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</row>
    <row r="104" spans="1:60" outlineLevel="1" x14ac:dyDescent="0.25">
      <c r="A104" s="231">
        <v>48</v>
      </c>
      <c r="B104" s="232" t="s">
        <v>1857</v>
      </c>
      <c r="C104" s="245" t="s">
        <v>1858</v>
      </c>
      <c r="D104" s="233" t="s">
        <v>593</v>
      </c>
      <c r="E104" s="234">
        <v>10</v>
      </c>
      <c r="F104" s="235"/>
      <c r="G104" s="236">
        <f>ROUND(E104*F104,2)</f>
        <v>0</v>
      </c>
      <c r="H104" s="235"/>
      <c r="I104" s="236">
        <f>ROUND(E104*H104,2)</f>
        <v>0</v>
      </c>
      <c r="J104" s="235"/>
      <c r="K104" s="236">
        <f>ROUND(E104*J104,2)</f>
        <v>0</v>
      </c>
      <c r="L104" s="236">
        <v>21</v>
      </c>
      <c r="M104" s="236">
        <f>G104*(1+L104/100)</f>
        <v>0</v>
      </c>
      <c r="N104" s="236">
        <v>0</v>
      </c>
      <c r="O104" s="236">
        <f>ROUND(E104*N104,2)</f>
        <v>0</v>
      </c>
      <c r="P104" s="236">
        <v>0</v>
      </c>
      <c r="Q104" s="236">
        <f>ROUND(E104*P104,2)</f>
        <v>0</v>
      </c>
      <c r="R104" s="236"/>
      <c r="S104" s="236" t="s">
        <v>456</v>
      </c>
      <c r="T104" s="237" t="s">
        <v>215</v>
      </c>
      <c r="U104" s="217">
        <v>0</v>
      </c>
      <c r="V104" s="217">
        <f>ROUND(E104*U104,2)</f>
        <v>0</v>
      </c>
      <c r="W104" s="21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 t="s">
        <v>1139</v>
      </c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</row>
    <row r="105" spans="1:60" outlineLevel="1" x14ac:dyDescent="0.25">
      <c r="A105" s="214"/>
      <c r="B105" s="215"/>
      <c r="C105" s="264"/>
      <c r="D105" s="258"/>
      <c r="E105" s="258"/>
      <c r="F105" s="258"/>
      <c r="G105" s="258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 t="s">
        <v>219</v>
      </c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</row>
    <row r="106" spans="1:60" outlineLevel="1" x14ac:dyDescent="0.25">
      <c r="A106" s="231">
        <v>49</v>
      </c>
      <c r="B106" s="232" t="s">
        <v>1859</v>
      </c>
      <c r="C106" s="245" t="s">
        <v>1860</v>
      </c>
      <c r="D106" s="233" t="s">
        <v>593</v>
      </c>
      <c r="E106" s="234">
        <v>5</v>
      </c>
      <c r="F106" s="235"/>
      <c r="G106" s="236">
        <f>ROUND(E106*F106,2)</f>
        <v>0</v>
      </c>
      <c r="H106" s="235"/>
      <c r="I106" s="236">
        <f>ROUND(E106*H106,2)</f>
        <v>0</v>
      </c>
      <c r="J106" s="235"/>
      <c r="K106" s="236">
        <f>ROUND(E106*J106,2)</f>
        <v>0</v>
      </c>
      <c r="L106" s="236">
        <v>21</v>
      </c>
      <c r="M106" s="236">
        <f>G106*(1+L106/100)</f>
        <v>0</v>
      </c>
      <c r="N106" s="236">
        <v>0</v>
      </c>
      <c r="O106" s="236">
        <f>ROUND(E106*N106,2)</f>
        <v>0</v>
      </c>
      <c r="P106" s="236">
        <v>0</v>
      </c>
      <c r="Q106" s="236">
        <f>ROUND(E106*P106,2)</f>
        <v>0</v>
      </c>
      <c r="R106" s="236"/>
      <c r="S106" s="236" t="s">
        <v>456</v>
      </c>
      <c r="T106" s="237" t="s">
        <v>215</v>
      </c>
      <c r="U106" s="217">
        <v>0</v>
      </c>
      <c r="V106" s="217">
        <f>ROUND(E106*U106,2)</f>
        <v>0</v>
      </c>
      <c r="W106" s="21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 t="s">
        <v>1139</v>
      </c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</row>
    <row r="107" spans="1:60" outlineLevel="1" x14ac:dyDescent="0.25">
      <c r="A107" s="214"/>
      <c r="B107" s="215"/>
      <c r="C107" s="264"/>
      <c r="D107" s="258"/>
      <c r="E107" s="258"/>
      <c r="F107" s="258"/>
      <c r="G107" s="258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 t="s">
        <v>219</v>
      </c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</row>
    <row r="108" spans="1:60" outlineLevel="1" x14ac:dyDescent="0.25">
      <c r="A108" s="231">
        <v>50</v>
      </c>
      <c r="B108" s="232" t="s">
        <v>1861</v>
      </c>
      <c r="C108" s="245" t="s">
        <v>1862</v>
      </c>
      <c r="D108" s="233" t="s">
        <v>593</v>
      </c>
      <c r="E108" s="234">
        <v>106</v>
      </c>
      <c r="F108" s="235"/>
      <c r="G108" s="236">
        <f>ROUND(E108*F108,2)</f>
        <v>0</v>
      </c>
      <c r="H108" s="235"/>
      <c r="I108" s="236">
        <f>ROUND(E108*H108,2)</f>
        <v>0</v>
      </c>
      <c r="J108" s="235"/>
      <c r="K108" s="236">
        <f>ROUND(E108*J108,2)</f>
        <v>0</v>
      </c>
      <c r="L108" s="236">
        <v>21</v>
      </c>
      <c r="M108" s="236">
        <f>G108*(1+L108/100)</f>
        <v>0</v>
      </c>
      <c r="N108" s="236">
        <v>0</v>
      </c>
      <c r="O108" s="236">
        <f>ROUND(E108*N108,2)</f>
        <v>0</v>
      </c>
      <c r="P108" s="236">
        <v>0</v>
      </c>
      <c r="Q108" s="236">
        <f>ROUND(E108*P108,2)</f>
        <v>0</v>
      </c>
      <c r="R108" s="236"/>
      <c r="S108" s="236" t="s">
        <v>456</v>
      </c>
      <c r="T108" s="237" t="s">
        <v>215</v>
      </c>
      <c r="U108" s="217">
        <v>0</v>
      </c>
      <c r="V108" s="217">
        <f>ROUND(E108*U108,2)</f>
        <v>0</v>
      </c>
      <c r="W108" s="21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 t="s">
        <v>1139</v>
      </c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</row>
    <row r="109" spans="1:60" outlineLevel="1" x14ac:dyDescent="0.25">
      <c r="A109" s="214"/>
      <c r="B109" s="215"/>
      <c r="C109" s="264"/>
      <c r="D109" s="258"/>
      <c r="E109" s="258"/>
      <c r="F109" s="258"/>
      <c r="G109" s="258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 t="s">
        <v>219</v>
      </c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</row>
    <row r="110" spans="1:60" outlineLevel="1" x14ac:dyDescent="0.25">
      <c r="A110" s="231">
        <v>51</v>
      </c>
      <c r="B110" s="232" t="s">
        <v>1863</v>
      </c>
      <c r="C110" s="245" t="s">
        <v>1864</v>
      </c>
      <c r="D110" s="233" t="s">
        <v>593</v>
      </c>
      <c r="E110" s="234">
        <v>15</v>
      </c>
      <c r="F110" s="235"/>
      <c r="G110" s="236">
        <f>ROUND(E110*F110,2)</f>
        <v>0</v>
      </c>
      <c r="H110" s="235"/>
      <c r="I110" s="236">
        <f>ROUND(E110*H110,2)</f>
        <v>0</v>
      </c>
      <c r="J110" s="235"/>
      <c r="K110" s="236">
        <f>ROUND(E110*J110,2)</f>
        <v>0</v>
      </c>
      <c r="L110" s="236">
        <v>21</v>
      </c>
      <c r="M110" s="236">
        <f>G110*(1+L110/100)</f>
        <v>0</v>
      </c>
      <c r="N110" s="236">
        <v>0</v>
      </c>
      <c r="O110" s="236">
        <f>ROUND(E110*N110,2)</f>
        <v>0</v>
      </c>
      <c r="P110" s="236">
        <v>0</v>
      </c>
      <c r="Q110" s="236">
        <f>ROUND(E110*P110,2)</f>
        <v>0</v>
      </c>
      <c r="R110" s="236"/>
      <c r="S110" s="236" t="s">
        <v>456</v>
      </c>
      <c r="T110" s="237" t="s">
        <v>215</v>
      </c>
      <c r="U110" s="217">
        <v>0</v>
      </c>
      <c r="V110" s="217">
        <f>ROUND(E110*U110,2)</f>
        <v>0</v>
      </c>
      <c r="W110" s="21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 t="s">
        <v>1139</v>
      </c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</row>
    <row r="111" spans="1:60" outlineLevel="1" x14ac:dyDescent="0.25">
      <c r="A111" s="214"/>
      <c r="B111" s="215"/>
      <c r="C111" s="264"/>
      <c r="D111" s="258"/>
      <c r="E111" s="258"/>
      <c r="F111" s="258"/>
      <c r="G111" s="258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 t="s">
        <v>219</v>
      </c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</row>
    <row r="112" spans="1:60" outlineLevel="1" x14ac:dyDescent="0.25">
      <c r="A112" s="231">
        <v>52</v>
      </c>
      <c r="B112" s="232" t="s">
        <v>1865</v>
      </c>
      <c r="C112" s="245" t="s">
        <v>1866</v>
      </c>
      <c r="D112" s="233" t="s">
        <v>593</v>
      </c>
      <c r="E112" s="234">
        <v>35</v>
      </c>
      <c r="F112" s="235"/>
      <c r="G112" s="236">
        <f>ROUND(E112*F112,2)</f>
        <v>0</v>
      </c>
      <c r="H112" s="235"/>
      <c r="I112" s="236">
        <f>ROUND(E112*H112,2)</f>
        <v>0</v>
      </c>
      <c r="J112" s="235"/>
      <c r="K112" s="236">
        <f>ROUND(E112*J112,2)</f>
        <v>0</v>
      </c>
      <c r="L112" s="236">
        <v>21</v>
      </c>
      <c r="M112" s="236">
        <f>G112*(1+L112/100)</f>
        <v>0</v>
      </c>
      <c r="N112" s="236">
        <v>0</v>
      </c>
      <c r="O112" s="236">
        <f>ROUND(E112*N112,2)</f>
        <v>0</v>
      </c>
      <c r="P112" s="236">
        <v>0</v>
      </c>
      <c r="Q112" s="236">
        <f>ROUND(E112*P112,2)</f>
        <v>0</v>
      </c>
      <c r="R112" s="236"/>
      <c r="S112" s="236" t="s">
        <v>456</v>
      </c>
      <c r="T112" s="237" t="s">
        <v>215</v>
      </c>
      <c r="U112" s="217">
        <v>0</v>
      </c>
      <c r="V112" s="217">
        <f>ROUND(E112*U112,2)</f>
        <v>0</v>
      </c>
      <c r="W112" s="21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 t="s">
        <v>1139</v>
      </c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</row>
    <row r="113" spans="1:60" outlineLevel="1" x14ac:dyDescent="0.25">
      <c r="A113" s="214"/>
      <c r="B113" s="215"/>
      <c r="C113" s="264"/>
      <c r="D113" s="258"/>
      <c r="E113" s="258"/>
      <c r="F113" s="258"/>
      <c r="G113" s="258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 t="s">
        <v>219</v>
      </c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</row>
    <row r="114" spans="1:60" outlineLevel="1" x14ac:dyDescent="0.25">
      <c r="A114" s="231">
        <v>53</v>
      </c>
      <c r="B114" s="232" t="s">
        <v>1867</v>
      </c>
      <c r="C114" s="245" t="s">
        <v>1868</v>
      </c>
      <c r="D114" s="233" t="s">
        <v>593</v>
      </c>
      <c r="E114" s="234">
        <v>18</v>
      </c>
      <c r="F114" s="235"/>
      <c r="G114" s="236">
        <f>ROUND(E114*F114,2)</f>
        <v>0</v>
      </c>
      <c r="H114" s="235"/>
      <c r="I114" s="236">
        <f>ROUND(E114*H114,2)</f>
        <v>0</v>
      </c>
      <c r="J114" s="235"/>
      <c r="K114" s="236">
        <f>ROUND(E114*J114,2)</f>
        <v>0</v>
      </c>
      <c r="L114" s="236">
        <v>21</v>
      </c>
      <c r="M114" s="236">
        <f>G114*(1+L114/100)</f>
        <v>0</v>
      </c>
      <c r="N114" s="236">
        <v>0</v>
      </c>
      <c r="O114" s="236">
        <f>ROUND(E114*N114,2)</f>
        <v>0</v>
      </c>
      <c r="P114" s="236">
        <v>0</v>
      </c>
      <c r="Q114" s="236">
        <f>ROUND(E114*P114,2)</f>
        <v>0</v>
      </c>
      <c r="R114" s="236"/>
      <c r="S114" s="236" t="s">
        <v>456</v>
      </c>
      <c r="T114" s="237" t="s">
        <v>215</v>
      </c>
      <c r="U114" s="217">
        <v>0</v>
      </c>
      <c r="V114" s="217">
        <f>ROUND(E114*U114,2)</f>
        <v>0</v>
      </c>
      <c r="W114" s="21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 t="s">
        <v>1139</v>
      </c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</row>
    <row r="115" spans="1:60" outlineLevel="1" x14ac:dyDescent="0.25">
      <c r="A115" s="214"/>
      <c r="B115" s="215"/>
      <c r="C115" s="264"/>
      <c r="D115" s="258"/>
      <c r="E115" s="258"/>
      <c r="F115" s="258"/>
      <c r="G115" s="258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 t="s">
        <v>219</v>
      </c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</row>
    <row r="116" spans="1:60" outlineLevel="1" x14ac:dyDescent="0.25">
      <c r="A116" s="231">
        <v>54</v>
      </c>
      <c r="B116" s="232" t="s">
        <v>1869</v>
      </c>
      <c r="C116" s="245" t="s">
        <v>1870</v>
      </c>
      <c r="D116" s="233" t="s">
        <v>593</v>
      </c>
      <c r="E116" s="234">
        <v>1</v>
      </c>
      <c r="F116" s="235"/>
      <c r="G116" s="236">
        <f>ROUND(E116*F116,2)</f>
        <v>0</v>
      </c>
      <c r="H116" s="235"/>
      <c r="I116" s="236">
        <f>ROUND(E116*H116,2)</f>
        <v>0</v>
      </c>
      <c r="J116" s="235"/>
      <c r="K116" s="236">
        <f>ROUND(E116*J116,2)</f>
        <v>0</v>
      </c>
      <c r="L116" s="236">
        <v>21</v>
      </c>
      <c r="M116" s="236">
        <f>G116*(1+L116/100)</f>
        <v>0</v>
      </c>
      <c r="N116" s="236">
        <v>0</v>
      </c>
      <c r="O116" s="236">
        <f>ROUND(E116*N116,2)</f>
        <v>0</v>
      </c>
      <c r="P116" s="236">
        <v>0</v>
      </c>
      <c r="Q116" s="236">
        <f>ROUND(E116*P116,2)</f>
        <v>0</v>
      </c>
      <c r="R116" s="236"/>
      <c r="S116" s="236" t="s">
        <v>456</v>
      </c>
      <c r="T116" s="237" t="s">
        <v>215</v>
      </c>
      <c r="U116" s="217">
        <v>0</v>
      </c>
      <c r="V116" s="217">
        <f>ROUND(E116*U116,2)</f>
        <v>0</v>
      </c>
      <c r="W116" s="21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 t="s">
        <v>1139</v>
      </c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</row>
    <row r="117" spans="1:60" outlineLevel="1" x14ac:dyDescent="0.25">
      <c r="A117" s="214"/>
      <c r="B117" s="215"/>
      <c r="C117" s="264"/>
      <c r="D117" s="258"/>
      <c r="E117" s="258"/>
      <c r="F117" s="258"/>
      <c r="G117" s="258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 t="s">
        <v>219</v>
      </c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</row>
    <row r="118" spans="1:60" outlineLevel="1" x14ac:dyDescent="0.25">
      <c r="A118" s="231">
        <v>55</v>
      </c>
      <c r="B118" s="232" t="s">
        <v>1871</v>
      </c>
      <c r="C118" s="245" t="s">
        <v>1872</v>
      </c>
      <c r="D118" s="233" t="s">
        <v>593</v>
      </c>
      <c r="E118" s="234">
        <v>5</v>
      </c>
      <c r="F118" s="235"/>
      <c r="G118" s="236">
        <f>ROUND(E118*F118,2)</f>
        <v>0</v>
      </c>
      <c r="H118" s="235"/>
      <c r="I118" s="236">
        <f>ROUND(E118*H118,2)</f>
        <v>0</v>
      </c>
      <c r="J118" s="235"/>
      <c r="K118" s="236">
        <f>ROUND(E118*J118,2)</f>
        <v>0</v>
      </c>
      <c r="L118" s="236">
        <v>21</v>
      </c>
      <c r="M118" s="236">
        <f>G118*(1+L118/100)</f>
        <v>0</v>
      </c>
      <c r="N118" s="236">
        <v>0</v>
      </c>
      <c r="O118" s="236">
        <f>ROUND(E118*N118,2)</f>
        <v>0</v>
      </c>
      <c r="P118" s="236">
        <v>0</v>
      </c>
      <c r="Q118" s="236">
        <f>ROUND(E118*P118,2)</f>
        <v>0</v>
      </c>
      <c r="R118" s="236"/>
      <c r="S118" s="236" t="s">
        <v>456</v>
      </c>
      <c r="T118" s="237" t="s">
        <v>215</v>
      </c>
      <c r="U118" s="217">
        <v>0</v>
      </c>
      <c r="V118" s="217">
        <f>ROUND(E118*U118,2)</f>
        <v>0</v>
      </c>
      <c r="W118" s="21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 t="s">
        <v>1139</v>
      </c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</row>
    <row r="119" spans="1:60" outlineLevel="1" x14ac:dyDescent="0.25">
      <c r="A119" s="214"/>
      <c r="B119" s="215"/>
      <c r="C119" s="264"/>
      <c r="D119" s="258"/>
      <c r="E119" s="258"/>
      <c r="F119" s="258"/>
      <c r="G119" s="258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 t="s">
        <v>219</v>
      </c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</row>
    <row r="120" spans="1:60" outlineLevel="1" x14ac:dyDescent="0.25">
      <c r="A120" s="231">
        <v>56</v>
      </c>
      <c r="B120" s="232" t="s">
        <v>1873</v>
      </c>
      <c r="C120" s="245" t="s">
        <v>1874</v>
      </c>
      <c r="D120" s="233" t="s">
        <v>593</v>
      </c>
      <c r="E120" s="234">
        <v>1</v>
      </c>
      <c r="F120" s="235"/>
      <c r="G120" s="236">
        <f>ROUND(E120*F120,2)</f>
        <v>0</v>
      </c>
      <c r="H120" s="235"/>
      <c r="I120" s="236">
        <f>ROUND(E120*H120,2)</f>
        <v>0</v>
      </c>
      <c r="J120" s="235"/>
      <c r="K120" s="236">
        <f>ROUND(E120*J120,2)</f>
        <v>0</v>
      </c>
      <c r="L120" s="236">
        <v>21</v>
      </c>
      <c r="M120" s="236">
        <f>G120*(1+L120/100)</f>
        <v>0</v>
      </c>
      <c r="N120" s="236">
        <v>0</v>
      </c>
      <c r="O120" s="236">
        <f>ROUND(E120*N120,2)</f>
        <v>0</v>
      </c>
      <c r="P120" s="236">
        <v>0</v>
      </c>
      <c r="Q120" s="236">
        <f>ROUND(E120*P120,2)</f>
        <v>0</v>
      </c>
      <c r="R120" s="236"/>
      <c r="S120" s="236" t="s">
        <v>456</v>
      </c>
      <c r="T120" s="237" t="s">
        <v>215</v>
      </c>
      <c r="U120" s="217">
        <v>0</v>
      </c>
      <c r="V120" s="217">
        <f>ROUND(E120*U120,2)</f>
        <v>0</v>
      </c>
      <c r="W120" s="21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 t="s">
        <v>1139</v>
      </c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</row>
    <row r="121" spans="1:60" outlineLevel="1" x14ac:dyDescent="0.25">
      <c r="A121" s="214"/>
      <c r="B121" s="215"/>
      <c r="C121" s="264"/>
      <c r="D121" s="258"/>
      <c r="E121" s="258"/>
      <c r="F121" s="258"/>
      <c r="G121" s="258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 t="s">
        <v>219</v>
      </c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</row>
    <row r="122" spans="1:60" outlineLevel="1" x14ac:dyDescent="0.25">
      <c r="A122" s="231">
        <v>57</v>
      </c>
      <c r="B122" s="232" t="s">
        <v>1875</v>
      </c>
      <c r="C122" s="245" t="s">
        <v>1876</v>
      </c>
      <c r="D122" s="233" t="s">
        <v>462</v>
      </c>
      <c r="E122" s="234">
        <v>120</v>
      </c>
      <c r="F122" s="235"/>
      <c r="G122" s="236">
        <f>ROUND(E122*F122,2)</f>
        <v>0</v>
      </c>
      <c r="H122" s="235"/>
      <c r="I122" s="236">
        <f>ROUND(E122*H122,2)</f>
        <v>0</v>
      </c>
      <c r="J122" s="235"/>
      <c r="K122" s="236">
        <f>ROUND(E122*J122,2)</f>
        <v>0</v>
      </c>
      <c r="L122" s="236">
        <v>21</v>
      </c>
      <c r="M122" s="236">
        <f>G122*(1+L122/100)</f>
        <v>0</v>
      </c>
      <c r="N122" s="236">
        <v>0</v>
      </c>
      <c r="O122" s="236">
        <f>ROUND(E122*N122,2)</f>
        <v>0</v>
      </c>
      <c r="P122" s="236">
        <v>0</v>
      </c>
      <c r="Q122" s="236">
        <f>ROUND(E122*P122,2)</f>
        <v>0</v>
      </c>
      <c r="R122" s="236"/>
      <c r="S122" s="236" t="s">
        <v>456</v>
      </c>
      <c r="T122" s="237" t="s">
        <v>215</v>
      </c>
      <c r="U122" s="217">
        <v>0</v>
      </c>
      <c r="V122" s="217">
        <f>ROUND(E122*U122,2)</f>
        <v>0</v>
      </c>
      <c r="W122" s="21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 t="s">
        <v>1139</v>
      </c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</row>
    <row r="123" spans="1:60" outlineLevel="1" x14ac:dyDescent="0.25">
      <c r="A123" s="214"/>
      <c r="B123" s="215"/>
      <c r="C123" s="264"/>
      <c r="D123" s="258"/>
      <c r="E123" s="258"/>
      <c r="F123" s="258"/>
      <c r="G123" s="258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 t="s">
        <v>219</v>
      </c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</row>
    <row r="124" spans="1:60" outlineLevel="1" x14ac:dyDescent="0.25">
      <c r="A124" s="231">
        <v>58</v>
      </c>
      <c r="B124" s="232" t="s">
        <v>1877</v>
      </c>
      <c r="C124" s="245" t="s">
        <v>1878</v>
      </c>
      <c r="D124" s="233" t="s">
        <v>462</v>
      </c>
      <c r="E124" s="234">
        <v>140</v>
      </c>
      <c r="F124" s="235"/>
      <c r="G124" s="236">
        <f>ROUND(E124*F124,2)</f>
        <v>0</v>
      </c>
      <c r="H124" s="235"/>
      <c r="I124" s="236">
        <f>ROUND(E124*H124,2)</f>
        <v>0</v>
      </c>
      <c r="J124" s="235"/>
      <c r="K124" s="236">
        <f>ROUND(E124*J124,2)</f>
        <v>0</v>
      </c>
      <c r="L124" s="236">
        <v>21</v>
      </c>
      <c r="M124" s="236">
        <f>G124*(1+L124/100)</f>
        <v>0</v>
      </c>
      <c r="N124" s="236">
        <v>0</v>
      </c>
      <c r="O124" s="236">
        <f>ROUND(E124*N124,2)</f>
        <v>0</v>
      </c>
      <c r="P124" s="236">
        <v>0</v>
      </c>
      <c r="Q124" s="236">
        <f>ROUND(E124*P124,2)</f>
        <v>0</v>
      </c>
      <c r="R124" s="236"/>
      <c r="S124" s="236" t="s">
        <v>456</v>
      </c>
      <c r="T124" s="237" t="s">
        <v>215</v>
      </c>
      <c r="U124" s="217">
        <v>0</v>
      </c>
      <c r="V124" s="217">
        <f>ROUND(E124*U124,2)</f>
        <v>0</v>
      </c>
      <c r="W124" s="21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 t="s">
        <v>1139</v>
      </c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</row>
    <row r="125" spans="1:60" outlineLevel="1" x14ac:dyDescent="0.25">
      <c r="A125" s="214"/>
      <c r="B125" s="215"/>
      <c r="C125" s="264"/>
      <c r="D125" s="258"/>
      <c r="E125" s="258"/>
      <c r="F125" s="258"/>
      <c r="G125" s="258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 t="s">
        <v>219</v>
      </c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</row>
    <row r="126" spans="1:60" outlineLevel="1" x14ac:dyDescent="0.25">
      <c r="A126" s="231">
        <v>59</v>
      </c>
      <c r="B126" s="232" t="s">
        <v>1879</v>
      </c>
      <c r="C126" s="245" t="s">
        <v>1880</v>
      </c>
      <c r="D126" s="233" t="s">
        <v>593</v>
      </c>
      <c r="E126" s="234">
        <v>9</v>
      </c>
      <c r="F126" s="235"/>
      <c r="G126" s="236">
        <f>ROUND(E126*F126,2)</f>
        <v>0</v>
      </c>
      <c r="H126" s="235"/>
      <c r="I126" s="236">
        <f>ROUND(E126*H126,2)</f>
        <v>0</v>
      </c>
      <c r="J126" s="235"/>
      <c r="K126" s="236">
        <f>ROUND(E126*J126,2)</f>
        <v>0</v>
      </c>
      <c r="L126" s="236">
        <v>21</v>
      </c>
      <c r="M126" s="236">
        <f>G126*(1+L126/100)</f>
        <v>0</v>
      </c>
      <c r="N126" s="236">
        <v>0</v>
      </c>
      <c r="O126" s="236">
        <f>ROUND(E126*N126,2)</f>
        <v>0</v>
      </c>
      <c r="P126" s="236">
        <v>0</v>
      </c>
      <c r="Q126" s="236">
        <f>ROUND(E126*P126,2)</f>
        <v>0</v>
      </c>
      <c r="R126" s="236"/>
      <c r="S126" s="236" t="s">
        <v>456</v>
      </c>
      <c r="T126" s="237" t="s">
        <v>215</v>
      </c>
      <c r="U126" s="217">
        <v>0</v>
      </c>
      <c r="V126" s="217">
        <f>ROUND(E126*U126,2)</f>
        <v>0</v>
      </c>
      <c r="W126" s="21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 t="s">
        <v>1139</v>
      </c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</row>
    <row r="127" spans="1:60" outlineLevel="1" x14ac:dyDescent="0.25">
      <c r="A127" s="214"/>
      <c r="B127" s="215"/>
      <c r="C127" s="264"/>
      <c r="D127" s="258"/>
      <c r="E127" s="258"/>
      <c r="F127" s="258"/>
      <c r="G127" s="258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 t="s">
        <v>219</v>
      </c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</row>
    <row r="128" spans="1:60" outlineLevel="1" x14ac:dyDescent="0.25">
      <c r="A128" s="231">
        <v>60</v>
      </c>
      <c r="B128" s="232" t="s">
        <v>1881</v>
      </c>
      <c r="C128" s="245" t="s">
        <v>1882</v>
      </c>
      <c r="D128" s="233" t="s">
        <v>593</v>
      </c>
      <c r="E128" s="234">
        <v>4</v>
      </c>
      <c r="F128" s="235"/>
      <c r="G128" s="236">
        <f>ROUND(E128*F128,2)</f>
        <v>0</v>
      </c>
      <c r="H128" s="235"/>
      <c r="I128" s="236">
        <f>ROUND(E128*H128,2)</f>
        <v>0</v>
      </c>
      <c r="J128" s="235"/>
      <c r="K128" s="236">
        <f>ROUND(E128*J128,2)</f>
        <v>0</v>
      </c>
      <c r="L128" s="236">
        <v>21</v>
      </c>
      <c r="M128" s="236">
        <f>G128*(1+L128/100)</f>
        <v>0</v>
      </c>
      <c r="N128" s="236">
        <v>0</v>
      </c>
      <c r="O128" s="236">
        <f>ROUND(E128*N128,2)</f>
        <v>0</v>
      </c>
      <c r="P128" s="236">
        <v>0</v>
      </c>
      <c r="Q128" s="236">
        <f>ROUND(E128*P128,2)</f>
        <v>0</v>
      </c>
      <c r="R128" s="236"/>
      <c r="S128" s="236" t="s">
        <v>456</v>
      </c>
      <c r="T128" s="237" t="s">
        <v>215</v>
      </c>
      <c r="U128" s="217">
        <v>0</v>
      </c>
      <c r="V128" s="217">
        <f>ROUND(E128*U128,2)</f>
        <v>0</v>
      </c>
      <c r="W128" s="21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 t="s">
        <v>1372</v>
      </c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</row>
    <row r="129" spans="1:60" outlineLevel="1" x14ac:dyDescent="0.25">
      <c r="A129" s="214"/>
      <c r="B129" s="215"/>
      <c r="C129" s="264"/>
      <c r="D129" s="258"/>
      <c r="E129" s="258"/>
      <c r="F129" s="258"/>
      <c r="G129" s="258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 t="s">
        <v>219</v>
      </c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</row>
    <row r="130" spans="1:60" outlineLevel="1" x14ac:dyDescent="0.25">
      <c r="A130" s="231">
        <v>61</v>
      </c>
      <c r="B130" s="232" t="s">
        <v>1883</v>
      </c>
      <c r="C130" s="245" t="s">
        <v>1884</v>
      </c>
      <c r="D130" s="233" t="s">
        <v>593</v>
      </c>
      <c r="E130" s="234">
        <v>7</v>
      </c>
      <c r="F130" s="235"/>
      <c r="G130" s="236">
        <f>ROUND(E130*F130,2)</f>
        <v>0</v>
      </c>
      <c r="H130" s="235"/>
      <c r="I130" s="236">
        <f>ROUND(E130*H130,2)</f>
        <v>0</v>
      </c>
      <c r="J130" s="235"/>
      <c r="K130" s="236">
        <f>ROUND(E130*J130,2)</f>
        <v>0</v>
      </c>
      <c r="L130" s="236">
        <v>21</v>
      </c>
      <c r="M130" s="236">
        <f>G130*(1+L130/100)</f>
        <v>0</v>
      </c>
      <c r="N130" s="236">
        <v>0</v>
      </c>
      <c r="O130" s="236">
        <f>ROUND(E130*N130,2)</f>
        <v>0</v>
      </c>
      <c r="P130" s="236">
        <v>0</v>
      </c>
      <c r="Q130" s="236">
        <f>ROUND(E130*P130,2)</f>
        <v>0</v>
      </c>
      <c r="R130" s="236"/>
      <c r="S130" s="236" t="s">
        <v>456</v>
      </c>
      <c r="T130" s="237" t="s">
        <v>215</v>
      </c>
      <c r="U130" s="217">
        <v>0</v>
      </c>
      <c r="V130" s="217">
        <f>ROUND(E130*U130,2)</f>
        <v>0</v>
      </c>
      <c r="W130" s="21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 t="s">
        <v>1372</v>
      </c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</row>
    <row r="131" spans="1:60" outlineLevel="1" x14ac:dyDescent="0.25">
      <c r="A131" s="214"/>
      <c r="B131" s="215"/>
      <c r="C131" s="264"/>
      <c r="D131" s="258"/>
      <c r="E131" s="258"/>
      <c r="F131" s="258"/>
      <c r="G131" s="258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 t="s">
        <v>219</v>
      </c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</row>
    <row r="132" spans="1:60" outlineLevel="1" x14ac:dyDescent="0.25">
      <c r="A132" s="231">
        <v>62</v>
      </c>
      <c r="B132" s="232" t="s">
        <v>1885</v>
      </c>
      <c r="C132" s="245" t="s">
        <v>1886</v>
      </c>
      <c r="D132" s="233" t="s">
        <v>593</v>
      </c>
      <c r="E132" s="234">
        <v>7</v>
      </c>
      <c r="F132" s="235"/>
      <c r="G132" s="236">
        <f>ROUND(E132*F132,2)</f>
        <v>0</v>
      </c>
      <c r="H132" s="235"/>
      <c r="I132" s="236">
        <f>ROUND(E132*H132,2)</f>
        <v>0</v>
      </c>
      <c r="J132" s="235"/>
      <c r="K132" s="236">
        <f>ROUND(E132*J132,2)</f>
        <v>0</v>
      </c>
      <c r="L132" s="236">
        <v>21</v>
      </c>
      <c r="M132" s="236">
        <f>G132*(1+L132/100)</f>
        <v>0</v>
      </c>
      <c r="N132" s="236">
        <v>0</v>
      </c>
      <c r="O132" s="236">
        <f>ROUND(E132*N132,2)</f>
        <v>0</v>
      </c>
      <c r="P132" s="236">
        <v>0</v>
      </c>
      <c r="Q132" s="236">
        <f>ROUND(E132*P132,2)</f>
        <v>0</v>
      </c>
      <c r="R132" s="236"/>
      <c r="S132" s="236" t="s">
        <v>456</v>
      </c>
      <c r="T132" s="237" t="s">
        <v>215</v>
      </c>
      <c r="U132" s="217">
        <v>0</v>
      </c>
      <c r="V132" s="217">
        <f>ROUND(E132*U132,2)</f>
        <v>0</v>
      </c>
      <c r="W132" s="21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 t="s">
        <v>1372</v>
      </c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</row>
    <row r="133" spans="1:60" outlineLevel="1" x14ac:dyDescent="0.25">
      <c r="A133" s="214"/>
      <c r="B133" s="215"/>
      <c r="C133" s="264"/>
      <c r="D133" s="258"/>
      <c r="E133" s="258"/>
      <c r="F133" s="258"/>
      <c r="G133" s="258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 t="s">
        <v>219</v>
      </c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</row>
    <row r="134" spans="1:60" outlineLevel="1" x14ac:dyDescent="0.25">
      <c r="A134" s="231">
        <v>63</v>
      </c>
      <c r="B134" s="232" t="s">
        <v>1887</v>
      </c>
      <c r="C134" s="245" t="s">
        <v>1888</v>
      </c>
      <c r="D134" s="233" t="s">
        <v>593</v>
      </c>
      <c r="E134" s="234">
        <v>5</v>
      </c>
      <c r="F134" s="235"/>
      <c r="G134" s="236">
        <f>ROUND(E134*F134,2)</f>
        <v>0</v>
      </c>
      <c r="H134" s="235"/>
      <c r="I134" s="236">
        <f>ROUND(E134*H134,2)</f>
        <v>0</v>
      </c>
      <c r="J134" s="235"/>
      <c r="K134" s="236">
        <f>ROUND(E134*J134,2)</f>
        <v>0</v>
      </c>
      <c r="L134" s="236">
        <v>21</v>
      </c>
      <c r="M134" s="236">
        <f>G134*(1+L134/100)</f>
        <v>0</v>
      </c>
      <c r="N134" s="236">
        <v>0</v>
      </c>
      <c r="O134" s="236">
        <f>ROUND(E134*N134,2)</f>
        <v>0</v>
      </c>
      <c r="P134" s="236">
        <v>0</v>
      </c>
      <c r="Q134" s="236">
        <f>ROUND(E134*P134,2)</f>
        <v>0</v>
      </c>
      <c r="R134" s="236"/>
      <c r="S134" s="236" t="s">
        <v>456</v>
      </c>
      <c r="T134" s="237" t="s">
        <v>215</v>
      </c>
      <c r="U134" s="217">
        <v>0</v>
      </c>
      <c r="V134" s="217">
        <f>ROUND(E134*U134,2)</f>
        <v>0</v>
      </c>
      <c r="W134" s="21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 t="s">
        <v>1372</v>
      </c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</row>
    <row r="135" spans="1:60" outlineLevel="1" x14ac:dyDescent="0.25">
      <c r="A135" s="214"/>
      <c r="B135" s="215"/>
      <c r="C135" s="264"/>
      <c r="D135" s="258"/>
      <c r="E135" s="258"/>
      <c r="F135" s="258"/>
      <c r="G135" s="258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 t="s">
        <v>219</v>
      </c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07"/>
      <c r="BB135" s="207"/>
      <c r="BC135" s="207"/>
      <c r="BD135" s="207"/>
      <c r="BE135" s="207"/>
      <c r="BF135" s="207"/>
      <c r="BG135" s="207"/>
      <c r="BH135" s="207"/>
    </row>
    <row r="136" spans="1:60" outlineLevel="1" x14ac:dyDescent="0.25">
      <c r="A136" s="231">
        <v>64</v>
      </c>
      <c r="B136" s="232" t="s">
        <v>1889</v>
      </c>
      <c r="C136" s="245" t="s">
        <v>1890</v>
      </c>
      <c r="D136" s="233" t="s">
        <v>593</v>
      </c>
      <c r="E136" s="234">
        <v>3</v>
      </c>
      <c r="F136" s="235"/>
      <c r="G136" s="236">
        <f>ROUND(E136*F136,2)</f>
        <v>0</v>
      </c>
      <c r="H136" s="235"/>
      <c r="I136" s="236">
        <f>ROUND(E136*H136,2)</f>
        <v>0</v>
      </c>
      <c r="J136" s="235"/>
      <c r="K136" s="236">
        <f>ROUND(E136*J136,2)</f>
        <v>0</v>
      </c>
      <c r="L136" s="236">
        <v>21</v>
      </c>
      <c r="M136" s="236">
        <f>G136*(1+L136/100)</f>
        <v>0</v>
      </c>
      <c r="N136" s="236">
        <v>0</v>
      </c>
      <c r="O136" s="236">
        <f>ROUND(E136*N136,2)</f>
        <v>0</v>
      </c>
      <c r="P136" s="236">
        <v>0</v>
      </c>
      <c r="Q136" s="236">
        <f>ROUND(E136*P136,2)</f>
        <v>0</v>
      </c>
      <c r="R136" s="236"/>
      <c r="S136" s="236" t="s">
        <v>456</v>
      </c>
      <c r="T136" s="237" t="s">
        <v>215</v>
      </c>
      <c r="U136" s="217">
        <v>0</v>
      </c>
      <c r="V136" s="217">
        <f>ROUND(E136*U136,2)</f>
        <v>0</v>
      </c>
      <c r="W136" s="21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 t="s">
        <v>1139</v>
      </c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</row>
    <row r="137" spans="1:60" outlineLevel="1" x14ac:dyDescent="0.25">
      <c r="A137" s="214"/>
      <c r="B137" s="215"/>
      <c r="C137" s="264"/>
      <c r="D137" s="258"/>
      <c r="E137" s="258"/>
      <c r="F137" s="258"/>
      <c r="G137" s="258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 t="s">
        <v>219</v>
      </c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</row>
    <row r="138" spans="1:60" outlineLevel="1" x14ac:dyDescent="0.25">
      <c r="A138" s="231">
        <v>65</v>
      </c>
      <c r="B138" s="232" t="s">
        <v>1891</v>
      </c>
      <c r="C138" s="245" t="s">
        <v>1892</v>
      </c>
      <c r="D138" s="233" t="s">
        <v>593</v>
      </c>
      <c r="E138" s="234">
        <v>2</v>
      </c>
      <c r="F138" s="235"/>
      <c r="G138" s="236">
        <f>ROUND(E138*F138,2)</f>
        <v>0</v>
      </c>
      <c r="H138" s="235"/>
      <c r="I138" s="236">
        <f>ROUND(E138*H138,2)</f>
        <v>0</v>
      </c>
      <c r="J138" s="235"/>
      <c r="K138" s="236">
        <f>ROUND(E138*J138,2)</f>
        <v>0</v>
      </c>
      <c r="L138" s="236">
        <v>21</v>
      </c>
      <c r="M138" s="236">
        <f>G138*(1+L138/100)</f>
        <v>0</v>
      </c>
      <c r="N138" s="236">
        <v>0</v>
      </c>
      <c r="O138" s="236">
        <f>ROUND(E138*N138,2)</f>
        <v>0</v>
      </c>
      <c r="P138" s="236">
        <v>0</v>
      </c>
      <c r="Q138" s="236">
        <f>ROUND(E138*P138,2)</f>
        <v>0</v>
      </c>
      <c r="R138" s="236"/>
      <c r="S138" s="236" t="s">
        <v>456</v>
      </c>
      <c r="T138" s="237" t="s">
        <v>215</v>
      </c>
      <c r="U138" s="217">
        <v>0</v>
      </c>
      <c r="V138" s="217">
        <f>ROUND(E138*U138,2)</f>
        <v>0</v>
      </c>
      <c r="W138" s="21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 t="s">
        <v>1139</v>
      </c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</row>
    <row r="139" spans="1:60" outlineLevel="1" x14ac:dyDescent="0.25">
      <c r="A139" s="214"/>
      <c r="B139" s="215"/>
      <c r="C139" s="264"/>
      <c r="D139" s="258"/>
      <c r="E139" s="258"/>
      <c r="F139" s="258"/>
      <c r="G139" s="258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 t="s">
        <v>219</v>
      </c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</row>
    <row r="140" spans="1:60" outlineLevel="1" x14ac:dyDescent="0.25">
      <c r="A140" s="231">
        <v>66</v>
      </c>
      <c r="B140" s="232" t="s">
        <v>1893</v>
      </c>
      <c r="C140" s="245" t="s">
        <v>1894</v>
      </c>
      <c r="D140" s="233" t="s">
        <v>593</v>
      </c>
      <c r="E140" s="234">
        <v>58</v>
      </c>
      <c r="F140" s="235"/>
      <c r="G140" s="236">
        <f>ROUND(E140*F140,2)</f>
        <v>0</v>
      </c>
      <c r="H140" s="235"/>
      <c r="I140" s="236">
        <f>ROUND(E140*H140,2)</f>
        <v>0</v>
      </c>
      <c r="J140" s="235"/>
      <c r="K140" s="236">
        <f>ROUND(E140*J140,2)</f>
        <v>0</v>
      </c>
      <c r="L140" s="236">
        <v>21</v>
      </c>
      <c r="M140" s="236">
        <f>G140*(1+L140/100)</f>
        <v>0</v>
      </c>
      <c r="N140" s="236">
        <v>0</v>
      </c>
      <c r="O140" s="236">
        <f>ROUND(E140*N140,2)</f>
        <v>0</v>
      </c>
      <c r="P140" s="236">
        <v>0</v>
      </c>
      <c r="Q140" s="236">
        <f>ROUND(E140*P140,2)</f>
        <v>0</v>
      </c>
      <c r="R140" s="236"/>
      <c r="S140" s="236" t="s">
        <v>456</v>
      </c>
      <c r="T140" s="237" t="s">
        <v>215</v>
      </c>
      <c r="U140" s="217">
        <v>0</v>
      </c>
      <c r="V140" s="217">
        <f>ROUND(E140*U140,2)</f>
        <v>0</v>
      </c>
      <c r="W140" s="21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 t="s">
        <v>1139</v>
      </c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</row>
    <row r="141" spans="1:60" outlineLevel="1" x14ac:dyDescent="0.25">
      <c r="A141" s="214"/>
      <c r="B141" s="215"/>
      <c r="C141" s="264"/>
      <c r="D141" s="258"/>
      <c r="E141" s="258"/>
      <c r="F141" s="258"/>
      <c r="G141" s="258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 t="s">
        <v>219</v>
      </c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</row>
    <row r="142" spans="1:60" outlineLevel="1" x14ac:dyDescent="0.25">
      <c r="A142" s="231">
        <v>67</v>
      </c>
      <c r="B142" s="232" t="s">
        <v>1895</v>
      </c>
      <c r="C142" s="245" t="s">
        <v>1896</v>
      </c>
      <c r="D142" s="233" t="s">
        <v>593</v>
      </c>
      <c r="E142" s="234">
        <v>9</v>
      </c>
      <c r="F142" s="235"/>
      <c r="G142" s="236">
        <f>ROUND(E142*F142,2)</f>
        <v>0</v>
      </c>
      <c r="H142" s="235"/>
      <c r="I142" s="236">
        <f>ROUND(E142*H142,2)</f>
        <v>0</v>
      </c>
      <c r="J142" s="235"/>
      <c r="K142" s="236">
        <f>ROUND(E142*J142,2)</f>
        <v>0</v>
      </c>
      <c r="L142" s="236">
        <v>21</v>
      </c>
      <c r="M142" s="236">
        <f>G142*(1+L142/100)</f>
        <v>0</v>
      </c>
      <c r="N142" s="236">
        <v>0</v>
      </c>
      <c r="O142" s="236">
        <f>ROUND(E142*N142,2)</f>
        <v>0</v>
      </c>
      <c r="P142" s="236">
        <v>0</v>
      </c>
      <c r="Q142" s="236">
        <f>ROUND(E142*P142,2)</f>
        <v>0</v>
      </c>
      <c r="R142" s="236"/>
      <c r="S142" s="236" t="s">
        <v>456</v>
      </c>
      <c r="T142" s="237" t="s">
        <v>215</v>
      </c>
      <c r="U142" s="217">
        <v>0</v>
      </c>
      <c r="V142" s="217">
        <f>ROUND(E142*U142,2)</f>
        <v>0</v>
      </c>
      <c r="W142" s="21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 t="s">
        <v>1139</v>
      </c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</row>
    <row r="143" spans="1:60" outlineLevel="1" x14ac:dyDescent="0.25">
      <c r="A143" s="214"/>
      <c r="B143" s="215"/>
      <c r="C143" s="264"/>
      <c r="D143" s="258"/>
      <c r="E143" s="258"/>
      <c r="F143" s="258"/>
      <c r="G143" s="258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 t="s">
        <v>219</v>
      </c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</row>
    <row r="144" spans="1:60" outlineLevel="1" x14ac:dyDescent="0.25">
      <c r="A144" s="231">
        <v>68</v>
      </c>
      <c r="B144" s="232" t="s">
        <v>1897</v>
      </c>
      <c r="C144" s="245" t="s">
        <v>1898</v>
      </c>
      <c r="D144" s="233" t="s">
        <v>593</v>
      </c>
      <c r="E144" s="234">
        <v>2</v>
      </c>
      <c r="F144" s="235"/>
      <c r="G144" s="236">
        <f>ROUND(E144*F144,2)</f>
        <v>0</v>
      </c>
      <c r="H144" s="235"/>
      <c r="I144" s="236">
        <f>ROUND(E144*H144,2)</f>
        <v>0</v>
      </c>
      <c r="J144" s="235"/>
      <c r="K144" s="236">
        <f>ROUND(E144*J144,2)</f>
        <v>0</v>
      </c>
      <c r="L144" s="236">
        <v>21</v>
      </c>
      <c r="M144" s="236">
        <f>G144*(1+L144/100)</f>
        <v>0</v>
      </c>
      <c r="N144" s="236">
        <v>0</v>
      </c>
      <c r="O144" s="236">
        <f>ROUND(E144*N144,2)</f>
        <v>0</v>
      </c>
      <c r="P144" s="236">
        <v>0</v>
      </c>
      <c r="Q144" s="236">
        <f>ROUND(E144*P144,2)</f>
        <v>0</v>
      </c>
      <c r="R144" s="236"/>
      <c r="S144" s="236" t="s">
        <v>456</v>
      </c>
      <c r="T144" s="237" t="s">
        <v>215</v>
      </c>
      <c r="U144" s="217">
        <v>0</v>
      </c>
      <c r="V144" s="217">
        <f>ROUND(E144*U144,2)</f>
        <v>0</v>
      </c>
      <c r="W144" s="21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 t="s">
        <v>1139</v>
      </c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7"/>
      <c r="BF144" s="207"/>
      <c r="BG144" s="207"/>
      <c r="BH144" s="207"/>
    </row>
    <row r="145" spans="1:60" outlineLevel="1" x14ac:dyDescent="0.25">
      <c r="A145" s="214"/>
      <c r="B145" s="215"/>
      <c r="C145" s="264"/>
      <c r="D145" s="258"/>
      <c r="E145" s="258"/>
      <c r="F145" s="258"/>
      <c r="G145" s="258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 t="s">
        <v>219</v>
      </c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  <c r="BF145" s="207"/>
      <c r="BG145" s="207"/>
      <c r="BH145" s="207"/>
    </row>
    <row r="146" spans="1:60" outlineLevel="1" x14ac:dyDescent="0.25">
      <c r="A146" s="231">
        <v>69</v>
      </c>
      <c r="B146" s="232" t="s">
        <v>1899</v>
      </c>
      <c r="C146" s="245" t="s">
        <v>1900</v>
      </c>
      <c r="D146" s="233" t="s">
        <v>593</v>
      </c>
      <c r="E146" s="234">
        <v>3</v>
      </c>
      <c r="F146" s="235"/>
      <c r="G146" s="236">
        <f>ROUND(E146*F146,2)</f>
        <v>0</v>
      </c>
      <c r="H146" s="235"/>
      <c r="I146" s="236">
        <f>ROUND(E146*H146,2)</f>
        <v>0</v>
      </c>
      <c r="J146" s="235"/>
      <c r="K146" s="236">
        <f>ROUND(E146*J146,2)</f>
        <v>0</v>
      </c>
      <c r="L146" s="236">
        <v>21</v>
      </c>
      <c r="M146" s="236">
        <f>G146*(1+L146/100)</f>
        <v>0</v>
      </c>
      <c r="N146" s="236">
        <v>0</v>
      </c>
      <c r="O146" s="236">
        <f>ROUND(E146*N146,2)</f>
        <v>0</v>
      </c>
      <c r="P146" s="236">
        <v>0</v>
      </c>
      <c r="Q146" s="236">
        <f>ROUND(E146*P146,2)</f>
        <v>0</v>
      </c>
      <c r="R146" s="236"/>
      <c r="S146" s="236" t="s">
        <v>456</v>
      </c>
      <c r="T146" s="237" t="s">
        <v>215</v>
      </c>
      <c r="U146" s="217">
        <v>0</v>
      </c>
      <c r="V146" s="217">
        <f>ROUND(E146*U146,2)</f>
        <v>0</v>
      </c>
      <c r="W146" s="21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 t="s">
        <v>1139</v>
      </c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07"/>
      <c r="BH146" s="207"/>
    </row>
    <row r="147" spans="1:60" outlineLevel="1" x14ac:dyDescent="0.25">
      <c r="A147" s="214"/>
      <c r="B147" s="215"/>
      <c r="C147" s="264"/>
      <c r="D147" s="258"/>
      <c r="E147" s="258"/>
      <c r="F147" s="258"/>
      <c r="G147" s="258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 t="s">
        <v>219</v>
      </c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07"/>
      <c r="BH147" s="207"/>
    </row>
    <row r="148" spans="1:60" outlineLevel="1" x14ac:dyDescent="0.25">
      <c r="A148" s="231">
        <v>70</v>
      </c>
      <c r="B148" s="232" t="s">
        <v>1901</v>
      </c>
      <c r="C148" s="245" t="s">
        <v>1902</v>
      </c>
      <c r="D148" s="233" t="s">
        <v>462</v>
      </c>
      <c r="E148" s="234">
        <v>5</v>
      </c>
      <c r="F148" s="235"/>
      <c r="G148" s="236">
        <f>ROUND(E148*F148,2)</f>
        <v>0</v>
      </c>
      <c r="H148" s="235"/>
      <c r="I148" s="236">
        <f>ROUND(E148*H148,2)</f>
        <v>0</v>
      </c>
      <c r="J148" s="235"/>
      <c r="K148" s="236">
        <f>ROUND(E148*J148,2)</f>
        <v>0</v>
      </c>
      <c r="L148" s="236">
        <v>21</v>
      </c>
      <c r="M148" s="236">
        <f>G148*(1+L148/100)</f>
        <v>0</v>
      </c>
      <c r="N148" s="236">
        <v>0</v>
      </c>
      <c r="O148" s="236">
        <f>ROUND(E148*N148,2)</f>
        <v>0</v>
      </c>
      <c r="P148" s="236">
        <v>0</v>
      </c>
      <c r="Q148" s="236">
        <f>ROUND(E148*P148,2)</f>
        <v>0</v>
      </c>
      <c r="R148" s="236"/>
      <c r="S148" s="236" t="s">
        <v>456</v>
      </c>
      <c r="T148" s="237" t="s">
        <v>215</v>
      </c>
      <c r="U148" s="217">
        <v>0</v>
      </c>
      <c r="V148" s="217">
        <f>ROUND(E148*U148,2)</f>
        <v>0</v>
      </c>
      <c r="W148" s="21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 t="s">
        <v>1139</v>
      </c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  <c r="BF148" s="207"/>
      <c r="BG148" s="207"/>
      <c r="BH148" s="207"/>
    </row>
    <row r="149" spans="1:60" outlineLevel="1" x14ac:dyDescent="0.25">
      <c r="A149" s="214"/>
      <c r="B149" s="215"/>
      <c r="C149" s="264"/>
      <c r="D149" s="258"/>
      <c r="E149" s="258"/>
      <c r="F149" s="258"/>
      <c r="G149" s="258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 t="s">
        <v>219</v>
      </c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  <c r="BF149" s="207"/>
      <c r="BG149" s="207"/>
      <c r="BH149" s="207"/>
    </row>
    <row r="150" spans="1:60" outlineLevel="1" x14ac:dyDescent="0.25">
      <c r="A150" s="231">
        <v>71</v>
      </c>
      <c r="B150" s="232" t="s">
        <v>1903</v>
      </c>
      <c r="C150" s="245" t="s">
        <v>1904</v>
      </c>
      <c r="D150" s="233" t="s">
        <v>593</v>
      </c>
      <c r="E150" s="234">
        <v>2</v>
      </c>
      <c r="F150" s="235"/>
      <c r="G150" s="236">
        <f>ROUND(E150*F150,2)</f>
        <v>0</v>
      </c>
      <c r="H150" s="235"/>
      <c r="I150" s="236">
        <f>ROUND(E150*H150,2)</f>
        <v>0</v>
      </c>
      <c r="J150" s="235"/>
      <c r="K150" s="236">
        <f>ROUND(E150*J150,2)</f>
        <v>0</v>
      </c>
      <c r="L150" s="236">
        <v>21</v>
      </c>
      <c r="M150" s="236">
        <f>G150*(1+L150/100)</f>
        <v>0</v>
      </c>
      <c r="N150" s="236">
        <v>0</v>
      </c>
      <c r="O150" s="236">
        <f>ROUND(E150*N150,2)</f>
        <v>0</v>
      </c>
      <c r="P150" s="236">
        <v>0</v>
      </c>
      <c r="Q150" s="236">
        <f>ROUND(E150*P150,2)</f>
        <v>0</v>
      </c>
      <c r="R150" s="236"/>
      <c r="S150" s="236" t="s">
        <v>456</v>
      </c>
      <c r="T150" s="237" t="s">
        <v>215</v>
      </c>
      <c r="U150" s="217">
        <v>0</v>
      </c>
      <c r="V150" s="217">
        <f>ROUND(E150*U150,2)</f>
        <v>0</v>
      </c>
      <c r="W150" s="21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 t="s">
        <v>1139</v>
      </c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07"/>
      <c r="BH150" s="207"/>
    </row>
    <row r="151" spans="1:60" outlineLevel="1" x14ac:dyDescent="0.25">
      <c r="A151" s="214"/>
      <c r="B151" s="215"/>
      <c r="C151" s="264"/>
      <c r="D151" s="258"/>
      <c r="E151" s="258"/>
      <c r="F151" s="258"/>
      <c r="G151" s="258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 t="s">
        <v>219</v>
      </c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</row>
    <row r="152" spans="1:60" outlineLevel="1" x14ac:dyDescent="0.25">
      <c r="A152" s="231">
        <v>72</v>
      </c>
      <c r="B152" s="232" t="s">
        <v>1905</v>
      </c>
      <c r="C152" s="245" t="s">
        <v>1906</v>
      </c>
      <c r="D152" s="233" t="s">
        <v>593</v>
      </c>
      <c r="E152" s="234">
        <v>8</v>
      </c>
      <c r="F152" s="235"/>
      <c r="G152" s="236">
        <f>ROUND(E152*F152,2)</f>
        <v>0</v>
      </c>
      <c r="H152" s="235"/>
      <c r="I152" s="236">
        <f>ROUND(E152*H152,2)</f>
        <v>0</v>
      </c>
      <c r="J152" s="235"/>
      <c r="K152" s="236">
        <f>ROUND(E152*J152,2)</f>
        <v>0</v>
      </c>
      <c r="L152" s="236">
        <v>21</v>
      </c>
      <c r="M152" s="236">
        <f>G152*(1+L152/100)</f>
        <v>0</v>
      </c>
      <c r="N152" s="236">
        <v>0</v>
      </c>
      <c r="O152" s="236">
        <f>ROUND(E152*N152,2)</f>
        <v>0</v>
      </c>
      <c r="P152" s="236">
        <v>0</v>
      </c>
      <c r="Q152" s="236">
        <f>ROUND(E152*P152,2)</f>
        <v>0</v>
      </c>
      <c r="R152" s="236"/>
      <c r="S152" s="236" t="s">
        <v>456</v>
      </c>
      <c r="T152" s="237" t="s">
        <v>215</v>
      </c>
      <c r="U152" s="217">
        <v>0</v>
      </c>
      <c r="V152" s="217">
        <f>ROUND(E152*U152,2)</f>
        <v>0</v>
      </c>
      <c r="W152" s="21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 t="s">
        <v>1139</v>
      </c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  <c r="BF152" s="207"/>
      <c r="BG152" s="207"/>
      <c r="BH152" s="207"/>
    </row>
    <row r="153" spans="1:60" outlineLevel="1" x14ac:dyDescent="0.25">
      <c r="A153" s="214"/>
      <c r="B153" s="215"/>
      <c r="C153" s="264"/>
      <c r="D153" s="258"/>
      <c r="E153" s="258"/>
      <c r="F153" s="258"/>
      <c r="G153" s="258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 t="s">
        <v>219</v>
      </c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</row>
    <row r="154" spans="1:60" outlineLevel="1" x14ac:dyDescent="0.25">
      <c r="A154" s="231">
        <v>73</v>
      </c>
      <c r="B154" s="232" t="s">
        <v>1907</v>
      </c>
      <c r="C154" s="245" t="s">
        <v>1908</v>
      </c>
      <c r="D154" s="233" t="s">
        <v>593</v>
      </c>
      <c r="E154" s="234">
        <v>5</v>
      </c>
      <c r="F154" s="235"/>
      <c r="G154" s="236">
        <f>ROUND(E154*F154,2)</f>
        <v>0</v>
      </c>
      <c r="H154" s="235"/>
      <c r="I154" s="236">
        <f>ROUND(E154*H154,2)</f>
        <v>0</v>
      </c>
      <c r="J154" s="235"/>
      <c r="K154" s="236">
        <f>ROUND(E154*J154,2)</f>
        <v>0</v>
      </c>
      <c r="L154" s="236">
        <v>21</v>
      </c>
      <c r="M154" s="236">
        <f>G154*(1+L154/100)</f>
        <v>0</v>
      </c>
      <c r="N154" s="236">
        <v>0</v>
      </c>
      <c r="O154" s="236">
        <f>ROUND(E154*N154,2)</f>
        <v>0</v>
      </c>
      <c r="P154" s="236">
        <v>0</v>
      </c>
      <c r="Q154" s="236">
        <f>ROUND(E154*P154,2)</f>
        <v>0</v>
      </c>
      <c r="R154" s="236"/>
      <c r="S154" s="236" t="s">
        <v>456</v>
      </c>
      <c r="T154" s="237" t="s">
        <v>215</v>
      </c>
      <c r="U154" s="217">
        <v>0</v>
      </c>
      <c r="V154" s="217">
        <f>ROUND(E154*U154,2)</f>
        <v>0</v>
      </c>
      <c r="W154" s="21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 t="s">
        <v>1139</v>
      </c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207"/>
      <c r="BH154" s="207"/>
    </row>
    <row r="155" spans="1:60" outlineLevel="1" x14ac:dyDescent="0.25">
      <c r="A155" s="214"/>
      <c r="B155" s="215"/>
      <c r="C155" s="264"/>
      <c r="D155" s="258"/>
      <c r="E155" s="258"/>
      <c r="F155" s="258"/>
      <c r="G155" s="258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 t="s">
        <v>219</v>
      </c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207"/>
      <c r="BH155" s="207"/>
    </row>
    <row r="156" spans="1:60" x14ac:dyDescent="0.25">
      <c r="A156" s="225" t="s">
        <v>209</v>
      </c>
      <c r="B156" s="226" t="s">
        <v>168</v>
      </c>
      <c r="C156" s="244" t="s">
        <v>82</v>
      </c>
      <c r="D156" s="227"/>
      <c r="E156" s="228"/>
      <c r="F156" s="229"/>
      <c r="G156" s="229">
        <f>SUMIF(AG157:AG296,"&lt;&gt;NOR",G157:G296)</f>
        <v>0</v>
      </c>
      <c r="H156" s="229"/>
      <c r="I156" s="229">
        <f>SUM(I157:I296)</f>
        <v>0</v>
      </c>
      <c r="J156" s="229"/>
      <c r="K156" s="229">
        <f>SUM(K157:K296)</f>
        <v>0</v>
      </c>
      <c r="L156" s="229"/>
      <c r="M156" s="229">
        <f>SUM(M157:M296)</f>
        <v>0</v>
      </c>
      <c r="N156" s="229"/>
      <c r="O156" s="229">
        <f>SUM(O157:O296)</f>
        <v>0</v>
      </c>
      <c r="P156" s="229"/>
      <c r="Q156" s="229">
        <f>SUM(Q157:Q296)</f>
        <v>0</v>
      </c>
      <c r="R156" s="229"/>
      <c r="S156" s="229"/>
      <c r="T156" s="230"/>
      <c r="U156" s="224"/>
      <c r="V156" s="224">
        <f>SUM(V157:V296)</f>
        <v>0</v>
      </c>
      <c r="W156" s="224"/>
      <c r="AG156" t="s">
        <v>210</v>
      </c>
    </row>
    <row r="157" spans="1:60" outlineLevel="1" x14ac:dyDescent="0.25">
      <c r="A157" s="231">
        <v>74</v>
      </c>
      <c r="B157" s="232" t="s">
        <v>1909</v>
      </c>
      <c r="C157" s="245" t="s">
        <v>1910</v>
      </c>
      <c r="D157" s="233" t="s">
        <v>462</v>
      </c>
      <c r="E157" s="234">
        <v>60</v>
      </c>
      <c r="F157" s="235"/>
      <c r="G157" s="236">
        <f>ROUND(E157*F157,2)</f>
        <v>0</v>
      </c>
      <c r="H157" s="235"/>
      <c r="I157" s="236">
        <f>ROUND(E157*H157,2)</f>
        <v>0</v>
      </c>
      <c r="J157" s="235"/>
      <c r="K157" s="236">
        <f>ROUND(E157*J157,2)</f>
        <v>0</v>
      </c>
      <c r="L157" s="236">
        <v>21</v>
      </c>
      <c r="M157" s="236">
        <f>G157*(1+L157/100)</f>
        <v>0</v>
      </c>
      <c r="N157" s="236">
        <v>0</v>
      </c>
      <c r="O157" s="236">
        <f>ROUND(E157*N157,2)</f>
        <v>0</v>
      </c>
      <c r="P157" s="236">
        <v>0</v>
      </c>
      <c r="Q157" s="236">
        <f>ROUND(E157*P157,2)</f>
        <v>0</v>
      </c>
      <c r="R157" s="236"/>
      <c r="S157" s="236" t="s">
        <v>456</v>
      </c>
      <c r="T157" s="237" t="s">
        <v>215</v>
      </c>
      <c r="U157" s="217">
        <v>0</v>
      </c>
      <c r="V157" s="217">
        <f>ROUND(E157*U157,2)</f>
        <v>0</v>
      </c>
      <c r="W157" s="21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 t="s">
        <v>1372</v>
      </c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07"/>
      <c r="BH157" s="207"/>
    </row>
    <row r="158" spans="1:60" outlineLevel="1" x14ac:dyDescent="0.25">
      <c r="A158" s="214"/>
      <c r="B158" s="215"/>
      <c r="C158" s="264"/>
      <c r="D158" s="258"/>
      <c r="E158" s="258"/>
      <c r="F158" s="258"/>
      <c r="G158" s="258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 t="s">
        <v>219</v>
      </c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07"/>
      <c r="BH158" s="207"/>
    </row>
    <row r="159" spans="1:60" outlineLevel="1" x14ac:dyDescent="0.25">
      <c r="A159" s="231">
        <v>75</v>
      </c>
      <c r="B159" s="232" t="s">
        <v>1911</v>
      </c>
      <c r="C159" s="245" t="s">
        <v>1912</v>
      </c>
      <c r="D159" s="233" t="s">
        <v>462</v>
      </c>
      <c r="E159" s="234">
        <v>165</v>
      </c>
      <c r="F159" s="235"/>
      <c r="G159" s="236">
        <f>ROUND(E159*F159,2)</f>
        <v>0</v>
      </c>
      <c r="H159" s="235"/>
      <c r="I159" s="236">
        <f>ROUND(E159*H159,2)</f>
        <v>0</v>
      </c>
      <c r="J159" s="235"/>
      <c r="K159" s="236">
        <f>ROUND(E159*J159,2)</f>
        <v>0</v>
      </c>
      <c r="L159" s="236">
        <v>21</v>
      </c>
      <c r="M159" s="236">
        <f>G159*(1+L159/100)</f>
        <v>0</v>
      </c>
      <c r="N159" s="236">
        <v>0</v>
      </c>
      <c r="O159" s="236">
        <f>ROUND(E159*N159,2)</f>
        <v>0</v>
      </c>
      <c r="P159" s="236">
        <v>0</v>
      </c>
      <c r="Q159" s="236">
        <f>ROUND(E159*P159,2)</f>
        <v>0</v>
      </c>
      <c r="R159" s="236"/>
      <c r="S159" s="236" t="s">
        <v>456</v>
      </c>
      <c r="T159" s="237" t="s">
        <v>215</v>
      </c>
      <c r="U159" s="217">
        <v>0</v>
      </c>
      <c r="V159" s="217">
        <f>ROUND(E159*U159,2)</f>
        <v>0</v>
      </c>
      <c r="W159" s="21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 t="s">
        <v>1372</v>
      </c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  <c r="BF159" s="207"/>
      <c r="BG159" s="207"/>
      <c r="BH159" s="207"/>
    </row>
    <row r="160" spans="1:60" outlineLevel="1" x14ac:dyDescent="0.25">
      <c r="A160" s="214"/>
      <c r="B160" s="215"/>
      <c r="C160" s="264"/>
      <c r="D160" s="258"/>
      <c r="E160" s="258"/>
      <c r="F160" s="258"/>
      <c r="G160" s="258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 t="s">
        <v>219</v>
      </c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</row>
    <row r="161" spans="1:60" outlineLevel="1" x14ac:dyDescent="0.25">
      <c r="A161" s="231">
        <v>76</v>
      </c>
      <c r="B161" s="232" t="s">
        <v>1911</v>
      </c>
      <c r="C161" s="245" t="s">
        <v>1912</v>
      </c>
      <c r="D161" s="233" t="s">
        <v>462</v>
      </c>
      <c r="E161" s="234">
        <v>150</v>
      </c>
      <c r="F161" s="235"/>
      <c r="G161" s="236">
        <f>ROUND(E161*F161,2)</f>
        <v>0</v>
      </c>
      <c r="H161" s="235"/>
      <c r="I161" s="236">
        <f>ROUND(E161*H161,2)</f>
        <v>0</v>
      </c>
      <c r="J161" s="235"/>
      <c r="K161" s="236">
        <f>ROUND(E161*J161,2)</f>
        <v>0</v>
      </c>
      <c r="L161" s="236">
        <v>21</v>
      </c>
      <c r="M161" s="236">
        <f>G161*(1+L161/100)</f>
        <v>0</v>
      </c>
      <c r="N161" s="236">
        <v>0</v>
      </c>
      <c r="O161" s="236">
        <f>ROUND(E161*N161,2)</f>
        <v>0</v>
      </c>
      <c r="P161" s="236">
        <v>0</v>
      </c>
      <c r="Q161" s="236">
        <f>ROUND(E161*P161,2)</f>
        <v>0</v>
      </c>
      <c r="R161" s="236"/>
      <c r="S161" s="236" t="s">
        <v>456</v>
      </c>
      <c r="T161" s="237" t="s">
        <v>215</v>
      </c>
      <c r="U161" s="217">
        <v>0</v>
      </c>
      <c r="V161" s="217">
        <f>ROUND(E161*U161,2)</f>
        <v>0</v>
      </c>
      <c r="W161" s="21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 t="s">
        <v>1372</v>
      </c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</row>
    <row r="162" spans="1:60" outlineLevel="1" x14ac:dyDescent="0.25">
      <c r="A162" s="214"/>
      <c r="B162" s="215"/>
      <c r="C162" s="264"/>
      <c r="D162" s="258"/>
      <c r="E162" s="258"/>
      <c r="F162" s="258"/>
      <c r="G162" s="258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 t="s">
        <v>219</v>
      </c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</row>
    <row r="163" spans="1:60" outlineLevel="1" x14ac:dyDescent="0.25">
      <c r="A163" s="231">
        <v>77</v>
      </c>
      <c r="B163" s="232" t="s">
        <v>1911</v>
      </c>
      <c r="C163" s="245" t="s">
        <v>1912</v>
      </c>
      <c r="D163" s="233" t="s">
        <v>462</v>
      </c>
      <c r="E163" s="234">
        <v>210</v>
      </c>
      <c r="F163" s="235"/>
      <c r="G163" s="236">
        <f>ROUND(E163*F163,2)</f>
        <v>0</v>
      </c>
      <c r="H163" s="235"/>
      <c r="I163" s="236">
        <f>ROUND(E163*H163,2)</f>
        <v>0</v>
      </c>
      <c r="J163" s="235"/>
      <c r="K163" s="236">
        <f>ROUND(E163*J163,2)</f>
        <v>0</v>
      </c>
      <c r="L163" s="236">
        <v>21</v>
      </c>
      <c r="M163" s="236">
        <f>G163*(1+L163/100)</f>
        <v>0</v>
      </c>
      <c r="N163" s="236">
        <v>0</v>
      </c>
      <c r="O163" s="236">
        <f>ROUND(E163*N163,2)</f>
        <v>0</v>
      </c>
      <c r="P163" s="236">
        <v>0</v>
      </c>
      <c r="Q163" s="236">
        <f>ROUND(E163*P163,2)</f>
        <v>0</v>
      </c>
      <c r="R163" s="236"/>
      <c r="S163" s="236" t="s">
        <v>456</v>
      </c>
      <c r="T163" s="237" t="s">
        <v>215</v>
      </c>
      <c r="U163" s="217">
        <v>0</v>
      </c>
      <c r="V163" s="217">
        <f>ROUND(E163*U163,2)</f>
        <v>0</v>
      </c>
      <c r="W163" s="21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 t="s">
        <v>1372</v>
      </c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</row>
    <row r="164" spans="1:60" outlineLevel="1" x14ac:dyDescent="0.25">
      <c r="A164" s="214"/>
      <c r="B164" s="215"/>
      <c r="C164" s="264"/>
      <c r="D164" s="258"/>
      <c r="E164" s="258"/>
      <c r="F164" s="258"/>
      <c r="G164" s="258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 t="s">
        <v>219</v>
      </c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</row>
    <row r="165" spans="1:60" outlineLevel="1" x14ac:dyDescent="0.25">
      <c r="A165" s="231">
        <v>78</v>
      </c>
      <c r="B165" s="232" t="s">
        <v>1911</v>
      </c>
      <c r="C165" s="245" t="s">
        <v>1912</v>
      </c>
      <c r="D165" s="233" t="s">
        <v>462</v>
      </c>
      <c r="E165" s="234">
        <v>450</v>
      </c>
      <c r="F165" s="235"/>
      <c r="G165" s="236">
        <f>ROUND(E165*F165,2)</f>
        <v>0</v>
      </c>
      <c r="H165" s="235"/>
      <c r="I165" s="236">
        <f>ROUND(E165*H165,2)</f>
        <v>0</v>
      </c>
      <c r="J165" s="235"/>
      <c r="K165" s="236">
        <f>ROUND(E165*J165,2)</f>
        <v>0</v>
      </c>
      <c r="L165" s="236">
        <v>21</v>
      </c>
      <c r="M165" s="236">
        <f>G165*(1+L165/100)</f>
        <v>0</v>
      </c>
      <c r="N165" s="236">
        <v>0</v>
      </c>
      <c r="O165" s="236">
        <f>ROUND(E165*N165,2)</f>
        <v>0</v>
      </c>
      <c r="P165" s="236">
        <v>0</v>
      </c>
      <c r="Q165" s="236">
        <f>ROUND(E165*P165,2)</f>
        <v>0</v>
      </c>
      <c r="R165" s="236"/>
      <c r="S165" s="236" t="s">
        <v>456</v>
      </c>
      <c r="T165" s="237" t="s">
        <v>215</v>
      </c>
      <c r="U165" s="217">
        <v>0</v>
      </c>
      <c r="V165" s="217">
        <f>ROUND(E165*U165,2)</f>
        <v>0</v>
      </c>
      <c r="W165" s="21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 t="s">
        <v>1372</v>
      </c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207"/>
      <c r="BF165" s="207"/>
      <c r="BG165" s="207"/>
      <c r="BH165" s="207"/>
    </row>
    <row r="166" spans="1:60" outlineLevel="1" x14ac:dyDescent="0.25">
      <c r="A166" s="214"/>
      <c r="B166" s="215"/>
      <c r="C166" s="264"/>
      <c r="D166" s="258"/>
      <c r="E166" s="258"/>
      <c r="F166" s="258"/>
      <c r="G166" s="258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 t="s">
        <v>219</v>
      </c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207"/>
      <c r="BE166" s="207"/>
      <c r="BF166" s="207"/>
      <c r="BG166" s="207"/>
      <c r="BH166" s="207"/>
    </row>
    <row r="167" spans="1:60" outlineLevel="1" x14ac:dyDescent="0.25">
      <c r="A167" s="231">
        <v>79</v>
      </c>
      <c r="B167" s="232" t="s">
        <v>1911</v>
      </c>
      <c r="C167" s="245" t="s">
        <v>1912</v>
      </c>
      <c r="D167" s="233" t="s">
        <v>462</v>
      </c>
      <c r="E167" s="234">
        <v>50</v>
      </c>
      <c r="F167" s="235"/>
      <c r="G167" s="236">
        <f>ROUND(E167*F167,2)</f>
        <v>0</v>
      </c>
      <c r="H167" s="235"/>
      <c r="I167" s="236">
        <f>ROUND(E167*H167,2)</f>
        <v>0</v>
      </c>
      <c r="J167" s="235"/>
      <c r="K167" s="236">
        <f>ROUND(E167*J167,2)</f>
        <v>0</v>
      </c>
      <c r="L167" s="236">
        <v>21</v>
      </c>
      <c r="M167" s="236">
        <f>G167*(1+L167/100)</f>
        <v>0</v>
      </c>
      <c r="N167" s="236">
        <v>0</v>
      </c>
      <c r="O167" s="236">
        <f>ROUND(E167*N167,2)</f>
        <v>0</v>
      </c>
      <c r="P167" s="236">
        <v>0</v>
      </c>
      <c r="Q167" s="236">
        <f>ROUND(E167*P167,2)</f>
        <v>0</v>
      </c>
      <c r="R167" s="236"/>
      <c r="S167" s="236" t="s">
        <v>456</v>
      </c>
      <c r="T167" s="237" t="s">
        <v>215</v>
      </c>
      <c r="U167" s="217">
        <v>0</v>
      </c>
      <c r="V167" s="217">
        <f>ROUND(E167*U167,2)</f>
        <v>0</v>
      </c>
      <c r="W167" s="21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 t="s">
        <v>1372</v>
      </c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  <c r="BF167" s="207"/>
      <c r="BG167" s="207"/>
      <c r="BH167" s="207"/>
    </row>
    <row r="168" spans="1:60" outlineLevel="1" x14ac:dyDescent="0.25">
      <c r="A168" s="214"/>
      <c r="B168" s="215"/>
      <c r="C168" s="264"/>
      <c r="D168" s="258"/>
      <c r="E168" s="258"/>
      <c r="F168" s="258"/>
      <c r="G168" s="258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 t="s">
        <v>219</v>
      </c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  <c r="BF168" s="207"/>
      <c r="BG168" s="207"/>
      <c r="BH168" s="207"/>
    </row>
    <row r="169" spans="1:60" outlineLevel="1" x14ac:dyDescent="0.25">
      <c r="A169" s="231">
        <v>80</v>
      </c>
      <c r="B169" s="232" t="s">
        <v>1913</v>
      </c>
      <c r="C169" s="245" t="s">
        <v>1914</v>
      </c>
      <c r="D169" s="233" t="s">
        <v>462</v>
      </c>
      <c r="E169" s="234">
        <v>40</v>
      </c>
      <c r="F169" s="235"/>
      <c r="G169" s="236">
        <f>ROUND(E169*F169,2)</f>
        <v>0</v>
      </c>
      <c r="H169" s="235"/>
      <c r="I169" s="236">
        <f>ROUND(E169*H169,2)</f>
        <v>0</v>
      </c>
      <c r="J169" s="235"/>
      <c r="K169" s="236">
        <f>ROUND(E169*J169,2)</f>
        <v>0</v>
      </c>
      <c r="L169" s="236">
        <v>21</v>
      </c>
      <c r="M169" s="236">
        <f>G169*(1+L169/100)</f>
        <v>0</v>
      </c>
      <c r="N169" s="236">
        <v>0</v>
      </c>
      <c r="O169" s="236">
        <f>ROUND(E169*N169,2)</f>
        <v>0</v>
      </c>
      <c r="P169" s="236">
        <v>0</v>
      </c>
      <c r="Q169" s="236">
        <f>ROUND(E169*P169,2)</f>
        <v>0</v>
      </c>
      <c r="R169" s="236"/>
      <c r="S169" s="236" t="s">
        <v>456</v>
      </c>
      <c r="T169" s="237" t="s">
        <v>215</v>
      </c>
      <c r="U169" s="217">
        <v>0</v>
      </c>
      <c r="V169" s="217">
        <f>ROUND(E169*U169,2)</f>
        <v>0</v>
      </c>
      <c r="W169" s="21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 t="s">
        <v>1372</v>
      </c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07"/>
      <c r="BH169" s="207"/>
    </row>
    <row r="170" spans="1:60" outlineLevel="1" x14ac:dyDescent="0.25">
      <c r="A170" s="214"/>
      <c r="B170" s="215"/>
      <c r="C170" s="264"/>
      <c r="D170" s="258"/>
      <c r="E170" s="258"/>
      <c r="F170" s="258"/>
      <c r="G170" s="258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 t="s">
        <v>219</v>
      </c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</row>
    <row r="171" spans="1:60" outlineLevel="1" x14ac:dyDescent="0.25">
      <c r="A171" s="231">
        <v>81</v>
      </c>
      <c r="B171" s="232" t="s">
        <v>1915</v>
      </c>
      <c r="C171" s="245" t="s">
        <v>1916</v>
      </c>
      <c r="D171" s="233" t="s">
        <v>462</v>
      </c>
      <c r="E171" s="234">
        <v>20</v>
      </c>
      <c r="F171" s="235"/>
      <c r="G171" s="236">
        <f>ROUND(E171*F171,2)</f>
        <v>0</v>
      </c>
      <c r="H171" s="235"/>
      <c r="I171" s="236">
        <f>ROUND(E171*H171,2)</f>
        <v>0</v>
      </c>
      <c r="J171" s="235"/>
      <c r="K171" s="236">
        <f>ROUND(E171*J171,2)</f>
        <v>0</v>
      </c>
      <c r="L171" s="236">
        <v>21</v>
      </c>
      <c r="M171" s="236">
        <f>G171*(1+L171/100)</f>
        <v>0</v>
      </c>
      <c r="N171" s="236">
        <v>0</v>
      </c>
      <c r="O171" s="236">
        <f>ROUND(E171*N171,2)</f>
        <v>0</v>
      </c>
      <c r="P171" s="236">
        <v>0</v>
      </c>
      <c r="Q171" s="236">
        <f>ROUND(E171*P171,2)</f>
        <v>0</v>
      </c>
      <c r="R171" s="236"/>
      <c r="S171" s="236" t="s">
        <v>456</v>
      </c>
      <c r="T171" s="237" t="s">
        <v>215</v>
      </c>
      <c r="U171" s="217">
        <v>0</v>
      </c>
      <c r="V171" s="217">
        <f>ROUND(E171*U171,2)</f>
        <v>0</v>
      </c>
      <c r="W171" s="21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 t="s">
        <v>1372</v>
      </c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</row>
    <row r="172" spans="1:60" outlineLevel="1" x14ac:dyDescent="0.25">
      <c r="A172" s="214"/>
      <c r="B172" s="215"/>
      <c r="C172" s="264"/>
      <c r="D172" s="258"/>
      <c r="E172" s="258"/>
      <c r="F172" s="258"/>
      <c r="G172" s="258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 t="s">
        <v>219</v>
      </c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</row>
    <row r="173" spans="1:60" outlineLevel="1" x14ac:dyDescent="0.25">
      <c r="A173" s="231">
        <v>82</v>
      </c>
      <c r="B173" s="232" t="s">
        <v>1917</v>
      </c>
      <c r="C173" s="245" t="s">
        <v>1918</v>
      </c>
      <c r="D173" s="233" t="s">
        <v>593</v>
      </c>
      <c r="E173" s="234">
        <v>120</v>
      </c>
      <c r="F173" s="235"/>
      <c r="G173" s="236">
        <f>ROUND(E173*F173,2)</f>
        <v>0</v>
      </c>
      <c r="H173" s="235"/>
      <c r="I173" s="236">
        <f>ROUND(E173*H173,2)</f>
        <v>0</v>
      </c>
      <c r="J173" s="235"/>
      <c r="K173" s="236">
        <f>ROUND(E173*J173,2)</f>
        <v>0</v>
      </c>
      <c r="L173" s="236">
        <v>21</v>
      </c>
      <c r="M173" s="236">
        <f>G173*(1+L173/100)</f>
        <v>0</v>
      </c>
      <c r="N173" s="236">
        <v>0</v>
      </c>
      <c r="O173" s="236">
        <f>ROUND(E173*N173,2)</f>
        <v>0</v>
      </c>
      <c r="P173" s="236">
        <v>0</v>
      </c>
      <c r="Q173" s="236">
        <f>ROUND(E173*P173,2)</f>
        <v>0</v>
      </c>
      <c r="R173" s="236"/>
      <c r="S173" s="236" t="s">
        <v>456</v>
      </c>
      <c r="T173" s="237" t="s">
        <v>215</v>
      </c>
      <c r="U173" s="217">
        <v>0</v>
      </c>
      <c r="V173" s="217">
        <f>ROUND(E173*U173,2)</f>
        <v>0</v>
      </c>
      <c r="W173" s="21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 t="s">
        <v>1372</v>
      </c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</row>
    <row r="174" spans="1:60" outlineLevel="1" x14ac:dyDescent="0.25">
      <c r="A174" s="214"/>
      <c r="B174" s="215"/>
      <c r="C174" s="264"/>
      <c r="D174" s="258"/>
      <c r="E174" s="258"/>
      <c r="F174" s="258"/>
      <c r="G174" s="258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 t="s">
        <v>219</v>
      </c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</row>
    <row r="175" spans="1:60" outlineLevel="1" x14ac:dyDescent="0.25">
      <c r="A175" s="231">
        <v>83</v>
      </c>
      <c r="B175" s="232" t="s">
        <v>1919</v>
      </c>
      <c r="C175" s="245" t="s">
        <v>1920</v>
      </c>
      <c r="D175" s="233" t="s">
        <v>593</v>
      </c>
      <c r="E175" s="234">
        <v>36</v>
      </c>
      <c r="F175" s="235"/>
      <c r="G175" s="236">
        <f>ROUND(E175*F175,2)</f>
        <v>0</v>
      </c>
      <c r="H175" s="235"/>
      <c r="I175" s="236">
        <f>ROUND(E175*H175,2)</f>
        <v>0</v>
      </c>
      <c r="J175" s="235"/>
      <c r="K175" s="236">
        <f>ROUND(E175*J175,2)</f>
        <v>0</v>
      </c>
      <c r="L175" s="236">
        <v>21</v>
      </c>
      <c r="M175" s="236">
        <f>G175*(1+L175/100)</f>
        <v>0</v>
      </c>
      <c r="N175" s="236">
        <v>0</v>
      </c>
      <c r="O175" s="236">
        <f>ROUND(E175*N175,2)</f>
        <v>0</v>
      </c>
      <c r="P175" s="236">
        <v>0</v>
      </c>
      <c r="Q175" s="236">
        <f>ROUND(E175*P175,2)</f>
        <v>0</v>
      </c>
      <c r="R175" s="236"/>
      <c r="S175" s="236" t="s">
        <v>456</v>
      </c>
      <c r="T175" s="237" t="s">
        <v>215</v>
      </c>
      <c r="U175" s="217">
        <v>0</v>
      </c>
      <c r="V175" s="217">
        <f>ROUND(E175*U175,2)</f>
        <v>0</v>
      </c>
      <c r="W175" s="21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 t="s">
        <v>1372</v>
      </c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</row>
    <row r="176" spans="1:60" outlineLevel="1" x14ac:dyDescent="0.25">
      <c r="A176" s="214"/>
      <c r="B176" s="215"/>
      <c r="C176" s="264"/>
      <c r="D176" s="258"/>
      <c r="E176" s="258"/>
      <c r="F176" s="258"/>
      <c r="G176" s="258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 t="s">
        <v>219</v>
      </c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</row>
    <row r="177" spans="1:60" outlineLevel="1" x14ac:dyDescent="0.25">
      <c r="A177" s="231">
        <v>84</v>
      </c>
      <c r="B177" s="232" t="s">
        <v>1921</v>
      </c>
      <c r="C177" s="245" t="s">
        <v>1922</v>
      </c>
      <c r="D177" s="233" t="s">
        <v>462</v>
      </c>
      <c r="E177" s="234">
        <v>20</v>
      </c>
      <c r="F177" s="235"/>
      <c r="G177" s="236">
        <f>ROUND(E177*F177,2)</f>
        <v>0</v>
      </c>
      <c r="H177" s="235"/>
      <c r="I177" s="236">
        <f>ROUND(E177*H177,2)</f>
        <v>0</v>
      </c>
      <c r="J177" s="235"/>
      <c r="K177" s="236">
        <f>ROUND(E177*J177,2)</f>
        <v>0</v>
      </c>
      <c r="L177" s="236">
        <v>21</v>
      </c>
      <c r="M177" s="236">
        <f>G177*(1+L177/100)</f>
        <v>0</v>
      </c>
      <c r="N177" s="236">
        <v>0</v>
      </c>
      <c r="O177" s="236">
        <f>ROUND(E177*N177,2)</f>
        <v>0</v>
      </c>
      <c r="P177" s="236">
        <v>0</v>
      </c>
      <c r="Q177" s="236">
        <f>ROUND(E177*P177,2)</f>
        <v>0</v>
      </c>
      <c r="R177" s="236"/>
      <c r="S177" s="236" t="s">
        <v>456</v>
      </c>
      <c r="T177" s="237" t="s">
        <v>215</v>
      </c>
      <c r="U177" s="217">
        <v>0</v>
      </c>
      <c r="V177" s="217">
        <f>ROUND(E177*U177,2)</f>
        <v>0</v>
      </c>
      <c r="W177" s="21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 t="s">
        <v>1139</v>
      </c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</row>
    <row r="178" spans="1:60" outlineLevel="1" x14ac:dyDescent="0.25">
      <c r="A178" s="214"/>
      <c r="B178" s="215"/>
      <c r="C178" s="264"/>
      <c r="D178" s="258"/>
      <c r="E178" s="258"/>
      <c r="F178" s="258"/>
      <c r="G178" s="258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 t="s">
        <v>219</v>
      </c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</row>
    <row r="179" spans="1:60" outlineLevel="1" x14ac:dyDescent="0.25">
      <c r="A179" s="231">
        <v>85</v>
      </c>
      <c r="B179" s="232" t="s">
        <v>1923</v>
      </c>
      <c r="C179" s="245" t="s">
        <v>1924</v>
      </c>
      <c r="D179" s="233" t="s">
        <v>462</v>
      </c>
      <c r="E179" s="234">
        <v>650</v>
      </c>
      <c r="F179" s="235"/>
      <c r="G179" s="236">
        <f>ROUND(E179*F179,2)</f>
        <v>0</v>
      </c>
      <c r="H179" s="235"/>
      <c r="I179" s="236">
        <f>ROUND(E179*H179,2)</f>
        <v>0</v>
      </c>
      <c r="J179" s="235"/>
      <c r="K179" s="236">
        <f>ROUND(E179*J179,2)</f>
        <v>0</v>
      </c>
      <c r="L179" s="236">
        <v>21</v>
      </c>
      <c r="M179" s="236">
        <f>G179*(1+L179/100)</f>
        <v>0</v>
      </c>
      <c r="N179" s="236">
        <v>0</v>
      </c>
      <c r="O179" s="236">
        <f>ROUND(E179*N179,2)</f>
        <v>0</v>
      </c>
      <c r="P179" s="236">
        <v>0</v>
      </c>
      <c r="Q179" s="236">
        <f>ROUND(E179*P179,2)</f>
        <v>0</v>
      </c>
      <c r="R179" s="236"/>
      <c r="S179" s="236" t="s">
        <v>456</v>
      </c>
      <c r="T179" s="237" t="s">
        <v>215</v>
      </c>
      <c r="U179" s="217">
        <v>0</v>
      </c>
      <c r="V179" s="217">
        <f>ROUND(E179*U179,2)</f>
        <v>0</v>
      </c>
      <c r="W179" s="21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 t="s">
        <v>1372</v>
      </c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207"/>
      <c r="BF179" s="207"/>
      <c r="BG179" s="207"/>
      <c r="BH179" s="207"/>
    </row>
    <row r="180" spans="1:60" outlineLevel="1" x14ac:dyDescent="0.25">
      <c r="A180" s="214"/>
      <c r="B180" s="215"/>
      <c r="C180" s="264"/>
      <c r="D180" s="258"/>
      <c r="E180" s="258"/>
      <c r="F180" s="258"/>
      <c r="G180" s="258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 t="s">
        <v>219</v>
      </c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207"/>
      <c r="BE180" s="207"/>
      <c r="BF180" s="207"/>
      <c r="BG180" s="207"/>
      <c r="BH180" s="207"/>
    </row>
    <row r="181" spans="1:60" outlineLevel="1" x14ac:dyDescent="0.25">
      <c r="A181" s="231">
        <v>86</v>
      </c>
      <c r="B181" s="232" t="s">
        <v>1925</v>
      </c>
      <c r="C181" s="245" t="s">
        <v>1926</v>
      </c>
      <c r="D181" s="233" t="s">
        <v>462</v>
      </c>
      <c r="E181" s="234">
        <v>26</v>
      </c>
      <c r="F181" s="235"/>
      <c r="G181" s="236">
        <f>ROUND(E181*F181,2)</f>
        <v>0</v>
      </c>
      <c r="H181" s="235"/>
      <c r="I181" s="236">
        <f>ROUND(E181*H181,2)</f>
        <v>0</v>
      </c>
      <c r="J181" s="235"/>
      <c r="K181" s="236">
        <f>ROUND(E181*J181,2)</f>
        <v>0</v>
      </c>
      <c r="L181" s="236">
        <v>21</v>
      </c>
      <c r="M181" s="236">
        <f>G181*(1+L181/100)</f>
        <v>0</v>
      </c>
      <c r="N181" s="236">
        <v>0</v>
      </c>
      <c r="O181" s="236">
        <f>ROUND(E181*N181,2)</f>
        <v>0</v>
      </c>
      <c r="P181" s="236">
        <v>0</v>
      </c>
      <c r="Q181" s="236">
        <f>ROUND(E181*P181,2)</f>
        <v>0</v>
      </c>
      <c r="R181" s="236"/>
      <c r="S181" s="236" t="s">
        <v>456</v>
      </c>
      <c r="T181" s="237" t="s">
        <v>215</v>
      </c>
      <c r="U181" s="217">
        <v>0</v>
      </c>
      <c r="V181" s="217">
        <f>ROUND(E181*U181,2)</f>
        <v>0</v>
      </c>
      <c r="W181" s="21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 t="s">
        <v>1372</v>
      </c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</row>
    <row r="182" spans="1:60" outlineLevel="1" x14ac:dyDescent="0.25">
      <c r="A182" s="214"/>
      <c r="B182" s="215"/>
      <c r="C182" s="264"/>
      <c r="D182" s="258"/>
      <c r="E182" s="258"/>
      <c r="F182" s="258"/>
      <c r="G182" s="258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 t="s">
        <v>219</v>
      </c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207"/>
      <c r="BE182" s="207"/>
      <c r="BF182" s="207"/>
      <c r="BG182" s="207"/>
      <c r="BH182" s="207"/>
    </row>
    <row r="183" spans="1:60" outlineLevel="1" x14ac:dyDescent="0.25">
      <c r="A183" s="231">
        <v>87</v>
      </c>
      <c r="B183" s="232" t="s">
        <v>1927</v>
      </c>
      <c r="C183" s="245" t="s">
        <v>1928</v>
      </c>
      <c r="D183" s="233" t="s">
        <v>593</v>
      </c>
      <c r="E183" s="234">
        <v>52</v>
      </c>
      <c r="F183" s="235"/>
      <c r="G183" s="236">
        <f>ROUND(E183*F183,2)</f>
        <v>0</v>
      </c>
      <c r="H183" s="235"/>
      <c r="I183" s="236">
        <f>ROUND(E183*H183,2)</f>
        <v>0</v>
      </c>
      <c r="J183" s="235"/>
      <c r="K183" s="236">
        <f>ROUND(E183*J183,2)</f>
        <v>0</v>
      </c>
      <c r="L183" s="236">
        <v>21</v>
      </c>
      <c r="M183" s="236">
        <f>G183*(1+L183/100)</f>
        <v>0</v>
      </c>
      <c r="N183" s="236">
        <v>0</v>
      </c>
      <c r="O183" s="236">
        <f>ROUND(E183*N183,2)</f>
        <v>0</v>
      </c>
      <c r="P183" s="236">
        <v>0</v>
      </c>
      <c r="Q183" s="236">
        <f>ROUND(E183*P183,2)</f>
        <v>0</v>
      </c>
      <c r="R183" s="236"/>
      <c r="S183" s="236" t="s">
        <v>456</v>
      </c>
      <c r="T183" s="237" t="s">
        <v>215</v>
      </c>
      <c r="U183" s="217">
        <v>0</v>
      </c>
      <c r="V183" s="217">
        <f>ROUND(E183*U183,2)</f>
        <v>0</v>
      </c>
      <c r="W183" s="21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 t="s">
        <v>1372</v>
      </c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207"/>
      <c r="BF183" s="207"/>
      <c r="BG183" s="207"/>
      <c r="BH183" s="207"/>
    </row>
    <row r="184" spans="1:60" outlineLevel="1" x14ac:dyDescent="0.25">
      <c r="A184" s="214"/>
      <c r="B184" s="215"/>
      <c r="C184" s="264"/>
      <c r="D184" s="258"/>
      <c r="E184" s="258"/>
      <c r="F184" s="258"/>
      <c r="G184" s="258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 t="s">
        <v>219</v>
      </c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207"/>
      <c r="BE184" s="207"/>
      <c r="BF184" s="207"/>
      <c r="BG184" s="207"/>
      <c r="BH184" s="207"/>
    </row>
    <row r="185" spans="1:60" outlineLevel="1" x14ac:dyDescent="0.25">
      <c r="A185" s="231">
        <v>88</v>
      </c>
      <c r="B185" s="232" t="s">
        <v>1929</v>
      </c>
      <c r="C185" s="245" t="s">
        <v>1930</v>
      </c>
      <c r="D185" s="233" t="s">
        <v>593</v>
      </c>
      <c r="E185" s="234">
        <v>26</v>
      </c>
      <c r="F185" s="235"/>
      <c r="G185" s="236">
        <f>ROUND(E185*F185,2)</f>
        <v>0</v>
      </c>
      <c r="H185" s="235"/>
      <c r="I185" s="236">
        <f>ROUND(E185*H185,2)</f>
        <v>0</v>
      </c>
      <c r="J185" s="235"/>
      <c r="K185" s="236">
        <f>ROUND(E185*J185,2)</f>
        <v>0</v>
      </c>
      <c r="L185" s="236">
        <v>21</v>
      </c>
      <c r="M185" s="236">
        <f>G185*(1+L185/100)</f>
        <v>0</v>
      </c>
      <c r="N185" s="236">
        <v>0</v>
      </c>
      <c r="O185" s="236">
        <f>ROUND(E185*N185,2)</f>
        <v>0</v>
      </c>
      <c r="P185" s="236">
        <v>0</v>
      </c>
      <c r="Q185" s="236">
        <f>ROUND(E185*P185,2)</f>
        <v>0</v>
      </c>
      <c r="R185" s="236"/>
      <c r="S185" s="236" t="s">
        <v>456</v>
      </c>
      <c r="T185" s="237" t="s">
        <v>215</v>
      </c>
      <c r="U185" s="217">
        <v>0</v>
      </c>
      <c r="V185" s="217">
        <f>ROUND(E185*U185,2)</f>
        <v>0</v>
      </c>
      <c r="W185" s="21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 t="s">
        <v>1372</v>
      </c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207"/>
      <c r="BE185" s="207"/>
      <c r="BF185" s="207"/>
      <c r="BG185" s="207"/>
      <c r="BH185" s="207"/>
    </row>
    <row r="186" spans="1:60" outlineLevel="1" x14ac:dyDescent="0.25">
      <c r="A186" s="214"/>
      <c r="B186" s="215"/>
      <c r="C186" s="264"/>
      <c r="D186" s="258"/>
      <c r="E186" s="258"/>
      <c r="F186" s="258"/>
      <c r="G186" s="258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 t="s">
        <v>219</v>
      </c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207"/>
      <c r="BE186" s="207"/>
      <c r="BF186" s="207"/>
      <c r="BG186" s="207"/>
      <c r="BH186" s="207"/>
    </row>
    <row r="187" spans="1:60" outlineLevel="1" x14ac:dyDescent="0.25">
      <c r="A187" s="231">
        <v>89</v>
      </c>
      <c r="B187" s="232" t="s">
        <v>1931</v>
      </c>
      <c r="C187" s="245" t="s">
        <v>1932</v>
      </c>
      <c r="D187" s="233" t="s">
        <v>462</v>
      </c>
      <c r="E187" s="234">
        <v>70</v>
      </c>
      <c r="F187" s="235"/>
      <c r="G187" s="236">
        <f>ROUND(E187*F187,2)</f>
        <v>0</v>
      </c>
      <c r="H187" s="235"/>
      <c r="I187" s="236">
        <f>ROUND(E187*H187,2)</f>
        <v>0</v>
      </c>
      <c r="J187" s="235"/>
      <c r="K187" s="236">
        <f>ROUND(E187*J187,2)</f>
        <v>0</v>
      </c>
      <c r="L187" s="236">
        <v>21</v>
      </c>
      <c r="M187" s="236">
        <f>G187*(1+L187/100)</f>
        <v>0</v>
      </c>
      <c r="N187" s="236">
        <v>0</v>
      </c>
      <c r="O187" s="236">
        <f>ROUND(E187*N187,2)</f>
        <v>0</v>
      </c>
      <c r="P187" s="236">
        <v>0</v>
      </c>
      <c r="Q187" s="236">
        <f>ROUND(E187*P187,2)</f>
        <v>0</v>
      </c>
      <c r="R187" s="236"/>
      <c r="S187" s="236" t="s">
        <v>456</v>
      </c>
      <c r="T187" s="237" t="s">
        <v>215</v>
      </c>
      <c r="U187" s="217">
        <v>0</v>
      </c>
      <c r="V187" s="217">
        <f>ROUND(E187*U187,2)</f>
        <v>0</v>
      </c>
      <c r="W187" s="21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 t="s">
        <v>1372</v>
      </c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207"/>
      <c r="BE187" s="207"/>
      <c r="BF187" s="207"/>
      <c r="BG187" s="207"/>
      <c r="BH187" s="207"/>
    </row>
    <row r="188" spans="1:60" outlineLevel="1" x14ac:dyDescent="0.25">
      <c r="A188" s="214"/>
      <c r="B188" s="215"/>
      <c r="C188" s="264"/>
      <c r="D188" s="258"/>
      <c r="E188" s="258"/>
      <c r="F188" s="258"/>
      <c r="G188" s="258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 t="s">
        <v>219</v>
      </c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  <c r="BF188" s="207"/>
      <c r="BG188" s="207"/>
      <c r="BH188" s="207"/>
    </row>
    <row r="189" spans="1:60" outlineLevel="1" x14ac:dyDescent="0.25">
      <c r="A189" s="231">
        <v>90</v>
      </c>
      <c r="B189" s="232" t="s">
        <v>1933</v>
      </c>
      <c r="C189" s="245" t="s">
        <v>1934</v>
      </c>
      <c r="D189" s="233" t="s">
        <v>462</v>
      </c>
      <c r="E189" s="234">
        <v>30</v>
      </c>
      <c r="F189" s="235"/>
      <c r="G189" s="236">
        <f>ROUND(E189*F189,2)</f>
        <v>0</v>
      </c>
      <c r="H189" s="235"/>
      <c r="I189" s="236">
        <f>ROUND(E189*H189,2)</f>
        <v>0</v>
      </c>
      <c r="J189" s="235"/>
      <c r="K189" s="236">
        <f>ROUND(E189*J189,2)</f>
        <v>0</v>
      </c>
      <c r="L189" s="236">
        <v>21</v>
      </c>
      <c r="M189" s="236">
        <f>G189*(1+L189/100)</f>
        <v>0</v>
      </c>
      <c r="N189" s="236">
        <v>0</v>
      </c>
      <c r="O189" s="236">
        <f>ROUND(E189*N189,2)</f>
        <v>0</v>
      </c>
      <c r="P189" s="236">
        <v>0</v>
      </c>
      <c r="Q189" s="236">
        <f>ROUND(E189*P189,2)</f>
        <v>0</v>
      </c>
      <c r="R189" s="236"/>
      <c r="S189" s="236" t="s">
        <v>456</v>
      </c>
      <c r="T189" s="237" t="s">
        <v>215</v>
      </c>
      <c r="U189" s="217">
        <v>0</v>
      </c>
      <c r="V189" s="217">
        <f>ROUND(E189*U189,2)</f>
        <v>0</v>
      </c>
      <c r="W189" s="21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 t="s">
        <v>1372</v>
      </c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</row>
    <row r="190" spans="1:60" outlineLevel="1" x14ac:dyDescent="0.25">
      <c r="A190" s="214"/>
      <c r="B190" s="215"/>
      <c r="C190" s="264"/>
      <c r="D190" s="258"/>
      <c r="E190" s="258"/>
      <c r="F190" s="258"/>
      <c r="G190" s="258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 t="s">
        <v>219</v>
      </c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</row>
    <row r="191" spans="1:60" outlineLevel="1" x14ac:dyDescent="0.25">
      <c r="A191" s="231">
        <v>91</v>
      </c>
      <c r="B191" s="232" t="s">
        <v>1935</v>
      </c>
      <c r="C191" s="245" t="s">
        <v>1936</v>
      </c>
      <c r="D191" s="233" t="s">
        <v>462</v>
      </c>
      <c r="E191" s="234">
        <v>135</v>
      </c>
      <c r="F191" s="235"/>
      <c r="G191" s="236">
        <f>ROUND(E191*F191,2)</f>
        <v>0</v>
      </c>
      <c r="H191" s="235"/>
      <c r="I191" s="236">
        <f>ROUND(E191*H191,2)</f>
        <v>0</v>
      </c>
      <c r="J191" s="235"/>
      <c r="K191" s="236">
        <f>ROUND(E191*J191,2)</f>
        <v>0</v>
      </c>
      <c r="L191" s="236">
        <v>21</v>
      </c>
      <c r="M191" s="236">
        <f>G191*(1+L191/100)</f>
        <v>0</v>
      </c>
      <c r="N191" s="236">
        <v>0</v>
      </c>
      <c r="O191" s="236">
        <f>ROUND(E191*N191,2)</f>
        <v>0</v>
      </c>
      <c r="P191" s="236">
        <v>0</v>
      </c>
      <c r="Q191" s="236">
        <f>ROUND(E191*P191,2)</f>
        <v>0</v>
      </c>
      <c r="R191" s="236"/>
      <c r="S191" s="236" t="s">
        <v>456</v>
      </c>
      <c r="T191" s="237" t="s">
        <v>215</v>
      </c>
      <c r="U191" s="217">
        <v>0</v>
      </c>
      <c r="V191" s="217">
        <f>ROUND(E191*U191,2)</f>
        <v>0</v>
      </c>
      <c r="W191" s="21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 t="s">
        <v>1372</v>
      </c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</row>
    <row r="192" spans="1:60" outlineLevel="1" x14ac:dyDescent="0.25">
      <c r="A192" s="214"/>
      <c r="B192" s="215"/>
      <c r="C192" s="264"/>
      <c r="D192" s="258"/>
      <c r="E192" s="258"/>
      <c r="F192" s="258"/>
      <c r="G192" s="258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 t="s">
        <v>219</v>
      </c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</row>
    <row r="193" spans="1:60" outlineLevel="1" x14ac:dyDescent="0.25">
      <c r="A193" s="231">
        <v>92</v>
      </c>
      <c r="B193" s="232" t="s">
        <v>1937</v>
      </c>
      <c r="C193" s="245" t="s">
        <v>1938</v>
      </c>
      <c r="D193" s="233" t="s">
        <v>593</v>
      </c>
      <c r="E193" s="234">
        <v>3</v>
      </c>
      <c r="F193" s="235"/>
      <c r="G193" s="236">
        <f>ROUND(E193*F193,2)</f>
        <v>0</v>
      </c>
      <c r="H193" s="235"/>
      <c r="I193" s="236">
        <f>ROUND(E193*H193,2)</f>
        <v>0</v>
      </c>
      <c r="J193" s="235"/>
      <c r="K193" s="236">
        <f>ROUND(E193*J193,2)</f>
        <v>0</v>
      </c>
      <c r="L193" s="236">
        <v>21</v>
      </c>
      <c r="M193" s="236">
        <f>G193*(1+L193/100)</f>
        <v>0</v>
      </c>
      <c r="N193" s="236">
        <v>0</v>
      </c>
      <c r="O193" s="236">
        <f>ROUND(E193*N193,2)</f>
        <v>0</v>
      </c>
      <c r="P193" s="236">
        <v>0</v>
      </c>
      <c r="Q193" s="236">
        <f>ROUND(E193*P193,2)</f>
        <v>0</v>
      </c>
      <c r="R193" s="236"/>
      <c r="S193" s="236" t="s">
        <v>456</v>
      </c>
      <c r="T193" s="237" t="s">
        <v>215</v>
      </c>
      <c r="U193" s="217">
        <v>0</v>
      </c>
      <c r="V193" s="217">
        <f>ROUND(E193*U193,2)</f>
        <v>0</v>
      </c>
      <c r="W193" s="21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 t="s">
        <v>1372</v>
      </c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</row>
    <row r="194" spans="1:60" outlineLevel="1" x14ac:dyDescent="0.25">
      <c r="A194" s="214"/>
      <c r="B194" s="215"/>
      <c r="C194" s="264"/>
      <c r="D194" s="258"/>
      <c r="E194" s="258"/>
      <c r="F194" s="258"/>
      <c r="G194" s="258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 t="s">
        <v>219</v>
      </c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</row>
    <row r="195" spans="1:60" outlineLevel="1" x14ac:dyDescent="0.25">
      <c r="A195" s="231">
        <v>93</v>
      </c>
      <c r="B195" s="232" t="s">
        <v>1939</v>
      </c>
      <c r="C195" s="245" t="s">
        <v>1940</v>
      </c>
      <c r="D195" s="233" t="s">
        <v>593</v>
      </c>
      <c r="E195" s="234">
        <v>10</v>
      </c>
      <c r="F195" s="235"/>
      <c r="G195" s="236">
        <f>ROUND(E195*F195,2)</f>
        <v>0</v>
      </c>
      <c r="H195" s="235"/>
      <c r="I195" s="236">
        <f>ROUND(E195*H195,2)</f>
        <v>0</v>
      </c>
      <c r="J195" s="235"/>
      <c r="K195" s="236">
        <f>ROUND(E195*J195,2)</f>
        <v>0</v>
      </c>
      <c r="L195" s="236">
        <v>21</v>
      </c>
      <c r="M195" s="236">
        <f>G195*(1+L195/100)</f>
        <v>0</v>
      </c>
      <c r="N195" s="236">
        <v>0</v>
      </c>
      <c r="O195" s="236">
        <f>ROUND(E195*N195,2)</f>
        <v>0</v>
      </c>
      <c r="P195" s="236">
        <v>0</v>
      </c>
      <c r="Q195" s="236">
        <f>ROUND(E195*P195,2)</f>
        <v>0</v>
      </c>
      <c r="R195" s="236"/>
      <c r="S195" s="236" t="s">
        <v>456</v>
      </c>
      <c r="T195" s="237" t="s">
        <v>215</v>
      </c>
      <c r="U195" s="217">
        <v>0</v>
      </c>
      <c r="V195" s="217">
        <f>ROUND(E195*U195,2)</f>
        <v>0</v>
      </c>
      <c r="W195" s="21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 t="s">
        <v>1372</v>
      </c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</row>
    <row r="196" spans="1:60" outlineLevel="1" x14ac:dyDescent="0.25">
      <c r="A196" s="214"/>
      <c r="B196" s="215"/>
      <c r="C196" s="264"/>
      <c r="D196" s="258"/>
      <c r="E196" s="258"/>
      <c r="F196" s="258"/>
      <c r="G196" s="258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 t="s">
        <v>219</v>
      </c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</row>
    <row r="197" spans="1:60" outlineLevel="1" x14ac:dyDescent="0.25">
      <c r="A197" s="231">
        <v>94</v>
      </c>
      <c r="B197" s="232" t="s">
        <v>1941</v>
      </c>
      <c r="C197" s="245" t="s">
        <v>1942</v>
      </c>
      <c r="D197" s="233" t="s">
        <v>593</v>
      </c>
      <c r="E197" s="234">
        <v>10</v>
      </c>
      <c r="F197" s="235"/>
      <c r="G197" s="236">
        <f>ROUND(E197*F197,2)</f>
        <v>0</v>
      </c>
      <c r="H197" s="235"/>
      <c r="I197" s="236">
        <f>ROUND(E197*H197,2)</f>
        <v>0</v>
      </c>
      <c r="J197" s="235"/>
      <c r="K197" s="236">
        <f>ROUND(E197*J197,2)</f>
        <v>0</v>
      </c>
      <c r="L197" s="236">
        <v>21</v>
      </c>
      <c r="M197" s="236">
        <f>G197*(1+L197/100)</f>
        <v>0</v>
      </c>
      <c r="N197" s="236">
        <v>0</v>
      </c>
      <c r="O197" s="236">
        <f>ROUND(E197*N197,2)</f>
        <v>0</v>
      </c>
      <c r="P197" s="236">
        <v>0</v>
      </c>
      <c r="Q197" s="236">
        <f>ROUND(E197*P197,2)</f>
        <v>0</v>
      </c>
      <c r="R197" s="236"/>
      <c r="S197" s="236" t="s">
        <v>456</v>
      </c>
      <c r="T197" s="237" t="s">
        <v>215</v>
      </c>
      <c r="U197" s="217">
        <v>0</v>
      </c>
      <c r="V197" s="217">
        <f>ROUND(E197*U197,2)</f>
        <v>0</v>
      </c>
      <c r="W197" s="21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 t="s">
        <v>1372</v>
      </c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</row>
    <row r="198" spans="1:60" outlineLevel="1" x14ac:dyDescent="0.25">
      <c r="A198" s="214"/>
      <c r="B198" s="215"/>
      <c r="C198" s="264"/>
      <c r="D198" s="258"/>
      <c r="E198" s="258"/>
      <c r="F198" s="258"/>
      <c r="G198" s="258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 t="s">
        <v>219</v>
      </c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207"/>
      <c r="BF198" s="207"/>
      <c r="BG198" s="207"/>
      <c r="BH198" s="207"/>
    </row>
    <row r="199" spans="1:60" outlineLevel="1" x14ac:dyDescent="0.25">
      <c r="A199" s="231">
        <v>95</v>
      </c>
      <c r="B199" s="232" t="s">
        <v>1941</v>
      </c>
      <c r="C199" s="245" t="s">
        <v>1942</v>
      </c>
      <c r="D199" s="233" t="s">
        <v>593</v>
      </c>
      <c r="E199" s="234">
        <v>5</v>
      </c>
      <c r="F199" s="235"/>
      <c r="G199" s="236">
        <f>ROUND(E199*F199,2)</f>
        <v>0</v>
      </c>
      <c r="H199" s="235"/>
      <c r="I199" s="236">
        <f>ROUND(E199*H199,2)</f>
        <v>0</v>
      </c>
      <c r="J199" s="235"/>
      <c r="K199" s="236">
        <f>ROUND(E199*J199,2)</f>
        <v>0</v>
      </c>
      <c r="L199" s="236">
        <v>21</v>
      </c>
      <c r="M199" s="236">
        <f>G199*(1+L199/100)</f>
        <v>0</v>
      </c>
      <c r="N199" s="236">
        <v>0</v>
      </c>
      <c r="O199" s="236">
        <f>ROUND(E199*N199,2)</f>
        <v>0</v>
      </c>
      <c r="P199" s="236">
        <v>0</v>
      </c>
      <c r="Q199" s="236">
        <f>ROUND(E199*P199,2)</f>
        <v>0</v>
      </c>
      <c r="R199" s="236"/>
      <c r="S199" s="236" t="s">
        <v>456</v>
      </c>
      <c r="T199" s="237" t="s">
        <v>215</v>
      </c>
      <c r="U199" s="217">
        <v>0</v>
      </c>
      <c r="V199" s="217">
        <f>ROUND(E199*U199,2)</f>
        <v>0</v>
      </c>
      <c r="W199" s="21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 t="s">
        <v>1372</v>
      </c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207"/>
      <c r="BE199" s="207"/>
      <c r="BF199" s="207"/>
      <c r="BG199" s="207"/>
      <c r="BH199" s="207"/>
    </row>
    <row r="200" spans="1:60" outlineLevel="1" x14ac:dyDescent="0.25">
      <c r="A200" s="214"/>
      <c r="B200" s="215"/>
      <c r="C200" s="264"/>
      <c r="D200" s="258"/>
      <c r="E200" s="258"/>
      <c r="F200" s="258"/>
      <c r="G200" s="258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 t="s">
        <v>219</v>
      </c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207"/>
      <c r="BE200" s="207"/>
      <c r="BF200" s="207"/>
      <c r="BG200" s="207"/>
      <c r="BH200" s="207"/>
    </row>
    <row r="201" spans="1:60" outlineLevel="1" x14ac:dyDescent="0.25">
      <c r="A201" s="231">
        <v>96</v>
      </c>
      <c r="B201" s="232" t="s">
        <v>1939</v>
      </c>
      <c r="C201" s="245" t="s">
        <v>1940</v>
      </c>
      <c r="D201" s="233" t="s">
        <v>593</v>
      </c>
      <c r="E201" s="234">
        <v>4</v>
      </c>
      <c r="F201" s="235"/>
      <c r="G201" s="236">
        <f>ROUND(E201*F201,2)</f>
        <v>0</v>
      </c>
      <c r="H201" s="235"/>
      <c r="I201" s="236">
        <f>ROUND(E201*H201,2)</f>
        <v>0</v>
      </c>
      <c r="J201" s="235"/>
      <c r="K201" s="236">
        <f>ROUND(E201*J201,2)</f>
        <v>0</v>
      </c>
      <c r="L201" s="236">
        <v>21</v>
      </c>
      <c r="M201" s="236">
        <f>G201*(1+L201/100)</f>
        <v>0</v>
      </c>
      <c r="N201" s="236">
        <v>0</v>
      </c>
      <c r="O201" s="236">
        <f>ROUND(E201*N201,2)</f>
        <v>0</v>
      </c>
      <c r="P201" s="236">
        <v>0</v>
      </c>
      <c r="Q201" s="236">
        <f>ROUND(E201*P201,2)</f>
        <v>0</v>
      </c>
      <c r="R201" s="236"/>
      <c r="S201" s="236" t="s">
        <v>456</v>
      </c>
      <c r="T201" s="237" t="s">
        <v>215</v>
      </c>
      <c r="U201" s="217">
        <v>0</v>
      </c>
      <c r="V201" s="217">
        <f>ROUND(E201*U201,2)</f>
        <v>0</v>
      </c>
      <c r="W201" s="21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 t="s">
        <v>1372</v>
      </c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207"/>
      <c r="BE201" s="207"/>
      <c r="BF201" s="207"/>
      <c r="BG201" s="207"/>
      <c r="BH201" s="207"/>
    </row>
    <row r="202" spans="1:60" outlineLevel="1" x14ac:dyDescent="0.25">
      <c r="A202" s="214"/>
      <c r="B202" s="215"/>
      <c r="C202" s="264"/>
      <c r="D202" s="258"/>
      <c r="E202" s="258"/>
      <c r="F202" s="258"/>
      <c r="G202" s="258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 t="s">
        <v>219</v>
      </c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</row>
    <row r="203" spans="1:60" outlineLevel="1" x14ac:dyDescent="0.25">
      <c r="A203" s="231">
        <v>97</v>
      </c>
      <c r="B203" s="232" t="s">
        <v>1943</v>
      </c>
      <c r="C203" s="245" t="s">
        <v>1944</v>
      </c>
      <c r="D203" s="233" t="s">
        <v>593</v>
      </c>
      <c r="E203" s="234">
        <v>5</v>
      </c>
      <c r="F203" s="235"/>
      <c r="G203" s="236">
        <f>ROUND(E203*F203,2)</f>
        <v>0</v>
      </c>
      <c r="H203" s="235"/>
      <c r="I203" s="236">
        <f>ROUND(E203*H203,2)</f>
        <v>0</v>
      </c>
      <c r="J203" s="235"/>
      <c r="K203" s="236">
        <f>ROUND(E203*J203,2)</f>
        <v>0</v>
      </c>
      <c r="L203" s="236">
        <v>21</v>
      </c>
      <c r="M203" s="236">
        <f>G203*(1+L203/100)</f>
        <v>0</v>
      </c>
      <c r="N203" s="236">
        <v>0</v>
      </c>
      <c r="O203" s="236">
        <f>ROUND(E203*N203,2)</f>
        <v>0</v>
      </c>
      <c r="P203" s="236">
        <v>0</v>
      </c>
      <c r="Q203" s="236">
        <f>ROUND(E203*P203,2)</f>
        <v>0</v>
      </c>
      <c r="R203" s="236"/>
      <c r="S203" s="236" t="s">
        <v>456</v>
      </c>
      <c r="T203" s="237" t="s">
        <v>215</v>
      </c>
      <c r="U203" s="217">
        <v>0</v>
      </c>
      <c r="V203" s="217">
        <f>ROUND(E203*U203,2)</f>
        <v>0</v>
      </c>
      <c r="W203" s="21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 t="s">
        <v>1372</v>
      </c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</row>
    <row r="204" spans="1:60" outlineLevel="1" x14ac:dyDescent="0.25">
      <c r="A204" s="214"/>
      <c r="B204" s="215"/>
      <c r="C204" s="264"/>
      <c r="D204" s="258"/>
      <c r="E204" s="258"/>
      <c r="F204" s="258"/>
      <c r="G204" s="258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 t="s">
        <v>219</v>
      </c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</row>
    <row r="205" spans="1:60" outlineLevel="1" x14ac:dyDescent="0.25">
      <c r="A205" s="231">
        <v>98</v>
      </c>
      <c r="B205" s="232" t="s">
        <v>1945</v>
      </c>
      <c r="C205" s="245" t="s">
        <v>1946</v>
      </c>
      <c r="D205" s="233" t="s">
        <v>593</v>
      </c>
      <c r="E205" s="234">
        <v>5</v>
      </c>
      <c r="F205" s="235"/>
      <c r="G205" s="236">
        <f>ROUND(E205*F205,2)</f>
        <v>0</v>
      </c>
      <c r="H205" s="235"/>
      <c r="I205" s="236">
        <f>ROUND(E205*H205,2)</f>
        <v>0</v>
      </c>
      <c r="J205" s="235"/>
      <c r="K205" s="236">
        <f>ROUND(E205*J205,2)</f>
        <v>0</v>
      </c>
      <c r="L205" s="236">
        <v>21</v>
      </c>
      <c r="M205" s="236">
        <f>G205*(1+L205/100)</f>
        <v>0</v>
      </c>
      <c r="N205" s="236">
        <v>0</v>
      </c>
      <c r="O205" s="236">
        <f>ROUND(E205*N205,2)</f>
        <v>0</v>
      </c>
      <c r="P205" s="236">
        <v>0</v>
      </c>
      <c r="Q205" s="236">
        <f>ROUND(E205*P205,2)</f>
        <v>0</v>
      </c>
      <c r="R205" s="236"/>
      <c r="S205" s="236" t="s">
        <v>456</v>
      </c>
      <c r="T205" s="237" t="s">
        <v>215</v>
      </c>
      <c r="U205" s="217">
        <v>0</v>
      </c>
      <c r="V205" s="217">
        <f>ROUND(E205*U205,2)</f>
        <v>0</v>
      </c>
      <c r="W205" s="21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 t="s">
        <v>1372</v>
      </c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</row>
    <row r="206" spans="1:60" outlineLevel="1" x14ac:dyDescent="0.25">
      <c r="A206" s="214"/>
      <c r="B206" s="215"/>
      <c r="C206" s="264"/>
      <c r="D206" s="258"/>
      <c r="E206" s="258"/>
      <c r="F206" s="258"/>
      <c r="G206" s="258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 t="s">
        <v>219</v>
      </c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</row>
    <row r="207" spans="1:60" outlineLevel="1" x14ac:dyDescent="0.25">
      <c r="A207" s="231">
        <v>99</v>
      </c>
      <c r="B207" s="232" t="s">
        <v>1947</v>
      </c>
      <c r="C207" s="245" t="s">
        <v>1948</v>
      </c>
      <c r="D207" s="233" t="s">
        <v>593</v>
      </c>
      <c r="E207" s="234">
        <v>106</v>
      </c>
      <c r="F207" s="235"/>
      <c r="G207" s="236">
        <f>ROUND(E207*F207,2)</f>
        <v>0</v>
      </c>
      <c r="H207" s="235"/>
      <c r="I207" s="236">
        <f>ROUND(E207*H207,2)</f>
        <v>0</v>
      </c>
      <c r="J207" s="235"/>
      <c r="K207" s="236">
        <f>ROUND(E207*J207,2)</f>
        <v>0</v>
      </c>
      <c r="L207" s="236">
        <v>21</v>
      </c>
      <c r="M207" s="236">
        <f>G207*(1+L207/100)</f>
        <v>0</v>
      </c>
      <c r="N207" s="236">
        <v>0</v>
      </c>
      <c r="O207" s="236">
        <f>ROUND(E207*N207,2)</f>
        <v>0</v>
      </c>
      <c r="P207" s="236">
        <v>0</v>
      </c>
      <c r="Q207" s="236">
        <f>ROUND(E207*P207,2)</f>
        <v>0</v>
      </c>
      <c r="R207" s="236"/>
      <c r="S207" s="236" t="s">
        <v>456</v>
      </c>
      <c r="T207" s="237" t="s">
        <v>215</v>
      </c>
      <c r="U207" s="217">
        <v>0</v>
      </c>
      <c r="V207" s="217">
        <f>ROUND(E207*U207,2)</f>
        <v>0</v>
      </c>
      <c r="W207" s="21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 t="s">
        <v>1372</v>
      </c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207"/>
      <c r="BF207" s="207"/>
      <c r="BG207" s="207"/>
      <c r="BH207" s="207"/>
    </row>
    <row r="208" spans="1:60" outlineLevel="1" x14ac:dyDescent="0.25">
      <c r="A208" s="214"/>
      <c r="B208" s="215"/>
      <c r="C208" s="264"/>
      <c r="D208" s="258"/>
      <c r="E208" s="258"/>
      <c r="F208" s="258"/>
      <c r="G208" s="258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 t="s">
        <v>219</v>
      </c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</row>
    <row r="209" spans="1:60" outlineLevel="1" x14ac:dyDescent="0.25">
      <c r="A209" s="231">
        <v>100</v>
      </c>
      <c r="B209" s="232" t="s">
        <v>1949</v>
      </c>
      <c r="C209" s="245" t="s">
        <v>1950</v>
      </c>
      <c r="D209" s="233" t="s">
        <v>593</v>
      </c>
      <c r="E209" s="234">
        <v>15</v>
      </c>
      <c r="F209" s="235"/>
      <c r="G209" s="236">
        <f>ROUND(E209*F209,2)</f>
        <v>0</v>
      </c>
      <c r="H209" s="235"/>
      <c r="I209" s="236">
        <f>ROUND(E209*H209,2)</f>
        <v>0</v>
      </c>
      <c r="J209" s="235"/>
      <c r="K209" s="236">
        <f>ROUND(E209*J209,2)</f>
        <v>0</v>
      </c>
      <c r="L209" s="236">
        <v>21</v>
      </c>
      <c r="M209" s="236">
        <f>G209*(1+L209/100)</f>
        <v>0</v>
      </c>
      <c r="N209" s="236">
        <v>0</v>
      </c>
      <c r="O209" s="236">
        <f>ROUND(E209*N209,2)</f>
        <v>0</v>
      </c>
      <c r="P209" s="236">
        <v>0</v>
      </c>
      <c r="Q209" s="236">
        <f>ROUND(E209*P209,2)</f>
        <v>0</v>
      </c>
      <c r="R209" s="236"/>
      <c r="S209" s="236" t="s">
        <v>456</v>
      </c>
      <c r="T209" s="237" t="s">
        <v>215</v>
      </c>
      <c r="U209" s="217">
        <v>0</v>
      </c>
      <c r="V209" s="217">
        <f>ROUND(E209*U209,2)</f>
        <v>0</v>
      </c>
      <c r="W209" s="21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 t="s">
        <v>1372</v>
      </c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</row>
    <row r="210" spans="1:60" outlineLevel="1" x14ac:dyDescent="0.25">
      <c r="A210" s="214"/>
      <c r="B210" s="215"/>
      <c r="C210" s="264"/>
      <c r="D210" s="258"/>
      <c r="E210" s="258"/>
      <c r="F210" s="258"/>
      <c r="G210" s="258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 t="s">
        <v>219</v>
      </c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</row>
    <row r="211" spans="1:60" outlineLevel="1" x14ac:dyDescent="0.25">
      <c r="A211" s="231">
        <v>101</v>
      </c>
      <c r="B211" s="232" t="s">
        <v>1951</v>
      </c>
      <c r="C211" s="245" t="s">
        <v>1952</v>
      </c>
      <c r="D211" s="233" t="s">
        <v>593</v>
      </c>
      <c r="E211" s="234">
        <v>35</v>
      </c>
      <c r="F211" s="235"/>
      <c r="G211" s="236">
        <f>ROUND(E211*F211,2)</f>
        <v>0</v>
      </c>
      <c r="H211" s="235"/>
      <c r="I211" s="236">
        <f>ROUND(E211*H211,2)</f>
        <v>0</v>
      </c>
      <c r="J211" s="235"/>
      <c r="K211" s="236">
        <f>ROUND(E211*J211,2)</f>
        <v>0</v>
      </c>
      <c r="L211" s="236">
        <v>21</v>
      </c>
      <c r="M211" s="236">
        <f>G211*(1+L211/100)</f>
        <v>0</v>
      </c>
      <c r="N211" s="236">
        <v>0</v>
      </c>
      <c r="O211" s="236">
        <f>ROUND(E211*N211,2)</f>
        <v>0</v>
      </c>
      <c r="P211" s="236">
        <v>0</v>
      </c>
      <c r="Q211" s="236">
        <f>ROUND(E211*P211,2)</f>
        <v>0</v>
      </c>
      <c r="R211" s="236"/>
      <c r="S211" s="236" t="s">
        <v>456</v>
      </c>
      <c r="T211" s="237" t="s">
        <v>215</v>
      </c>
      <c r="U211" s="217">
        <v>0</v>
      </c>
      <c r="V211" s="217">
        <f>ROUND(E211*U211,2)</f>
        <v>0</v>
      </c>
      <c r="W211" s="21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 t="s">
        <v>1372</v>
      </c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</row>
    <row r="212" spans="1:60" outlineLevel="1" x14ac:dyDescent="0.25">
      <c r="A212" s="214"/>
      <c r="B212" s="215"/>
      <c r="C212" s="264"/>
      <c r="D212" s="258"/>
      <c r="E212" s="258"/>
      <c r="F212" s="258"/>
      <c r="G212" s="258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 t="s">
        <v>219</v>
      </c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</row>
    <row r="213" spans="1:60" outlineLevel="1" x14ac:dyDescent="0.25">
      <c r="A213" s="231">
        <v>102</v>
      </c>
      <c r="B213" s="232" t="s">
        <v>1953</v>
      </c>
      <c r="C213" s="245" t="s">
        <v>1954</v>
      </c>
      <c r="D213" s="233" t="s">
        <v>593</v>
      </c>
      <c r="E213" s="234">
        <v>18</v>
      </c>
      <c r="F213" s="235"/>
      <c r="G213" s="236">
        <f>ROUND(E213*F213,2)</f>
        <v>0</v>
      </c>
      <c r="H213" s="235"/>
      <c r="I213" s="236">
        <f>ROUND(E213*H213,2)</f>
        <v>0</v>
      </c>
      <c r="J213" s="235"/>
      <c r="K213" s="236">
        <f>ROUND(E213*J213,2)</f>
        <v>0</v>
      </c>
      <c r="L213" s="236">
        <v>21</v>
      </c>
      <c r="M213" s="236">
        <f>G213*(1+L213/100)</f>
        <v>0</v>
      </c>
      <c r="N213" s="236">
        <v>0</v>
      </c>
      <c r="O213" s="236">
        <f>ROUND(E213*N213,2)</f>
        <v>0</v>
      </c>
      <c r="P213" s="236">
        <v>0</v>
      </c>
      <c r="Q213" s="236">
        <f>ROUND(E213*P213,2)</f>
        <v>0</v>
      </c>
      <c r="R213" s="236"/>
      <c r="S213" s="236" t="s">
        <v>456</v>
      </c>
      <c r="T213" s="237" t="s">
        <v>215</v>
      </c>
      <c r="U213" s="217">
        <v>0</v>
      </c>
      <c r="V213" s="217">
        <f>ROUND(E213*U213,2)</f>
        <v>0</v>
      </c>
      <c r="W213" s="21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 t="s">
        <v>1372</v>
      </c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</row>
    <row r="214" spans="1:60" outlineLevel="1" x14ac:dyDescent="0.25">
      <c r="A214" s="214"/>
      <c r="B214" s="215"/>
      <c r="C214" s="264"/>
      <c r="D214" s="258"/>
      <c r="E214" s="258"/>
      <c r="F214" s="258"/>
      <c r="G214" s="258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 t="s">
        <v>219</v>
      </c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</row>
    <row r="215" spans="1:60" outlineLevel="1" x14ac:dyDescent="0.25">
      <c r="A215" s="231">
        <v>103</v>
      </c>
      <c r="B215" s="232" t="s">
        <v>1955</v>
      </c>
      <c r="C215" s="245" t="s">
        <v>1956</v>
      </c>
      <c r="D215" s="233" t="s">
        <v>593</v>
      </c>
      <c r="E215" s="234">
        <v>1</v>
      </c>
      <c r="F215" s="235"/>
      <c r="G215" s="236">
        <f>ROUND(E215*F215,2)</f>
        <v>0</v>
      </c>
      <c r="H215" s="235"/>
      <c r="I215" s="236">
        <f>ROUND(E215*H215,2)</f>
        <v>0</v>
      </c>
      <c r="J215" s="235"/>
      <c r="K215" s="236">
        <f>ROUND(E215*J215,2)</f>
        <v>0</v>
      </c>
      <c r="L215" s="236">
        <v>21</v>
      </c>
      <c r="M215" s="236">
        <f>G215*(1+L215/100)</f>
        <v>0</v>
      </c>
      <c r="N215" s="236">
        <v>0</v>
      </c>
      <c r="O215" s="236">
        <f>ROUND(E215*N215,2)</f>
        <v>0</v>
      </c>
      <c r="P215" s="236">
        <v>0</v>
      </c>
      <c r="Q215" s="236">
        <f>ROUND(E215*P215,2)</f>
        <v>0</v>
      </c>
      <c r="R215" s="236"/>
      <c r="S215" s="236" t="s">
        <v>456</v>
      </c>
      <c r="T215" s="237" t="s">
        <v>215</v>
      </c>
      <c r="U215" s="217">
        <v>0</v>
      </c>
      <c r="V215" s="217">
        <f>ROUND(E215*U215,2)</f>
        <v>0</v>
      </c>
      <c r="W215" s="21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 t="s">
        <v>1372</v>
      </c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</row>
    <row r="216" spans="1:60" outlineLevel="1" x14ac:dyDescent="0.25">
      <c r="A216" s="214"/>
      <c r="B216" s="215"/>
      <c r="C216" s="264"/>
      <c r="D216" s="258"/>
      <c r="E216" s="258"/>
      <c r="F216" s="258"/>
      <c r="G216" s="258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 t="s">
        <v>219</v>
      </c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</row>
    <row r="217" spans="1:60" outlineLevel="1" x14ac:dyDescent="0.25">
      <c r="A217" s="231">
        <v>104</v>
      </c>
      <c r="B217" s="232" t="s">
        <v>1957</v>
      </c>
      <c r="C217" s="245" t="s">
        <v>1958</v>
      </c>
      <c r="D217" s="233" t="s">
        <v>593</v>
      </c>
      <c r="E217" s="234">
        <v>5</v>
      </c>
      <c r="F217" s="235"/>
      <c r="G217" s="236">
        <f>ROUND(E217*F217,2)</f>
        <v>0</v>
      </c>
      <c r="H217" s="235"/>
      <c r="I217" s="236">
        <f>ROUND(E217*H217,2)</f>
        <v>0</v>
      </c>
      <c r="J217" s="235"/>
      <c r="K217" s="236">
        <f>ROUND(E217*J217,2)</f>
        <v>0</v>
      </c>
      <c r="L217" s="236">
        <v>21</v>
      </c>
      <c r="M217" s="236">
        <f>G217*(1+L217/100)</f>
        <v>0</v>
      </c>
      <c r="N217" s="236">
        <v>0</v>
      </c>
      <c r="O217" s="236">
        <f>ROUND(E217*N217,2)</f>
        <v>0</v>
      </c>
      <c r="P217" s="236">
        <v>0</v>
      </c>
      <c r="Q217" s="236">
        <f>ROUND(E217*P217,2)</f>
        <v>0</v>
      </c>
      <c r="R217" s="236"/>
      <c r="S217" s="236" t="s">
        <v>456</v>
      </c>
      <c r="T217" s="237" t="s">
        <v>215</v>
      </c>
      <c r="U217" s="217">
        <v>0</v>
      </c>
      <c r="V217" s="217">
        <f>ROUND(E217*U217,2)</f>
        <v>0</v>
      </c>
      <c r="W217" s="21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 t="s">
        <v>1372</v>
      </c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</row>
    <row r="218" spans="1:60" outlineLevel="1" x14ac:dyDescent="0.25">
      <c r="A218" s="214"/>
      <c r="B218" s="215"/>
      <c r="C218" s="264"/>
      <c r="D218" s="258"/>
      <c r="E218" s="258"/>
      <c r="F218" s="258"/>
      <c r="G218" s="258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 t="s">
        <v>219</v>
      </c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</row>
    <row r="219" spans="1:60" outlineLevel="1" x14ac:dyDescent="0.25">
      <c r="A219" s="231">
        <v>105</v>
      </c>
      <c r="B219" s="232" t="s">
        <v>1959</v>
      </c>
      <c r="C219" s="245" t="s">
        <v>1960</v>
      </c>
      <c r="D219" s="233" t="s">
        <v>593</v>
      </c>
      <c r="E219" s="234">
        <v>1</v>
      </c>
      <c r="F219" s="235"/>
      <c r="G219" s="236">
        <f>ROUND(E219*F219,2)</f>
        <v>0</v>
      </c>
      <c r="H219" s="235"/>
      <c r="I219" s="236">
        <f>ROUND(E219*H219,2)</f>
        <v>0</v>
      </c>
      <c r="J219" s="235"/>
      <c r="K219" s="236">
        <f>ROUND(E219*J219,2)</f>
        <v>0</v>
      </c>
      <c r="L219" s="236">
        <v>21</v>
      </c>
      <c r="M219" s="236">
        <f>G219*(1+L219/100)</f>
        <v>0</v>
      </c>
      <c r="N219" s="236">
        <v>0</v>
      </c>
      <c r="O219" s="236">
        <f>ROUND(E219*N219,2)</f>
        <v>0</v>
      </c>
      <c r="P219" s="236">
        <v>0</v>
      </c>
      <c r="Q219" s="236">
        <f>ROUND(E219*P219,2)</f>
        <v>0</v>
      </c>
      <c r="R219" s="236"/>
      <c r="S219" s="236" t="s">
        <v>456</v>
      </c>
      <c r="T219" s="237" t="s">
        <v>215</v>
      </c>
      <c r="U219" s="217">
        <v>0</v>
      </c>
      <c r="V219" s="217">
        <f>ROUND(E219*U219,2)</f>
        <v>0</v>
      </c>
      <c r="W219" s="21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 t="s">
        <v>1372</v>
      </c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</row>
    <row r="220" spans="1:60" outlineLevel="1" x14ac:dyDescent="0.25">
      <c r="A220" s="214"/>
      <c r="B220" s="215"/>
      <c r="C220" s="264"/>
      <c r="D220" s="258"/>
      <c r="E220" s="258"/>
      <c r="F220" s="258"/>
      <c r="G220" s="258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 t="s">
        <v>219</v>
      </c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  <c r="BF220" s="207"/>
      <c r="BG220" s="207"/>
      <c r="BH220" s="207"/>
    </row>
    <row r="221" spans="1:60" outlineLevel="1" x14ac:dyDescent="0.25">
      <c r="A221" s="231">
        <v>106</v>
      </c>
      <c r="B221" s="232" t="s">
        <v>1961</v>
      </c>
      <c r="C221" s="245" t="s">
        <v>1962</v>
      </c>
      <c r="D221" s="233" t="s">
        <v>462</v>
      </c>
      <c r="E221" s="234">
        <v>120</v>
      </c>
      <c r="F221" s="235"/>
      <c r="G221" s="236">
        <f>ROUND(E221*F221,2)</f>
        <v>0</v>
      </c>
      <c r="H221" s="235"/>
      <c r="I221" s="236">
        <f>ROUND(E221*H221,2)</f>
        <v>0</v>
      </c>
      <c r="J221" s="235"/>
      <c r="K221" s="236">
        <f>ROUND(E221*J221,2)</f>
        <v>0</v>
      </c>
      <c r="L221" s="236">
        <v>21</v>
      </c>
      <c r="M221" s="236">
        <f>G221*(1+L221/100)</f>
        <v>0</v>
      </c>
      <c r="N221" s="236">
        <v>0</v>
      </c>
      <c r="O221" s="236">
        <f>ROUND(E221*N221,2)</f>
        <v>0</v>
      </c>
      <c r="P221" s="236">
        <v>0</v>
      </c>
      <c r="Q221" s="236">
        <f>ROUND(E221*P221,2)</f>
        <v>0</v>
      </c>
      <c r="R221" s="236"/>
      <c r="S221" s="236" t="s">
        <v>456</v>
      </c>
      <c r="T221" s="237" t="s">
        <v>215</v>
      </c>
      <c r="U221" s="217">
        <v>0</v>
      </c>
      <c r="V221" s="217">
        <f>ROUND(E221*U221,2)</f>
        <v>0</v>
      </c>
      <c r="W221" s="21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 t="s">
        <v>1372</v>
      </c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  <c r="BF221" s="207"/>
      <c r="BG221" s="207"/>
      <c r="BH221" s="207"/>
    </row>
    <row r="222" spans="1:60" outlineLevel="1" x14ac:dyDescent="0.25">
      <c r="A222" s="214"/>
      <c r="B222" s="215"/>
      <c r="C222" s="264"/>
      <c r="D222" s="258"/>
      <c r="E222" s="258"/>
      <c r="F222" s="258"/>
      <c r="G222" s="258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 t="s">
        <v>219</v>
      </c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07"/>
      <c r="BH222" s="207"/>
    </row>
    <row r="223" spans="1:60" outlineLevel="1" x14ac:dyDescent="0.25">
      <c r="A223" s="231">
        <v>107</v>
      </c>
      <c r="B223" s="232" t="s">
        <v>1963</v>
      </c>
      <c r="C223" s="245" t="s">
        <v>1964</v>
      </c>
      <c r="D223" s="233" t="s">
        <v>462</v>
      </c>
      <c r="E223" s="234">
        <v>140</v>
      </c>
      <c r="F223" s="235"/>
      <c r="G223" s="236">
        <f>ROUND(E223*F223,2)</f>
        <v>0</v>
      </c>
      <c r="H223" s="235"/>
      <c r="I223" s="236">
        <f>ROUND(E223*H223,2)</f>
        <v>0</v>
      </c>
      <c r="J223" s="235"/>
      <c r="K223" s="236">
        <f>ROUND(E223*J223,2)</f>
        <v>0</v>
      </c>
      <c r="L223" s="236">
        <v>21</v>
      </c>
      <c r="M223" s="236">
        <f>G223*(1+L223/100)</f>
        <v>0</v>
      </c>
      <c r="N223" s="236">
        <v>0</v>
      </c>
      <c r="O223" s="236">
        <f>ROUND(E223*N223,2)</f>
        <v>0</v>
      </c>
      <c r="P223" s="236">
        <v>0</v>
      </c>
      <c r="Q223" s="236">
        <f>ROUND(E223*P223,2)</f>
        <v>0</v>
      </c>
      <c r="R223" s="236"/>
      <c r="S223" s="236" t="s">
        <v>456</v>
      </c>
      <c r="T223" s="237" t="s">
        <v>215</v>
      </c>
      <c r="U223" s="217">
        <v>0</v>
      </c>
      <c r="V223" s="217">
        <f>ROUND(E223*U223,2)</f>
        <v>0</v>
      </c>
      <c r="W223" s="21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 t="s">
        <v>1372</v>
      </c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</row>
    <row r="224" spans="1:60" outlineLevel="1" x14ac:dyDescent="0.25">
      <c r="A224" s="214"/>
      <c r="B224" s="215"/>
      <c r="C224" s="264"/>
      <c r="D224" s="258"/>
      <c r="E224" s="258"/>
      <c r="F224" s="258"/>
      <c r="G224" s="258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 t="s">
        <v>219</v>
      </c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  <c r="AZ224" s="207"/>
      <c r="BA224" s="207"/>
      <c r="BB224" s="207"/>
      <c r="BC224" s="207"/>
      <c r="BD224" s="207"/>
      <c r="BE224" s="207"/>
      <c r="BF224" s="207"/>
      <c r="BG224" s="207"/>
      <c r="BH224" s="207"/>
    </row>
    <row r="225" spans="1:60" outlineLevel="1" x14ac:dyDescent="0.25">
      <c r="A225" s="231">
        <v>108</v>
      </c>
      <c r="B225" s="232" t="s">
        <v>1965</v>
      </c>
      <c r="C225" s="245" t="s">
        <v>1966</v>
      </c>
      <c r="D225" s="233" t="s">
        <v>593</v>
      </c>
      <c r="E225" s="234">
        <v>9</v>
      </c>
      <c r="F225" s="235"/>
      <c r="G225" s="236">
        <f>ROUND(E225*F225,2)</f>
        <v>0</v>
      </c>
      <c r="H225" s="235"/>
      <c r="I225" s="236">
        <f>ROUND(E225*H225,2)</f>
        <v>0</v>
      </c>
      <c r="J225" s="235"/>
      <c r="K225" s="236">
        <f>ROUND(E225*J225,2)</f>
        <v>0</v>
      </c>
      <c r="L225" s="236">
        <v>21</v>
      </c>
      <c r="M225" s="236">
        <f>G225*(1+L225/100)</f>
        <v>0</v>
      </c>
      <c r="N225" s="236">
        <v>0</v>
      </c>
      <c r="O225" s="236">
        <f>ROUND(E225*N225,2)</f>
        <v>0</v>
      </c>
      <c r="P225" s="236">
        <v>0</v>
      </c>
      <c r="Q225" s="236">
        <f>ROUND(E225*P225,2)</f>
        <v>0</v>
      </c>
      <c r="R225" s="236"/>
      <c r="S225" s="236" t="s">
        <v>456</v>
      </c>
      <c r="T225" s="237" t="s">
        <v>215</v>
      </c>
      <c r="U225" s="217">
        <v>0</v>
      </c>
      <c r="V225" s="217">
        <f>ROUND(E225*U225,2)</f>
        <v>0</v>
      </c>
      <c r="W225" s="21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 t="s">
        <v>1372</v>
      </c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  <c r="AZ225" s="207"/>
      <c r="BA225" s="207"/>
      <c r="BB225" s="207"/>
      <c r="BC225" s="207"/>
      <c r="BD225" s="207"/>
      <c r="BE225" s="207"/>
      <c r="BF225" s="207"/>
      <c r="BG225" s="207"/>
      <c r="BH225" s="207"/>
    </row>
    <row r="226" spans="1:60" outlineLevel="1" x14ac:dyDescent="0.25">
      <c r="A226" s="214"/>
      <c r="B226" s="215"/>
      <c r="C226" s="264"/>
      <c r="D226" s="258"/>
      <c r="E226" s="258"/>
      <c r="F226" s="258"/>
      <c r="G226" s="258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 t="s">
        <v>219</v>
      </c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  <c r="AZ226" s="207"/>
      <c r="BA226" s="207"/>
      <c r="BB226" s="207"/>
      <c r="BC226" s="207"/>
      <c r="BD226" s="207"/>
      <c r="BE226" s="207"/>
      <c r="BF226" s="207"/>
      <c r="BG226" s="207"/>
      <c r="BH226" s="207"/>
    </row>
    <row r="227" spans="1:60" outlineLevel="1" x14ac:dyDescent="0.25">
      <c r="A227" s="231">
        <v>109</v>
      </c>
      <c r="B227" s="232" t="s">
        <v>1967</v>
      </c>
      <c r="C227" s="245" t="s">
        <v>1968</v>
      </c>
      <c r="D227" s="233" t="s">
        <v>593</v>
      </c>
      <c r="E227" s="234">
        <v>4</v>
      </c>
      <c r="F227" s="235"/>
      <c r="G227" s="236">
        <f>ROUND(E227*F227,2)</f>
        <v>0</v>
      </c>
      <c r="H227" s="235"/>
      <c r="I227" s="236">
        <f>ROUND(E227*H227,2)</f>
        <v>0</v>
      </c>
      <c r="J227" s="235"/>
      <c r="K227" s="236">
        <f>ROUND(E227*J227,2)</f>
        <v>0</v>
      </c>
      <c r="L227" s="236">
        <v>21</v>
      </c>
      <c r="M227" s="236">
        <f>G227*(1+L227/100)</f>
        <v>0</v>
      </c>
      <c r="N227" s="236">
        <v>0</v>
      </c>
      <c r="O227" s="236">
        <f>ROUND(E227*N227,2)</f>
        <v>0</v>
      </c>
      <c r="P227" s="236">
        <v>0</v>
      </c>
      <c r="Q227" s="236">
        <f>ROUND(E227*P227,2)</f>
        <v>0</v>
      </c>
      <c r="R227" s="236"/>
      <c r="S227" s="236" t="s">
        <v>456</v>
      </c>
      <c r="T227" s="237" t="s">
        <v>215</v>
      </c>
      <c r="U227" s="217">
        <v>0</v>
      </c>
      <c r="V227" s="217">
        <f>ROUND(E227*U227,2)</f>
        <v>0</v>
      </c>
      <c r="W227" s="21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 t="s">
        <v>1372</v>
      </c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  <c r="AZ227" s="207"/>
      <c r="BA227" s="207"/>
      <c r="BB227" s="207"/>
      <c r="BC227" s="207"/>
      <c r="BD227" s="207"/>
      <c r="BE227" s="207"/>
      <c r="BF227" s="207"/>
      <c r="BG227" s="207"/>
      <c r="BH227" s="207"/>
    </row>
    <row r="228" spans="1:60" outlineLevel="1" x14ac:dyDescent="0.25">
      <c r="A228" s="214"/>
      <c r="B228" s="215"/>
      <c r="C228" s="264"/>
      <c r="D228" s="258"/>
      <c r="E228" s="258"/>
      <c r="F228" s="258"/>
      <c r="G228" s="258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 t="s">
        <v>219</v>
      </c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207"/>
      <c r="BE228" s="207"/>
      <c r="BF228" s="207"/>
      <c r="BG228" s="207"/>
      <c r="BH228" s="207"/>
    </row>
    <row r="229" spans="1:60" outlineLevel="1" x14ac:dyDescent="0.25">
      <c r="A229" s="231">
        <v>110</v>
      </c>
      <c r="B229" s="232" t="s">
        <v>1969</v>
      </c>
      <c r="C229" s="245" t="s">
        <v>1970</v>
      </c>
      <c r="D229" s="233" t="s">
        <v>593</v>
      </c>
      <c r="E229" s="234">
        <v>7</v>
      </c>
      <c r="F229" s="235"/>
      <c r="G229" s="236">
        <f>ROUND(E229*F229,2)</f>
        <v>0</v>
      </c>
      <c r="H229" s="235"/>
      <c r="I229" s="236">
        <f>ROUND(E229*H229,2)</f>
        <v>0</v>
      </c>
      <c r="J229" s="235"/>
      <c r="K229" s="236">
        <f>ROUND(E229*J229,2)</f>
        <v>0</v>
      </c>
      <c r="L229" s="236">
        <v>21</v>
      </c>
      <c r="M229" s="236">
        <f>G229*(1+L229/100)</f>
        <v>0</v>
      </c>
      <c r="N229" s="236">
        <v>0</v>
      </c>
      <c r="O229" s="236">
        <f>ROUND(E229*N229,2)</f>
        <v>0</v>
      </c>
      <c r="P229" s="236">
        <v>0</v>
      </c>
      <c r="Q229" s="236">
        <f>ROUND(E229*P229,2)</f>
        <v>0</v>
      </c>
      <c r="R229" s="236"/>
      <c r="S229" s="236" t="s">
        <v>456</v>
      </c>
      <c r="T229" s="237" t="s">
        <v>215</v>
      </c>
      <c r="U229" s="217">
        <v>0</v>
      </c>
      <c r="V229" s="217">
        <f>ROUND(E229*U229,2)</f>
        <v>0</v>
      </c>
      <c r="W229" s="21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 t="s">
        <v>1372</v>
      </c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207"/>
      <c r="BE229" s="207"/>
      <c r="BF229" s="207"/>
      <c r="BG229" s="207"/>
      <c r="BH229" s="207"/>
    </row>
    <row r="230" spans="1:60" outlineLevel="1" x14ac:dyDescent="0.25">
      <c r="A230" s="214"/>
      <c r="B230" s="215"/>
      <c r="C230" s="264"/>
      <c r="D230" s="258"/>
      <c r="E230" s="258"/>
      <c r="F230" s="258"/>
      <c r="G230" s="258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 t="s">
        <v>219</v>
      </c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</row>
    <row r="231" spans="1:60" outlineLevel="1" x14ac:dyDescent="0.25">
      <c r="A231" s="231">
        <v>111</v>
      </c>
      <c r="B231" s="232" t="s">
        <v>1971</v>
      </c>
      <c r="C231" s="245" t="s">
        <v>1972</v>
      </c>
      <c r="D231" s="233" t="s">
        <v>593</v>
      </c>
      <c r="E231" s="234">
        <v>7</v>
      </c>
      <c r="F231" s="235"/>
      <c r="G231" s="236">
        <f>ROUND(E231*F231,2)</f>
        <v>0</v>
      </c>
      <c r="H231" s="235"/>
      <c r="I231" s="236">
        <f>ROUND(E231*H231,2)</f>
        <v>0</v>
      </c>
      <c r="J231" s="235"/>
      <c r="K231" s="236">
        <f>ROUND(E231*J231,2)</f>
        <v>0</v>
      </c>
      <c r="L231" s="236">
        <v>21</v>
      </c>
      <c r="M231" s="236">
        <f>G231*(1+L231/100)</f>
        <v>0</v>
      </c>
      <c r="N231" s="236">
        <v>0</v>
      </c>
      <c r="O231" s="236">
        <f>ROUND(E231*N231,2)</f>
        <v>0</v>
      </c>
      <c r="P231" s="236">
        <v>0</v>
      </c>
      <c r="Q231" s="236">
        <f>ROUND(E231*P231,2)</f>
        <v>0</v>
      </c>
      <c r="R231" s="236"/>
      <c r="S231" s="236" t="s">
        <v>456</v>
      </c>
      <c r="T231" s="237" t="s">
        <v>215</v>
      </c>
      <c r="U231" s="217">
        <v>0</v>
      </c>
      <c r="V231" s="217">
        <f>ROUND(E231*U231,2)</f>
        <v>0</v>
      </c>
      <c r="W231" s="21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 t="s">
        <v>1372</v>
      </c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</row>
    <row r="232" spans="1:60" outlineLevel="1" x14ac:dyDescent="0.25">
      <c r="A232" s="214"/>
      <c r="B232" s="215"/>
      <c r="C232" s="264"/>
      <c r="D232" s="258"/>
      <c r="E232" s="258"/>
      <c r="F232" s="258"/>
      <c r="G232" s="258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 t="s">
        <v>219</v>
      </c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</row>
    <row r="233" spans="1:60" outlineLevel="1" x14ac:dyDescent="0.25">
      <c r="A233" s="231">
        <v>112</v>
      </c>
      <c r="B233" s="232" t="s">
        <v>1973</v>
      </c>
      <c r="C233" s="245" t="s">
        <v>1974</v>
      </c>
      <c r="D233" s="233" t="s">
        <v>593</v>
      </c>
      <c r="E233" s="234">
        <v>5</v>
      </c>
      <c r="F233" s="235"/>
      <c r="G233" s="236">
        <f>ROUND(E233*F233,2)</f>
        <v>0</v>
      </c>
      <c r="H233" s="235"/>
      <c r="I233" s="236">
        <f>ROUND(E233*H233,2)</f>
        <v>0</v>
      </c>
      <c r="J233" s="235"/>
      <c r="K233" s="236">
        <f>ROUND(E233*J233,2)</f>
        <v>0</v>
      </c>
      <c r="L233" s="236">
        <v>21</v>
      </c>
      <c r="M233" s="236">
        <f>G233*(1+L233/100)</f>
        <v>0</v>
      </c>
      <c r="N233" s="236">
        <v>0</v>
      </c>
      <c r="O233" s="236">
        <f>ROUND(E233*N233,2)</f>
        <v>0</v>
      </c>
      <c r="P233" s="236">
        <v>0</v>
      </c>
      <c r="Q233" s="236">
        <f>ROUND(E233*P233,2)</f>
        <v>0</v>
      </c>
      <c r="R233" s="236"/>
      <c r="S233" s="236" t="s">
        <v>456</v>
      </c>
      <c r="T233" s="237" t="s">
        <v>215</v>
      </c>
      <c r="U233" s="217">
        <v>0</v>
      </c>
      <c r="V233" s="217">
        <f>ROUND(E233*U233,2)</f>
        <v>0</v>
      </c>
      <c r="W233" s="21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 t="s">
        <v>1372</v>
      </c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</row>
    <row r="234" spans="1:60" outlineLevel="1" x14ac:dyDescent="0.25">
      <c r="A234" s="214"/>
      <c r="B234" s="215"/>
      <c r="C234" s="264"/>
      <c r="D234" s="258"/>
      <c r="E234" s="258"/>
      <c r="F234" s="258"/>
      <c r="G234" s="258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 t="s">
        <v>219</v>
      </c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</row>
    <row r="235" spans="1:60" outlineLevel="1" x14ac:dyDescent="0.25">
      <c r="A235" s="231">
        <v>113</v>
      </c>
      <c r="B235" s="232" t="s">
        <v>1975</v>
      </c>
      <c r="C235" s="245" t="s">
        <v>1976</v>
      </c>
      <c r="D235" s="233" t="s">
        <v>593</v>
      </c>
      <c r="E235" s="234">
        <v>3</v>
      </c>
      <c r="F235" s="235"/>
      <c r="G235" s="236">
        <f>ROUND(E235*F235,2)</f>
        <v>0</v>
      </c>
      <c r="H235" s="235"/>
      <c r="I235" s="236">
        <f>ROUND(E235*H235,2)</f>
        <v>0</v>
      </c>
      <c r="J235" s="235"/>
      <c r="K235" s="236">
        <f>ROUND(E235*J235,2)</f>
        <v>0</v>
      </c>
      <c r="L235" s="236">
        <v>21</v>
      </c>
      <c r="M235" s="236">
        <f>G235*(1+L235/100)</f>
        <v>0</v>
      </c>
      <c r="N235" s="236">
        <v>0</v>
      </c>
      <c r="O235" s="236">
        <f>ROUND(E235*N235,2)</f>
        <v>0</v>
      </c>
      <c r="P235" s="236">
        <v>0</v>
      </c>
      <c r="Q235" s="236">
        <f>ROUND(E235*P235,2)</f>
        <v>0</v>
      </c>
      <c r="R235" s="236"/>
      <c r="S235" s="236" t="s">
        <v>456</v>
      </c>
      <c r="T235" s="237" t="s">
        <v>215</v>
      </c>
      <c r="U235" s="217">
        <v>0</v>
      </c>
      <c r="V235" s="217">
        <f>ROUND(E235*U235,2)</f>
        <v>0</v>
      </c>
      <c r="W235" s="21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 t="s">
        <v>1372</v>
      </c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  <c r="BF235" s="207"/>
      <c r="BG235" s="207"/>
      <c r="BH235" s="207"/>
    </row>
    <row r="236" spans="1:60" outlineLevel="1" x14ac:dyDescent="0.25">
      <c r="A236" s="214"/>
      <c r="B236" s="215"/>
      <c r="C236" s="264"/>
      <c r="D236" s="258"/>
      <c r="E236" s="258"/>
      <c r="F236" s="258"/>
      <c r="G236" s="258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 t="s">
        <v>219</v>
      </c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07"/>
      <c r="BH236" s="207"/>
    </row>
    <row r="237" spans="1:60" outlineLevel="1" x14ac:dyDescent="0.25">
      <c r="A237" s="231">
        <v>114</v>
      </c>
      <c r="B237" s="232" t="s">
        <v>1977</v>
      </c>
      <c r="C237" s="245" t="s">
        <v>1978</v>
      </c>
      <c r="D237" s="233" t="s">
        <v>593</v>
      </c>
      <c r="E237" s="234">
        <v>2</v>
      </c>
      <c r="F237" s="235"/>
      <c r="G237" s="236">
        <f>ROUND(E237*F237,2)</f>
        <v>0</v>
      </c>
      <c r="H237" s="235"/>
      <c r="I237" s="236">
        <f>ROUND(E237*H237,2)</f>
        <v>0</v>
      </c>
      <c r="J237" s="235"/>
      <c r="K237" s="236">
        <f>ROUND(E237*J237,2)</f>
        <v>0</v>
      </c>
      <c r="L237" s="236">
        <v>21</v>
      </c>
      <c r="M237" s="236">
        <f>G237*(1+L237/100)</f>
        <v>0</v>
      </c>
      <c r="N237" s="236">
        <v>0</v>
      </c>
      <c r="O237" s="236">
        <f>ROUND(E237*N237,2)</f>
        <v>0</v>
      </c>
      <c r="P237" s="236">
        <v>0</v>
      </c>
      <c r="Q237" s="236">
        <f>ROUND(E237*P237,2)</f>
        <v>0</v>
      </c>
      <c r="R237" s="236"/>
      <c r="S237" s="236" t="s">
        <v>456</v>
      </c>
      <c r="T237" s="237" t="s">
        <v>215</v>
      </c>
      <c r="U237" s="217">
        <v>0</v>
      </c>
      <c r="V237" s="217">
        <f>ROUND(E237*U237,2)</f>
        <v>0</v>
      </c>
      <c r="W237" s="21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 t="s">
        <v>1372</v>
      </c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  <c r="AZ237" s="207"/>
      <c r="BA237" s="207"/>
      <c r="BB237" s="207"/>
      <c r="BC237" s="207"/>
      <c r="BD237" s="207"/>
      <c r="BE237" s="207"/>
      <c r="BF237" s="207"/>
      <c r="BG237" s="207"/>
      <c r="BH237" s="207"/>
    </row>
    <row r="238" spans="1:60" outlineLevel="1" x14ac:dyDescent="0.25">
      <c r="A238" s="214"/>
      <c r="B238" s="215"/>
      <c r="C238" s="264"/>
      <c r="D238" s="258"/>
      <c r="E238" s="258"/>
      <c r="F238" s="258"/>
      <c r="G238" s="258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 t="s">
        <v>219</v>
      </c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  <c r="AZ238" s="207"/>
      <c r="BA238" s="207"/>
      <c r="BB238" s="207"/>
      <c r="BC238" s="207"/>
      <c r="BD238" s="207"/>
      <c r="BE238" s="207"/>
      <c r="BF238" s="207"/>
      <c r="BG238" s="207"/>
      <c r="BH238" s="207"/>
    </row>
    <row r="239" spans="1:60" outlineLevel="1" x14ac:dyDescent="0.25">
      <c r="A239" s="231">
        <v>115</v>
      </c>
      <c r="B239" s="232" t="s">
        <v>1979</v>
      </c>
      <c r="C239" s="245" t="s">
        <v>1980</v>
      </c>
      <c r="D239" s="233" t="s">
        <v>593</v>
      </c>
      <c r="E239" s="234">
        <v>58</v>
      </c>
      <c r="F239" s="235"/>
      <c r="G239" s="236">
        <f>ROUND(E239*F239,2)</f>
        <v>0</v>
      </c>
      <c r="H239" s="235"/>
      <c r="I239" s="236">
        <f>ROUND(E239*H239,2)</f>
        <v>0</v>
      </c>
      <c r="J239" s="235"/>
      <c r="K239" s="236">
        <f>ROUND(E239*J239,2)</f>
        <v>0</v>
      </c>
      <c r="L239" s="236">
        <v>21</v>
      </c>
      <c r="M239" s="236">
        <f>G239*(1+L239/100)</f>
        <v>0</v>
      </c>
      <c r="N239" s="236">
        <v>0</v>
      </c>
      <c r="O239" s="236">
        <f>ROUND(E239*N239,2)</f>
        <v>0</v>
      </c>
      <c r="P239" s="236">
        <v>0</v>
      </c>
      <c r="Q239" s="236">
        <f>ROUND(E239*P239,2)</f>
        <v>0</v>
      </c>
      <c r="R239" s="236"/>
      <c r="S239" s="236" t="s">
        <v>456</v>
      </c>
      <c r="T239" s="237" t="s">
        <v>215</v>
      </c>
      <c r="U239" s="217">
        <v>0</v>
      </c>
      <c r="V239" s="217">
        <f>ROUND(E239*U239,2)</f>
        <v>0</v>
      </c>
      <c r="W239" s="21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 t="s">
        <v>1372</v>
      </c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  <c r="AZ239" s="207"/>
      <c r="BA239" s="207"/>
      <c r="BB239" s="207"/>
      <c r="BC239" s="207"/>
      <c r="BD239" s="207"/>
      <c r="BE239" s="207"/>
      <c r="BF239" s="207"/>
      <c r="BG239" s="207"/>
      <c r="BH239" s="207"/>
    </row>
    <row r="240" spans="1:60" outlineLevel="1" x14ac:dyDescent="0.25">
      <c r="A240" s="214"/>
      <c r="B240" s="215"/>
      <c r="C240" s="264"/>
      <c r="D240" s="258"/>
      <c r="E240" s="258"/>
      <c r="F240" s="258"/>
      <c r="G240" s="258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 t="s">
        <v>219</v>
      </c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207"/>
      <c r="BE240" s="207"/>
      <c r="BF240" s="207"/>
      <c r="BG240" s="207"/>
      <c r="BH240" s="207"/>
    </row>
    <row r="241" spans="1:60" outlineLevel="1" x14ac:dyDescent="0.25">
      <c r="A241" s="231">
        <v>116</v>
      </c>
      <c r="B241" s="232" t="s">
        <v>1979</v>
      </c>
      <c r="C241" s="245" t="s">
        <v>1980</v>
      </c>
      <c r="D241" s="233" t="s">
        <v>593</v>
      </c>
      <c r="E241" s="234">
        <v>9</v>
      </c>
      <c r="F241" s="235"/>
      <c r="G241" s="236">
        <f>ROUND(E241*F241,2)</f>
        <v>0</v>
      </c>
      <c r="H241" s="235"/>
      <c r="I241" s="236">
        <f>ROUND(E241*H241,2)</f>
        <v>0</v>
      </c>
      <c r="J241" s="235"/>
      <c r="K241" s="236">
        <f>ROUND(E241*J241,2)</f>
        <v>0</v>
      </c>
      <c r="L241" s="236">
        <v>21</v>
      </c>
      <c r="M241" s="236">
        <f>G241*(1+L241/100)</f>
        <v>0</v>
      </c>
      <c r="N241" s="236">
        <v>0</v>
      </c>
      <c r="O241" s="236">
        <f>ROUND(E241*N241,2)</f>
        <v>0</v>
      </c>
      <c r="P241" s="236">
        <v>0</v>
      </c>
      <c r="Q241" s="236">
        <f>ROUND(E241*P241,2)</f>
        <v>0</v>
      </c>
      <c r="R241" s="236"/>
      <c r="S241" s="236" t="s">
        <v>456</v>
      </c>
      <c r="T241" s="237" t="s">
        <v>215</v>
      </c>
      <c r="U241" s="217">
        <v>0</v>
      </c>
      <c r="V241" s="217">
        <f>ROUND(E241*U241,2)</f>
        <v>0</v>
      </c>
      <c r="W241" s="21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 t="s">
        <v>1372</v>
      </c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207"/>
      <c r="BE241" s="207"/>
      <c r="BF241" s="207"/>
      <c r="BG241" s="207"/>
      <c r="BH241" s="207"/>
    </row>
    <row r="242" spans="1:60" outlineLevel="1" x14ac:dyDescent="0.25">
      <c r="A242" s="214"/>
      <c r="B242" s="215"/>
      <c r="C242" s="264"/>
      <c r="D242" s="258"/>
      <c r="E242" s="258"/>
      <c r="F242" s="258"/>
      <c r="G242" s="258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 t="s">
        <v>219</v>
      </c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  <c r="BF242" s="207"/>
      <c r="BG242" s="207"/>
      <c r="BH242" s="207"/>
    </row>
    <row r="243" spans="1:60" outlineLevel="1" x14ac:dyDescent="0.25">
      <c r="A243" s="231">
        <v>117</v>
      </c>
      <c r="B243" s="232" t="s">
        <v>1979</v>
      </c>
      <c r="C243" s="245" t="s">
        <v>1980</v>
      </c>
      <c r="D243" s="233" t="s">
        <v>593</v>
      </c>
      <c r="E243" s="234">
        <v>2</v>
      </c>
      <c r="F243" s="235"/>
      <c r="G243" s="236">
        <f>ROUND(E243*F243,2)</f>
        <v>0</v>
      </c>
      <c r="H243" s="235"/>
      <c r="I243" s="236">
        <f>ROUND(E243*H243,2)</f>
        <v>0</v>
      </c>
      <c r="J243" s="235"/>
      <c r="K243" s="236">
        <f>ROUND(E243*J243,2)</f>
        <v>0</v>
      </c>
      <c r="L243" s="236">
        <v>21</v>
      </c>
      <c r="M243" s="236">
        <f>G243*(1+L243/100)</f>
        <v>0</v>
      </c>
      <c r="N243" s="236">
        <v>0</v>
      </c>
      <c r="O243" s="236">
        <f>ROUND(E243*N243,2)</f>
        <v>0</v>
      </c>
      <c r="P243" s="236">
        <v>0</v>
      </c>
      <c r="Q243" s="236">
        <f>ROUND(E243*P243,2)</f>
        <v>0</v>
      </c>
      <c r="R243" s="236"/>
      <c r="S243" s="236" t="s">
        <v>456</v>
      </c>
      <c r="T243" s="237" t="s">
        <v>215</v>
      </c>
      <c r="U243" s="217">
        <v>0</v>
      </c>
      <c r="V243" s="217">
        <f>ROUND(E243*U243,2)</f>
        <v>0</v>
      </c>
      <c r="W243" s="21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 t="s">
        <v>1372</v>
      </c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207"/>
      <c r="BE243" s="207"/>
      <c r="BF243" s="207"/>
      <c r="BG243" s="207"/>
      <c r="BH243" s="207"/>
    </row>
    <row r="244" spans="1:60" outlineLevel="1" x14ac:dyDescent="0.25">
      <c r="A244" s="214"/>
      <c r="B244" s="215"/>
      <c r="C244" s="264"/>
      <c r="D244" s="258"/>
      <c r="E244" s="258"/>
      <c r="F244" s="258"/>
      <c r="G244" s="258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 t="s">
        <v>219</v>
      </c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  <c r="BF244" s="207"/>
      <c r="BG244" s="207"/>
      <c r="BH244" s="207"/>
    </row>
    <row r="245" spans="1:60" outlineLevel="1" x14ac:dyDescent="0.25">
      <c r="A245" s="231">
        <v>118</v>
      </c>
      <c r="B245" s="232" t="s">
        <v>1981</v>
      </c>
      <c r="C245" s="245" t="s">
        <v>1982</v>
      </c>
      <c r="D245" s="233" t="s">
        <v>593</v>
      </c>
      <c r="E245" s="234">
        <v>3</v>
      </c>
      <c r="F245" s="235"/>
      <c r="G245" s="236">
        <f>ROUND(E245*F245,2)</f>
        <v>0</v>
      </c>
      <c r="H245" s="235"/>
      <c r="I245" s="236">
        <f>ROUND(E245*H245,2)</f>
        <v>0</v>
      </c>
      <c r="J245" s="235"/>
      <c r="K245" s="236">
        <f>ROUND(E245*J245,2)</f>
        <v>0</v>
      </c>
      <c r="L245" s="236">
        <v>21</v>
      </c>
      <c r="M245" s="236">
        <f>G245*(1+L245/100)</f>
        <v>0</v>
      </c>
      <c r="N245" s="236">
        <v>0</v>
      </c>
      <c r="O245" s="236">
        <f>ROUND(E245*N245,2)</f>
        <v>0</v>
      </c>
      <c r="P245" s="236">
        <v>0</v>
      </c>
      <c r="Q245" s="236">
        <f>ROUND(E245*P245,2)</f>
        <v>0</v>
      </c>
      <c r="R245" s="236"/>
      <c r="S245" s="236" t="s">
        <v>456</v>
      </c>
      <c r="T245" s="237" t="s">
        <v>215</v>
      </c>
      <c r="U245" s="217">
        <v>0</v>
      </c>
      <c r="V245" s="217">
        <f>ROUND(E245*U245,2)</f>
        <v>0</v>
      </c>
      <c r="W245" s="21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 t="s">
        <v>1372</v>
      </c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207"/>
      <c r="BE245" s="207"/>
      <c r="BF245" s="207"/>
      <c r="BG245" s="207"/>
      <c r="BH245" s="207"/>
    </row>
    <row r="246" spans="1:60" outlineLevel="1" x14ac:dyDescent="0.25">
      <c r="A246" s="214"/>
      <c r="B246" s="215"/>
      <c r="C246" s="264"/>
      <c r="D246" s="258"/>
      <c r="E246" s="258"/>
      <c r="F246" s="258"/>
      <c r="G246" s="258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 t="s">
        <v>219</v>
      </c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7"/>
      <c r="BE246" s="207"/>
      <c r="BF246" s="207"/>
      <c r="BG246" s="207"/>
      <c r="BH246" s="207"/>
    </row>
    <row r="247" spans="1:60" outlineLevel="1" x14ac:dyDescent="0.25">
      <c r="A247" s="231">
        <v>119</v>
      </c>
      <c r="B247" s="232" t="s">
        <v>1983</v>
      </c>
      <c r="C247" s="245" t="s">
        <v>1984</v>
      </c>
      <c r="D247" s="233" t="s">
        <v>462</v>
      </c>
      <c r="E247" s="234">
        <v>5</v>
      </c>
      <c r="F247" s="235"/>
      <c r="G247" s="236">
        <f>ROUND(E247*F247,2)</f>
        <v>0</v>
      </c>
      <c r="H247" s="235"/>
      <c r="I247" s="236">
        <f>ROUND(E247*H247,2)</f>
        <v>0</v>
      </c>
      <c r="J247" s="235"/>
      <c r="K247" s="236">
        <f>ROUND(E247*J247,2)</f>
        <v>0</v>
      </c>
      <c r="L247" s="236">
        <v>21</v>
      </c>
      <c r="M247" s="236">
        <f>G247*(1+L247/100)</f>
        <v>0</v>
      </c>
      <c r="N247" s="236">
        <v>0</v>
      </c>
      <c r="O247" s="236">
        <f>ROUND(E247*N247,2)</f>
        <v>0</v>
      </c>
      <c r="P247" s="236">
        <v>0</v>
      </c>
      <c r="Q247" s="236">
        <f>ROUND(E247*P247,2)</f>
        <v>0</v>
      </c>
      <c r="R247" s="236"/>
      <c r="S247" s="236" t="s">
        <v>456</v>
      </c>
      <c r="T247" s="237" t="s">
        <v>215</v>
      </c>
      <c r="U247" s="217">
        <v>0</v>
      </c>
      <c r="V247" s="217">
        <f>ROUND(E247*U247,2)</f>
        <v>0</v>
      </c>
      <c r="W247" s="21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 t="s">
        <v>1372</v>
      </c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207"/>
      <c r="BE247" s="207"/>
      <c r="BF247" s="207"/>
      <c r="BG247" s="207"/>
      <c r="BH247" s="207"/>
    </row>
    <row r="248" spans="1:60" outlineLevel="1" x14ac:dyDescent="0.25">
      <c r="A248" s="214"/>
      <c r="B248" s="215"/>
      <c r="C248" s="264"/>
      <c r="D248" s="258"/>
      <c r="E248" s="258"/>
      <c r="F248" s="258"/>
      <c r="G248" s="258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 t="s">
        <v>219</v>
      </c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207"/>
      <c r="BE248" s="207"/>
      <c r="BF248" s="207"/>
      <c r="BG248" s="207"/>
      <c r="BH248" s="207"/>
    </row>
    <row r="249" spans="1:60" outlineLevel="1" x14ac:dyDescent="0.25">
      <c r="A249" s="231">
        <v>120</v>
      </c>
      <c r="B249" s="232" t="s">
        <v>1985</v>
      </c>
      <c r="C249" s="245" t="s">
        <v>1986</v>
      </c>
      <c r="D249" s="233" t="s">
        <v>593</v>
      </c>
      <c r="E249" s="234">
        <v>2</v>
      </c>
      <c r="F249" s="235"/>
      <c r="G249" s="236">
        <f>ROUND(E249*F249,2)</f>
        <v>0</v>
      </c>
      <c r="H249" s="235"/>
      <c r="I249" s="236">
        <f>ROUND(E249*H249,2)</f>
        <v>0</v>
      </c>
      <c r="J249" s="235"/>
      <c r="K249" s="236">
        <f>ROUND(E249*J249,2)</f>
        <v>0</v>
      </c>
      <c r="L249" s="236">
        <v>21</v>
      </c>
      <c r="M249" s="236">
        <f>G249*(1+L249/100)</f>
        <v>0</v>
      </c>
      <c r="N249" s="236">
        <v>0</v>
      </c>
      <c r="O249" s="236">
        <f>ROUND(E249*N249,2)</f>
        <v>0</v>
      </c>
      <c r="P249" s="236">
        <v>0</v>
      </c>
      <c r="Q249" s="236">
        <f>ROUND(E249*P249,2)</f>
        <v>0</v>
      </c>
      <c r="R249" s="236"/>
      <c r="S249" s="236" t="s">
        <v>456</v>
      </c>
      <c r="T249" s="237" t="s">
        <v>215</v>
      </c>
      <c r="U249" s="217">
        <v>0</v>
      </c>
      <c r="V249" s="217">
        <f>ROUND(E249*U249,2)</f>
        <v>0</v>
      </c>
      <c r="W249" s="21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 t="s">
        <v>1372</v>
      </c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207"/>
      <c r="BE249" s="207"/>
      <c r="BF249" s="207"/>
      <c r="BG249" s="207"/>
      <c r="BH249" s="207"/>
    </row>
    <row r="250" spans="1:60" outlineLevel="1" x14ac:dyDescent="0.25">
      <c r="A250" s="214"/>
      <c r="B250" s="215"/>
      <c r="C250" s="264"/>
      <c r="D250" s="258"/>
      <c r="E250" s="258"/>
      <c r="F250" s="258"/>
      <c r="G250" s="258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 t="s">
        <v>219</v>
      </c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07"/>
      <c r="BH250" s="207"/>
    </row>
    <row r="251" spans="1:60" outlineLevel="1" x14ac:dyDescent="0.25">
      <c r="A251" s="231">
        <v>121</v>
      </c>
      <c r="B251" s="232" t="s">
        <v>1987</v>
      </c>
      <c r="C251" s="245" t="s">
        <v>1988</v>
      </c>
      <c r="D251" s="233" t="s">
        <v>593</v>
      </c>
      <c r="E251" s="234">
        <v>2</v>
      </c>
      <c r="F251" s="235"/>
      <c r="G251" s="236">
        <f>ROUND(E251*F251,2)</f>
        <v>0</v>
      </c>
      <c r="H251" s="235"/>
      <c r="I251" s="236">
        <f>ROUND(E251*H251,2)</f>
        <v>0</v>
      </c>
      <c r="J251" s="235"/>
      <c r="K251" s="236">
        <f>ROUND(E251*J251,2)</f>
        <v>0</v>
      </c>
      <c r="L251" s="236">
        <v>21</v>
      </c>
      <c r="M251" s="236">
        <f>G251*(1+L251/100)</f>
        <v>0</v>
      </c>
      <c r="N251" s="236">
        <v>0</v>
      </c>
      <c r="O251" s="236">
        <f>ROUND(E251*N251,2)</f>
        <v>0</v>
      </c>
      <c r="P251" s="236">
        <v>0</v>
      </c>
      <c r="Q251" s="236">
        <f>ROUND(E251*P251,2)</f>
        <v>0</v>
      </c>
      <c r="R251" s="236"/>
      <c r="S251" s="236" t="s">
        <v>456</v>
      </c>
      <c r="T251" s="237" t="s">
        <v>215</v>
      </c>
      <c r="U251" s="217">
        <v>0</v>
      </c>
      <c r="V251" s="217">
        <f>ROUND(E251*U251,2)</f>
        <v>0</v>
      </c>
      <c r="W251" s="21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 t="s">
        <v>1372</v>
      </c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207"/>
      <c r="BE251" s="207"/>
      <c r="BF251" s="207"/>
      <c r="BG251" s="207"/>
      <c r="BH251" s="207"/>
    </row>
    <row r="252" spans="1:60" outlineLevel="1" x14ac:dyDescent="0.25">
      <c r="A252" s="214"/>
      <c r="B252" s="215"/>
      <c r="C252" s="264"/>
      <c r="D252" s="258"/>
      <c r="E252" s="258"/>
      <c r="F252" s="258"/>
      <c r="G252" s="258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 t="s">
        <v>219</v>
      </c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207"/>
      <c r="BE252" s="207"/>
      <c r="BF252" s="207"/>
      <c r="BG252" s="207"/>
      <c r="BH252" s="207"/>
    </row>
    <row r="253" spans="1:60" outlineLevel="1" x14ac:dyDescent="0.25">
      <c r="A253" s="231">
        <v>122</v>
      </c>
      <c r="B253" s="232" t="s">
        <v>1989</v>
      </c>
      <c r="C253" s="245" t="s">
        <v>1990</v>
      </c>
      <c r="D253" s="233" t="s">
        <v>593</v>
      </c>
      <c r="E253" s="234">
        <v>1</v>
      </c>
      <c r="F253" s="235"/>
      <c r="G253" s="236">
        <f>ROUND(E253*F253,2)</f>
        <v>0</v>
      </c>
      <c r="H253" s="235"/>
      <c r="I253" s="236">
        <f>ROUND(E253*H253,2)</f>
        <v>0</v>
      </c>
      <c r="J253" s="235"/>
      <c r="K253" s="236">
        <f>ROUND(E253*J253,2)</f>
        <v>0</v>
      </c>
      <c r="L253" s="236">
        <v>21</v>
      </c>
      <c r="M253" s="236">
        <f>G253*(1+L253/100)</f>
        <v>0</v>
      </c>
      <c r="N253" s="236">
        <v>0</v>
      </c>
      <c r="O253" s="236">
        <f>ROUND(E253*N253,2)</f>
        <v>0</v>
      </c>
      <c r="P253" s="236">
        <v>0</v>
      </c>
      <c r="Q253" s="236">
        <f>ROUND(E253*P253,2)</f>
        <v>0</v>
      </c>
      <c r="R253" s="236"/>
      <c r="S253" s="236" t="s">
        <v>456</v>
      </c>
      <c r="T253" s="237" t="s">
        <v>215</v>
      </c>
      <c r="U253" s="217">
        <v>0</v>
      </c>
      <c r="V253" s="217">
        <f>ROUND(E253*U253,2)</f>
        <v>0</v>
      </c>
      <c r="W253" s="21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 t="s">
        <v>1372</v>
      </c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  <c r="BF253" s="207"/>
      <c r="BG253" s="207"/>
      <c r="BH253" s="207"/>
    </row>
    <row r="254" spans="1:60" outlineLevel="1" x14ac:dyDescent="0.25">
      <c r="A254" s="214"/>
      <c r="B254" s="215"/>
      <c r="C254" s="264"/>
      <c r="D254" s="258"/>
      <c r="E254" s="258"/>
      <c r="F254" s="258"/>
      <c r="G254" s="258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 t="s">
        <v>219</v>
      </c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207"/>
      <c r="BE254" s="207"/>
      <c r="BF254" s="207"/>
      <c r="BG254" s="207"/>
      <c r="BH254" s="207"/>
    </row>
    <row r="255" spans="1:60" outlineLevel="1" x14ac:dyDescent="0.25">
      <c r="A255" s="231">
        <v>123</v>
      </c>
      <c r="B255" s="232" t="s">
        <v>1991</v>
      </c>
      <c r="C255" s="245" t="s">
        <v>1992</v>
      </c>
      <c r="D255" s="233" t="s">
        <v>593</v>
      </c>
      <c r="E255" s="234">
        <v>1</v>
      </c>
      <c r="F255" s="235"/>
      <c r="G255" s="236">
        <f>ROUND(E255*F255,2)</f>
        <v>0</v>
      </c>
      <c r="H255" s="235"/>
      <c r="I255" s="236">
        <f>ROUND(E255*H255,2)</f>
        <v>0</v>
      </c>
      <c r="J255" s="235"/>
      <c r="K255" s="236">
        <f>ROUND(E255*J255,2)</f>
        <v>0</v>
      </c>
      <c r="L255" s="236">
        <v>21</v>
      </c>
      <c r="M255" s="236">
        <f>G255*(1+L255/100)</f>
        <v>0</v>
      </c>
      <c r="N255" s="236">
        <v>0</v>
      </c>
      <c r="O255" s="236">
        <f>ROUND(E255*N255,2)</f>
        <v>0</v>
      </c>
      <c r="P255" s="236">
        <v>0</v>
      </c>
      <c r="Q255" s="236">
        <f>ROUND(E255*P255,2)</f>
        <v>0</v>
      </c>
      <c r="R255" s="236"/>
      <c r="S255" s="236" t="s">
        <v>456</v>
      </c>
      <c r="T255" s="237" t="s">
        <v>215</v>
      </c>
      <c r="U255" s="217">
        <v>0</v>
      </c>
      <c r="V255" s="217">
        <f>ROUND(E255*U255,2)</f>
        <v>0</v>
      </c>
      <c r="W255" s="21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 t="s">
        <v>1372</v>
      </c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  <c r="BF255" s="207"/>
      <c r="BG255" s="207"/>
      <c r="BH255" s="207"/>
    </row>
    <row r="256" spans="1:60" outlineLevel="1" x14ac:dyDescent="0.25">
      <c r="A256" s="214"/>
      <c r="B256" s="215"/>
      <c r="C256" s="264"/>
      <c r="D256" s="258"/>
      <c r="E256" s="258"/>
      <c r="F256" s="258"/>
      <c r="G256" s="258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 t="s">
        <v>219</v>
      </c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  <c r="AZ256" s="207"/>
      <c r="BA256" s="207"/>
      <c r="BB256" s="207"/>
      <c r="BC256" s="207"/>
      <c r="BD256" s="207"/>
      <c r="BE256" s="207"/>
      <c r="BF256" s="207"/>
      <c r="BG256" s="207"/>
      <c r="BH256" s="207"/>
    </row>
    <row r="257" spans="1:60" outlineLevel="1" x14ac:dyDescent="0.25">
      <c r="A257" s="231">
        <v>124</v>
      </c>
      <c r="B257" s="232" t="s">
        <v>1993</v>
      </c>
      <c r="C257" s="245" t="s">
        <v>1994</v>
      </c>
      <c r="D257" s="233" t="s">
        <v>593</v>
      </c>
      <c r="E257" s="234">
        <v>1</v>
      </c>
      <c r="F257" s="235"/>
      <c r="G257" s="236">
        <f>ROUND(E257*F257,2)</f>
        <v>0</v>
      </c>
      <c r="H257" s="235"/>
      <c r="I257" s="236">
        <f>ROUND(E257*H257,2)</f>
        <v>0</v>
      </c>
      <c r="J257" s="235"/>
      <c r="K257" s="236">
        <f>ROUND(E257*J257,2)</f>
        <v>0</v>
      </c>
      <c r="L257" s="236">
        <v>21</v>
      </c>
      <c r="M257" s="236">
        <f>G257*(1+L257/100)</f>
        <v>0</v>
      </c>
      <c r="N257" s="236">
        <v>0</v>
      </c>
      <c r="O257" s="236">
        <f>ROUND(E257*N257,2)</f>
        <v>0</v>
      </c>
      <c r="P257" s="236">
        <v>0</v>
      </c>
      <c r="Q257" s="236">
        <f>ROUND(E257*P257,2)</f>
        <v>0</v>
      </c>
      <c r="R257" s="236"/>
      <c r="S257" s="236" t="s">
        <v>456</v>
      </c>
      <c r="T257" s="237" t="s">
        <v>215</v>
      </c>
      <c r="U257" s="217">
        <v>0</v>
      </c>
      <c r="V257" s="217">
        <f>ROUND(E257*U257,2)</f>
        <v>0</v>
      </c>
      <c r="W257" s="21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 t="s">
        <v>1372</v>
      </c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  <c r="AZ257" s="207"/>
      <c r="BA257" s="207"/>
      <c r="BB257" s="207"/>
      <c r="BC257" s="207"/>
      <c r="BD257" s="207"/>
      <c r="BE257" s="207"/>
      <c r="BF257" s="207"/>
      <c r="BG257" s="207"/>
      <c r="BH257" s="207"/>
    </row>
    <row r="258" spans="1:60" outlineLevel="1" x14ac:dyDescent="0.25">
      <c r="A258" s="214"/>
      <c r="B258" s="215"/>
      <c r="C258" s="264"/>
      <c r="D258" s="258"/>
      <c r="E258" s="258"/>
      <c r="F258" s="258"/>
      <c r="G258" s="258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 t="s">
        <v>219</v>
      </c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207"/>
      <c r="BE258" s="207"/>
      <c r="BF258" s="207"/>
      <c r="BG258" s="207"/>
      <c r="BH258" s="207"/>
    </row>
    <row r="259" spans="1:60" outlineLevel="1" x14ac:dyDescent="0.25">
      <c r="A259" s="231">
        <v>125</v>
      </c>
      <c r="B259" s="232" t="s">
        <v>1995</v>
      </c>
      <c r="C259" s="245" t="s">
        <v>1996</v>
      </c>
      <c r="D259" s="233" t="s">
        <v>593</v>
      </c>
      <c r="E259" s="234">
        <v>2</v>
      </c>
      <c r="F259" s="235"/>
      <c r="G259" s="236">
        <f>ROUND(E259*F259,2)</f>
        <v>0</v>
      </c>
      <c r="H259" s="235"/>
      <c r="I259" s="236">
        <f>ROUND(E259*H259,2)</f>
        <v>0</v>
      </c>
      <c r="J259" s="235"/>
      <c r="K259" s="236">
        <f>ROUND(E259*J259,2)</f>
        <v>0</v>
      </c>
      <c r="L259" s="236">
        <v>21</v>
      </c>
      <c r="M259" s="236">
        <f>G259*(1+L259/100)</f>
        <v>0</v>
      </c>
      <c r="N259" s="236">
        <v>0</v>
      </c>
      <c r="O259" s="236">
        <f>ROUND(E259*N259,2)</f>
        <v>0</v>
      </c>
      <c r="P259" s="236">
        <v>0</v>
      </c>
      <c r="Q259" s="236">
        <f>ROUND(E259*P259,2)</f>
        <v>0</v>
      </c>
      <c r="R259" s="236"/>
      <c r="S259" s="236" t="s">
        <v>456</v>
      </c>
      <c r="T259" s="237" t="s">
        <v>215</v>
      </c>
      <c r="U259" s="217">
        <v>0</v>
      </c>
      <c r="V259" s="217">
        <f>ROUND(E259*U259,2)</f>
        <v>0</v>
      </c>
      <c r="W259" s="21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 t="s">
        <v>1372</v>
      </c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207"/>
      <c r="BE259" s="207"/>
      <c r="BF259" s="207"/>
      <c r="BG259" s="207"/>
      <c r="BH259" s="207"/>
    </row>
    <row r="260" spans="1:60" outlineLevel="1" x14ac:dyDescent="0.25">
      <c r="A260" s="214"/>
      <c r="B260" s="215"/>
      <c r="C260" s="264"/>
      <c r="D260" s="258"/>
      <c r="E260" s="258"/>
      <c r="F260" s="258"/>
      <c r="G260" s="258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 t="s">
        <v>219</v>
      </c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207"/>
      <c r="BE260" s="207"/>
      <c r="BF260" s="207"/>
      <c r="BG260" s="207"/>
      <c r="BH260" s="207"/>
    </row>
    <row r="261" spans="1:60" outlineLevel="1" x14ac:dyDescent="0.25">
      <c r="A261" s="231">
        <v>126</v>
      </c>
      <c r="B261" s="232" t="s">
        <v>1997</v>
      </c>
      <c r="C261" s="245" t="s">
        <v>1998</v>
      </c>
      <c r="D261" s="233" t="s">
        <v>593</v>
      </c>
      <c r="E261" s="234">
        <v>2</v>
      </c>
      <c r="F261" s="235"/>
      <c r="G261" s="236">
        <f>ROUND(E261*F261,2)</f>
        <v>0</v>
      </c>
      <c r="H261" s="235"/>
      <c r="I261" s="236">
        <f>ROUND(E261*H261,2)</f>
        <v>0</v>
      </c>
      <c r="J261" s="235"/>
      <c r="K261" s="236">
        <f>ROUND(E261*J261,2)</f>
        <v>0</v>
      </c>
      <c r="L261" s="236">
        <v>21</v>
      </c>
      <c r="M261" s="236">
        <f>G261*(1+L261/100)</f>
        <v>0</v>
      </c>
      <c r="N261" s="236">
        <v>0</v>
      </c>
      <c r="O261" s="236">
        <f>ROUND(E261*N261,2)</f>
        <v>0</v>
      </c>
      <c r="P261" s="236">
        <v>0</v>
      </c>
      <c r="Q261" s="236">
        <f>ROUND(E261*P261,2)</f>
        <v>0</v>
      </c>
      <c r="R261" s="236"/>
      <c r="S261" s="236" t="s">
        <v>456</v>
      </c>
      <c r="T261" s="237" t="s">
        <v>215</v>
      </c>
      <c r="U261" s="217">
        <v>0</v>
      </c>
      <c r="V261" s="217">
        <f>ROUND(E261*U261,2)</f>
        <v>0</v>
      </c>
      <c r="W261" s="21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 t="s">
        <v>1372</v>
      </c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207"/>
      <c r="BE261" s="207"/>
      <c r="BF261" s="207"/>
      <c r="BG261" s="207"/>
      <c r="BH261" s="207"/>
    </row>
    <row r="262" spans="1:60" outlineLevel="1" x14ac:dyDescent="0.25">
      <c r="A262" s="214"/>
      <c r="B262" s="215"/>
      <c r="C262" s="264"/>
      <c r="D262" s="258"/>
      <c r="E262" s="258"/>
      <c r="F262" s="258"/>
      <c r="G262" s="258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 t="s">
        <v>219</v>
      </c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207"/>
      <c r="BE262" s="207"/>
      <c r="BF262" s="207"/>
      <c r="BG262" s="207"/>
      <c r="BH262" s="207"/>
    </row>
    <row r="263" spans="1:60" outlineLevel="1" x14ac:dyDescent="0.25">
      <c r="A263" s="231">
        <v>127</v>
      </c>
      <c r="B263" s="232" t="s">
        <v>1999</v>
      </c>
      <c r="C263" s="245" t="s">
        <v>2000</v>
      </c>
      <c r="D263" s="233" t="s">
        <v>593</v>
      </c>
      <c r="E263" s="234">
        <v>1</v>
      </c>
      <c r="F263" s="235"/>
      <c r="G263" s="236">
        <f>ROUND(E263*F263,2)</f>
        <v>0</v>
      </c>
      <c r="H263" s="235"/>
      <c r="I263" s="236">
        <f>ROUND(E263*H263,2)</f>
        <v>0</v>
      </c>
      <c r="J263" s="235"/>
      <c r="K263" s="236">
        <f>ROUND(E263*J263,2)</f>
        <v>0</v>
      </c>
      <c r="L263" s="236">
        <v>21</v>
      </c>
      <c r="M263" s="236">
        <f>G263*(1+L263/100)</f>
        <v>0</v>
      </c>
      <c r="N263" s="236">
        <v>0</v>
      </c>
      <c r="O263" s="236">
        <f>ROUND(E263*N263,2)</f>
        <v>0</v>
      </c>
      <c r="P263" s="236">
        <v>0</v>
      </c>
      <c r="Q263" s="236">
        <f>ROUND(E263*P263,2)</f>
        <v>0</v>
      </c>
      <c r="R263" s="236"/>
      <c r="S263" s="236" t="s">
        <v>456</v>
      </c>
      <c r="T263" s="237" t="s">
        <v>215</v>
      </c>
      <c r="U263" s="217">
        <v>0</v>
      </c>
      <c r="V263" s="217">
        <f>ROUND(E263*U263,2)</f>
        <v>0</v>
      </c>
      <c r="W263" s="21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 t="s">
        <v>1372</v>
      </c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  <c r="AZ263" s="207"/>
      <c r="BA263" s="207"/>
      <c r="BB263" s="207"/>
      <c r="BC263" s="207"/>
      <c r="BD263" s="207"/>
      <c r="BE263" s="207"/>
      <c r="BF263" s="207"/>
      <c r="BG263" s="207"/>
      <c r="BH263" s="207"/>
    </row>
    <row r="264" spans="1:60" outlineLevel="1" x14ac:dyDescent="0.25">
      <c r="A264" s="214"/>
      <c r="B264" s="215"/>
      <c r="C264" s="264"/>
      <c r="D264" s="258"/>
      <c r="E264" s="258"/>
      <c r="F264" s="258"/>
      <c r="G264" s="258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 t="s">
        <v>219</v>
      </c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  <c r="AZ264" s="207"/>
      <c r="BA264" s="207"/>
      <c r="BB264" s="207"/>
      <c r="BC264" s="207"/>
      <c r="BD264" s="207"/>
      <c r="BE264" s="207"/>
      <c r="BF264" s="207"/>
      <c r="BG264" s="207"/>
      <c r="BH264" s="207"/>
    </row>
    <row r="265" spans="1:60" outlineLevel="1" x14ac:dyDescent="0.25">
      <c r="A265" s="231">
        <v>128</v>
      </c>
      <c r="B265" s="232" t="s">
        <v>2001</v>
      </c>
      <c r="C265" s="245" t="s">
        <v>2002</v>
      </c>
      <c r="D265" s="233" t="s">
        <v>593</v>
      </c>
      <c r="E265" s="234">
        <v>2</v>
      </c>
      <c r="F265" s="235"/>
      <c r="G265" s="236">
        <f>ROUND(E265*F265,2)</f>
        <v>0</v>
      </c>
      <c r="H265" s="235"/>
      <c r="I265" s="236">
        <f>ROUND(E265*H265,2)</f>
        <v>0</v>
      </c>
      <c r="J265" s="235"/>
      <c r="K265" s="236">
        <f>ROUND(E265*J265,2)</f>
        <v>0</v>
      </c>
      <c r="L265" s="236">
        <v>21</v>
      </c>
      <c r="M265" s="236">
        <f>G265*(1+L265/100)</f>
        <v>0</v>
      </c>
      <c r="N265" s="236">
        <v>0</v>
      </c>
      <c r="O265" s="236">
        <f>ROUND(E265*N265,2)</f>
        <v>0</v>
      </c>
      <c r="P265" s="236">
        <v>0</v>
      </c>
      <c r="Q265" s="236">
        <f>ROUND(E265*P265,2)</f>
        <v>0</v>
      </c>
      <c r="R265" s="236"/>
      <c r="S265" s="236" t="s">
        <v>456</v>
      </c>
      <c r="T265" s="237" t="s">
        <v>215</v>
      </c>
      <c r="U265" s="217">
        <v>0</v>
      </c>
      <c r="V265" s="217">
        <f>ROUND(E265*U265,2)</f>
        <v>0</v>
      </c>
      <c r="W265" s="21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 t="s">
        <v>1372</v>
      </c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  <c r="AZ265" s="207"/>
      <c r="BA265" s="207"/>
      <c r="BB265" s="207"/>
      <c r="BC265" s="207"/>
      <c r="BD265" s="207"/>
      <c r="BE265" s="207"/>
      <c r="BF265" s="207"/>
      <c r="BG265" s="207"/>
      <c r="BH265" s="207"/>
    </row>
    <row r="266" spans="1:60" outlineLevel="1" x14ac:dyDescent="0.25">
      <c r="A266" s="214"/>
      <c r="B266" s="215"/>
      <c r="C266" s="264"/>
      <c r="D266" s="258"/>
      <c r="E266" s="258"/>
      <c r="F266" s="258"/>
      <c r="G266" s="258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 t="s">
        <v>219</v>
      </c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  <c r="AZ266" s="207"/>
      <c r="BA266" s="207"/>
      <c r="BB266" s="207"/>
      <c r="BC266" s="207"/>
      <c r="BD266" s="207"/>
      <c r="BE266" s="207"/>
      <c r="BF266" s="207"/>
      <c r="BG266" s="207"/>
      <c r="BH266" s="207"/>
    </row>
    <row r="267" spans="1:60" outlineLevel="1" x14ac:dyDescent="0.25">
      <c r="A267" s="231">
        <v>129</v>
      </c>
      <c r="B267" s="232" t="s">
        <v>2003</v>
      </c>
      <c r="C267" s="245" t="s">
        <v>2004</v>
      </c>
      <c r="D267" s="233" t="s">
        <v>593</v>
      </c>
      <c r="E267" s="234">
        <v>2</v>
      </c>
      <c r="F267" s="235"/>
      <c r="G267" s="236">
        <f>ROUND(E267*F267,2)</f>
        <v>0</v>
      </c>
      <c r="H267" s="235"/>
      <c r="I267" s="236">
        <f>ROUND(E267*H267,2)</f>
        <v>0</v>
      </c>
      <c r="J267" s="235"/>
      <c r="K267" s="236">
        <f>ROUND(E267*J267,2)</f>
        <v>0</v>
      </c>
      <c r="L267" s="236">
        <v>21</v>
      </c>
      <c r="M267" s="236">
        <f>G267*(1+L267/100)</f>
        <v>0</v>
      </c>
      <c r="N267" s="236">
        <v>0</v>
      </c>
      <c r="O267" s="236">
        <f>ROUND(E267*N267,2)</f>
        <v>0</v>
      </c>
      <c r="P267" s="236">
        <v>0</v>
      </c>
      <c r="Q267" s="236">
        <f>ROUND(E267*P267,2)</f>
        <v>0</v>
      </c>
      <c r="R267" s="236"/>
      <c r="S267" s="236" t="s">
        <v>456</v>
      </c>
      <c r="T267" s="237" t="s">
        <v>215</v>
      </c>
      <c r="U267" s="217">
        <v>0</v>
      </c>
      <c r="V267" s="217">
        <f>ROUND(E267*U267,2)</f>
        <v>0</v>
      </c>
      <c r="W267" s="21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 t="s">
        <v>336</v>
      </c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  <c r="AZ267" s="207"/>
      <c r="BA267" s="207"/>
      <c r="BB267" s="207"/>
      <c r="BC267" s="207"/>
      <c r="BD267" s="207"/>
      <c r="BE267" s="207"/>
      <c r="BF267" s="207"/>
      <c r="BG267" s="207"/>
      <c r="BH267" s="207"/>
    </row>
    <row r="268" spans="1:60" outlineLevel="1" x14ac:dyDescent="0.25">
      <c r="A268" s="214"/>
      <c r="B268" s="215"/>
      <c r="C268" s="264"/>
      <c r="D268" s="258"/>
      <c r="E268" s="258"/>
      <c r="F268" s="258"/>
      <c r="G268" s="258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 t="s">
        <v>219</v>
      </c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  <c r="AZ268" s="207"/>
      <c r="BA268" s="207"/>
      <c r="BB268" s="207"/>
      <c r="BC268" s="207"/>
      <c r="BD268" s="207"/>
      <c r="BE268" s="207"/>
      <c r="BF268" s="207"/>
      <c r="BG268" s="207"/>
      <c r="BH268" s="207"/>
    </row>
    <row r="269" spans="1:60" outlineLevel="1" x14ac:dyDescent="0.25">
      <c r="A269" s="231">
        <v>130</v>
      </c>
      <c r="B269" s="232" t="s">
        <v>2003</v>
      </c>
      <c r="C269" s="245" t="s">
        <v>2005</v>
      </c>
      <c r="D269" s="233" t="s">
        <v>593</v>
      </c>
      <c r="E269" s="234">
        <v>1</v>
      </c>
      <c r="F269" s="235"/>
      <c r="G269" s="236">
        <f>ROUND(E269*F269,2)</f>
        <v>0</v>
      </c>
      <c r="H269" s="235"/>
      <c r="I269" s="236">
        <f>ROUND(E269*H269,2)</f>
        <v>0</v>
      </c>
      <c r="J269" s="235"/>
      <c r="K269" s="236">
        <f>ROUND(E269*J269,2)</f>
        <v>0</v>
      </c>
      <c r="L269" s="236">
        <v>21</v>
      </c>
      <c r="M269" s="236">
        <f>G269*(1+L269/100)</f>
        <v>0</v>
      </c>
      <c r="N269" s="236">
        <v>0</v>
      </c>
      <c r="O269" s="236">
        <f>ROUND(E269*N269,2)</f>
        <v>0</v>
      </c>
      <c r="P269" s="236">
        <v>0</v>
      </c>
      <c r="Q269" s="236">
        <f>ROUND(E269*P269,2)</f>
        <v>0</v>
      </c>
      <c r="R269" s="236"/>
      <c r="S269" s="236" t="s">
        <v>456</v>
      </c>
      <c r="T269" s="237" t="s">
        <v>215</v>
      </c>
      <c r="U269" s="217">
        <v>0</v>
      </c>
      <c r="V269" s="217">
        <f>ROUND(E269*U269,2)</f>
        <v>0</v>
      </c>
      <c r="W269" s="21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 t="s">
        <v>336</v>
      </c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  <c r="AZ269" s="207"/>
      <c r="BA269" s="207"/>
      <c r="BB269" s="207"/>
      <c r="BC269" s="207"/>
      <c r="BD269" s="207"/>
      <c r="BE269" s="207"/>
      <c r="BF269" s="207"/>
      <c r="BG269" s="207"/>
      <c r="BH269" s="207"/>
    </row>
    <row r="270" spans="1:60" outlineLevel="1" x14ac:dyDescent="0.25">
      <c r="A270" s="214"/>
      <c r="B270" s="215"/>
      <c r="C270" s="264"/>
      <c r="D270" s="258"/>
      <c r="E270" s="258"/>
      <c r="F270" s="258"/>
      <c r="G270" s="258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 t="s">
        <v>219</v>
      </c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  <c r="AZ270" s="207"/>
      <c r="BA270" s="207"/>
      <c r="BB270" s="207"/>
      <c r="BC270" s="207"/>
      <c r="BD270" s="207"/>
      <c r="BE270" s="207"/>
      <c r="BF270" s="207"/>
      <c r="BG270" s="207"/>
      <c r="BH270" s="207"/>
    </row>
    <row r="271" spans="1:60" outlineLevel="1" x14ac:dyDescent="0.25">
      <c r="A271" s="231">
        <v>131</v>
      </c>
      <c r="B271" s="232" t="s">
        <v>2006</v>
      </c>
      <c r="C271" s="245" t="s">
        <v>2007</v>
      </c>
      <c r="D271" s="233" t="s">
        <v>593</v>
      </c>
      <c r="E271" s="234">
        <v>4</v>
      </c>
      <c r="F271" s="235"/>
      <c r="G271" s="236">
        <f>ROUND(E271*F271,2)</f>
        <v>0</v>
      </c>
      <c r="H271" s="235"/>
      <c r="I271" s="236">
        <f>ROUND(E271*H271,2)</f>
        <v>0</v>
      </c>
      <c r="J271" s="235"/>
      <c r="K271" s="236">
        <f>ROUND(E271*J271,2)</f>
        <v>0</v>
      </c>
      <c r="L271" s="236">
        <v>21</v>
      </c>
      <c r="M271" s="236">
        <f>G271*(1+L271/100)</f>
        <v>0</v>
      </c>
      <c r="N271" s="236">
        <v>0</v>
      </c>
      <c r="O271" s="236">
        <f>ROUND(E271*N271,2)</f>
        <v>0</v>
      </c>
      <c r="P271" s="236">
        <v>0</v>
      </c>
      <c r="Q271" s="236">
        <f>ROUND(E271*P271,2)</f>
        <v>0</v>
      </c>
      <c r="R271" s="236"/>
      <c r="S271" s="236" t="s">
        <v>456</v>
      </c>
      <c r="T271" s="237" t="s">
        <v>215</v>
      </c>
      <c r="U271" s="217">
        <v>0</v>
      </c>
      <c r="V271" s="217">
        <f>ROUND(E271*U271,2)</f>
        <v>0</v>
      </c>
      <c r="W271" s="21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 t="s">
        <v>336</v>
      </c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207"/>
      <c r="BF271" s="207"/>
      <c r="BG271" s="207"/>
      <c r="BH271" s="207"/>
    </row>
    <row r="272" spans="1:60" outlineLevel="1" x14ac:dyDescent="0.25">
      <c r="A272" s="214"/>
      <c r="B272" s="215"/>
      <c r="C272" s="264"/>
      <c r="D272" s="258"/>
      <c r="E272" s="258"/>
      <c r="F272" s="258"/>
      <c r="G272" s="258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 t="s">
        <v>219</v>
      </c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</row>
    <row r="273" spans="1:60" outlineLevel="1" x14ac:dyDescent="0.25">
      <c r="A273" s="231">
        <v>132</v>
      </c>
      <c r="B273" s="232" t="s">
        <v>2003</v>
      </c>
      <c r="C273" s="245" t="s">
        <v>2008</v>
      </c>
      <c r="D273" s="233" t="s">
        <v>593</v>
      </c>
      <c r="E273" s="234">
        <v>9</v>
      </c>
      <c r="F273" s="235"/>
      <c r="G273" s="236">
        <f>ROUND(E273*F273,2)</f>
        <v>0</v>
      </c>
      <c r="H273" s="235"/>
      <c r="I273" s="236">
        <f>ROUND(E273*H273,2)</f>
        <v>0</v>
      </c>
      <c r="J273" s="235"/>
      <c r="K273" s="236">
        <f>ROUND(E273*J273,2)</f>
        <v>0</v>
      </c>
      <c r="L273" s="236">
        <v>21</v>
      </c>
      <c r="M273" s="236">
        <f>G273*(1+L273/100)</f>
        <v>0</v>
      </c>
      <c r="N273" s="236">
        <v>0</v>
      </c>
      <c r="O273" s="236">
        <f>ROUND(E273*N273,2)</f>
        <v>0</v>
      </c>
      <c r="P273" s="236">
        <v>0</v>
      </c>
      <c r="Q273" s="236">
        <f>ROUND(E273*P273,2)</f>
        <v>0</v>
      </c>
      <c r="R273" s="236"/>
      <c r="S273" s="236" t="s">
        <v>456</v>
      </c>
      <c r="T273" s="237" t="s">
        <v>215</v>
      </c>
      <c r="U273" s="217">
        <v>0</v>
      </c>
      <c r="V273" s="217">
        <f>ROUND(E273*U273,2)</f>
        <v>0</v>
      </c>
      <c r="W273" s="21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 t="s">
        <v>336</v>
      </c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</row>
    <row r="274" spans="1:60" outlineLevel="1" x14ac:dyDescent="0.25">
      <c r="A274" s="214"/>
      <c r="B274" s="215"/>
      <c r="C274" s="264"/>
      <c r="D274" s="258"/>
      <c r="E274" s="258"/>
      <c r="F274" s="258"/>
      <c r="G274" s="258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 t="s">
        <v>219</v>
      </c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</row>
    <row r="275" spans="1:60" outlineLevel="1" x14ac:dyDescent="0.25">
      <c r="A275" s="231">
        <v>133</v>
      </c>
      <c r="B275" s="232" t="s">
        <v>2009</v>
      </c>
      <c r="C275" s="245" t="s">
        <v>2010</v>
      </c>
      <c r="D275" s="233" t="s">
        <v>593</v>
      </c>
      <c r="E275" s="234">
        <v>7</v>
      </c>
      <c r="F275" s="235"/>
      <c r="G275" s="236">
        <f>ROUND(E275*F275,2)</f>
        <v>0</v>
      </c>
      <c r="H275" s="235"/>
      <c r="I275" s="236">
        <f>ROUND(E275*H275,2)</f>
        <v>0</v>
      </c>
      <c r="J275" s="235"/>
      <c r="K275" s="236">
        <f>ROUND(E275*J275,2)</f>
        <v>0</v>
      </c>
      <c r="L275" s="236">
        <v>21</v>
      </c>
      <c r="M275" s="236">
        <f>G275*(1+L275/100)</f>
        <v>0</v>
      </c>
      <c r="N275" s="236">
        <v>0</v>
      </c>
      <c r="O275" s="236">
        <f>ROUND(E275*N275,2)</f>
        <v>0</v>
      </c>
      <c r="P275" s="236">
        <v>0</v>
      </c>
      <c r="Q275" s="236">
        <f>ROUND(E275*P275,2)</f>
        <v>0</v>
      </c>
      <c r="R275" s="236"/>
      <c r="S275" s="236" t="s">
        <v>456</v>
      </c>
      <c r="T275" s="237" t="s">
        <v>215</v>
      </c>
      <c r="U275" s="217">
        <v>0</v>
      </c>
      <c r="V275" s="217">
        <f>ROUND(E275*U275,2)</f>
        <v>0</v>
      </c>
      <c r="W275" s="21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 t="s">
        <v>336</v>
      </c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</row>
    <row r="276" spans="1:60" outlineLevel="1" x14ac:dyDescent="0.25">
      <c r="A276" s="214"/>
      <c r="B276" s="215"/>
      <c r="C276" s="264"/>
      <c r="D276" s="258"/>
      <c r="E276" s="258"/>
      <c r="F276" s="258"/>
      <c r="G276" s="258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 t="s">
        <v>219</v>
      </c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</row>
    <row r="277" spans="1:60" outlineLevel="1" x14ac:dyDescent="0.25">
      <c r="A277" s="231">
        <v>134</v>
      </c>
      <c r="B277" s="232" t="s">
        <v>2011</v>
      </c>
      <c r="C277" s="245" t="s">
        <v>2012</v>
      </c>
      <c r="D277" s="233" t="s">
        <v>593</v>
      </c>
      <c r="E277" s="234">
        <v>12</v>
      </c>
      <c r="F277" s="235"/>
      <c r="G277" s="236">
        <f>ROUND(E277*F277,2)</f>
        <v>0</v>
      </c>
      <c r="H277" s="235"/>
      <c r="I277" s="236">
        <f>ROUND(E277*H277,2)</f>
        <v>0</v>
      </c>
      <c r="J277" s="235"/>
      <c r="K277" s="236">
        <f>ROUND(E277*J277,2)</f>
        <v>0</v>
      </c>
      <c r="L277" s="236">
        <v>21</v>
      </c>
      <c r="M277" s="236">
        <f>G277*(1+L277/100)</f>
        <v>0</v>
      </c>
      <c r="N277" s="236">
        <v>0</v>
      </c>
      <c r="O277" s="236">
        <f>ROUND(E277*N277,2)</f>
        <v>0</v>
      </c>
      <c r="P277" s="236">
        <v>0</v>
      </c>
      <c r="Q277" s="236">
        <f>ROUND(E277*P277,2)</f>
        <v>0</v>
      </c>
      <c r="R277" s="236"/>
      <c r="S277" s="236" t="s">
        <v>456</v>
      </c>
      <c r="T277" s="237" t="s">
        <v>215</v>
      </c>
      <c r="U277" s="217">
        <v>0</v>
      </c>
      <c r="V277" s="217">
        <f>ROUND(E277*U277,2)</f>
        <v>0</v>
      </c>
      <c r="W277" s="21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 t="s">
        <v>336</v>
      </c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  <c r="AZ277" s="207"/>
      <c r="BA277" s="207"/>
      <c r="BB277" s="207"/>
      <c r="BC277" s="207"/>
      <c r="BD277" s="207"/>
      <c r="BE277" s="207"/>
      <c r="BF277" s="207"/>
      <c r="BG277" s="207"/>
      <c r="BH277" s="207"/>
    </row>
    <row r="278" spans="1:60" outlineLevel="1" x14ac:dyDescent="0.25">
      <c r="A278" s="214"/>
      <c r="B278" s="215"/>
      <c r="C278" s="264"/>
      <c r="D278" s="258"/>
      <c r="E278" s="258"/>
      <c r="F278" s="258"/>
      <c r="G278" s="258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 t="s">
        <v>219</v>
      </c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  <c r="AZ278" s="207"/>
      <c r="BA278" s="207"/>
      <c r="BB278" s="207"/>
      <c r="BC278" s="207"/>
      <c r="BD278" s="207"/>
      <c r="BE278" s="207"/>
      <c r="BF278" s="207"/>
      <c r="BG278" s="207"/>
      <c r="BH278" s="207"/>
    </row>
    <row r="279" spans="1:60" outlineLevel="1" x14ac:dyDescent="0.25">
      <c r="A279" s="231">
        <v>135</v>
      </c>
      <c r="B279" s="232" t="s">
        <v>2013</v>
      </c>
      <c r="C279" s="245" t="s">
        <v>2014</v>
      </c>
      <c r="D279" s="233" t="s">
        <v>593</v>
      </c>
      <c r="E279" s="234">
        <v>8</v>
      </c>
      <c r="F279" s="235"/>
      <c r="G279" s="236">
        <f>ROUND(E279*F279,2)</f>
        <v>0</v>
      </c>
      <c r="H279" s="235"/>
      <c r="I279" s="236">
        <f>ROUND(E279*H279,2)</f>
        <v>0</v>
      </c>
      <c r="J279" s="235"/>
      <c r="K279" s="236">
        <f>ROUND(E279*J279,2)</f>
        <v>0</v>
      </c>
      <c r="L279" s="236">
        <v>21</v>
      </c>
      <c r="M279" s="236">
        <f>G279*(1+L279/100)</f>
        <v>0</v>
      </c>
      <c r="N279" s="236">
        <v>0</v>
      </c>
      <c r="O279" s="236">
        <f>ROUND(E279*N279,2)</f>
        <v>0</v>
      </c>
      <c r="P279" s="236">
        <v>0</v>
      </c>
      <c r="Q279" s="236">
        <f>ROUND(E279*P279,2)</f>
        <v>0</v>
      </c>
      <c r="R279" s="236"/>
      <c r="S279" s="236" t="s">
        <v>456</v>
      </c>
      <c r="T279" s="237" t="s">
        <v>215</v>
      </c>
      <c r="U279" s="217">
        <v>0</v>
      </c>
      <c r="V279" s="217">
        <f>ROUND(E279*U279,2)</f>
        <v>0</v>
      </c>
      <c r="W279" s="21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 t="s">
        <v>336</v>
      </c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  <c r="AZ279" s="207"/>
      <c r="BA279" s="207"/>
      <c r="BB279" s="207"/>
      <c r="BC279" s="207"/>
      <c r="BD279" s="207"/>
      <c r="BE279" s="207"/>
      <c r="BF279" s="207"/>
      <c r="BG279" s="207"/>
      <c r="BH279" s="207"/>
    </row>
    <row r="280" spans="1:60" outlineLevel="1" x14ac:dyDescent="0.25">
      <c r="A280" s="214"/>
      <c r="B280" s="215"/>
      <c r="C280" s="264"/>
      <c r="D280" s="258"/>
      <c r="E280" s="258"/>
      <c r="F280" s="258"/>
      <c r="G280" s="258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 t="s">
        <v>219</v>
      </c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  <c r="AZ280" s="207"/>
      <c r="BA280" s="207"/>
      <c r="BB280" s="207"/>
      <c r="BC280" s="207"/>
      <c r="BD280" s="207"/>
      <c r="BE280" s="207"/>
      <c r="BF280" s="207"/>
      <c r="BG280" s="207"/>
      <c r="BH280" s="207"/>
    </row>
    <row r="281" spans="1:60" outlineLevel="1" x14ac:dyDescent="0.25">
      <c r="A281" s="231">
        <v>136</v>
      </c>
      <c r="B281" s="232" t="s">
        <v>2015</v>
      </c>
      <c r="C281" s="245" t="s">
        <v>2016</v>
      </c>
      <c r="D281" s="233" t="s">
        <v>593</v>
      </c>
      <c r="E281" s="234">
        <v>1</v>
      </c>
      <c r="F281" s="235"/>
      <c r="G281" s="236">
        <f>ROUND(E281*F281,2)</f>
        <v>0</v>
      </c>
      <c r="H281" s="235"/>
      <c r="I281" s="236">
        <f>ROUND(E281*H281,2)</f>
        <v>0</v>
      </c>
      <c r="J281" s="235"/>
      <c r="K281" s="236">
        <f>ROUND(E281*J281,2)</f>
        <v>0</v>
      </c>
      <c r="L281" s="236">
        <v>21</v>
      </c>
      <c r="M281" s="236">
        <f>G281*(1+L281/100)</f>
        <v>0</v>
      </c>
      <c r="N281" s="236">
        <v>0</v>
      </c>
      <c r="O281" s="236">
        <f>ROUND(E281*N281,2)</f>
        <v>0</v>
      </c>
      <c r="P281" s="236">
        <v>0</v>
      </c>
      <c r="Q281" s="236">
        <f>ROUND(E281*P281,2)</f>
        <v>0</v>
      </c>
      <c r="R281" s="236"/>
      <c r="S281" s="236" t="s">
        <v>456</v>
      </c>
      <c r="T281" s="237" t="s">
        <v>215</v>
      </c>
      <c r="U281" s="217">
        <v>0</v>
      </c>
      <c r="V281" s="217">
        <f>ROUND(E281*U281,2)</f>
        <v>0</v>
      </c>
      <c r="W281" s="21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 t="s">
        <v>336</v>
      </c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  <c r="AZ281" s="207"/>
      <c r="BA281" s="207"/>
      <c r="BB281" s="207"/>
      <c r="BC281" s="207"/>
      <c r="BD281" s="207"/>
      <c r="BE281" s="207"/>
      <c r="BF281" s="207"/>
      <c r="BG281" s="207"/>
      <c r="BH281" s="207"/>
    </row>
    <row r="282" spans="1:60" outlineLevel="1" x14ac:dyDescent="0.25">
      <c r="A282" s="214"/>
      <c r="B282" s="215"/>
      <c r="C282" s="264"/>
      <c r="D282" s="258"/>
      <c r="E282" s="258"/>
      <c r="F282" s="258"/>
      <c r="G282" s="258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 t="s">
        <v>219</v>
      </c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207"/>
      <c r="BE282" s="207"/>
      <c r="BF282" s="207"/>
      <c r="BG282" s="207"/>
      <c r="BH282" s="207"/>
    </row>
    <row r="283" spans="1:60" outlineLevel="1" x14ac:dyDescent="0.25">
      <c r="A283" s="231">
        <v>137</v>
      </c>
      <c r="B283" s="232" t="s">
        <v>2017</v>
      </c>
      <c r="C283" s="245" t="s">
        <v>2018</v>
      </c>
      <c r="D283" s="233" t="s">
        <v>593</v>
      </c>
      <c r="E283" s="234">
        <v>6</v>
      </c>
      <c r="F283" s="235"/>
      <c r="G283" s="236">
        <f>ROUND(E283*F283,2)</f>
        <v>0</v>
      </c>
      <c r="H283" s="235"/>
      <c r="I283" s="236">
        <f>ROUND(E283*H283,2)</f>
        <v>0</v>
      </c>
      <c r="J283" s="235"/>
      <c r="K283" s="236">
        <f>ROUND(E283*J283,2)</f>
        <v>0</v>
      </c>
      <c r="L283" s="236">
        <v>21</v>
      </c>
      <c r="M283" s="236">
        <f>G283*(1+L283/100)</f>
        <v>0</v>
      </c>
      <c r="N283" s="236">
        <v>0</v>
      </c>
      <c r="O283" s="236">
        <f>ROUND(E283*N283,2)</f>
        <v>0</v>
      </c>
      <c r="P283" s="236">
        <v>0</v>
      </c>
      <c r="Q283" s="236">
        <f>ROUND(E283*P283,2)</f>
        <v>0</v>
      </c>
      <c r="R283" s="236"/>
      <c r="S283" s="236" t="s">
        <v>456</v>
      </c>
      <c r="T283" s="237" t="s">
        <v>215</v>
      </c>
      <c r="U283" s="217">
        <v>0</v>
      </c>
      <c r="V283" s="217">
        <f>ROUND(E283*U283,2)</f>
        <v>0</v>
      </c>
      <c r="W283" s="21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 t="s">
        <v>336</v>
      </c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  <c r="AZ283" s="207"/>
      <c r="BA283" s="207"/>
      <c r="BB283" s="207"/>
      <c r="BC283" s="207"/>
      <c r="BD283" s="207"/>
      <c r="BE283" s="207"/>
      <c r="BF283" s="207"/>
      <c r="BG283" s="207"/>
      <c r="BH283" s="207"/>
    </row>
    <row r="284" spans="1:60" outlineLevel="1" x14ac:dyDescent="0.25">
      <c r="A284" s="214"/>
      <c r="B284" s="215"/>
      <c r="C284" s="264"/>
      <c r="D284" s="258"/>
      <c r="E284" s="258"/>
      <c r="F284" s="258"/>
      <c r="G284" s="258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 t="s">
        <v>219</v>
      </c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  <c r="AZ284" s="207"/>
      <c r="BA284" s="207"/>
      <c r="BB284" s="207"/>
      <c r="BC284" s="207"/>
      <c r="BD284" s="207"/>
      <c r="BE284" s="207"/>
      <c r="BF284" s="207"/>
      <c r="BG284" s="207"/>
      <c r="BH284" s="207"/>
    </row>
    <row r="285" spans="1:60" outlineLevel="1" x14ac:dyDescent="0.25">
      <c r="A285" s="231">
        <v>138</v>
      </c>
      <c r="B285" s="232" t="s">
        <v>2019</v>
      </c>
      <c r="C285" s="245" t="s">
        <v>2020</v>
      </c>
      <c r="D285" s="233" t="s">
        <v>593</v>
      </c>
      <c r="E285" s="234">
        <v>5</v>
      </c>
      <c r="F285" s="235"/>
      <c r="G285" s="236">
        <f>ROUND(E285*F285,2)</f>
        <v>0</v>
      </c>
      <c r="H285" s="235"/>
      <c r="I285" s="236">
        <f>ROUND(E285*H285,2)</f>
        <v>0</v>
      </c>
      <c r="J285" s="235"/>
      <c r="K285" s="236">
        <f>ROUND(E285*J285,2)</f>
        <v>0</v>
      </c>
      <c r="L285" s="236">
        <v>21</v>
      </c>
      <c r="M285" s="236">
        <f>G285*(1+L285/100)</f>
        <v>0</v>
      </c>
      <c r="N285" s="236">
        <v>0</v>
      </c>
      <c r="O285" s="236">
        <f>ROUND(E285*N285,2)</f>
        <v>0</v>
      </c>
      <c r="P285" s="236">
        <v>0</v>
      </c>
      <c r="Q285" s="236">
        <f>ROUND(E285*P285,2)</f>
        <v>0</v>
      </c>
      <c r="R285" s="236"/>
      <c r="S285" s="236" t="s">
        <v>456</v>
      </c>
      <c r="T285" s="237" t="s">
        <v>215</v>
      </c>
      <c r="U285" s="217">
        <v>0</v>
      </c>
      <c r="V285" s="217">
        <f>ROUND(E285*U285,2)</f>
        <v>0</v>
      </c>
      <c r="W285" s="21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 t="s">
        <v>336</v>
      </c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  <c r="AZ285" s="207"/>
      <c r="BA285" s="207"/>
      <c r="BB285" s="207"/>
      <c r="BC285" s="207"/>
      <c r="BD285" s="207"/>
      <c r="BE285" s="207"/>
      <c r="BF285" s="207"/>
      <c r="BG285" s="207"/>
      <c r="BH285" s="207"/>
    </row>
    <row r="286" spans="1:60" outlineLevel="1" x14ac:dyDescent="0.25">
      <c r="A286" s="214"/>
      <c r="B286" s="215"/>
      <c r="C286" s="264"/>
      <c r="D286" s="258"/>
      <c r="E286" s="258"/>
      <c r="F286" s="258"/>
      <c r="G286" s="258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 t="s">
        <v>219</v>
      </c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  <c r="AZ286" s="207"/>
      <c r="BA286" s="207"/>
      <c r="BB286" s="207"/>
      <c r="BC286" s="207"/>
      <c r="BD286" s="207"/>
      <c r="BE286" s="207"/>
      <c r="BF286" s="207"/>
      <c r="BG286" s="207"/>
      <c r="BH286" s="207"/>
    </row>
    <row r="287" spans="1:60" outlineLevel="1" x14ac:dyDescent="0.25">
      <c r="A287" s="231">
        <v>139</v>
      </c>
      <c r="B287" s="232" t="s">
        <v>2021</v>
      </c>
      <c r="C287" s="245" t="s">
        <v>2022</v>
      </c>
      <c r="D287" s="233" t="s">
        <v>593</v>
      </c>
      <c r="E287" s="234">
        <v>5</v>
      </c>
      <c r="F287" s="235"/>
      <c r="G287" s="236">
        <f>ROUND(E287*F287,2)</f>
        <v>0</v>
      </c>
      <c r="H287" s="235"/>
      <c r="I287" s="236">
        <f>ROUND(E287*H287,2)</f>
        <v>0</v>
      </c>
      <c r="J287" s="235"/>
      <c r="K287" s="236">
        <f>ROUND(E287*J287,2)</f>
        <v>0</v>
      </c>
      <c r="L287" s="236">
        <v>21</v>
      </c>
      <c r="M287" s="236">
        <f>G287*(1+L287/100)</f>
        <v>0</v>
      </c>
      <c r="N287" s="236">
        <v>0</v>
      </c>
      <c r="O287" s="236">
        <f>ROUND(E287*N287,2)</f>
        <v>0</v>
      </c>
      <c r="P287" s="236">
        <v>0</v>
      </c>
      <c r="Q287" s="236">
        <f>ROUND(E287*P287,2)</f>
        <v>0</v>
      </c>
      <c r="R287" s="236"/>
      <c r="S287" s="236" t="s">
        <v>456</v>
      </c>
      <c r="T287" s="237" t="s">
        <v>215</v>
      </c>
      <c r="U287" s="217">
        <v>0</v>
      </c>
      <c r="V287" s="217">
        <f>ROUND(E287*U287,2)</f>
        <v>0</v>
      </c>
      <c r="W287" s="21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 t="s">
        <v>336</v>
      </c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207"/>
      <c r="BE287" s="207"/>
      <c r="BF287" s="207"/>
      <c r="BG287" s="207"/>
      <c r="BH287" s="207"/>
    </row>
    <row r="288" spans="1:60" outlineLevel="1" x14ac:dyDescent="0.25">
      <c r="A288" s="214"/>
      <c r="B288" s="215"/>
      <c r="C288" s="264"/>
      <c r="D288" s="258"/>
      <c r="E288" s="258"/>
      <c r="F288" s="258"/>
      <c r="G288" s="258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 t="s">
        <v>219</v>
      </c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  <c r="AZ288" s="207"/>
      <c r="BA288" s="207"/>
      <c r="BB288" s="207"/>
      <c r="BC288" s="207"/>
      <c r="BD288" s="207"/>
      <c r="BE288" s="207"/>
      <c r="BF288" s="207"/>
      <c r="BG288" s="207"/>
      <c r="BH288" s="207"/>
    </row>
    <row r="289" spans="1:60" outlineLevel="1" x14ac:dyDescent="0.25">
      <c r="A289" s="231">
        <v>140</v>
      </c>
      <c r="B289" s="232" t="s">
        <v>2023</v>
      </c>
      <c r="C289" s="245" t="s">
        <v>2024</v>
      </c>
      <c r="D289" s="233" t="s">
        <v>593</v>
      </c>
      <c r="E289" s="234">
        <v>1</v>
      </c>
      <c r="F289" s="235"/>
      <c r="G289" s="236">
        <f>ROUND(E289*F289,2)</f>
        <v>0</v>
      </c>
      <c r="H289" s="235"/>
      <c r="I289" s="236">
        <f>ROUND(E289*H289,2)</f>
        <v>0</v>
      </c>
      <c r="J289" s="235"/>
      <c r="K289" s="236">
        <f>ROUND(E289*J289,2)</f>
        <v>0</v>
      </c>
      <c r="L289" s="236">
        <v>21</v>
      </c>
      <c r="M289" s="236">
        <f>G289*(1+L289/100)</f>
        <v>0</v>
      </c>
      <c r="N289" s="236">
        <v>0</v>
      </c>
      <c r="O289" s="236">
        <f>ROUND(E289*N289,2)</f>
        <v>0</v>
      </c>
      <c r="P289" s="236">
        <v>0</v>
      </c>
      <c r="Q289" s="236">
        <f>ROUND(E289*P289,2)</f>
        <v>0</v>
      </c>
      <c r="R289" s="236"/>
      <c r="S289" s="236" t="s">
        <v>456</v>
      </c>
      <c r="T289" s="237" t="s">
        <v>215</v>
      </c>
      <c r="U289" s="217">
        <v>0</v>
      </c>
      <c r="V289" s="217">
        <f>ROUND(E289*U289,2)</f>
        <v>0</v>
      </c>
      <c r="W289" s="21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 t="s">
        <v>336</v>
      </c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207"/>
      <c r="BF289" s="207"/>
      <c r="BG289" s="207"/>
      <c r="BH289" s="207"/>
    </row>
    <row r="290" spans="1:60" outlineLevel="1" x14ac:dyDescent="0.25">
      <c r="A290" s="214"/>
      <c r="B290" s="215"/>
      <c r="C290" s="264"/>
      <c r="D290" s="258"/>
      <c r="E290" s="258"/>
      <c r="F290" s="258"/>
      <c r="G290" s="258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 t="s">
        <v>219</v>
      </c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  <c r="BF290" s="207"/>
      <c r="BG290" s="207"/>
      <c r="BH290" s="207"/>
    </row>
    <row r="291" spans="1:60" outlineLevel="1" x14ac:dyDescent="0.25">
      <c r="A291" s="231">
        <v>141</v>
      </c>
      <c r="B291" s="232" t="s">
        <v>2023</v>
      </c>
      <c r="C291" s="245" t="s">
        <v>2024</v>
      </c>
      <c r="D291" s="233" t="s">
        <v>593</v>
      </c>
      <c r="E291" s="234">
        <v>1</v>
      </c>
      <c r="F291" s="235"/>
      <c r="G291" s="236">
        <f>ROUND(E291*F291,2)</f>
        <v>0</v>
      </c>
      <c r="H291" s="235"/>
      <c r="I291" s="236">
        <f>ROUND(E291*H291,2)</f>
        <v>0</v>
      </c>
      <c r="J291" s="235"/>
      <c r="K291" s="236">
        <f>ROUND(E291*J291,2)</f>
        <v>0</v>
      </c>
      <c r="L291" s="236">
        <v>21</v>
      </c>
      <c r="M291" s="236">
        <f>G291*(1+L291/100)</f>
        <v>0</v>
      </c>
      <c r="N291" s="236">
        <v>0</v>
      </c>
      <c r="O291" s="236">
        <f>ROUND(E291*N291,2)</f>
        <v>0</v>
      </c>
      <c r="P291" s="236">
        <v>0</v>
      </c>
      <c r="Q291" s="236">
        <f>ROUND(E291*P291,2)</f>
        <v>0</v>
      </c>
      <c r="R291" s="236"/>
      <c r="S291" s="236" t="s">
        <v>456</v>
      </c>
      <c r="T291" s="237" t="s">
        <v>215</v>
      </c>
      <c r="U291" s="217">
        <v>0</v>
      </c>
      <c r="V291" s="217">
        <f>ROUND(E291*U291,2)</f>
        <v>0</v>
      </c>
      <c r="W291" s="21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 t="s">
        <v>336</v>
      </c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207"/>
      <c r="BE291" s="207"/>
      <c r="BF291" s="207"/>
      <c r="BG291" s="207"/>
      <c r="BH291" s="207"/>
    </row>
    <row r="292" spans="1:60" outlineLevel="1" x14ac:dyDescent="0.25">
      <c r="A292" s="214"/>
      <c r="B292" s="215"/>
      <c r="C292" s="264"/>
      <c r="D292" s="258"/>
      <c r="E292" s="258"/>
      <c r="F292" s="258"/>
      <c r="G292" s="258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 t="s">
        <v>219</v>
      </c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207"/>
      <c r="BE292" s="207"/>
      <c r="BF292" s="207"/>
      <c r="BG292" s="207"/>
      <c r="BH292" s="207"/>
    </row>
    <row r="293" spans="1:60" outlineLevel="1" x14ac:dyDescent="0.25">
      <c r="A293" s="231">
        <v>142</v>
      </c>
      <c r="B293" s="232" t="s">
        <v>2023</v>
      </c>
      <c r="C293" s="245" t="s">
        <v>2024</v>
      </c>
      <c r="D293" s="233" t="s">
        <v>593</v>
      </c>
      <c r="E293" s="234">
        <v>2</v>
      </c>
      <c r="F293" s="235"/>
      <c r="G293" s="236">
        <f>ROUND(E293*F293,2)</f>
        <v>0</v>
      </c>
      <c r="H293" s="235"/>
      <c r="I293" s="236">
        <f>ROUND(E293*H293,2)</f>
        <v>0</v>
      </c>
      <c r="J293" s="235"/>
      <c r="K293" s="236">
        <f>ROUND(E293*J293,2)</f>
        <v>0</v>
      </c>
      <c r="L293" s="236">
        <v>21</v>
      </c>
      <c r="M293" s="236">
        <f>G293*(1+L293/100)</f>
        <v>0</v>
      </c>
      <c r="N293" s="236">
        <v>0</v>
      </c>
      <c r="O293" s="236">
        <f>ROUND(E293*N293,2)</f>
        <v>0</v>
      </c>
      <c r="P293" s="236">
        <v>0</v>
      </c>
      <c r="Q293" s="236">
        <f>ROUND(E293*P293,2)</f>
        <v>0</v>
      </c>
      <c r="R293" s="236"/>
      <c r="S293" s="236" t="s">
        <v>456</v>
      </c>
      <c r="T293" s="237" t="s">
        <v>215</v>
      </c>
      <c r="U293" s="217">
        <v>0</v>
      </c>
      <c r="V293" s="217">
        <f>ROUND(E293*U293,2)</f>
        <v>0</v>
      </c>
      <c r="W293" s="21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 t="s">
        <v>336</v>
      </c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  <c r="AZ293" s="207"/>
      <c r="BA293" s="207"/>
      <c r="BB293" s="207"/>
      <c r="BC293" s="207"/>
      <c r="BD293" s="207"/>
      <c r="BE293" s="207"/>
      <c r="BF293" s="207"/>
      <c r="BG293" s="207"/>
      <c r="BH293" s="207"/>
    </row>
    <row r="294" spans="1:60" outlineLevel="1" x14ac:dyDescent="0.25">
      <c r="A294" s="214"/>
      <c r="B294" s="215"/>
      <c r="C294" s="264"/>
      <c r="D294" s="258"/>
      <c r="E294" s="258"/>
      <c r="F294" s="258"/>
      <c r="G294" s="258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 t="s">
        <v>219</v>
      </c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  <c r="AZ294" s="207"/>
      <c r="BA294" s="207"/>
      <c r="BB294" s="207"/>
      <c r="BC294" s="207"/>
      <c r="BD294" s="207"/>
      <c r="BE294" s="207"/>
      <c r="BF294" s="207"/>
      <c r="BG294" s="207"/>
      <c r="BH294" s="207"/>
    </row>
    <row r="295" spans="1:60" outlineLevel="1" x14ac:dyDescent="0.25">
      <c r="A295" s="231">
        <v>143</v>
      </c>
      <c r="B295" s="232" t="s">
        <v>2023</v>
      </c>
      <c r="C295" s="245" t="s">
        <v>2024</v>
      </c>
      <c r="D295" s="233" t="s">
        <v>593</v>
      </c>
      <c r="E295" s="234">
        <v>1</v>
      </c>
      <c r="F295" s="235"/>
      <c r="G295" s="236">
        <f>ROUND(E295*F295,2)</f>
        <v>0</v>
      </c>
      <c r="H295" s="235"/>
      <c r="I295" s="236">
        <f>ROUND(E295*H295,2)</f>
        <v>0</v>
      </c>
      <c r="J295" s="235"/>
      <c r="K295" s="236">
        <f>ROUND(E295*J295,2)</f>
        <v>0</v>
      </c>
      <c r="L295" s="236">
        <v>21</v>
      </c>
      <c r="M295" s="236">
        <f>G295*(1+L295/100)</f>
        <v>0</v>
      </c>
      <c r="N295" s="236">
        <v>0</v>
      </c>
      <c r="O295" s="236">
        <f>ROUND(E295*N295,2)</f>
        <v>0</v>
      </c>
      <c r="P295" s="236">
        <v>0</v>
      </c>
      <c r="Q295" s="236">
        <f>ROUND(E295*P295,2)</f>
        <v>0</v>
      </c>
      <c r="R295" s="236"/>
      <c r="S295" s="236" t="s">
        <v>456</v>
      </c>
      <c r="T295" s="237" t="s">
        <v>215</v>
      </c>
      <c r="U295" s="217">
        <v>0</v>
      </c>
      <c r="V295" s="217">
        <f>ROUND(E295*U295,2)</f>
        <v>0</v>
      </c>
      <c r="W295" s="21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 t="s">
        <v>336</v>
      </c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  <c r="AZ295" s="207"/>
      <c r="BA295" s="207"/>
      <c r="BB295" s="207"/>
      <c r="BC295" s="207"/>
      <c r="BD295" s="207"/>
      <c r="BE295" s="207"/>
      <c r="BF295" s="207"/>
      <c r="BG295" s="207"/>
      <c r="BH295" s="207"/>
    </row>
    <row r="296" spans="1:60" outlineLevel="1" x14ac:dyDescent="0.25">
      <c r="A296" s="214"/>
      <c r="B296" s="215"/>
      <c r="C296" s="264"/>
      <c r="D296" s="258"/>
      <c r="E296" s="258"/>
      <c r="F296" s="258"/>
      <c r="G296" s="258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 t="s">
        <v>219</v>
      </c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207"/>
      <c r="BE296" s="207"/>
      <c r="BF296" s="207"/>
      <c r="BG296" s="207"/>
      <c r="BH296" s="207"/>
    </row>
    <row r="297" spans="1:60" x14ac:dyDescent="0.25">
      <c r="A297" s="225" t="s">
        <v>209</v>
      </c>
      <c r="B297" s="226" t="s">
        <v>177</v>
      </c>
      <c r="C297" s="244" t="s">
        <v>88</v>
      </c>
      <c r="D297" s="227"/>
      <c r="E297" s="228"/>
      <c r="F297" s="229"/>
      <c r="G297" s="229">
        <f>SUMIF(AG298:AG303,"&lt;&gt;NOR",G298:G303)</f>
        <v>0</v>
      </c>
      <c r="H297" s="229"/>
      <c r="I297" s="229">
        <f>SUM(I298:I303)</f>
        <v>0</v>
      </c>
      <c r="J297" s="229"/>
      <c r="K297" s="229">
        <f>SUM(K298:K303)</f>
        <v>0</v>
      </c>
      <c r="L297" s="229"/>
      <c r="M297" s="229">
        <f>SUM(M298:M303)</f>
        <v>0</v>
      </c>
      <c r="N297" s="229"/>
      <c r="O297" s="229">
        <f>SUM(O298:O303)</f>
        <v>0</v>
      </c>
      <c r="P297" s="229"/>
      <c r="Q297" s="229">
        <f>SUM(Q298:Q303)</f>
        <v>0</v>
      </c>
      <c r="R297" s="229"/>
      <c r="S297" s="229"/>
      <c r="T297" s="230"/>
      <c r="U297" s="224"/>
      <c r="V297" s="224">
        <f>SUM(V298:V303)</f>
        <v>0</v>
      </c>
      <c r="W297" s="224"/>
      <c r="AG297" t="s">
        <v>210</v>
      </c>
    </row>
    <row r="298" spans="1:60" outlineLevel="1" x14ac:dyDescent="0.25">
      <c r="A298" s="231">
        <v>144</v>
      </c>
      <c r="B298" s="232" t="s">
        <v>2025</v>
      </c>
      <c r="C298" s="245" t="s">
        <v>2026</v>
      </c>
      <c r="D298" s="233" t="s">
        <v>462</v>
      </c>
      <c r="E298" s="234">
        <v>70</v>
      </c>
      <c r="F298" s="235"/>
      <c r="G298" s="236">
        <f>ROUND(E298*F298,2)</f>
        <v>0</v>
      </c>
      <c r="H298" s="235"/>
      <c r="I298" s="236">
        <f>ROUND(E298*H298,2)</f>
        <v>0</v>
      </c>
      <c r="J298" s="235"/>
      <c r="K298" s="236">
        <f>ROUND(E298*J298,2)</f>
        <v>0</v>
      </c>
      <c r="L298" s="236">
        <v>21</v>
      </c>
      <c r="M298" s="236">
        <f>G298*(1+L298/100)</f>
        <v>0</v>
      </c>
      <c r="N298" s="236">
        <v>0</v>
      </c>
      <c r="O298" s="236">
        <f>ROUND(E298*N298,2)</f>
        <v>0</v>
      </c>
      <c r="P298" s="236">
        <v>0</v>
      </c>
      <c r="Q298" s="236">
        <f>ROUND(E298*P298,2)</f>
        <v>0</v>
      </c>
      <c r="R298" s="236"/>
      <c r="S298" s="236" t="s">
        <v>456</v>
      </c>
      <c r="T298" s="237" t="s">
        <v>215</v>
      </c>
      <c r="U298" s="217">
        <v>0</v>
      </c>
      <c r="V298" s="217">
        <f>ROUND(E298*U298,2)</f>
        <v>0</v>
      </c>
      <c r="W298" s="21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 t="s">
        <v>1372</v>
      </c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  <c r="AZ298" s="207"/>
      <c r="BA298" s="207"/>
      <c r="BB298" s="207"/>
      <c r="BC298" s="207"/>
      <c r="BD298" s="207"/>
      <c r="BE298" s="207"/>
      <c r="BF298" s="207"/>
      <c r="BG298" s="207"/>
      <c r="BH298" s="207"/>
    </row>
    <row r="299" spans="1:60" outlineLevel="1" x14ac:dyDescent="0.25">
      <c r="A299" s="214"/>
      <c r="B299" s="215"/>
      <c r="C299" s="264"/>
      <c r="D299" s="258"/>
      <c r="E299" s="258"/>
      <c r="F299" s="258"/>
      <c r="G299" s="258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 t="s">
        <v>219</v>
      </c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  <c r="AZ299" s="207"/>
      <c r="BA299" s="207"/>
      <c r="BB299" s="207"/>
      <c r="BC299" s="207"/>
      <c r="BD299" s="207"/>
      <c r="BE299" s="207"/>
      <c r="BF299" s="207"/>
      <c r="BG299" s="207"/>
      <c r="BH299" s="207"/>
    </row>
    <row r="300" spans="1:60" outlineLevel="1" x14ac:dyDescent="0.25">
      <c r="A300" s="231">
        <v>145</v>
      </c>
      <c r="B300" s="232" t="s">
        <v>2027</v>
      </c>
      <c r="C300" s="245" t="s">
        <v>2028</v>
      </c>
      <c r="D300" s="233" t="s">
        <v>462</v>
      </c>
      <c r="E300" s="234">
        <v>70</v>
      </c>
      <c r="F300" s="235"/>
      <c r="G300" s="236">
        <f>ROUND(E300*F300,2)</f>
        <v>0</v>
      </c>
      <c r="H300" s="235"/>
      <c r="I300" s="236">
        <f>ROUND(E300*H300,2)</f>
        <v>0</v>
      </c>
      <c r="J300" s="235"/>
      <c r="K300" s="236">
        <f>ROUND(E300*J300,2)</f>
        <v>0</v>
      </c>
      <c r="L300" s="236">
        <v>21</v>
      </c>
      <c r="M300" s="236">
        <f>G300*(1+L300/100)</f>
        <v>0</v>
      </c>
      <c r="N300" s="236">
        <v>0</v>
      </c>
      <c r="O300" s="236">
        <f>ROUND(E300*N300,2)</f>
        <v>0</v>
      </c>
      <c r="P300" s="236">
        <v>0</v>
      </c>
      <c r="Q300" s="236">
        <f>ROUND(E300*P300,2)</f>
        <v>0</v>
      </c>
      <c r="R300" s="236"/>
      <c r="S300" s="236" t="s">
        <v>456</v>
      </c>
      <c r="T300" s="237" t="s">
        <v>215</v>
      </c>
      <c r="U300" s="217">
        <v>0</v>
      </c>
      <c r="V300" s="217">
        <f>ROUND(E300*U300,2)</f>
        <v>0</v>
      </c>
      <c r="W300" s="21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 t="s">
        <v>1372</v>
      </c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207"/>
      <c r="BE300" s="207"/>
      <c r="BF300" s="207"/>
      <c r="BG300" s="207"/>
      <c r="BH300" s="207"/>
    </row>
    <row r="301" spans="1:60" outlineLevel="1" x14ac:dyDescent="0.25">
      <c r="A301" s="214"/>
      <c r="B301" s="215"/>
      <c r="C301" s="264"/>
      <c r="D301" s="258"/>
      <c r="E301" s="258"/>
      <c r="F301" s="258"/>
      <c r="G301" s="258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 t="s">
        <v>219</v>
      </c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207"/>
      <c r="BE301" s="207"/>
      <c r="BF301" s="207"/>
      <c r="BG301" s="207"/>
      <c r="BH301" s="207"/>
    </row>
    <row r="302" spans="1:60" outlineLevel="1" x14ac:dyDescent="0.25">
      <c r="A302" s="231">
        <v>146</v>
      </c>
      <c r="B302" s="232" t="s">
        <v>2029</v>
      </c>
      <c r="C302" s="245" t="s">
        <v>2030</v>
      </c>
      <c r="D302" s="233" t="s">
        <v>323</v>
      </c>
      <c r="E302" s="234">
        <v>24.5</v>
      </c>
      <c r="F302" s="235"/>
      <c r="G302" s="236">
        <f>ROUND(E302*F302,2)</f>
        <v>0</v>
      </c>
      <c r="H302" s="235"/>
      <c r="I302" s="236">
        <f>ROUND(E302*H302,2)</f>
        <v>0</v>
      </c>
      <c r="J302" s="235"/>
      <c r="K302" s="236">
        <f>ROUND(E302*J302,2)</f>
        <v>0</v>
      </c>
      <c r="L302" s="236">
        <v>21</v>
      </c>
      <c r="M302" s="236">
        <f>G302*(1+L302/100)</f>
        <v>0</v>
      </c>
      <c r="N302" s="236">
        <v>0</v>
      </c>
      <c r="O302" s="236">
        <f>ROUND(E302*N302,2)</f>
        <v>0</v>
      </c>
      <c r="P302" s="236">
        <v>0</v>
      </c>
      <c r="Q302" s="236">
        <f>ROUND(E302*P302,2)</f>
        <v>0</v>
      </c>
      <c r="R302" s="236"/>
      <c r="S302" s="236" t="s">
        <v>456</v>
      </c>
      <c r="T302" s="237" t="s">
        <v>215</v>
      </c>
      <c r="U302" s="217">
        <v>0</v>
      </c>
      <c r="V302" s="217">
        <f>ROUND(E302*U302,2)</f>
        <v>0</v>
      </c>
      <c r="W302" s="21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 t="s">
        <v>1372</v>
      </c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207"/>
      <c r="BE302" s="207"/>
      <c r="BF302" s="207"/>
      <c r="BG302" s="207"/>
      <c r="BH302" s="207"/>
    </row>
    <row r="303" spans="1:60" outlineLevel="1" x14ac:dyDescent="0.25">
      <c r="A303" s="214"/>
      <c r="B303" s="215"/>
      <c r="C303" s="264"/>
      <c r="D303" s="258"/>
      <c r="E303" s="258"/>
      <c r="F303" s="258"/>
      <c r="G303" s="258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 t="s">
        <v>219</v>
      </c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207"/>
      <c r="BF303" s="207"/>
      <c r="BG303" s="207"/>
      <c r="BH303" s="207"/>
    </row>
    <row r="304" spans="1:60" x14ac:dyDescent="0.25">
      <c r="A304" s="225" t="s">
        <v>209</v>
      </c>
      <c r="B304" s="226" t="s">
        <v>173</v>
      </c>
      <c r="C304" s="244" t="s">
        <v>174</v>
      </c>
      <c r="D304" s="227"/>
      <c r="E304" s="228"/>
      <c r="F304" s="229"/>
      <c r="G304" s="229">
        <f>SUMIF(AG305:AG314,"&lt;&gt;NOR",G305:G314)</f>
        <v>0</v>
      </c>
      <c r="H304" s="229"/>
      <c r="I304" s="229">
        <f>SUM(I305:I314)</f>
        <v>0</v>
      </c>
      <c r="J304" s="229"/>
      <c r="K304" s="229">
        <f>SUM(K305:K314)</f>
        <v>0</v>
      </c>
      <c r="L304" s="229"/>
      <c r="M304" s="229">
        <f>SUM(M305:M314)</f>
        <v>0</v>
      </c>
      <c r="N304" s="229"/>
      <c r="O304" s="229">
        <f>SUM(O305:O314)</f>
        <v>0</v>
      </c>
      <c r="P304" s="229"/>
      <c r="Q304" s="229">
        <f>SUM(Q305:Q314)</f>
        <v>0</v>
      </c>
      <c r="R304" s="229"/>
      <c r="S304" s="229"/>
      <c r="T304" s="230"/>
      <c r="U304" s="224"/>
      <c r="V304" s="224">
        <f>SUM(V305:V314)</f>
        <v>0</v>
      </c>
      <c r="W304" s="224"/>
      <c r="AG304" t="s">
        <v>210</v>
      </c>
    </row>
    <row r="305" spans="1:60" outlineLevel="1" x14ac:dyDescent="0.25">
      <c r="A305" s="231">
        <v>147</v>
      </c>
      <c r="B305" s="232" t="s">
        <v>2031</v>
      </c>
      <c r="C305" s="245" t="s">
        <v>2032</v>
      </c>
      <c r="D305" s="233" t="s">
        <v>593</v>
      </c>
      <c r="E305" s="234">
        <v>55</v>
      </c>
      <c r="F305" s="235"/>
      <c r="G305" s="236">
        <f>ROUND(E305*F305,2)</f>
        <v>0</v>
      </c>
      <c r="H305" s="235"/>
      <c r="I305" s="236">
        <f>ROUND(E305*H305,2)</f>
        <v>0</v>
      </c>
      <c r="J305" s="235"/>
      <c r="K305" s="236">
        <f>ROUND(E305*J305,2)</f>
        <v>0</v>
      </c>
      <c r="L305" s="236">
        <v>21</v>
      </c>
      <c r="M305" s="236">
        <f>G305*(1+L305/100)</f>
        <v>0</v>
      </c>
      <c r="N305" s="236">
        <v>0</v>
      </c>
      <c r="O305" s="236">
        <f>ROUND(E305*N305,2)</f>
        <v>0</v>
      </c>
      <c r="P305" s="236">
        <v>0</v>
      </c>
      <c r="Q305" s="236">
        <f>ROUND(E305*P305,2)</f>
        <v>0</v>
      </c>
      <c r="R305" s="236"/>
      <c r="S305" s="236" t="s">
        <v>456</v>
      </c>
      <c r="T305" s="237" t="s">
        <v>215</v>
      </c>
      <c r="U305" s="217">
        <v>0</v>
      </c>
      <c r="V305" s="217">
        <f>ROUND(E305*U305,2)</f>
        <v>0</v>
      </c>
      <c r="W305" s="21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 t="s">
        <v>1372</v>
      </c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7"/>
      <c r="BE305" s="207"/>
      <c r="BF305" s="207"/>
      <c r="BG305" s="207"/>
      <c r="BH305" s="207"/>
    </row>
    <row r="306" spans="1:60" outlineLevel="1" x14ac:dyDescent="0.25">
      <c r="A306" s="214"/>
      <c r="B306" s="215"/>
      <c r="C306" s="264"/>
      <c r="D306" s="258"/>
      <c r="E306" s="258"/>
      <c r="F306" s="258"/>
      <c r="G306" s="258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 t="s">
        <v>219</v>
      </c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  <c r="AZ306" s="207"/>
      <c r="BA306" s="207"/>
      <c r="BB306" s="207"/>
      <c r="BC306" s="207"/>
      <c r="BD306" s="207"/>
      <c r="BE306" s="207"/>
      <c r="BF306" s="207"/>
      <c r="BG306" s="207"/>
      <c r="BH306" s="207"/>
    </row>
    <row r="307" spans="1:60" outlineLevel="1" x14ac:dyDescent="0.25">
      <c r="A307" s="231">
        <v>148</v>
      </c>
      <c r="B307" s="232" t="s">
        <v>2033</v>
      </c>
      <c r="C307" s="245" t="s">
        <v>2034</v>
      </c>
      <c r="D307" s="233" t="s">
        <v>593</v>
      </c>
      <c r="E307" s="234">
        <v>5</v>
      </c>
      <c r="F307" s="235"/>
      <c r="G307" s="236">
        <f>ROUND(E307*F307,2)</f>
        <v>0</v>
      </c>
      <c r="H307" s="235"/>
      <c r="I307" s="236">
        <f>ROUND(E307*H307,2)</f>
        <v>0</v>
      </c>
      <c r="J307" s="235"/>
      <c r="K307" s="236">
        <f>ROUND(E307*J307,2)</f>
        <v>0</v>
      </c>
      <c r="L307" s="236">
        <v>21</v>
      </c>
      <c r="M307" s="236">
        <f>G307*(1+L307/100)</f>
        <v>0</v>
      </c>
      <c r="N307" s="236">
        <v>0</v>
      </c>
      <c r="O307" s="236">
        <f>ROUND(E307*N307,2)</f>
        <v>0</v>
      </c>
      <c r="P307" s="236">
        <v>0</v>
      </c>
      <c r="Q307" s="236">
        <f>ROUND(E307*P307,2)</f>
        <v>0</v>
      </c>
      <c r="R307" s="236"/>
      <c r="S307" s="236" t="s">
        <v>456</v>
      </c>
      <c r="T307" s="237" t="s">
        <v>215</v>
      </c>
      <c r="U307" s="217">
        <v>0</v>
      </c>
      <c r="V307" s="217">
        <f>ROUND(E307*U307,2)</f>
        <v>0</v>
      </c>
      <c r="W307" s="21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 t="s">
        <v>1372</v>
      </c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  <c r="AZ307" s="207"/>
      <c r="BA307" s="207"/>
      <c r="BB307" s="207"/>
      <c r="BC307" s="207"/>
      <c r="BD307" s="207"/>
      <c r="BE307" s="207"/>
      <c r="BF307" s="207"/>
      <c r="BG307" s="207"/>
      <c r="BH307" s="207"/>
    </row>
    <row r="308" spans="1:60" outlineLevel="1" x14ac:dyDescent="0.25">
      <c r="A308" s="214"/>
      <c r="B308" s="215"/>
      <c r="C308" s="264"/>
      <c r="D308" s="258"/>
      <c r="E308" s="258"/>
      <c r="F308" s="258"/>
      <c r="G308" s="258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 t="s">
        <v>219</v>
      </c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207"/>
      <c r="BF308" s="207"/>
      <c r="BG308" s="207"/>
      <c r="BH308" s="207"/>
    </row>
    <row r="309" spans="1:60" outlineLevel="1" x14ac:dyDescent="0.25">
      <c r="A309" s="231">
        <v>149</v>
      </c>
      <c r="B309" s="232" t="s">
        <v>2035</v>
      </c>
      <c r="C309" s="245" t="s">
        <v>2036</v>
      </c>
      <c r="D309" s="233" t="s">
        <v>2037</v>
      </c>
      <c r="E309" s="234">
        <v>1</v>
      </c>
      <c r="F309" s="235"/>
      <c r="G309" s="236">
        <f>ROUND(E309*F309,2)</f>
        <v>0</v>
      </c>
      <c r="H309" s="235"/>
      <c r="I309" s="236">
        <f>ROUND(E309*H309,2)</f>
        <v>0</v>
      </c>
      <c r="J309" s="235"/>
      <c r="K309" s="236">
        <f>ROUND(E309*J309,2)</f>
        <v>0</v>
      </c>
      <c r="L309" s="236">
        <v>21</v>
      </c>
      <c r="M309" s="236">
        <f>G309*(1+L309/100)</f>
        <v>0</v>
      </c>
      <c r="N309" s="236">
        <v>0</v>
      </c>
      <c r="O309" s="236">
        <f>ROUND(E309*N309,2)</f>
        <v>0</v>
      </c>
      <c r="P309" s="236">
        <v>0</v>
      </c>
      <c r="Q309" s="236">
        <f>ROUND(E309*P309,2)</f>
        <v>0</v>
      </c>
      <c r="R309" s="236"/>
      <c r="S309" s="236" t="s">
        <v>456</v>
      </c>
      <c r="T309" s="237" t="s">
        <v>215</v>
      </c>
      <c r="U309" s="217">
        <v>0</v>
      </c>
      <c r="V309" s="217">
        <f>ROUND(E309*U309,2)</f>
        <v>0</v>
      </c>
      <c r="W309" s="21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 t="s">
        <v>1372</v>
      </c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207"/>
      <c r="BF309" s="207"/>
      <c r="BG309" s="207"/>
      <c r="BH309" s="207"/>
    </row>
    <row r="310" spans="1:60" outlineLevel="1" x14ac:dyDescent="0.25">
      <c r="A310" s="214"/>
      <c r="B310" s="215"/>
      <c r="C310" s="264"/>
      <c r="D310" s="258"/>
      <c r="E310" s="258"/>
      <c r="F310" s="258"/>
      <c r="G310" s="258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 t="s">
        <v>219</v>
      </c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  <c r="BF310" s="207"/>
      <c r="BG310" s="207"/>
      <c r="BH310" s="207"/>
    </row>
    <row r="311" spans="1:60" outlineLevel="1" x14ac:dyDescent="0.25">
      <c r="A311" s="231">
        <v>150</v>
      </c>
      <c r="B311" s="232" t="s">
        <v>2038</v>
      </c>
      <c r="C311" s="245" t="s">
        <v>2039</v>
      </c>
      <c r="D311" s="233" t="s">
        <v>2037</v>
      </c>
      <c r="E311" s="234">
        <v>1</v>
      </c>
      <c r="F311" s="235"/>
      <c r="G311" s="236">
        <f>ROUND(E311*F311,2)</f>
        <v>0</v>
      </c>
      <c r="H311" s="235"/>
      <c r="I311" s="236">
        <f>ROUND(E311*H311,2)</f>
        <v>0</v>
      </c>
      <c r="J311" s="235"/>
      <c r="K311" s="236">
        <f>ROUND(E311*J311,2)</f>
        <v>0</v>
      </c>
      <c r="L311" s="236">
        <v>21</v>
      </c>
      <c r="M311" s="236">
        <f>G311*(1+L311/100)</f>
        <v>0</v>
      </c>
      <c r="N311" s="236">
        <v>0</v>
      </c>
      <c r="O311" s="236">
        <f>ROUND(E311*N311,2)</f>
        <v>0</v>
      </c>
      <c r="P311" s="236">
        <v>0</v>
      </c>
      <c r="Q311" s="236">
        <f>ROUND(E311*P311,2)</f>
        <v>0</v>
      </c>
      <c r="R311" s="236"/>
      <c r="S311" s="236" t="s">
        <v>456</v>
      </c>
      <c r="T311" s="237" t="s">
        <v>215</v>
      </c>
      <c r="U311" s="217">
        <v>0</v>
      </c>
      <c r="V311" s="217">
        <f>ROUND(E311*U311,2)</f>
        <v>0</v>
      </c>
      <c r="W311" s="21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 t="s">
        <v>1372</v>
      </c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  <c r="AZ311" s="207"/>
      <c r="BA311" s="207"/>
      <c r="BB311" s="207"/>
      <c r="BC311" s="207"/>
      <c r="BD311" s="207"/>
      <c r="BE311" s="207"/>
      <c r="BF311" s="207"/>
      <c r="BG311" s="207"/>
      <c r="BH311" s="207"/>
    </row>
    <row r="312" spans="1:60" outlineLevel="1" x14ac:dyDescent="0.25">
      <c r="A312" s="214"/>
      <c r="B312" s="215"/>
      <c r="C312" s="264"/>
      <c r="D312" s="258"/>
      <c r="E312" s="258"/>
      <c r="F312" s="258"/>
      <c r="G312" s="258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 t="s">
        <v>219</v>
      </c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  <c r="AZ312" s="207"/>
      <c r="BA312" s="207"/>
      <c r="BB312" s="207"/>
      <c r="BC312" s="207"/>
      <c r="BD312" s="207"/>
      <c r="BE312" s="207"/>
      <c r="BF312" s="207"/>
      <c r="BG312" s="207"/>
      <c r="BH312" s="207"/>
    </row>
    <row r="313" spans="1:60" outlineLevel="1" x14ac:dyDescent="0.25">
      <c r="A313" s="231">
        <v>151</v>
      </c>
      <c r="B313" s="232" t="s">
        <v>2040</v>
      </c>
      <c r="C313" s="245" t="s">
        <v>2041</v>
      </c>
      <c r="D313" s="233" t="s">
        <v>2037</v>
      </c>
      <c r="E313" s="234">
        <v>1</v>
      </c>
      <c r="F313" s="235"/>
      <c r="G313" s="236">
        <f>ROUND(E313*F313,2)</f>
        <v>0</v>
      </c>
      <c r="H313" s="235"/>
      <c r="I313" s="236">
        <f>ROUND(E313*H313,2)</f>
        <v>0</v>
      </c>
      <c r="J313" s="235"/>
      <c r="K313" s="236">
        <f>ROUND(E313*J313,2)</f>
        <v>0</v>
      </c>
      <c r="L313" s="236">
        <v>21</v>
      </c>
      <c r="M313" s="236">
        <f>G313*(1+L313/100)</f>
        <v>0</v>
      </c>
      <c r="N313" s="236">
        <v>0</v>
      </c>
      <c r="O313" s="236">
        <f>ROUND(E313*N313,2)</f>
        <v>0</v>
      </c>
      <c r="P313" s="236">
        <v>0</v>
      </c>
      <c r="Q313" s="236">
        <f>ROUND(E313*P313,2)</f>
        <v>0</v>
      </c>
      <c r="R313" s="236"/>
      <c r="S313" s="236" t="s">
        <v>456</v>
      </c>
      <c r="T313" s="237" t="s">
        <v>215</v>
      </c>
      <c r="U313" s="217">
        <v>0</v>
      </c>
      <c r="V313" s="217">
        <f>ROUND(E313*U313,2)</f>
        <v>0</v>
      </c>
      <c r="W313" s="21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 t="s">
        <v>1372</v>
      </c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  <c r="AZ313" s="207"/>
      <c r="BA313" s="207"/>
      <c r="BB313" s="207"/>
      <c r="BC313" s="207"/>
      <c r="BD313" s="207"/>
      <c r="BE313" s="207"/>
      <c r="BF313" s="207"/>
      <c r="BG313" s="207"/>
      <c r="BH313" s="207"/>
    </row>
    <row r="314" spans="1:60" outlineLevel="1" x14ac:dyDescent="0.25">
      <c r="A314" s="214"/>
      <c r="B314" s="215"/>
      <c r="C314" s="264"/>
      <c r="D314" s="258"/>
      <c r="E314" s="258"/>
      <c r="F314" s="258"/>
      <c r="G314" s="258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 t="s">
        <v>219</v>
      </c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</row>
    <row r="315" spans="1:60" x14ac:dyDescent="0.25">
      <c r="A315" s="5"/>
      <c r="B315" s="6"/>
      <c r="C315" s="250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AE315">
        <v>15</v>
      </c>
      <c r="AF315">
        <v>21</v>
      </c>
    </row>
    <row r="316" spans="1:60" x14ac:dyDescent="0.25">
      <c r="A316" s="210"/>
      <c r="B316" s="211" t="s">
        <v>29</v>
      </c>
      <c r="C316" s="251"/>
      <c r="D316" s="212"/>
      <c r="E316" s="213"/>
      <c r="F316" s="213"/>
      <c r="G316" s="243">
        <f>G8+G41+G156+G297+G304</f>
        <v>0</v>
      </c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AE316">
        <f>SUMIF(L7:L314,AE315,G7:G314)</f>
        <v>0</v>
      </c>
      <c r="AF316">
        <f>SUMIF(L7:L314,AF315,G7:G314)</f>
        <v>0</v>
      </c>
      <c r="AG316" t="s">
        <v>272</v>
      </c>
    </row>
    <row r="317" spans="1:60" x14ac:dyDescent="0.25">
      <c r="C317" s="252"/>
      <c r="D317" s="191"/>
      <c r="AG317" t="s">
        <v>273</v>
      </c>
    </row>
    <row r="318" spans="1:60" x14ac:dyDescent="0.25">
      <c r="D318" s="191"/>
    </row>
    <row r="319" spans="1:60" x14ac:dyDescent="0.25">
      <c r="D319" s="191"/>
    </row>
    <row r="320" spans="1:60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D7TxmAKrLpI245ZBILIKtLBeIR6Gsi06FiRF875Y6/2lYil3Lf9AKThdWBCd1MpSZ5iDNhq1boLINcBPQAKaKA==" saltValue="/SOs3lGOzj+2elCS5Pg+GQ==" spinCount="100000" sheet="1"/>
  <mergeCells count="155">
    <mergeCell ref="C306:G306"/>
    <mergeCell ref="C308:G308"/>
    <mergeCell ref="C310:G310"/>
    <mergeCell ref="C312:G312"/>
    <mergeCell ref="C314:G314"/>
    <mergeCell ref="C292:G292"/>
    <mergeCell ref="C294:G294"/>
    <mergeCell ref="C296:G296"/>
    <mergeCell ref="C299:G299"/>
    <mergeCell ref="C301:G301"/>
    <mergeCell ref="C303:G303"/>
    <mergeCell ref="C280:G280"/>
    <mergeCell ref="C282:G282"/>
    <mergeCell ref="C284:G284"/>
    <mergeCell ref="C286:G286"/>
    <mergeCell ref="C288:G288"/>
    <mergeCell ref="C290:G290"/>
    <mergeCell ref="C268:G268"/>
    <mergeCell ref="C270:G270"/>
    <mergeCell ref="C272:G272"/>
    <mergeCell ref="C274:G274"/>
    <mergeCell ref="C276:G276"/>
    <mergeCell ref="C278:G278"/>
    <mergeCell ref="C256:G256"/>
    <mergeCell ref="C258:G258"/>
    <mergeCell ref="C260:G260"/>
    <mergeCell ref="C262:G262"/>
    <mergeCell ref="C264:G264"/>
    <mergeCell ref="C266:G266"/>
    <mergeCell ref="C244:G244"/>
    <mergeCell ref="C246:G246"/>
    <mergeCell ref="C248:G248"/>
    <mergeCell ref="C250:G250"/>
    <mergeCell ref="C252:G252"/>
    <mergeCell ref="C254:G254"/>
    <mergeCell ref="C232:G232"/>
    <mergeCell ref="C234:G234"/>
    <mergeCell ref="C236:G236"/>
    <mergeCell ref="C238:G238"/>
    <mergeCell ref="C240:G240"/>
    <mergeCell ref="C242:G242"/>
    <mergeCell ref="C220:G220"/>
    <mergeCell ref="C222:G222"/>
    <mergeCell ref="C224:G224"/>
    <mergeCell ref="C226:G226"/>
    <mergeCell ref="C228:G228"/>
    <mergeCell ref="C230:G230"/>
    <mergeCell ref="C208:G208"/>
    <mergeCell ref="C210:G210"/>
    <mergeCell ref="C212:G212"/>
    <mergeCell ref="C214:G214"/>
    <mergeCell ref="C216:G216"/>
    <mergeCell ref="C218:G218"/>
    <mergeCell ref="C196:G196"/>
    <mergeCell ref="C198:G198"/>
    <mergeCell ref="C200:G200"/>
    <mergeCell ref="C202:G202"/>
    <mergeCell ref="C204:G204"/>
    <mergeCell ref="C206:G206"/>
    <mergeCell ref="C184:G184"/>
    <mergeCell ref="C186:G186"/>
    <mergeCell ref="C188:G188"/>
    <mergeCell ref="C190:G190"/>
    <mergeCell ref="C192:G192"/>
    <mergeCell ref="C194:G194"/>
    <mergeCell ref="C172:G172"/>
    <mergeCell ref="C174:G174"/>
    <mergeCell ref="C176:G176"/>
    <mergeCell ref="C178:G178"/>
    <mergeCell ref="C180:G180"/>
    <mergeCell ref="C182:G182"/>
    <mergeCell ref="C160:G160"/>
    <mergeCell ref="C162:G162"/>
    <mergeCell ref="C164:G164"/>
    <mergeCell ref="C166:G166"/>
    <mergeCell ref="C168:G168"/>
    <mergeCell ref="C170:G170"/>
    <mergeCell ref="C147:G147"/>
    <mergeCell ref="C149:G149"/>
    <mergeCell ref="C151:G151"/>
    <mergeCell ref="C153:G153"/>
    <mergeCell ref="C155:G155"/>
    <mergeCell ref="C158:G158"/>
    <mergeCell ref="C135:G135"/>
    <mergeCell ref="C137:G137"/>
    <mergeCell ref="C139:G139"/>
    <mergeCell ref="C141:G141"/>
    <mergeCell ref="C143:G143"/>
    <mergeCell ref="C145:G145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75:G75"/>
    <mergeCell ref="C77:G77"/>
    <mergeCell ref="C79:G79"/>
    <mergeCell ref="C81:G81"/>
    <mergeCell ref="C83:G83"/>
    <mergeCell ref="C85:G85"/>
    <mergeCell ref="C63:G63"/>
    <mergeCell ref="C65:G65"/>
    <mergeCell ref="C67:G67"/>
    <mergeCell ref="C69:G69"/>
    <mergeCell ref="C71:G71"/>
    <mergeCell ref="C73:G73"/>
    <mergeCell ref="C51:G51"/>
    <mergeCell ref="C53:G53"/>
    <mergeCell ref="C55:G55"/>
    <mergeCell ref="C57:G57"/>
    <mergeCell ref="C59:G59"/>
    <mergeCell ref="C61:G61"/>
    <mergeCell ref="C38:G38"/>
    <mergeCell ref="C40:G40"/>
    <mergeCell ref="C43:G43"/>
    <mergeCell ref="C45:G45"/>
    <mergeCell ref="C47:G47"/>
    <mergeCell ref="C49:G49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117"/>
  <sheetViews>
    <sheetView showGridLines="0" tabSelected="1" topLeftCell="B1" zoomScaleNormal="100" zoomScaleSheetLayoutView="75" workbookViewId="0">
      <selection activeCell="A28" sqref="A28"/>
    </sheetView>
  </sheetViews>
  <sheetFormatPr defaultColWidth="9" defaultRowHeight="13.2" x14ac:dyDescent="0.25"/>
  <cols>
    <col min="1" max="1" width="8.44140625" hidden="1" customWidth="1"/>
    <col min="2" max="2" width="9.109375" customWidth="1"/>
    <col min="3" max="3" width="7.44140625" customWidth="1"/>
    <col min="4" max="4" width="13.44140625" customWidth="1"/>
    <col min="5" max="5" width="12.109375" customWidth="1"/>
    <col min="6" max="6" width="11.44140625" customWidth="1"/>
    <col min="7" max="7" width="12.6640625" style="1" customWidth="1"/>
    <col min="8" max="8" width="12.6640625" customWidth="1"/>
    <col min="9" max="9" width="13" style="1" customWidth="1"/>
    <col min="10" max="10" width="6.6640625" style="1" customWidth="1"/>
    <col min="11" max="11" width="4.33203125" customWidth="1"/>
    <col min="12" max="15" width="10.6640625" customWidth="1"/>
  </cols>
  <sheetData>
    <row r="1" spans="1:15" ht="33.75" customHeight="1" x14ac:dyDescent="0.25">
      <c r="A1" s="69" t="s">
        <v>36</v>
      </c>
      <c r="B1" s="88" t="s">
        <v>41</v>
      </c>
      <c r="C1" s="89"/>
      <c r="D1" s="89"/>
      <c r="E1" s="89"/>
      <c r="F1" s="89"/>
      <c r="G1" s="89"/>
      <c r="H1" s="89"/>
      <c r="I1" s="89"/>
      <c r="J1" s="90"/>
    </row>
    <row r="2" spans="1:15" ht="36" customHeight="1" x14ac:dyDescent="0.25">
      <c r="A2" s="3"/>
      <c r="B2" s="102" t="s">
        <v>22</v>
      </c>
      <c r="C2" s="103"/>
      <c r="D2" s="104" t="s">
        <v>45</v>
      </c>
      <c r="E2" s="105" t="s">
        <v>46</v>
      </c>
      <c r="F2" s="106"/>
      <c r="G2" s="106"/>
      <c r="H2" s="106"/>
      <c r="I2" s="106"/>
      <c r="J2" s="107"/>
      <c r="O2" s="2"/>
    </row>
    <row r="3" spans="1:15" ht="27" hidden="1" customHeight="1" x14ac:dyDescent="0.25">
      <c r="A3" s="3"/>
      <c r="B3" s="108"/>
      <c r="C3" s="103"/>
      <c r="D3" s="109"/>
      <c r="E3" s="110"/>
      <c r="F3" s="111"/>
      <c r="G3" s="111"/>
      <c r="H3" s="111"/>
      <c r="I3" s="111"/>
      <c r="J3" s="112"/>
    </row>
    <row r="4" spans="1:15" ht="23.25" customHeight="1" x14ac:dyDescent="0.25">
      <c r="A4" s="3"/>
      <c r="B4" s="113"/>
      <c r="C4" s="114"/>
      <c r="D4" s="115"/>
      <c r="E4" s="116"/>
      <c r="F4" s="116"/>
      <c r="G4" s="116"/>
      <c r="H4" s="116"/>
      <c r="I4" s="116"/>
      <c r="J4" s="117"/>
    </row>
    <row r="5" spans="1:15" ht="24" customHeight="1" x14ac:dyDescent="0.25">
      <c r="A5" s="3"/>
      <c r="B5" s="43" t="s">
        <v>42</v>
      </c>
      <c r="C5" s="4"/>
      <c r="D5" s="30"/>
      <c r="E5" s="24"/>
      <c r="F5" s="24"/>
      <c r="G5" s="24"/>
      <c r="H5" s="26" t="s">
        <v>40</v>
      </c>
      <c r="I5" s="30"/>
      <c r="J5" s="10"/>
    </row>
    <row r="6" spans="1:15" ht="15.75" customHeight="1" x14ac:dyDescent="0.25">
      <c r="A6" s="3"/>
      <c r="B6" s="38"/>
      <c r="C6" s="24"/>
      <c r="D6" s="30"/>
      <c r="E6" s="24"/>
      <c r="F6" s="24"/>
      <c r="G6" s="24"/>
      <c r="H6" s="26" t="s">
        <v>34</v>
      </c>
      <c r="I6" s="30"/>
      <c r="J6" s="10"/>
    </row>
    <row r="7" spans="1:15" ht="15.75" customHeight="1" x14ac:dyDescent="0.25">
      <c r="A7" s="3"/>
      <c r="B7" s="39"/>
      <c r="C7" s="25"/>
      <c r="D7" s="31"/>
      <c r="E7" s="32"/>
      <c r="F7" s="32"/>
      <c r="G7" s="32"/>
      <c r="H7" s="33"/>
      <c r="I7" s="32"/>
      <c r="J7" s="47"/>
    </row>
    <row r="8" spans="1:15" ht="24" hidden="1" customHeight="1" x14ac:dyDescent="0.25">
      <c r="A8" s="3"/>
      <c r="B8" s="43" t="s">
        <v>20</v>
      </c>
      <c r="C8" s="4"/>
      <c r="D8" s="118" t="s">
        <v>47</v>
      </c>
      <c r="E8" s="4"/>
      <c r="F8" s="4"/>
      <c r="G8" s="42"/>
      <c r="H8" s="26" t="s">
        <v>40</v>
      </c>
      <c r="I8" s="121" t="s">
        <v>51</v>
      </c>
      <c r="J8" s="10"/>
    </row>
    <row r="9" spans="1:15" ht="15.75" hidden="1" customHeight="1" x14ac:dyDescent="0.25">
      <c r="A9" s="3"/>
      <c r="B9" s="3"/>
      <c r="C9" s="4"/>
      <c r="D9" s="118" t="s">
        <v>48</v>
      </c>
      <c r="E9" s="4"/>
      <c r="F9" s="4"/>
      <c r="G9" s="42"/>
      <c r="H9" s="26" t="s">
        <v>34</v>
      </c>
      <c r="I9" s="30"/>
      <c r="J9" s="10"/>
    </row>
    <row r="10" spans="1:15" ht="15.75" hidden="1" customHeight="1" x14ac:dyDescent="0.25">
      <c r="A10" s="3"/>
      <c r="B10" s="48"/>
      <c r="C10" s="25"/>
      <c r="D10" s="120" t="s">
        <v>50</v>
      </c>
      <c r="E10" s="119" t="s">
        <v>49</v>
      </c>
      <c r="F10" s="51"/>
      <c r="G10" s="49"/>
      <c r="H10" s="49"/>
      <c r="I10" s="50"/>
      <c r="J10" s="47"/>
    </row>
    <row r="11" spans="1:15" ht="24" customHeight="1" x14ac:dyDescent="0.25">
      <c r="A11" s="3"/>
      <c r="B11" s="43" t="s">
        <v>19</v>
      </c>
      <c r="C11" s="4"/>
      <c r="D11" s="122"/>
      <c r="E11" s="122"/>
      <c r="F11" s="122"/>
      <c r="G11" s="122"/>
      <c r="H11" s="26" t="s">
        <v>40</v>
      </c>
      <c r="I11" s="127"/>
      <c r="J11" s="10"/>
    </row>
    <row r="12" spans="1:15" ht="15.75" customHeight="1" x14ac:dyDescent="0.25">
      <c r="A12" s="3"/>
      <c r="B12" s="38"/>
      <c r="C12" s="24"/>
      <c r="D12" s="123"/>
      <c r="E12" s="123"/>
      <c r="F12" s="123"/>
      <c r="G12" s="123"/>
      <c r="H12" s="26" t="s">
        <v>34</v>
      </c>
      <c r="I12" s="127"/>
      <c r="J12" s="10"/>
    </row>
    <row r="13" spans="1:15" ht="15.75" customHeight="1" x14ac:dyDescent="0.25">
      <c r="A13" s="3"/>
      <c r="B13" s="39"/>
      <c r="C13" s="25"/>
      <c r="D13" s="126"/>
      <c r="E13" s="124"/>
      <c r="F13" s="125"/>
      <c r="G13" s="125"/>
      <c r="H13" s="27"/>
      <c r="I13" s="32"/>
      <c r="J13" s="47"/>
    </row>
    <row r="14" spans="1:15" ht="24" hidden="1" customHeight="1" x14ac:dyDescent="0.25">
      <c r="A14" s="3"/>
      <c r="B14" s="62" t="s">
        <v>21</v>
      </c>
      <c r="C14" s="63"/>
      <c r="D14" s="64" t="s">
        <v>43</v>
      </c>
      <c r="E14" s="65"/>
      <c r="F14" s="65"/>
      <c r="G14" s="65"/>
      <c r="H14" s="66"/>
      <c r="I14" s="65"/>
      <c r="J14" s="67"/>
    </row>
    <row r="15" spans="1:15" ht="32.25" customHeight="1" x14ac:dyDescent="0.25">
      <c r="A15" s="3"/>
      <c r="B15" s="48" t="s">
        <v>32</v>
      </c>
      <c r="C15" s="68"/>
      <c r="D15" s="49"/>
      <c r="E15" s="94"/>
      <c r="F15" s="94"/>
      <c r="G15" s="95"/>
      <c r="H15" s="95"/>
      <c r="I15" s="95" t="s">
        <v>29</v>
      </c>
      <c r="J15" s="96"/>
    </row>
    <row r="16" spans="1:15" ht="23.25" customHeight="1" x14ac:dyDescent="0.25">
      <c r="A16" s="190" t="s">
        <v>24</v>
      </c>
      <c r="B16" s="53" t="s">
        <v>24</v>
      </c>
      <c r="C16" s="54"/>
      <c r="D16" s="55"/>
      <c r="E16" s="81"/>
      <c r="F16" s="82"/>
      <c r="G16" s="81"/>
      <c r="H16" s="82"/>
      <c r="I16" s="81">
        <f>SUMIF(F63:F113,A16,I63:I113)+SUMIF(F63:F113,"PSU",I63:I113)</f>
        <v>0</v>
      </c>
      <c r="J16" s="83"/>
    </row>
    <row r="17" spans="1:10" ht="23.25" customHeight="1" x14ac:dyDescent="0.25">
      <c r="A17" s="190" t="s">
        <v>25</v>
      </c>
      <c r="B17" s="53" t="s">
        <v>25</v>
      </c>
      <c r="C17" s="54"/>
      <c r="D17" s="55"/>
      <c r="E17" s="81"/>
      <c r="F17" s="82"/>
      <c r="G17" s="81"/>
      <c r="H17" s="82"/>
      <c r="I17" s="81">
        <f>SUMIF(F63:F113,A17,I63:I113)</f>
        <v>0</v>
      </c>
      <c r="J17" s="83"/>
    </row>
    <row r="18" spans="1:10" ht="23.25" customHeight="1" x14ac:dyDescent="0.25">
      <c r="A18" s="190" t="s">
        <v>26</v>
      </c>
      <c r="B18" s="53" t="s">
        <v>26</v>
      </c>
      <c r="C18" s="54"/>
      <c r="D18" s="55"/>
      <c r="E18" s="81"/>
      <c r="F18" s="82"/>
      <c r="G18" s="81"/>
      <c r="H18" s="82"/>
      <c r="I18" s="81">
        <f>SUMIF(F63:F113,A18,I63:I113)</f>
        <v>0</v>
      </c>
      <c r="J18" s="83"/>
    </row>
    <row r="19" spans="1:10" ht="23.25" customHeight="1" x14ac:dyDescent="0.25">
      <c r="A19" s="190" t="s">
        <v>181</v>
      </c>
      <c r="B19" s="53" t="s">
        <v>27</v>
      </c>
      <c r="C19" s="54"/>
      <c r="D19" s="55"/>
      <c r="E19" s="81"/>
      <c r="F19" s="82"/>
      <c r="G19" s="81"/>
      <c r="H19" s="82"/>
      <c r="I19" s="81">
        <f>SUMIF(F63:F113,A19,I63:I113)</f>
        <v>0</v>
      </c>
      <c r="J19" s="83"/>
    </row>
    <row r="20" spans="1:10" ht="23.25" customHeight="1" x14ac:dyDescent="0.25">
      <c r="A20" s="190" t="s">
        <v>182</v>
      </c>
      <c r="B20" s="53" t="s">
        <v>28</v>
      </c>
      <c r="C20" s="54"/>
      <c r="D20" s="55"/>
      <c r="E20" s="81"/>
      <c r="F20" s="82"/>
      <c r="G20" s="81"/>
      <c r="H20" s="82"/>
      <c r="I20" s="81">
        <f>SUMIF(F63:F113,A20,I63:I113)</f>
        <v>0</v>
      </c>
      <c r="J20" s="83"/>
    </row>
    <row r="21" spans="1:10" ht="23.25" customHeight="1" x14ac:dyDescent="0.25">
      <c r="A21" s="3"/>
      <c r="B21" s="70" t="s">
        <v>29</v>
      </c>
      <c r="C21" s="71"/>
      <c r="D21" s="72"/>
      <c r="E21" s="84"/>
      <c r="F21" s="97"/>
      <c r="G21" s="84"/>
      <c r="H21" s="97"/>
      <c r="I21" s="84">
        <f>SUM(I16:J20)</f>
        <v>0</v>
      </c>
      <c r="J21" s="85"/>
    </row>
    <row r="22" spans="1:10" ht="33" customHeight="1" x14ac:dyDescent="0.25">
      <c r="A22" s="3"/>
      <c r="B22" s="61" t="s">
        <v>33</v>
      </c>
      <c r="C22" s="54"/>
      <c r="D22" s="55"/>
      <c r="E22" s="60"/>
      <c r="F22" s="57"/>
      <c r="G22" s="46"/>
      <c r="H22" s="46"/>
      <c r="I22" s="46"/>
      <c r="J22" s="58"/>
    </row>
    <row r="23" spans="1:10" ht="23.25" customHeight="1" x14ac:dyDescent="0.25">
      <c r="A23" s="3">
        <f>ZakladDPHSni*SazbaDPH1/100</f>
        <v>0</v>
      </c>
      <c r="B23" s="53" t="s">
        <v>12</v>
      </c>
      <c r="C23" s="54"/>
      <c r="D23" s="55"/>
      <c r="E23" s="56">
        <v>15</v>
      </c>
      <c r="F23" s="57" t="s">
        <v>0</v>
      </c>
      <c r="G23" s="79">
        <f>ZakladDPHSniVypocet</f>
        <v>0</v>
      </c>
      <c r="H23" s="80"/>
      <c r="I23" s="80"/>
      <c r="J23" s="58" t="str">
        <f t="shared" ref="J23:J28" si="0">Mena</f>
        <v>CZK</v>
      </c>
    </row>
    <row r="24" spans="1:10" ht="23.25" customHeight="1" x14ac:dyDescent="0.25">
      <c r="A24" s="3">
        <f>(A23-INT(A23))*100</f>
        <v>0</v>
      </c>
      <c r="B24" s="53" t="s">
        <v>13</v>
      </c>
      <c r="C24" s="54"/>
      <c r="D24" s="55"/>
      <c r="E24" s="56">
        <f>SazbaDPH1</f>
        <v>15</v>
      </c>
      <c r="F24" s="57" t="s">
        <v>0</v>
      </c>
      <c r="G24" s="77">
        <f>IF(A24&gt;50, ROUNDUP(A23, 0), ROUNDDOWN(A23, 0))</f>
        <v>0</v>
      </c>
      <c r="H24" s="78"/>
      <c r="I24" s="78"/>
      <c r="J24" s="58" t="str">
        <f t="shared" si="0"/>
        <v>CZK</v>
      </c>
    </row>
    <row r="25" spans="1:10" ht="23.25" customHeight="1" x14ac:dyDescent="0.25">
      <c r="A25" s="3">
        <f>ZakladDPHZakl*SazbaDPH2/100</f>
        <v>0</v>
      </c>
      <c r="B25" s="53" t="s">
        <v>14</v>
      </c>
      <c r="C25" s="54"/>
      <c r="D25" s="55"/>
      <c r="E25" s="56">
        <v>21</v>
      </c>
      <c r="F25" s="57" t="s">
        <v>0</v>
      </c>
      <c r="G25" s="79">
        <f>ZakladDPHZaklVypocet</f>
        <v>0</v>
      </c>
      <c r="H25" s="80"/>
      <c r="I25" s="80"/>
      <c r="J25" s="58" t="str">
        <f t="shared" si="0"/>
        <v>CZK</v>
      </c>
    </row>
    <row r="26" spans="1:10" ht="23.25" customHeight="1" x14ac:dyDescent="0.25">
      <c r="A26" s="3">
        <f>(A25-INT(A25))*100</f>
        <v>0</v>
      </c>
      <c r="B26" s="45" t="s">
        <v>15</v>
      </c>
      <c r="C26" s="21"/>
      <c r="D26" s="17"/>
      <c r="E26" s="40">
        <f>SazbaDPH2</f>
        <v>21</v>
      </c>
      <c r="F26" s="41" t="s">
        <v>0</v>
      </c>
      <c r="G26" s="91">
        <f>IF(A26&gt;50, ROUNDUP(A25, 0), ROUNDDOWN(A25, 0))</f>
        <v>0</v>
      </c>
      <c r="H26" s="92"/>
      <c r="I26" s="92"/>
      <c r="J26" s="52" t="str">
        <f t="shared" si="0"/>
        <v>CZK</v>
      </c>
    </row>
    <row r="27" spans="1:10" ht="23.25" customHeight="1" thickBot="1" x14ac:dyDescent="0.3">
      <c r="A27" s="3">
        <f>ZakladDPHSni+DPHSni+ZakladDPHZakl+DPHZakl</f>
        <v>0</v>
      </c>
      <c r="B27" s="44" t="s">
        <v>4</v>
      </c>
      <c r="C27" s="19"/>
      <c r="D27" s="22"/>
      <c r="E27" s="19"/>
      <c r="F27" s="20"/>
      <c r="G27" s="93">
        <f>CenaCelkem-(ZakladDPHSni+DPHSni+ZakladDPHZakl+DPHZakl)</f>
        <v>0</v>
      </c>
      <c r="H27" s="93"/>
      <c r="I27" s="93"/>
      <c r="J27" s="59" t="str">
        <f t="shared" si="0"/>
        <v>CZK</v>
      </c>
    </row>
    <row r="28" spans="1:10" ht="27.75" hidden="1" customHeight="1" thickBot="1" x14ac:dyDescent="0.3">
      <c r="A28" s="3"/>
      <c r="B28" s="163" t="s">
        <v>23</v>
      </c>
      <c r="C28" s="164"/>
      <c r="D28" s="164"/>
      <c r="E28" s="165"/>
      <c r="F28" s="166"/>
      <c r="G28" s="167">
        <f>ZakladDPHSniVypocet+ZakladDPHZaklVypocet</f>
        <v>0</v>
      </c>
      <c r="H28" s="167"/>
      <c r="I28" s="167"/>
      <c r="J28" s="168" t="str">
        <f t="shared" si="0"/>
        <v>CZK</v>
      </c>
    </row>
    <row r="29" spans="1:10" ht="27.75" customHeight="1" thickBot="1" x14ac:dyDescent="0.3">
      <c r="A29" s="3">
        <f>(A27-INT(A27))*100</f>
        <v>0</v>
      </c>
      <c r="B29" s="163" t="s">
        <v>35</v>
      </c>
      <c r="C29" s="169"/>
      <c r="D29" s="169"/>
      <c r="E29" s="169"/>
      <c r="F29" s="169"/>
      <c r="G29" s="170">
        <f>IF(A29&gt;50, ROUNDUP(A27, 0), ROUNDDOWN(A27, 0))</f>
        <v>0</v>
      </c>
      <c r="H29" s="170"/>
      <c r="I29" s="170"/>
      <c r="J29" s="171" t="s">
        <v>84</v>
      </c>
    </row>
    <row r="30" spans="1:10" ht="12.75" customHeight="1" x14ac:dyDescent="0.25">
      <c r="A30" s="3"/>
      <c r="B30" s="3"/>
      <c r="C30" s="4"/>
      <c r="D30" s="4"/>
      <c r="E30" s="4"/>
      <c r="F30" s="4"/>
      <c r="G30" s="42"/>
      <c r="H30" s="4"/>
      <c r="I30" s="42"/>
      <c r="J30" s="11"/>
    </row>
    <row r="31" spans="1:10" ht="30" customHeight="1" x14ac:dyDescent="0.25">
      <c r="A31" s="3"/>
      <c r="B31" s="3"/>
      <c r="C31" s="4"/>
      <c r="D31" s="4"/>
      <c r="E31" s="4"/>
      <c r="F31" s="4"/>
      <c r="G31" s="42"/>
      <c r="H31" s="4"/>
      <c r="I31" s="42"/>
      <c r="J31" s="11"/>
    </row>
    <row r="32" spans="1:10" ht="18.75" customHeight="1" x14ac:dyDescent="0.25">
      <c r="A32" s="3"/>
      <c r="B32" s="23"/>
      <c r="C32" s="18" t="s">
        <v>11</v>
      </c>
      <c r="D32" s="36"/>
      <c r="E32" s="36"/>
      <c r="F32" s="18" t="s">
        <v>10</v>
      </c>
      <c r="G32" s="36"/>
      <c r="H32" s="37">
        <f ca="1">TODAY()</f>
        <v>43294</v>
      </c>
      <c r="I32" s="36"/>
      <c r="J32" s="11"/>
    </row>
    <row r="33" spans="1:10" ht="47.25" customHeight="1" x14ac:dyDescent="0.25">
      <c r="A33" s="3"/>
      <c r="B33" s="3"/>
      <c r="C33" s="4"/>
      <c r="D33" s="4"/>
      <c r="E33" s="4"/>
      <c r="F33" s="4"/>
      <c r="G33" s="42"/>
      <c r="H33" s="4"/>
      <c r="I33" s="42"/>
      <c r="J33" s="11"/>
    </row>
    <row r="34" spans="1:10" s="34" customFormat="1" ht="18.75" customHeight="1" x14ac:dyDescent="0.25">
      <c r="A34" s="28"/>
      <c r="B34" s="28"/>
      <c r="C34" s="29"/>
      <c r="D34" s="86" t="s">
        <v>44</v>
      </c>
      <c r="E34" s="87"/>
      <c r="F34" s="29"/>
      <c r="G34" s="86"/>
      <c r="H34" s="87"/>
      <c r="I34" s="87"/>
      <c r="J34" s="35"/>
    </row>
    <row r="35" spans="1:10" ht="12.75" customHeight="1" x14ac:dyDescent="0.25">
      <c r="A35" s="3"/>
      <c r="B35" s="3"/>
      <c r="C35" s="4"/>
      <c r="D35" s="76" t="s">
        <v>2</v>
      </c>
      <c r="E35" s="76"/>
      <c r="F35" s="4"/>
      <c r="G35" s="42"/>
      <c r="H35" s="12" t="s">
        <v>3</v>
      </c>
      <c r="I35" s="42"/>
      <c r="J35" s="11"/>
    </row>
    <row r="36" spans="1:10" ht="13.5" customHeight="1" thickBot="1" x14ac:dyDescent="0.3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25">
      <c r="B37" s="133" t="s">
        <v>16</v>
      </c>
      <c r="C37" s="134"/>
      <c r="D37" s="134"/>
      <c r="E37" s="134"/>
      <c r="F37" s="135"/>
      <c r="G37" s="135"/>
      <c r="H37" s="135"/>
      <c r="I37" s="135"/>
      <c r="J37" s="134"/>
    </row>
    <row r="38" spans="1:10" ht="25.5" customHeight="1" x14ac:dyDescent="0.25">
      <c r="A38" s="132" t="s">
        <v>37</v>
      </c>
      <c r="B38" s="136" t="s">
        <v>17</v>
      </c>
      <c r="C38" s="137" t="s">
        <v>5</v>
      </c>
      <c r="D38" s="138"/>
      <c r="E38" s="138"/>
      <c r="F38" s="139" t="str">
        <f>B23</f>
        <v>Základ pro sníženou DPH</v>
      </c>
      <c r="G38" s="139" t="str">
        <f>B25</f>
        <v>Základ pro základní DPH</v>
      </c>
      <c r="H38" s="140" t="s">
        <v>18</v>
      </c>
      <c r="I38" s="140" t="s">
        <v>1</v>
      </c>
      <c r="J38" s="141" t="s">
        <v>0</v>
      </c>
    </row>
    <row r="39" spans="1:10" ht="25.5" hidden="1" customHeight="1" x14ac:dyDescent="0.25">
      <c r="A39" s="132">
        <v>1</v>
      </c>
      <c r="B39" s="142" t="s">
        <v>52</v>
      </c>
      <c r="C39" s="143"/>
      <c r="D39" s="144"/>
      <c r="E39" s="144"/>
      <c r="F39" s="145">
        <f>'00 9991 Naklady'!AE64+'SO 01 10170201 Pol'!AE806+'SO 01 101702021 Pol'!AE53+'SO 01 101702022 Pol'!AE52+'SO 01 101702031 Pol'!AE175+'SO 01 101702032 Pol'!AE122+'SO 01 101702071 Pol'!AE283+'SO 01 101702072 Pol'!AE65+'SO 01 101702073 Pol'!AE48+'SO 01 101702074 Pol'!AE224+'SO 01 101702076 Pol'!AE97+'SO 01 101704041 Pol'!AE177+'SO 01 101704042 Pol'!AE73+'SO 01 101704075 Pol'!AE316</f>
        <v>0</v>
      </c>
      <c r="G39" s="146">
        <f>'00 9991 Naklady'!AF64+'SO 01 10170201 Pol'!AF806+'SO 01 101702021 Pol'!AF53+'SO 01 101702022 Pol'!AF52+'SO 01 101702031 Pol'!AF175+'SO 01 101702032 Pol'!AF122+'SO 01 101702071 Pol'!AF283+'SO 01 101702072 Pol'!AF65+'SO 01 101702073 Pol'!AF48+'SO 01 101702074 Pol'!AF224+'SO 01 101702076 Pol'!AF97+'SO 01 101704041 Pol'!AF177+'SO 01 101704042 Pol'!AF73+'SO 01 101704075 Pol'!AF316</f>
        <v>0</v>
      </c>
      <c r="H39" s="147">
        <f>(F39*SazbaDPH1/100)+(G39*SazbaDPH2/100)</f>
        <v>0</v>
      </c>
      <c r="I39" s="147">
        <f>F39+G39+H39</f>
        <v>0</v>
      </c>
      <c r="J39" s="148" t="str">
        <f>IF(CenaCelkemVypocet=0,"",I39/CenaCelkemVypocet*100)</f>
        <v/>
      </c>
    </row>
    <row r="40" spans="1:10" ht="25.5" customHeight="1" x14ac:dyDescent="0.25">
      <c r="A40" s="132">
        <v>2</v>
      </c>
      <c r="B40" s="149" t="s">
        <v>53</v>
      </c>
      <c r="C40" s="150" t="s">
        <v>54</v>
      </c>
      <c r="D40" s="151"/>
      <c r="E40" s="151"/>
      <c r="F40" s="152">
        <f>'00 9991 Naklady'!AE64</f>
        <v>0</v>
      </c>
      <c r="G40" s="153">
        <f>'00 9991 Naklady'!AF64</f>
        <v>0</v>
      </c>
      <c r="H40" s="153">
        <f>(F40*SazbaDPH1/100)+(G40*SazbaDPH2/100)</f>
        <v>0</v>
      </c>
      <c r="I40" s="153">
        <f>F40+G40+H40</f>
        <v>0</v>
      </c>
      <c r="J40" s="154" t="str">
        <f>IF(CenaCelkemVypocet=0,"",I40/CenaCelkemVypocet*100)</f>
        <v/>
      </c>
    </row>
    <row r="41" spans="1:10" ht="25.5" customHeight="1" x14ac:dyDescent="0.25">
      <c r="A41" s="132">
        <v>3</v>
      </c>
      <c r="B41" s="155" t="s">
        <v>55</v>
      </c>
      <c r="C41" s="143" t="s">
        <v>54</v>
      </c>
      <c r="D41" s="144"/>
      <c r="E41" s="144"/>
      <c r="F41" s="156">
        <f>'00 9991 Naklady'!AE64</f>
        <v>0</v>
      </c>
      <c r="G41" s="147">
        <f>'00 9991 Naklady'!AF64</f>
        <v>0</v>
      </c>
      <c r="H41" s="147">
        <f>(F41*SazbaDPH1/100)+(G41*SazbaDPH2/100)</f>
        <v>0</v>
      </c>
      <c r="I41" s="147">
        <f>F41+G41+H41</f>
        <v>0</v>
      </c>
      <c r="J41" s="148" t="str">
        <f>IF(CenaCelkemVypocet=0,"",I41/CenaCelkemVypocet*100)</f>
        <v/>
      </c>
    </row>
    <row r="42" spans="1:10" ht="25.5" customHeight="1" x14ac:dyDescent="0.25">
      <c r="A42" s="132">
        <v>2</v>
      </c>
      <c r="B42" s="149" t="s">
        <v>56</v>
      </c>
      <c r="C42" s="150" t="s">
        <v>46</v>
      </c>
      <c r="D42" s="151"/>
      <c r="E42" s="151"/>
      <c r="F42" s="152">
        <f>'SO 01 10170201 Pol'!AE806+'SO 01 101702021 Pol'!AE53+'SO 01 101702022 Pol'!AE52+'SO 01 101702031 Pol'!AE175+'SO 01 101702032 Pol'!AE122+'SO 01 101702071 Pol'!AE283+'SO 01 101702072 Pol'!AE65+'SO 01 101702073 Pol'!AE48+'SO 01 101702074 Pol'!AE224+'SO 01 101702076 Pol'!AE97+'SO 01 101704041 Pol'!AE177+'SO 01 101704042 Pol'!AE73+'SO 01 101704075 Pol'!AE316</f>
        <v>0</v>
      </c>
      <c r="G42" s="153">
        <f>'SO 01 10170201 Pol'!AF806+'SO 01 101702021 Pol'!AF53+'SO 01 101702022 Pol'!AF52+'SO 01 101702031 Pol'!AF175+'SO 01 101702032 Pol'!AF122+'SO 01 101702071 Pol'!AF283+'SO 01 101702072 Pol'!AF65+'SO 01 101702073 Pol'!AF48+'SO 01 101702074 Pol'!AF224+'SO 01 101702076 Pol'!AF97+'SO 01 101704041 Pol'!AF177+'SO 01 101704042 Pol'!AF73+'SO 01 101704075 Pol'!AF316</f>
        <v>0</v>
      </c>
      <c r="H42" s="153">
        <f>(F42*SazbaDPH1/100)+(G42*SazbaDPH2/100)</f>
        <v>0</v>
      </c>
      <c r="I42" s="153">
        <f>F42+G42+H42</f>
        <v>0</v>
      </c>
      <c r="J42" s="154" t="str">
        <f>IF(CenaCelkemVypocet=0,"",I42/CenaCelkemVypocet*100)</f>
        <v/>
      </c>
    </row>
    <row r="43" spans="1:10" ht="25.5" customHeight="1" x14ac:dyDescent="0.25">
      <c r="A43" s="132">
        <v>3</v>
      </c>
      <c r="B43" s="155" t="s">
        <v>57</v>
      </c>
      <c r="C43" s="143" t="s">
        <v>58</v>
      </c>
      <c r="D43" s="144"/>
      <c r="E43" s="144"/>
      <c r="F43" s="156">
        <f>'SO 01 10170201 Pol'!AE806</f>
        <v>0</v>
      </c>
      <c r="G43" s="147">
        <f>'SO 01 10170201 Pol'!AF806</f>
        <v>0</v>
      </c>
      <c r="H43" s="147">
        <f>(F43*SazbaDPH1/100)+(G43*SazbaDPH2/100)</f>
        <v>0</v>
      </c>
      <c r="I43" s="147">
        <f>F43+G43+H43</f>
        <v>0</v>
      </c>
      <c r="J43" s="148" t="str">
        <f>IF(CenaCelkemVypocet=0,"",I43/CenaCelkemVypocet*100)</f>
        <v/>
      </c>
    </row>
    <row r="44" spans="1:10" ht="25.5" customHeight="1" x14ac:dyDescent="0.25">
      <c r="A44" s="132">
        <v>3</v>
      </c>
      <c r="B44" s="155" t="s">
        <v>59</v>
      </c>
      <c r="C44" s="143" t="s">
        <v>60</v>
      </c>
      <c r="D44" s="144"/>
      <c r="E44" s="144"/>
      <c r="F44" s="156">
        <f>'SO 01 101702021 Pol'!AE53</f>
        <v>0</v>
      </c>
      <c r="G44" s="147">
        <f>'SO 01 101702021 Pol'!AF53</f>
        <v>0</v>
      </c>
      <c r="H44" s="147">
        <f>(F44*SazbaDPH1/100)+(G44*SazbaDPH2/100)</f>
        <v>0</v>
      </c>
      <c r="I44" s="147">
        <f>F44+G44+H44</f>
        <v>0</v>
      </c>
      <c r="J44" s="148" t="str">
        <f>IF(CenaCelkemVypocet=0,"",I44/CenaCelkemVypocet*100)</f>
        <v/>
      </c>
    </row>
    <row r="45" spans="1:10" ht="25.5" customHeight="1" x14ac:dyDescent="0.25">
      <c r="A45" s="132">
        <v>3</v>
      </c>
      <c r="B45" s="155" t="s">
        <v>61</v>
      </c>
      <c r="C45" s="143" t="s">
        <v>62</v>
      </c>
      <c r="D45" s="144"/>
      <c r="E45" s="144"/>
      <c r="F45" s="156">
        <f>'SO 01 101702022 Pol'!AE52</f>
        <v>0</v>
      </c>
      <c r="G45" s="147">
        <f>'SO 01 101702022 Pol'!AF52</f>
        <v>0</v>
      </c>
      <c r="H45" s="147">
        <f>(F45*SazbaDPH1/100)+(G45*SazbaDPH2/100)</f>
        <v>0</v>
      </c>
      <c r="I45" s="147">
        <f>F45+G45+H45</f>
        <v>0</v>
      </c>
      <c r="J45" s="148" t="str">
        <f>IF(CenaCelkemVypocet=0,"",I45/CenaCelkemVypocet*100)</f>
        <v/>
      </c>
    </row>
    <row r="46" spans="1:10" ht="25.5" customHeight="1" x14ac:dyDescent="0.25">
      <c r="A46" s="132">
        <v>3</v>
      </c>
      <c r="B46" s="155" t="s">
        <v>63</v>
      </c>
      <c r="C46" s="143" t="s">
        <v>64</v>
      </c>
      <c r="D46" s="144"/>
      <c r="E46" s="144"/>
      <c r="F46" s="156">
        <f>'SO 01 101702031 Pol'!AE175</f>
        <v>0</v>
      </c>
      <c r="G46" s="147">
        <f>'SO 01 101702031 Pol'!AF175</f>
        <v>0</v>
      </c>
      <c r="H46" s="147">
        <f>(F46*SazbaDPH1/100)+(G46*SazbaDPH2/100)</f>
        <v>0</v>
      </c>
      <c r="I46" s="147">
        <f>F46+G46+H46</f>
        <v>0</v>
      </c>
      <c r="J46" s="148" t="str">
        <f>IF(CenaCelkemVypocet=0,"",I46/CenaCelkemVypocet*100)</f>
        <v/>
      </c>
    </row>
    <row r="47" spans="1:10" ht="25.5" customHeight="1" x14ac:dyDescent="0.25">
      <c r="A47" s="132">
        <v>3</v>
      </c>
      <c r="B47" s="155" t="s">
        <v>65</v>
      </c>
      <c r="C47" s="143" t="s">
        <v>66</v>
      </c>
      <c r="D47" s="144"/>
      <c r="E47" s="144"/>
      <c r="F47" s="156">
        <f>'SO 01 101702032 Pol'!AE122</f>
        <v>0</v>
      </c>
      <c r="G47" s="147">
        <f>'SO 01 101702032 Pol'!AF122</f>
        <v>0</v>
      </c>
      <c r="H47" s="147">
        <f>(F47*SazbaDPH1/100)+(G47*SazbaDPH2/100)</f>
        <v>0</v>
      </c>
      <c r="I47" s="147">
        <f>F47+G47+H47</f>
        <v>0</v>
      </c>
      <c r="J47" s="148" t="str">
        <f>IF(CenaCelkemVypocet=0,"",I47/CenaCelkemVypocet*100)</f>
        <v/>
      </c>
    </row>
    <row r="48" spans="1:10" ht="25.5" customHeight="1" x14ac:dyDescent="0.25">
      <c r="A48" s="132">
        <v>3</v>
      </c>
      <c r="B48" s="155" t="s">
        <v>67</v>
      </c>
      <c r="C48" s="143" t="s">
        <v>68</v>
      </c>
      <c r="D48" s="144"/>
      <c r="E48" s="144"/>
      <c r="F48" s="156">
        <f>'SO 01 101702071 Pol'!AE283</f>
        <v>0</v>
      </c>
      <c r="G48" s="147">
        <f>'SO 01 101702071 Pol'!AF283</f>
        <v>0</v>
      </c>
      <c r="H48" s="147">
        <f>(F48*SazbaDPH1/100)+(G48*SazbaDPH2/100)</f>
        <v>0</v>
      </c>
      <c r="I48" s="147">
        <f>F48+G48+H48</f>
        <v>0</v>
      </c>
      <c r="J48" s="148" t="str">
        <f>IF(CenaCelkemVypocet=0,"",I48/CenaCelkemVypocet*100)</f>
        <v/>
      </c>
    </row>
    <row r="49" spans="1:10" ht="25.5" customHeight="1" x14ac:dyDescent="0.25">
      <c r="A49" s="132">
        <v>3</v>
      </c>
      <c r="B49" s="155" t="s">
        <v>69</v>
      </c>
      <c r="C49" s="143" t="s">
        <v>70</v>
      </c>
      <c r="D49" s="144"/>
      <c r="E49" s="144"/>
      <c r="F49" s="156">
        <f>'SO 01 101702072 Pol'!AE65</f>
        <v>0</v>
      </c>
      <c r="G49" s="147">
        <f>'SO 01 101702072 Pol'!AF65</f>
        <v>0</v>
      </c>
      <c r="H49" s="147">
        <f>(F49*SazbaDPH1/100)+(G49*SazbaDPH2/100)</f>
        <v>0</v>
      </c>
      <c r="I49" s="147">
        <f>F49+G49+H49</f>
        <v>0</v>
      </c>
      <c r="J49" s="148" t="str">
        <f>IF(CenaCelkemVypocet=0,"",I49/CenaCelkemVypocet*100)</f>
        <v/>
      </c>
    </row>
    <row r="50" spans="1:10" ht="25.5" customHeight="1" x14ac:dyDescent="0.25">
      <c r="A50" s="132">
        <v>3</v>
      </c>
      <c r="B50" s="155" t="s">
        <v>71</v>
      </c>
      <c r="C50" s="143" t="s">
        <v>72</v>
      </c>
      <c r="D50" s="144"/>
      <c r="E50" s="144"/>
      <c r="F50" s="156">
        <f>'SO 01 101702073 Pol'!AE48</f>
        <v>0</v>
      </c>
      <c r="G50" s="147">
        <f>'SO 01 101702073 Pol'!AF48</f>
        <v>0</v>
      </c>
      <c r="H50" s="147">
        <f>(F50*SazbaDPH1/100)+(G50*SazbaDPH2/100)</f>
        <v>0</v>
      </c>
      <c r="I50" s="147">
        <f>F50+G50+H50</f>
        <v>0</v>
      </c>
      <c r="J50" s="148" t="str">
        <f>IF(CenaCelkemVypocet=0,"",I50/CenaCelkemVypocet*100)</f>
        <v/>
      </c>
    </row>
    <row r="51" spans="1:10" ht="25.5" customHeight="1" x14ac:dyDescent="0.25">
      <c r="A51" s="132">
        <v>3</v>
      </c>
      <c r="B51" s="155" t="s">
        <v>73</v>
      </c>
      <c r="C51" s="143" t="s">
        <v>74</v>
      </c>
      <c r="D51" s="144"/>
      <c r="E51" s="144"/>
      <c r="F51" s="156">
        <f>'SO 01 101702074 Pol'!AE224</f>
        <v>0</v>
      </c>
      <c r="G51" s="147">
        <f>'SO 01 101702074 Pol'!AF224</f>
        <v>0</v>
      </c>
      <c r="H51" s="147">
        <f>(F51*SazbaDPH1/100)+(G51*SazbaDPH2/100)</f>
        <v>0</v>
      </c>
      <c r="I51" s="147">
        <f>F51+G51+H51</f>
        <v>0</v>
      </c>
      <c r="J51" s="148" t="str">
        <f>IF(CenaCelkemVypocet=0,"",I51/CenaCelkemVypocet*100)</f>
        <v/>
      </c>
    </row>
    <row r="52" spans="1:10" ht="25.5" customHeight="1" x14ac:dyDescent="0.25">
      <c r="A52" s="132">
        <v>3</v>
      </c>
      <c r="B52" s="155" t="s">
        <v>75</v>
      </c>
      <c r="C52" s="143" t="s">
        <v>76</v>
      </c>
      <c r="D52" s="144"/>
      <c r="E52" s="144"/>
      <c r="F52" s="156">
        <f>'SO 01 101702076 Pol'!AE97</f>
        <v>0</v>
      </c>
      <c r="G52" s="147">
        <f>'SO 01 101702076 Pol'!AF97</f>
        <v>0</v>
      </c>
      <c r="H52" s="147">
        <f>(F52*SazbaDPH1/100)+(G52*SazbaDPH2/100)</f>
        <v>0</v>
      </c>
      <c r="I52" s="147">
        <f>F52+G52+H52</f>
        <v>0</v>
      </c>
      <c r="J52" s="148" t="str">
        <f>IF(CenaCelkemVypocet=0,"",I52/CenaCelkemVypocet*100)</f>
        <v/>
      </c>
    </row>
    <row r="53" spans="1:10" ht="25.5" customHeight="1" x14ac:dyDescent="0.25">
      <c r="A53" s="132">
        <v>3</v>
      </c>
      <c r="B53" s="155" t="s">
        <v>77</v>
      </c>
      <c r="C53" s="143" t="s">
        <v>78</v>
      </c>
      <c r="D53" s="144"/>
      <c r="E53" s="144"/>
      <c r="F53" s="156">
        <f>'SO 01 101704041 Pol'!AE177</f>
        <v>0</v>
      </c>
      <c r="G53" s="147">
        <f>'SO 01 101704041 Pol'!AF177</f>
        <v>0</v>
      </c>
      <c r="H53" s="147">
        <f>(F53*SazbaDPH1/100)+(G53*SazbaDPH2/100)</f>
        <v>0</v>
      </c>
      <c r="I53" s="147">
        <f>F53+G53+H53</f>
        <v>0</v>
      </c>
      <c r="J53" s="148" t="str">
        <f>IF(CenaCelkemVypocet=0,"",I53/CenaCelkemVypocet*100)</f>
        <v/>
      </c>
    </row>
    <row r="54" spans="1:10" ht="25.5" customHeight="1" x14ac:dyDescent="0.25">
      <c r="A54" s="132">
        <v>3</v>
      </c>
      <c r="B54" s="155" t="s">
        <v>79</v>
      </c>
      <c r="C54" s="143" t="s">
        <v>80</v>
      </c>
      <c r="D54" s="144"/>
      <c r="E54" s="144"/>
      <c r="F54" s="156">
        <f>'SO 01 101704042 Pol'!AE73</f>
        <v>0</v>
      </c>
      <c r="G54" s="147">
        <f>'SO 01 101704042 Pol'!AF73</f>
        <v>0</v>
      </c>
      <c r="H54" s="147">
        <f>(F54*SazbaDPH1/100)+(G54*SazbaDPH2/100)</f>
        <v>0</v>
      </c>
      <c r="I54" s="147">
        <f>F54+G54+H54</f>
        <v>0</v>
      </c>
      <c r="J54" s="148" t="str">
        <f>IF(CenaCelkemVypocet=0,"",I54/CenaCelkemVypocet*100)</f>
        <v/>
      </c>
    </row>
    <row r="55" spans="1:10" ht="25.5" customHeight="1" x14ac:dyDescent="0.25">
      <c r="A55" s="132">
        <v>3</v>
      </c>
      <c r="B55" s="155" t="s">
        <v>81</v>
      </c>
      <c r="C55" s="143" t="s">
        <v>82</v>
      </c>
      <c r="D55" s="144"/>
      <c r="E55" s="144"/>
      <c r="F55" s="156">
        <f>'SO 01 101704075 Pol'!AE316</f>
        <v>0</v>
      </c>
      <c r="G55" s="147">
        <f>'SO 01 101704075 Pol'!AF316</f>
        <v>0</v>
      </c>
      <c r="H55" s="147">
        <f>(F55*SazbaDPH1/100)+(G55*SazbaDPH2/100)</f>
        <v>0</v>
      </c>
      <c r="I55" s="147">
        <f>F55+G55+H55</f>
        <v>0</v>
      </c>
      <c r="J55" s="148" t="str">
        <f>IF(CenaCelkemVypocet=0,"",I55/CenaCelkemVypocet*100)</f>
        <v/>
      </c>
    </row>
    <row r="56" spans="1:10" ht="25.5" customHeight="1" x14ac:dyDescent="0.25">
      <c r="A56" s="132"/>
      <c r="B56" s="157" t="s">
        <v>83</v>
      </c>
      <c r="C56" s="158"/>
      <c r="D56" s="158"/>
      <c r="E56" s="159"/>
      <c r="F56" s="160">
        <f>SUMIF(A39:A55,"=1",F39:F55)</f>
        <v>0</v>
      </c>
      <c r="G56" s="161">
        <f>SUMIF(A39:A55,"=1",G39:G55)</f>
        <v>0</v>
      </c>
      <c r="H56" s="161">
        <f>SUMIF(A39:A55,"=1",H39:H55)</f>
        <v>0</v>
      </c>
      <c r="I56" s="161">
        <f>SUMIF(A39:A55,"=1",I39:I55)</f>
        <v>0</v>
      </c>
      <c r="J56" s="162">
        <f>SUMIF(A39:A55,"=1",J39:J55)</f>
        <v>0</v>
      </c>
    </row>
    <row r="60" spans="1:10" ht="15.6" x14ac:dyDescent="0.3">
      <c r="B60" s="172" t="s">
        <v>85</v>
      </c>
    </row>
    <row r="62" spans="1:10" ht="25.5" customHeight="1" x14ac:dyDescent="0.25">
      <c r="A62" s="173"/>
      <c r="B62" s="176" t="s">
        <v>17</v>
      </c>
      <c r="C62" s="176" t="s">
        <v>5</v>
      </c>
      <c r="D62" s="177"/>
      <c r="E62" s="177"/>
      <c r="F62" s="178" t="s">
        <v>86</v>
      </c>
      <c r="G62" s="178"/>
      <c r="H62" s="178"/>
      <c r="I62" s="178" t="s">
        <v>29</v>
      </c>
      <c r="J62" s="178" t="s">
        <v>0</v>
      </c>
    </row>
    <row r="63" spans="1:10" ht="25.5" customHeight="1" x14ac:dyDescent="0.25">
      <c r="A63" s="174"/>
      <c r="B63" s="179" t="s">
        <v>87</v>
      </c>
      <c r="C63" s="180" t="s">
        <v>88</v>
      </c>
      <c r="D63" s="181"/>
      <c r="E63" s="181"/>
      <c r="F63" s="186" t="s">
        <v>24</v>
      </c>
      <c r="G63" s="187"/>
      <c r="H63" s="187"/>
      <c r="I63" s="187">
        <f>'SO 01 10170201 Pol'!G8+'SO 01 101702031 Pol'!G8+'SO 01 101702076 Pol'!G8</f>
        <v>0</v>
      </c>
      <c r="J63" s="184" t="str">
        <f>IF(I114=0,"",I63/I114*100)</f>
        <v/>
      </c>
    </row>
    <row r="64" spans="1:10" ht="25.5" customHeight="1" x14ac:dyDescent="0.25">
      <c r="A64" s="174"/>
      <c r="B64" s="179" t="s">
        <v>89</v>
      </c>
      <c r="C64" s="180" t="s">
        <v>90</v>
      </c>
      <c r="D64" s="181"/>
      <c r="E64" s="181"/>
      <c r="F64" s="186" t="s">
        <v>24</v>
      </c>
      <c r="G64" s="187"/>
      <c r="H64" s="187"/>
      <c r="I64" s="187">
        <f>'SO 01 101702071 Pol'!G8</f>
        <v>0</v>
      </c>
      <c r="J64" s="184" t="str">
        <f>IF(I114=0,"",I64/I114*100)</f>
        <v/>
      </c>
    </row>
    <row r="65" spans="1:10" ht="25.5" customHeight="1" x14ac:dyDescent="0.25">
      <c r="A65" s="174"/>
      <c r="B65" s="179" t="s">
        <v>91</v>
      </c>
      <c r="C65" s="180" t="s">
        <v>92</v>
      </c>
      <c r="D65" s="181"/>
      <c r="E65" s="181"/>
      <c r="F65" s="186" t="s">
        <v>24</v>
      </c>
      <c r="G65" s="187"/>
      <c r="H65" s="187"/>
      <c r="I65" s="187">
        <f>'SO 01 10170201 Pol'!G70</f>
        <v>0</v>
      </c>
      <c r="J65" s="184" t="str">
        <f>IF(I114=0,"",I65/I114*100)</f>
        <v/>
      </c>
    </row>
    <row r="66" spans="1:10" ht="25.5" customHeight="1" x14ac:dyDescent="0.25">
      <c r="A66" s="174"/>
      <c r="B66" s="179" t="s">
        <v>93</v>
      </c>
      <c r="C66" s="180" t="s">
        <v>94</v>
      </c>
      <c r="D66" s="181"/>
      <c r="E66" s="181"/>
      <c r="F66" s="186" t="s">
        <v>24</v>
      </c>
      <c r="G66" s="187"/>
      <c r="H66" s="187"/>
      <c r="I66" s="187">
        <f>'SO 01 10170201 Pol'!G79+'SO 01 101704041 Pol'!G8</f>
        <v>0</v>
      </c>
      <c r="J66" s="184" t="str">
        <f>IF(I114=0,"",I66/I114*100)</f>
        <v/>
      </c>
    </row>
    <row r="67" spans="1:10" ht="25.5" customHeight="1" x14ac:dyDescent="0.25">
      <c r="A67" s="174"/>
      <c r="B67" s="179" t="s">
        <v>95</v>
      </c>
      <c r="C67" s="180" t="s">
        <v>96</v>
      </c>
      <c r="D67" s="181"/>
      <c r="E67" s="181"/>
      <c r="F67" s="186" t="s">
        <v>24</v>
      </c>
      <c r="G67" s="187"/>
      <c r="H67" s="187"/>
      <c r="I67" s="187">
        <f>'SO 01 10170201 Pol'!G173+'SO 01 101702076 Pol'!G37+'SO 01 101704041 Pol'!G42+'SO 01 101704042 Pol'!G8</f>
        <v>0</v>
      </c>
      <c r="J67" s="184" t="str">
        <f>IF(I114=0,"",I67/I114*100)</f>
        <v/>
      </c>
    </row>
    <row r="68" spans="1:10" ht="25.5" customHeight="1" x14ac:dyDescent="0.25">
      <c r="A68" s="174"/>
      <c r="B68" s="179" t="s">
        <v>97</v>
      </c>
      <c r="C68" s="180" t="s">
        <v>98</v>
      </c>
      <c r="D68" s="181"/>
      <c r="E68" s="181"/>
      <c r="F68" s="186" t="s">
        <v>24</v>
      </c>
      <c r="G68" s="187"/>
      <c r="H68" s="187"/>
      <c r="I68" s="187">
        <f>'SO 01 10170201 Pol'!G218+'SO 01 101702076 Pol'!G41</f>
        <v>0</v>
      </c>
      <c r="J68" s="184" t="str">
        <f>IF(I114=0,"",I68/I114*100)</f>
        <v/>
      </c>
    </row>
    <row r="69" spans="1:10" ht="25.5" customHeight="1" x14ac:dyDescent="0.25">
      <c r="A69" s="174"/>
      <c r="B69" s="179" t="s">
        <v>99</v>
      </c>
      <c r="C69" s="180" t="s">
        <v>100</v>
      </c>
      <c r="D69" s="181"/>
      <c r="E69" s="181"/>
      <c r="F69" s="186" t="s">
        <v>24</v>
      </c>
      <c r="G69" s="187"/>
      <c r="H69" s="187"/>
      <c r="I69" s="187">
        <f>'SO 01 10170201 Pol'!G227+'SO 01 101704041 Pol'!G73</f>
        <v>0</v>
      </c>
      <c r="J69" s="184" t="str">
        <f>IF(I114=0,"",I69/I114*100)</f>
        <v/>
      </c>
    </row>
    <row r="70" spans="1:10" ht="25.5" customHeight="1" x14ac:dyDescent="0.25">
      <c r="A70" s="174"/>
      <c r="B70" s="179" t="s">
        <v>101</v>
      </c>
      <c r="C70" s="180" t="s">
        <v>102</v>
      </c>
      <c r="D70" s="181"/>
      <c r="E70" s="181"/>
      <c r="F70" s="186" t="s">
        <v>24</v>
      </c>
      <c r="G70" s="187"/>
      <c r="H70" s="187"/>
      <c r="I70" s="187">
        <f>'SO 01 101702031 Pol'!G35+'SO 01 101702032 Pol'!G8</f>
        <v>0</v>
      </c>
      <c r="J70" s="184" t="str">
        <f>IF(I114=0,"",I70/I114*100)</f>
        <v/>
      </c>
    </row>
    <row r="71" spans="1:10" ht="25.5" customHeight="1" x14ac:dyDescent="0.25">
      <c r="A71" s="174"/>
      <c r="B71" s="179" t="s">
        <v>103</v>
      </c>
      <c r="C71" s="180" t="s">
        <v>104</v>
      </c>
      <c r="D71" s="181"/>
      <c r="E71" s="181"/>
      <c r="F71" s="186" t="s">
        <v>24</v>
      </c>
      <c r="G71" s="187"/>
      <c r="H71" s="187"/>
      <c r="I71" s="187">
        <f>'SO 01 10170201 Pol'!G256</f>
        <v>0</v>
      </c>
      <c r="J71" s="184" t="str">
        <f>IF(I114=0,"",I71/I114*100)</f>
        <v/>
      </c>
    </row>
    <row r="72" spans="1:10" ht="25.5" customHeight="1" x14ac:dyDescent="0.25">
      <c r="A72" s="174"/>
      <c r="B72" s="179" t="s">
        <v>105</v>
      </c>
      <c r="C72" s="180" t="s">
        <v>106</v>
      </c>
      <c r="D72" s="181"/>
      <c r="E72" s="181"/>
      <c r="F72" s="186" t="s">
        <v>24</v>
      </c>
      <c r="G72" s="187"/>
      <c r="H72" s="187"/>
      <c r="I72" s="187">
        <f>'SO 01 10170201 Pol'!G322</f>
        <v>0</v>
      </c>
      <c r="J72" s="184" t="str">
        <f>IF(I114=0,"",I72/I114*100)</f>
        <v/>
      </c>
    </row>
    <row r="73" spans="1:10" ht="25.5" customHeight="1" x14ac:dyDescent="0.25">
      <c r="A73" s="174"/>
      <c r="B73" s="179" t="s">
        <v>107</v>
      </c>
      <c r="C73" s="180" t="s">
        <v>108</v>
      </c>
      <c r="D73" s="181"/>
      <c r="E73" s="181"/>
      <c r="F73" s="186" t="s">
        <v>24</v>
      </c>
      <c r="G73" s="187"/>
      <c r="H73" s="187"/>
      <c r="I73" s="187">
        <f>'SO 01 101702076 Pol'!G50</f>
        <v>0</v>
      </c>
      <c r="J73" s="184" t="str">
        <f>IF(I114=0,"",I73/I114*100)</f>
        <v/>
      </c>
    </row>
    <row r="74" spans="1:10" ht="25.5" customHeight="1" x14ac:dyDescent="0.25">
      <c r="A74" s="174"/>
      <c r="B74" s="179" t="s">
        <v>109</v>
      </c>
      <c r="C74" s="180" t="s">
        <v>110</v>
      </c>
      <c r="D74" s="181"/>
      <c r="E74" s="181"/>
      <c r="F74" s="186" t="s">
        <v>24</v>
      </c>
      <c r="G74" s="187"/>
      <c r="H74" s="187"/>
      <c r="I74" s="187">
        <f>'SO 01 101702076 Pol'!G53</f>
        <v>0</v>
      </c>
      <c r="J74" s="184" t="str">
        <f>IF(I114=0,"",I74/I114*100)</f>
        <v/>
      </c>
    </row>
    <row r="75" spans="1:10" ht="25.5" customHeight="1" x14ac:dyDescent="0.25">
      <c r="A75" s="174"/>
      <c r="B75" s="179" t="s">
        <v>111</v>
      </c>
      <c r="C75" s="180" t="s">
        <v>112</v>
      </c>
      <c r="D75" s="181"/>
      <c r="E75" s="181"/>
      <c r="F75" s="186" t="s">
        <v>24</v>
      </c>
      <c r="G75" s="187"/>
      <c r="H75" s="187"/>
      <c r="I75" s="187">
        <f>'SO 01 10170201 Pol'!G370+'SO 01 101702031 Pol'!G87+'SO 01 101702032 Pol'!G41</f>
        <v>0</v>
      </c>
      <c r="J75" s="184" t="str">
        <f>IF(I114=0,"",I75/I114*100)</f>
        <v/>
      </c>
    </row>
    <row r="76" spans="1:10" ht="25.5" customHeight="1" x14ac:dyDescent="0.25">
      <c r="A76" s="174"/>
      <c r="B76" s="179" t="s">
        <v>113</v>
      </c>
      <c r="C76" s="180" t="s">
        <v>114</v>
      </c>
      <c r="D76" s="181"/>
      <c r="E76" s="181"/>
      <c r="F76" s="186" t="s">
        <v>24</v>
      </c>
      <c r="G76" s="187"/>
      <c r="H76" s="187"/>
      <c r="I76" s="187">
        <f>'SO 01 10170201 Pol'!G376</f>
        <v>0</v>
      </c>
      <c r="J76" s="184" t="str">
        <f>IF(I114=0,"",I76/I114*100)</f>
        <v/>
      </c>
    </row>
    <row r="77" spans="1:10" ht="25.5" customHeight="1" x14ac:dyDescent="0.25">
      <c r="A77" s="174"/>
      <c r="B77" s="179" t="s">
        <v>115</v>
      </c>
      <c r="C77" s="180" t="s">
        <v>116</v>
      </c>
      <c r="D77" s="181"/>
      <c r="E77" s="181"/>
      <c r="F77" s="186" t="s">
        <v>24</v>
      </c>
      <c r="G77" s="187"/>
      <c r="H77" s="187"/>
      <c r="I77" s="187">
        <f>'SO 01 10170201 Pol'!G392+'SO 01 101702031 Pol'!G109+'SO 01 101704041 Pol'!G79</f>
        <v>0</v>
      </c>
      <c r="J77" s="184" t="str">
        <f>IF(I114=0,"",I77/I114*100)</f>
        <v/>
      </c>
    </row>
    <row r="78" spans="1:10" ht="25.5" customHeight="1" x14ac:dyDescent="0.25">
      <c r="A78" s="174"/>
      <c r="B78" s="179" t="s">
        <v>117</v>
      </c>
      <c r="C78" s="180" t="s">
        <v>118</v>
      </c>
      <c r="D78" s="181"/>
      <c r="E78" s="181"/>
      <c r="F78" s="186" t="s">
        <v>24</v>
      </c>
      <c r="G78" s="187"/>
      <c r="H78" s="187"/>
      <c r="I78" s="187">
        <f>'SO 01 10170201 Pol'!G476+'SO 01 101702031 Pol'!G114+'SO 01 101702032 Pol'!G63+'SO 01 101704041 Pol'!G133+'SO 01 101704042 Pol'!G39</f>
        <v>0</v>
      </c>
      <c r="J78" s="184" t="str">
        <f>IF(I114=0,"",I78/I114*100)</f>
        <v/>
      </c>
    </row>
    <row r="79" spans="1:10" ht="25.5" customHeight="1" x14ac:dyDescent="0.25">
      <c r="A79" s="174"/>
      <c r="B79" s="179" t="s">
        <v>119</v>
      </c>
      <c r="C79" s="180" t="s">
        <v>120</v>
      </c>
      <c r="D79" s="181"/>
      <c r="E79" s="181"/>
      <c r="F79" s="186" t="s">
        <v>25</v>
      </c>
      <c r="G79" s="187"/>
      <c r="H79" s="187"/>
      <c r="I79" s="187">
        <f>'SO 01 10170201 Pol'!G480+'SO 01 101702031 Pol'!G118+'SO 01 101702032 Pol'!G67</f>
        <v>0</v>
      </c>
      <c r="J79" s="184" t="str">
        <f>IF(I114=0,"",I79/I114*100)</f>
        <v/>
      </c>
    </row>
    <row r="80" spans="1:10" ht="25.5" customHeight="1" x14ac:dyDescent="0.25">
      <c r="A80" s="174"/>
      <c r="B80" s="179" t="s">
        <v>121</v>
      </c>
      <c r="C80" s="180" t="s">
        <v>122</v>
      </c>
      <c r="D80" s="181"/>
      <c r="E80" s="181"/>
      <c r="F80" s="186" t="s">
        <v>25</v>
      </c>
      <c r="G80" s="187"/>
      <c r="H80" s="187"/>
      <c r="I80" s="187">
        <f>'SO 01 10170201 Pol'!G493</f>
        <v>0</v>
      </c>
      <c r="J80" s="184" t="str">
        <f>IF(I114=0,"",I80/I114*100)</f>
        <v/>
      </c>
    </row>
    <row r="81" spans="1:10" ht="25.5" customHeight="1" x14ac:dyDescent="0.25">
      <c r="A81" s="174"/>
      <c r="B81" s="179" t="s">
        <v>123</v>
      </c>
      <c r="C81" s="180" t="s">
        <v>124</v>
      </c>
      <c r="D81" s="181"/>
      <c r="E81" s="181"/>
      <c r="F81" s="186" t="s">
        <v>25</v>
      </c>
      <c r="G81" s="187"/>
      <c r="H81" s="187"/>
      <c r="I81" s="187">
        <f>'SO 01 10170201 Pol'!G521+'SO 01 101702021 Pol'!G8+'SO 01 101702022 Pol'!G8+'SO 01 101702031 Pol'!G128+'SO 01 101702032 Pol'!G77+'SO 01 101702074 Pol'!G209</f>
        <v>0</v>
      </c>
      <c r="J81" s="184" t="str">
        <f>IF(I114=0,"",I81/I114*100)</f>
        <v/>
      </c>
    </row>
    <row r="82" spans="1:10" ht="25.5" customHeight="1" x14ac:dyDescent="0.25">
      <c r="A82" s="174"/>
      <c r="B82" s="179" t="s">
        <v>125</v>
      </c>
      <c r="C82" s="180" t="s">
        <v>126</v>
      </c>
      <c r="D82" s="181"/>
      <c r="E82" s="181"/>
      <c r="F82" s="186" t="s">
        <v>25</v>
      </c>
      <c r="G82" s="187"/>
      <c r="H82" s="187"/>
      <c r="I82" s="187">
        <f>'SO 01 101702071 Pol'!G53</f>
        <v>0</v>
      </c>
      <c r="J82" s="184" t="str">
        <f>IF(I114=0,"",I82/I114*100)</f>
        <v/>
      </c>
    </row>
    <row r="83" spans="1:10" ht="25.5" customHeight="1" x14ac:dyDescent="0.25">
      <c r="A83" s="174"/>
      <c r="B83" s="179" t="s">
        <v>127</v>
      </c>
      <c r="C83" s="180" t="s">
        <v>128</v>
      </c>
      <c r="D83" s="181"/>
      <c r="E83" s="181"/>
      <c r="F83" s="186" t="s">
        <v>25</v>
      </c>
      <c r="G83" s="187"/>
      <c r="H83" s="187"/>
      <c r="I83" s="187">
        <f>'SO 01 101702071 Pol'!G121</f>
        <v>0</v>
      </c>
      <c r="J83" s="184" t="str">
        <f>IF(I114=0,"",I83/I114*100)</f>
        <v/>
      </c>
    </row>
    <row r="84" spans="1:10" ht="25.5" customHeight="1" x14ac:dyDescent="0.25">
      <c r="A84" s="174"/>
      <c r="B84" s="179" t="s">
        <v>129</v>
      </c>
      <c r="C84" s="180" t="s">
        <v>70</v>
      </c>
      <c r="D84" s="181"/>
      <c r="E84" s="181"/>
      <c r="F84" s="186" t="s">
        <v>25</v>
      </c>
      <c r="G84" s="187"/>
      <c r="H84" s="187"/>
      <c r="I84" s="187">
        <f>'SO 01 101702072 Pol'!G8+'SO 01 101702076 Pol'!G61</f>
        <v>0</v>
      </c>
      <c r="J84" s="184" t="str">
        <f>IF(I114=0,"",I84/I114*100)</f>
        <v/>
      </c>
    </row>
    <row r="85" spans="1:10" ht="25.5" customHeight="1" x14ac:dyDescent="0.25">
      <c r="A85" s="174"/>
      <c r="B85" s="179" t="s">
        <v>130</v>
      </c>
      <c r="C85" s="180" t="s">
        <v>131</v>
      </c>
      <c r="D85" s="181"/>
      <c r="E85" s="181"/>
      <c r="F85" s="186" t="s">
        <v>25</v>
      </c>
      <c r="G85" s="187"/>
      <c r="H85" s="187"/>
      <c r="I85" s="187">
        <f>'SO 01 101702071 Pol'!G226</f>
        <v>0</v>
      </c>
      <c r="J85" s="184" t="str">
        <f>IF(I114=0,"",I85/I114*100)</f>
        <v/>
      </c>
    </row>
    <row r="86" spans="1:10" ht="25.5" customHeight="1" x14ac:dyDescent="0.25">
      <c r="A86" s="174"/>
      <c r="B86" s="179" t="s">
        <v>132</v>
      </c>
      <c r="C86" s="180" t="s">
        <v>133</v>
      </c>
      <c r="D86" s="181"/>
      <c r="E86" s="181"/>
      <c r="F86" s="186" t="s">
        <v>25</v>
      </c>
      <c r="G86" s="187"/>
      <c r="H86" s="187"/>
      <c r="I86" s="187">
        <f>'SO 01 101702071 Pol'!G273</f>
        <v>0</v>
      </c>
      <c r="J86" s="184" t="str">
        <f>IF(I114=0,"",I86/I114*100)</f>
        <v/>
      </c>
    </row>
    <row r="87" spans="1:10" ht="25.5" customHeight="1" x14ac:dyDescent="0.25">
      <c r="A87" s="174"/>
      <c r="B87" s="179" t="s">
        <v>134</v>
      </c>
      <c r="C87" s="180" t="s">
        <v>72</v>
      </c>
      <c r="D87" s="181"/>
      <c r="E87" s="181"/>
      <c r="F87" s="186" t="s">
        <v>25</v>
      </c>
      <c r="G87" s="187"/>
      <c r="H87" s="187"/>
      <c r="I87" s="187">
        <f>'SO 01 101702073 Pol'!G8</f>
        <v>0</v>
      </c>
      <c r="J87" s="184" t="str">
        <f>IF(I114=0,"",I87/I114*100)</f>
        <v/>
      </c>
    </row>
    <row r="88" spans="1:10" ht="25.5" customHeight="1" x14ac:dyDescent="0.25">
      <c r="A88" s="174"/>
      <c r="B88" s="179" t="s">
        <v>135</v>
      </c>
      <c r="C88" s="180" t="s">
        <v>74</v>
      </c>
      <c r="D88" s="181"/>
      <c r="E88" s="181"/>
      <c r="F88" s="186" t="s">
        <v>25</v>
      </c>
      <c r="G88" s="187"/>
      <c r="H88" s="187"/>
      <c r="I88" s="187">
        <f>'SO 01 101702074 Pol'!G220</f>
        <v>0</v>
      </c>
      <c r="J88" s="184" t="str">
        <f>IF(I114=0,"",I88/I114*100)</f>
        <v/>
      </c>
    </row>
    <row r="89" spans="1:10" ht="25.5" customHeight="1" x14ac:dyDescent="0.25">
      <c r="A89" s="174"/>
      <c r="B89" s="179" t="s">
        <v>136</v>
      </c>
      <c r="C89" s="180" t="s">
        <v>137</v>
      </c>
      <c r="D89" s="181"/>
      <c r="E89" s="181"/>
      <c r="F89" s="186" t="s">
        <v>25</v>
      </c>
      <c r="G89" s="187"/>
      <c r="H89" s="187"/>
      <c r="I89" s="187">
        <f>'SO 01 101702074 Pol'!G8</f>
        <v>0</v>
      </c>
      <c r="J89" s="184" t="str">
        <f>IF(I114=0,"",I89/I114*100)</f>
        <v/>
      </c>
    </row>
    <row r="90" spans="1:10" ht="25.5" customHeight="1" x14ac:dyDescent="0.25">
      <c r="A90" s="174"/>
      <c r="B90" s="179" t="s">
        <v>138</v>
      </c>
      <c r="C90" s="180" t="s">
        <v>139</v>
      </c>
      <c r="D90" s="181"/>
      <c r="E90" s="181"/>
      <c r="F90" s="186" t="s">
        <v>25</v>
      </c>
      <c r="G90" s="187"/>
      <c r="H90" s="187"/>
      <c r="I90" s="187">
        <f>'SO 01 101702074 Pol'!G26</f>
        <v>0</v>
      </c>
      <c r="J90" s="184" t="str">
        <f>IF(I114=0,"",I90/I114*100)</f>
        <v/>
      </c>
    </row>
    <row r="91" spans="1:10" ht="25.5" customHeight="1" x14ac:dyDescent="0.25">
      <c r="A91" s="174"/>
      <c r="B91" s="179" t="s">
        <v>140</v>
      </c>
      <c r="C91" s="180" t="s">
        <v>141</v>
      </c>
      <c r="D91" s="181"/>
      <c r="E91" s="181"/>
      <c r="F91" s="186" t="s">
        <v>25</v>
      </c>
      <c r="G91" s="187"/>
      <c r="H91" s="187"/>
      <c r="I91" s="187">
        <f>'SO 01 101702074 Pol'!G56</f>
        <v>0</v>
      </c>
      <c r="J91" s="184" t="str">
        <f>IF(I114=0,"",I91/I114*100)</f>
        <v/>
      </c>
    </row>
    <row r="92" spans="1:10" ht="25.5" customHeight="1" x14ac:dyDescent="0.25">
      <c r="A92" s="174"/>
      <c r="B92" s="179" t="s">
        <v>142</v>
      </c>
      <c r="C92" s="180" t="s">
        <v>143</v>
      </c>
      <c r="D92" s="181"/>
      <c r="E92" s="181"/>
      <c r="F92" s="186" t="s">
        <v>25</v>
      </c>
      <c r="G92" s="187"/>
      <c r="H92" s="187"/>
      <c r="I92" s="187">
        <f>'SO 01 101702074 Pol'!G72</f>
        <v>0</v>
      </c>
      <c r="J92" s="184" t="str">
        <f>IF(I114=0,"",I92/I114*100)</f>
        <v/>
      </c>
    </row>
    <row r="93" spans="1:10" ht="25.5" customHeight="1" x14ac:dyDescent="0.25">
      <c r="A93" s="174"/>
      <c r="B93" s="179" t="s">
        <v>144</v>
      </c>
      <c r="C93" s="180" t="s">
        <v>145</v>
      </c>
      <c r="D93" s="181"/>
      <c r="E93" s="181"/>
      <c r="F93" s="186" t="s">
        <v>25</v>
      </c>
      <c r="G93" s="187"/>
      <c r="H93" s="187"/>
      <c r="I93" s="187">
        <f>'SO 01 101702074 Pol'!G130</f>
        <v>0</v>
      </c>
      <c r="J93" s="184" t="str">
        <f>IF(I114=0,"",I93/I114*100)</f>
        <v/>
      </c>
    </row>
    <row r="94" spans="1:10" ht="25.5" customHeight="1" x14ac:dyDescent="0.25">
      <c r="A94" s="174"/>
      <c r="B94" s="179" t="s">
        <v>146</v>
      </c>
      <c r="C94" s="180" t="s">
        <v>147</v>
      </c>
      <c r="D94" s="181"/>
      <c r="E94" s="181"/>
      <c r="F94" s="186" t="s">
        <v>25</v>
      </c>
      <c r="G94" s="187"/>
      <c r="H94" s="187"/>
      <c r="I94" s="187">
        <f>'SO 01 10170201 Pol'!G533+'SO 01 101702031 Pol'!G148+'SO 01 101702032 Pol'!G96</f>
        <v>0</v>
      </c>
      <c r="J94" s="184" t="str">
        <f>IF(I114=0,"",I94/I114*100)</f>
        <v/>
      </c>
    </row>
    <row r="95" spans="1:10" ht="25.5" customHeight="1" x14ac:dyDescent="0.25">
      <c r="A95" s="174"/>
      <c r="B95" s="179" t="s">
        <v>148</v>
      </c>
      <c r="C95" s="180" t="s">
        <v>149</v>
      </c>
      <c r="D95" s="181"/>
      <c r="E95" s="181"/>
      <c r="F95" s="186" t="s">
        <v>25</v>
      </c>
      <c r="G95" s="187"/>
      <c r="H95" s="187"/>
      <c r="I95" s="187">
        <f>'SO 01 10170201 Pol'!G544</f>
        <v>0</v>
      </c>
      <c r="J95" s="184" t="str">
        <f>IF(I114=0,"",I95/I114*100)</f>
        <v/>
      </c>
    </row>
    <row r="96" spans="1:10" ht="25.5" customHeight="1" x14ac:dyDescent="0.25">
      <c r="A96" s="174"/>
      <c r="B96" s="179" t="s">
        <v>150</v>
      </c>
      <c r="C96" s="180" t="s">
        <v>151</v>
      </c>
      <c r="D96" s="181"/>
      <c r="E96" s="181"/>
      <c r="F96" s="186" t="s">
        <v>25</v>
      </c>
      <c r="G96" s="187"/>
      <c r="H96" s="187"/>
      <c r="I96" s="187">
        <f>'SO 01 10170201 Pol'!G575+'SO 01 101704041 Pol'!G137+'SO 01 101704042 Pol'!G43</f>
        <v>0</v>
      </c>
      <c r="J96" s="184" t="str">
        <f>IF(I114=0,"",I96/I114*100)</f>
        <v/>
      </c>
    </row>
    <row r="97" spans="1:10" ht="25.5" customHeight="1" x14ac:dyDescent="0.25">
      <c r="A97" s="174"/>
      <c r="B97" s="179" t="s">
        <v>152</v>
      </c>
      <c r="C97" s="180" t="s">
        <v>153</v>
      </c>
      <c r="D97" s="181"/>
      <c r="E97" s="181"/>
      <c r="F97" s="186" t="s">
        <v>25</v>
      </c>
      <c r="G97" s="187"/>
      <c r="H97" s="187"/>
      <c r="I97" s="187">
        <f>'SO 01 10170201 Pol'!G599+'SO 01 101702031 Pol'!G162+'SO 01 101702032 Pol'!G108</f>
        <v>0</v>
      </c>
      <c r="J97" s="184" t="str">
        <f>IF(I114=0,"",I97/I114*100)</f>
        <v/>
      </c>
    </row>
    <row r="98" spans="1:10" ht="25.5" customHeight="1" x14ac:dyDescent="0.25">
      <c r="A98" s="174"/>
      <c r="B98" s="179" t="s">
        <v>154</v>
      </c>
      <c r="C98" s="180" t="s">
        <v>155</v>
      </c>
      <c r="D98" s="181"/>
      <c r="E98" s="181"/>
      <c r="F98" s="186" t="s">
        <v>25</v>
      </c>
      <c r="G98" s="187"/>
      <c r="H98" s="187"/>
      <c r="I98" s="187">
        <f>'SO 01 10170201 Pol'!G683</f>
        <v>0</v>
      </c>
      <c r="J98" s="184" t="str">
        <f>IF(I114=0,"",I98/I114*100)</f>
        <v/>
      </c>
    </row>
    <row r="99" spans="1:10" ht="25.5" customHeight="1" x14ac:dyDescent="0.25">
      <c r="A99" s="174"/>
      <c r="B99" s="179" t="s">
        <v>156</v>
      </c>
      <c r="C99" s="180" t="s">
        <v>157</v>
      </c>
      <c r="D99" s="181"/>
      <c r="E99" s="181"/>
      <c r="F99" s="186" t="s">
        <v>25</v>
      </c>
      <c r="G99" s="187"/>
      <c r="H99" s="187"/>
      <c r="I99" s="187">
        <f>'SO 01 101704041 Pol'!G144+'SO 01 101704042 Pol'!G56</f>
        <v>0</v>
      </c>
      <c r="J99" s="184" t="str">
        <f>IF(I114=0,"",I99/I114*100)</f>
        <v/>
      </c>
    </row>
    <row r="100" spans="1:10" ht="25.5" customHeight="1" x14ac:dyDescent="0.25">
      <c r="A100" s="174"/>
      <c r="B100" s="179" t="s">
        <v>158</v>
      </c>
      <c r="C100" s="180" t="s">
        <v>159</v>
      </c>
      <c r="D100" s="181"/>
      <c r="E100" s="181"/>
      <c r="F100" s="186" t="s">
        <v>25</v>
      </c>
      <c r="G100" s="187"/>
      <c r="H100" s="187"/>
      <c r="I100" s="187">
        <f>'SO 01 10170201 Pol'!G702</f>
        <v>0</v>
      </c>
      <c r="J100" s="184" t="str">
        <f>IF(I114=0,"",I100/I114*100)</f>
        <v/>
      </c>
    </row>
    <row r="101" spans="1:10" ht="25.5" customHeight="1" x14ac:dyDescent="0.25">
      <c r="A101" s="174"/>
      <c r="B101" s="179" t="s">
        <v>160</v>
      </c>
      <c r="C101" s="180" t="s">
        <v>161</v>
      </c>
      <c r="D101" s="181"/>
      <c r="E101" s="181"/>
      <c r="F101" s="186" t="s">
        <v>25</v>
      </c>
      <c r="G101" s="187"/>
      <c r="H101" s="187"/>
      <c r="I101" s="187">
        <f>'SO 01 10170201 Pol'!G713</f>
        <v>0</v>
      </c>
      <c r="J101" s="184" t="str">
        <f>IF(I114=0,"",I101/I114*100)</f>
        <v/>
      </c>
    </row>
    <row r="102" spans="1:10" ht="25.5" customHeight="1" x14ac:dyDescent="0.25">
      <c r="A102" s="174"/>
      <c r="B102" s="179" t="s">
        <v>162</v>
      </c>
      <c r="C102" s="180" t="s">
        <v>163</v>
      </c>
      <c r="D102" s="181"/>
      <c r="E102" s="181"/>
      <c r="F102" s="186" t="s">
        <v>25</v>
      </c>
      <c r="G102" s="187"/>
      <c r="H102" s="187"/>
      <c r="I102" s="187">
        <f>'SO 01 10170201 Pol'!G745</f>
        <v>0</v>
      </c>
      <c r="J102" s="184" t="str">
        <f>IF(I114=0,"",I102/I114*100)</f>
        <v/>
      </c>
    </row>
    <row r="103" spans="1:10" ht="25.5" customHeight="1" x14ac:dyDescent="0.25">
      <c r="A103" s="174"/>
      <c r="B103" s="179" t="s">
        <v>164</v>
      </c>
      <c r="C103" s="180" t="s">
        <v>165</v>
      </c>
      <c r="D103" s="181"/>
      <c r="E103" s="181"/>
      <c r="F103" s="186" t="s">
        <v>25</v>
      </c>
      <c r="G103" s="187"/>
      <c r="H103" s="187"/>
      <c r="I103" s="187">
        <f>'SO 01 101702072 Pol'!G48</f>
        <v>0</v>
      </c>
      <c r="J103" s="184" t="str">
        <f>IF(I114=0,"",I103/I114*100)</f>
        <v/>
      </c>
    </row>
    <row r="104" spans="1:10" ht="25.5" customHeight="1" x14ac:dyDescent="0.25">
      <c r="A104" s="174"/>
      <c r="B104" s="179" t="s">
        <v>166</v>
      </c>
      <c r="C104" s="180" t="s">
        <v>167</v>
      </c>
      <c r="D104" s="181"/>
      <c r="E104" s="181"/>
      <c r="F104" s="186" t="s">
        <v>25</v>
      </c>
      <c r="G104" s="187"/>
      <c r="H104" s="187"/>
      <c r="I104" s="187">
        <f>'SO 01 10170201 Pol'!G764</f>
        <v>0</v>
      </c>
      <c r="J104" s="184" t="str">
        <f>IF(I114=0,"",I104/I114*100)</f>
        <v/>
      </c>
    </row>
    <row r="105" spans="1:10" ht="25.5" customHeight="1" x14ac:dyDescent="0.25">
      <c r="A105" s="174"/>
      <c r="B105" s="179" t="s">
        <v>168</v>
      </c>
      <c r="C105" s="180" t="s">
        <v>82</v>
      </c>
      <c r="D105" s="181"/>
      <c r="E105" s="181"/>
      <c r="F105" s="186" t="s">
        <v>26</v>
      </c>
      <c r="G105" s="187"/>
      <c r="H105" s="187"/>
      <c r="I105" s="187">
        <f>'SO 01 101702076 Pol'!G66+'SO 01 101704075 Pol'!G156</f>
        <v>0</v>
      </c>
      <c r="J105" s="184" t="str">
        <f>IF(I114=0,"",I105/I114*100)</f>
        <v/>
      </c>
    </row>
    <row r="106" spans="1:10" ht="25.5" customHeight="1" x14ac:dyDescent="0.25">
      <c r="A106" s="174"/>
      <c r="B106" s="179" t="s">
        <v>169</v>
      </c>
      <c r="C106" s="180" t="s">
        <v>170</v>
      </c>
      <c r="D106" s="181"/>
      <c r="E106" s="181"/>
      <c r="F106" s="186" t="s">
        <v>26</v>
      </c>
      <c r="G106" s="187"/>
      <c r="H106" s="187"/>
      <c r="I106" s="187">
        <f>'SO 01 101704075 Pol'!G8</f>
        <v>0</v>
      </c>
      <c r="J106" s="184" t="str">
        <f>IF(I114=0,"",I106/I114*100)</f>
        <v/>
      </c>
    </row>
    <row r="107" spans="1:10" ht="25.5" customHeight="1" x14ac:dyDescent="0.25">
      <c r="A107" s="174"/>
      <c r="B107" s="179" t="s">
        <v>171</v>
      </c>
      <c r="C107" s="180" t="s">
        <v>172</v>
      </c>
      <c r="D107" s="181"/>
      <c r="E107" s="181"/>
      <c r="F107" s="186" t="s">
        <v>26</v>
      </c>
      <c r="G107" s="187"/>
      <c r="H107" s="187"/>
      <c r="I107" s="187">
        <f>'SO 01 101704075 Pol'!G41</f>
        <v>0</v>
      </c>
      <c r="J107" s="184" t="str">
        <f>IF(I114=0,"",I107/I114*100)</f>
        <v/>
      </c>
    </row>
    <row r="108" spans="1:10" ht="25.5" customHeight="1" x14ac:dyDescent="0.25">
      <c r="A108" s="174"/>
      <c r="B108" s="179" t="s">
        <v>173</v>
      </c>
      <c r="C108" s="180" t="s">
        <v>174</v>
      </c>
      <c r="D108" s="181"/>
      <c r="E108" s="181"/>
      <c r="F108" s="186" t="s">
        <v>26</v>
      </c>
      <c r="G108" s="187"/>
      <c r="H108" s="187"/>
      <c r="I108" s="187">
        <f>'SO 01 101704075 Pol'!G304</f>
        <v>0</v>
      </c>
      <c r="J108" s="184" t="str">
        <f>IF(I114=0,"",I108/I114*100)</f>
        <v/>
      </c>
    </row>
    <row r="109" spans="1:10" ht="25.5" customHeight="1" x14ac:dyDescent="0.25">
      <c r="A109" s="174"/>
      <c r="B109" s="179" t="s">
        <v>175</v>
      </c>
      <c r="C109" s="180" t="s">
        <v>176</v>
      </c>
      <c r="D109" s="181"/>
      <c r="E109" s="181"/>
      <c r="F109" s="186" t="s">
        <v>26</v>
      </c>
      <c r="G109" s="187"/>
      <c r="H109" s="187"/>
      <c r="I109" s="187">
        <f>'SO 01 101702076 Pol'!G71</f>
        <v>0</v>
      </c>
      <c r="J109" s="184" t="str">
        <f>IF(I114=0,"",I109/I114*100)</f>
        <v/>
      </c>
    </row>
    <row r="110" spans="1:10" ht="25.5" customHeight="1" x14ac:dyDescent="0.25">
      <c r="A110" s="174"/>
      <c r="B110" s="179" t="s">
        <v>177</v>
      </c>
      <c r="C110" s="180" t="s">
        <v>88</v>
      </c>
      <c r="D110" s="181"/>
      <c r="E110" s="181"/>
      <c r="F110" s="186" t="s">
        <v>26</v>
      </c>
      <c r="G110" s="187"/>
      <c r="H110" s="187"/>
      <c r="I110" s="187">
        <f>'SO 01 101704075 Pol'!G297</f>
        <v>0</v>
      </c>
      <c r="J110" s="184" t="str">
        <f>IF(I114=0,"",I110/I114*100)</f>
        <v/>
      </c>
    </row>
    <row r="111" spans="1:10" ht="25.5" customHeight="1" x14ac:dyDescent="0.25">
      <c r="A111" s="174"/>
      <c r="B111" s="179" t="s">
        <v>178</v>
      </c>
      <c r="C111" s="180" t="s">
        <v>179</v>
      </c>
      <c r="D111" s="181"/>
      <c r="E111" s="181"/>
      <c r="F111" s="186" t="s">
        <v>180</v>
      </c>
      <c r="G111" s="187"/>
      <c r="H111" s="187"/>
      <c r="I111" s="187">
        <f>'SO 01 10170201 Pol'!G793+'SO 01 101704041 Pol'!G166</f>
        <v>0</v>
      </c>
      <c r="J111" s="184" t="str">
        <f>IF(I114=0,"",I111/I114*100)</f>
        <v/>
      </c>
    </row>
    <row r="112" spans="1:10" ht="25.5" customHeight="1" x14ac:dyDescent="0.25">
      <c r="A112" s="174"/>
      <c r="B112" s="179" t="s">
        <v>181</v>
      </c>
      <c r="C112" s="180" t="s">
        <v>27</v>
      </c>
      <c r="D112" s="181"/>
      <c r="E112" s="181"/>
      <c r="F112" s="186" t="s">
        <v>181</v>
      </c>
      <c r="G112" s="187"/>
      <c r="H112" s="187"/>
      <c r="I112" s="187">
        <f>'00 9991 Naklady'!G8+'SO 01 101702072 Pol'!G52+'SO 01 101702076 Pol'!G90</f>
        <v>0</v>
      </c>
      <c r="J112" s="184" t="str">
        <f>IF(I114=0,"",I112/I114*100)</f>
        <v/>
      </c>
    </row>
    <row r="113" spans="1:10" ht="25.5" customHeight="1" x14ac:dyDescent="0.25">
      <c r="A113" s="174"/>
      <c r="B113" s="179" t="s">
        <v>182</v>
      </c>
      <c r="C113" s="180" t="s">
        <v>28</v>
      </c>
      <c r="D113" s="181"/>
      <c r="E113" s="181"/>
      <c r="F113" s="186" t="s">
        <v>182</v>
      </c>
      <c r="G113" s="187"/>
      <c r="H113" s="187"/>
      <c r="I113" s="187">
        <f>'00 9991 Naklady'!G43</f>
        <v>0</v>
      </c>
      <c r="J113" s="184" t="str">
        <f>IF(I114=0,"",I113/I114*100)</f>
        <v/>
      </c>
    </row>
    <row r="114" spans="1:10" ht="25.5" customHeight="1" x14ac:dyDescent="0.25">
      <c r="A114" s="175"/>
      <c r="B114" s="182" t="s">
        <v>1</v>
      </c>
      <c r="C114" s="182"/>
      <c r="D114" s="183"/>
      <c r="E114" s="183"/>
      <c r="F114" s="188"/>
      <c r="G114" s="189"/>
      <c r="H114" s="189"/>
      <c r="I114" s="189">
        <f>SUM(I63:I113)</f>
        <v>0</v>
      </c>
      <c r="J114" s="185">
        <f>SUM(J63:J113)</f>
        <v>0</v>
      </c>
    </row>
    <row r="115" spans="1:10" x14ac:dyDescent="0.25">
      <c r="F115" s="130"/>
      <c r="G115" s="129"/>
      <c r="H115" s="130"/>
      <c r="I115" s="129"/>
      <c r="J115" s="131"/>
    </row>
    <row r="116" spans="1:10" x14ac:dyDescent="0.25">
      <c r="F116" s="130"/>
      <c r="G116" s="129"/>
      <c r="H116" s="130"/>
      <c r="I116" s="129"/>
      <c r="J116" s="131"/>
    </row>
    <row r="117" spans="1:10" x14ac:dyDescent="0.25">
      <c r="F117" s="130"/>
      <c r="G117" s="129"/>
      <c r="H117" s="130"/>
      <c r="I117" s="129"/>
      <c r="J117" s="131"/>
    </row>
  </sheetData>
  <sheetProtection algorithmName="SHA-512" hashValue="DeEhg7+42je+ArlV5Ns4kWtjiM1V5Qpw/XKi/OzZbJ4S298rKjBD3wvnwnml3IxTmnwvdJWMFFx9TISfoG/sYg==" saltValue="ziIV5nc3t8OyCi2nOpIewQ==" spinCount="100000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07">
    <mergeCell ref="C110:E110"/>
    <mergeCell ref="C111:E111"/>
    <mergeCell ref="C112:E112"/>
    <mergeCell ref="C113:E113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95:E95"/>
    <mergeCell ref="C96:E96"/>
    <mergeCell ref="C97:E97"/>
    <mergeCell ref="C98:E98"/>
    <mergeCell ref="C99:E99"/>
    <mergeCell ref="C90:E90"/>
    <mergeCell ref="C91:E91"/>
    <mergeCell ref="C92:E92"/>
    <mergeCell ref="C93:E93"/>
    <mergeCell ref="C94:E94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70:E70"/>
    <mergeCell ref="C71:E71"/>
    <mergeCell ref="C72:E72"/>
    <mergeCell ref="C73:E73"/>
    <mergeCell ref="C74:E74"/>
    <mergeCell ref="C65:E65"/>
    <mergeCell ref="C66:E66"/>
    <mergeCell ref="C67:E67"/>
    <mergeCell ref="C68:E68"/>
    <mergeCell ref="C69:E69"/>
    <mergeCell ref="C54:E54"/>
    <mergeCell ref="C55:E55"/>
    <mergeCell ref="B56:E56"/>
    <mergeCell ref="C63:E63"/>
    <mergeCell ref="C64:E64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5" customWidth="1"/>
    <col min="2" max="2" width="14.44140625" style="5" customWidth="1"/>
    <col min="3" max="3" width="38.33203125" style="9" customWidth="1"/>
    <col min="4" max="4" width="4.5546875" style="5" customWidth="1"/>
    <col min="5" max="5" width="10.5546875" style="5" customWidth="1"/>
    <col min="6" max="6" width="9.88671875" style="5" customWidth="1"/>
    <col min="7" max="7" width="12.6640625" style="5" customWidth="1"/>
    <col min="8" max="16384" width="9.109375" style="5"/>
  </cols>
  <sheetData>
    <row r="1" spans="1:7" ht="15.6" x14ac:dyDescent="0.25">
      <c r="A1" s="98" t="s">
        <v>6</v>
      </c>
      <c r="B1" s="98"/>
      <c r="C1" s="99"/>
      <c r="D1" s="98"/>
      <c r="E1" s="98"/>
      <c r="F1" s="98"/>
      <c r="G1" s="98"/>
    </row>
    <row r="2" spans="1:7" ht="24.9" customHeight="1" x14ac:dyDescent="0.25">
      <c r="A2" s="74" t="s">
        <v>7</v>
      </c>
      <c r="B2" s="73"/>
      <c r="C2" s="100"/>
      <c r="D2" s="100"/>
      <c r="E2" s="100"/>
      <c r="F2" s="100"/>
      <c r="G2" s="101"/>
    </row>
    <row r="3" spans="1:7" ht="24.9" customHeight="1" x14ac:dyDescent="0.25">
      <c r="A3" s="74" t="s">
        <v>8</v>
      </c>
      <c r="B3" s="73"/>
      <c r="C3" s="100"/>
      <c r="D3" s="100"/>
      <c r="E3" s="100"/>
      <c r="F3" s="100"/>
      <c r="G3" s="101"/>
    </row>
    <row r="4" spans="1:7" ht="24.9" customHeight="1" x14ac:dyDescent="0.25">
      <c r="A4" s="74" t="s">
        <v>9</v>
      </c>
      <c r="B4" s="73"/>
      <c r="C4" s="100"/>
      <c r="D4" s="100"/>
      <c r="E4" s="100"/>
      <c r="F4" s="100"/>
      <c r="G4" s="101"/>
    </row>
    <row r="5" spans="1:7" x14ac:dyDescent="0.25">
      <c r="B5" s="6"/>
      <c r="C5" s="7"/>
      <c r="D5" s="8"/>
    </row>
  </sheetData>
  <sheetProtection algorithmName="SHA-512" hashValue="K0LFS8FBl+VNR7cFm9fQCISsi5BWc/g0hpTOv8SK1tXE3rXooUnaVqmj48NBpetmwbgG5O2yFyCgwcUphkAuhw==" saltValue="65xvAjJ9HtwHFf88m6P1+w==" spinCount="100000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183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53</v>
      </c>
      <c r="C3" s="196" t="s">
        <v>54</v>
      </c>
      <c r="D3" s="194"/>
      <c r="E3" s="194"/>
      <c r="F3" s="194"/>
      <c r="G3" s="195"/>
      <c r="AC3" s="128" t="s">
        <v>186</v>
      </c>
      <c r="AG3" t="s">
        <v>187</v>
      </c>
    </row>
    <row r="4" spans="1:60" ht="25.05" customHeight="1" x14ac:dyDescent="0.25">
      <c r="A4" s="197" t="s">
        <v>9</v>
      </c>
      <c r="B4" s="198" t="s">
        <v>55</v>
      </c>
      <c r="C4" s="199" t="s">
        <v>54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181</v>
      </c>
      <c r="C8" s="244" t="s">
        <v>27</v>
      </c>
      <c r="D8" s="227"/>
      <c r="E8" s="228"/>
      <c r="F8" s="229"/>
      <c r="G8" s="229">
        <f>SUMIF(AG9:AG42,"&lt;&gt;NOR",G9:G42)</f>
        <v>0</v>
      </c>
      <c r="H8" s="229"/>
      <c r="I8" s="229">
        <f>SUM(I9:I42)</f>
        <v>0</v>
      </c>
      <c r="J8" s="229"/>
      <c r="K8" s="229">
        <f>SUM(K9:K42)</f>
        <v>0</v>
      </c>
      <c r="L8" s="229"/>
      <c r="M8" s="229">
        <f>SUM(M9:M42)</f>
        <v>0</v>
      </c>
      <c r="N8" s="229"/>
      <c r="O8" s="229">
        <f>SUM(O9:O42)</f>
        <v>0</v>
      </c>
      <c r="P8" s="229"/>
      <c r="Q8" s="229">
        <f>SUM(Q9:Q42)</f>
        <v>0</v>
      </c>
      <c r="R8" s="229"/>
      <c r="S8" s="229"/>
      <c r="T8" s="230"/>
      <c r="U8" s="224"/>
      <c r="V8" s="224">
        <f>SUM(V9:V42)</f>
        <v>0</v>
      </c>
      <c r="W8" s="224"/>
      <c r="AG8" t="s">
        <v>210</v>
      </c>
    </row>
    <row r="9" spans="1:60" outlineLevel="1" x14ac:dyDescent="0.25">
      <c r="A9" s="231">
        <v>1</v>
      </c>
      <c r="B9" s="232" t="s">
        <v>211</v>
      </c>
      <c r="C9" s="245" t="s">
        <v>212</v>
      </c>
      <c r="D9" s="233" t="s">
        <v>213</v>
      </c>
      <c r="E9" s="234">
        <v>1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/>
      <c r="S9" s="236" t="s">
        <v>214</v>
      </c>
      <c r="T9" s="237" t="s">
        <v>215</v>
      </c>
      <c r="U9" s="217">
        <v>0</v>
      </c>
      <c r="V9" s="217">
        <f>ROUND(E9*U9,2)</f>
        <v>0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216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46" t="s">
        <v>217</v>
      </c>
      <c r="D10" s="239"/>
      <c r="E10" s="239"/>
      <c r="F10" s="239"/>
      <c r="G10" s="239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218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38" t="str">
        <f>C10</f>
        <v>Zaměření a vytýčení stávajících inženýrských sítí v místě stavby z hlediska jejich ochrany při provádění stavby.</v>
      </c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7"/>
      <c r="D11" s="241"/>
      <c r="E11" s="241"/>
      <c r="F11" s="241"/>
      <c r="G11" s="241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219</v>
      </c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31">
        <v>2</v>
      </c>
      <c r="B12" s="232" t="s">
        <v>220</v>
      </c>
      <c r="C12" s="245" t="s">
        <v>221</v>
      </c>
      <c r="D12" s="233" t="s">
        <v>213</v>
      </c>
      <c r="E12" s="234">
        <v>1</v>
      </c>
      <c r="F12" s="235"/>
      <c r="G12" s="236">
        <f>ROUND(E12*F12,2)</f>
        <v>0</v>
      </c>
      <c r="H12" s="235"/>
      <c r="I12" s="236">
        <f>ROUND(E12*H12,2)</f>
        <v>0</v>
      </c>
      <c r="J12" s="235"/>
      <c r="K12" s="236">
        <f>ROUND(E12*J12,2)</f>
        <v>0</v>
      </c>
      <c r="L12" s="236">
        <v>21</v>
      </c>
      <c r="M12" s="236">
        <f>G12*(1+L12/100)</f>
        <v>0</v>
      </c>
      <c r="N12" s="236">
        <v>0</v>
      </c>
      <c r="O12" s="236">
        <f>ROUND(E12*N12,2)</f>
        <v>0</v>
      </c>
      <c r="P12" s="236">
        <v>0</v>
      </c>
      <c r="Q12" s="236">
        <f>ROUND(E12*P12,2)</f>
        <v>0</v>
      </c>
      <c r="R12" s="236"/>
      <c r="S12" s="236" t="s">
        <v>214</v>
      </c>
      <c r="T12" s="237" t="s">
        <v>215</v>
      </c>
      <c r="U12" s="217">
        <v>0</v>
      </c>
      <c r="V12" s="217">
        <f>ROUND(E12*U12,2)</f>
        <v>0</v>
      </c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222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14"/>
      <c r="B13" s="215"/>
      <c r="C13" s="246" t="s">
        <v>223</v>
      </c>
      <c r="D13" s="239"/>
      <c r="E13" s="239"/>
      <c r="F13" s="239"/>
      <c r="G13" s="239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218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47"/>
      <c r="D14" s="241"/>
      <c r="E14" s="241"/>
      <c r="F14" s="241"/>
      <c r="G14" s="241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219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31">
        <v>3</v>
      </c>
      <c r="B15" s="232" t="s">
        <v>224</v>
      </c>
      <c r="C15" s="245" t="s">
        <v>225</v>
      </c>
      <c r="D15" s="233" t="s">
        <v>213</v>
      </c>
      <c r="E15" s="234">
        <v>1</v>
      </c>
      <c r="F15" s="235"/>
      <c r="G15" s="236">
        <f>ROUND(E15*F15,2)</f>
        <v>0</v>
      </c>
      <c r="H15" s="235"/>
      <c r="I15" s="236">
        <f>ROUND(E15*H15,2)</f>
        <v>0</v>
      </c>
      <c r="J15" s="235"/>
      <c r="K15" s="236">
        <f>ROUND(E15*J15,2)</f>
        <v>0</v>
      </c>
      <c r="L15" s="236">
        <v>21</v>
      </c>
      <c r="M15" s="236">
        <f>G15*(1+L15/100)</f>
        <v>0</v>
      </c>
      <c r="N15" s="236">
        <v>0</v>
      </c>
      <c r="O15" s="236">
        <f>ROUND(E15*N15,2)</f>
        <v>0</v>
      </c>
      <c r="P15" s="236">
        <v>0</v>
      </c>
      <c r="Q15" s="236">
        <f>ROUND(E15*P15,2)</f>
        <v>0</v>
      </c>
      <c r="R15" s="236"/>
      <c r="S15" s="236" t="s">
        <v>214</v>
      </c>
      <c r="T15" s="237" t="s">
        <v>215</v>
      </c>
      <c r="U15" s="217">
        <v>0</v>
      </c>
      <c r="V15" s="217">
        <f>ROUND(E15*U15,2)</f>
        <v>0</v>
      </c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222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46" t="s">
        <v>226</v>
      </c>
      <c r="D16" s="239"/>
      <c r="E16" s="239"/>
      <c r="F16" s="239"/>
      <c r="G16" s="239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218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14"/>
      <c r="B17" s="215"/>
      <c r="C17" s="248" t="s">
        <v>227</v>
      </c>
      <c r="D17" s="242"/>
      <c r="E17" s="242"/>
      <c r="F17" s="242"/>
      <c r="G17" s="242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218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38" t="str">
        <f>C17</f>
        <v>Sejmutí ornice, hrubá úprava terénu a zpevnění ploch pro osazení objektů sociálního zařízení staveniště a kanceláří stavby.</v>
      </c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14"/>
      <c r="B18" s="215"/>
      <c r="C18" s="248" t="s">
        <v>228</v>
      </c>
      <c r="D18" s="242"/>
      <c r="E18" s="242"/>
      <c r="F18" s="242"/>
      <c r="G18" s="242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218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48" t="s">
        <v>229</v>
      </c>
      <c r="D19" s="242"/>
      <c r="E19" s="242"/>
      <c r="F19" s="242"/>
      <c r="G19" s="242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218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48" t="s">
        <v>230</v>
      </c>
      <c r="D20" s="242"/>
      <c r="E20" s="242"/>
      <c r="F20" s="242"/>
      <c r="G20" s="242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218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14"/>
      <c r="B21" s="215"/>
      <c r="C21" s="248" t="s">
        <v>231</v>
      </c>
      <c r="D21" s="242"/>
      <c r="E21" s="242"/>
      <c r="F21" s="242"/>
      <c r="G21" s="242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218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ht="21" outlineLevel="1" x14ac:dyDescent="0.25">
      <c r="A22" s="214"/>
      <c r="B22" s="215"/>
      <c r="C22" s="248" t="s">
        <v>232</v>
      </c>
      <c r="D22" s="242"/>
      <c r="E22" s="242"/>
      <c r="F22" s="242"/>
      <c r="G22" s="242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218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38" t="str">
        <f>C22</f>
        <v>Zřízení vnitrostaveništního rozvodu energie do 5 kV od připojení na hlavní přívod na staveništi včetně rozvaděčů pro připojení přenosných zásuvkových skříní, obecné osvětlení staveniště (včetně stožárů a osvětlovacích těles).</v>
      </c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/>
      <c r="B23" s="215"/>
      <c r="C23" s="248" t="s">
        <v>233</v>
      </c>
      <c r="D23" s="242"/>
      <c r="E23" s="242"/>
      <c r="F23" s="242"/>
      <c r="G23" s="242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218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14"/>
      <c r="B24" s="215"/>
      <c r="C24" s="248" t="s">
        <v>234</v>
      </c>
      <c r="D24" s="242"/>
      <c r="E24" s="242"/>
      <c r="F24" s="242"/>
      <c r="G24" s="242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218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38" t="str">
        <f>C24</f>
        <v>Zřízení přípojky elektrické energie a vody do vzdálenosti 1 km od obvodu staveniště. Náhradní zdroj elektrické energie.</v>
      </c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47"/>
      <c r="D25" s="241"/>
      <c r="E25" s="241"/>
      <c r="F25" s="241"/>
      <c r="G25" s="241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219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31">
        <v>4</v>
      </c>
      <c r="B26" s="232" t="s">
        <v>235</v>
      </c>
      <c r="C26" s="245" t="s">
        <v>236</v>
      </c>
      <c r="D26" s="233" t="s">
        <v>213</v>
      </c>
      <c r="E26" s="234">
        <v>1</v>
      </c>
      <c r="F26" s="235"/>
      <c r="G26" s="236">
        <f>ROUND(E26*F26,2)</f>
        <v>0</v>
      </c>
      <c r="H26" s="235"/>
      <c r="I26" s="236">
        <f>ROUND(E26*H26,2)</f>
        <v>0</v>
      </c>
      <c r="J26" s="235"/>
      <c r="K26" s="236">
        <f>ROUND(E26*J26,2)</f>
        <v>0</v>
      </c>
      <c r="L26" s="236">
        <v>21</v>
      </c>
      <c r="M26" s="236">
        <f>G26*(1+L26/100)</f>
        <v>0</v>
      </c>
      <c r="N26" s="236">
        <v>0</v>
      </c>
      <c r="O26" s="236">
        <f>ROUND(E26*N26,2)</f>
        <v>0</v>
      </c>
      <c r="P26" s="236">
        <v>0</v>
      </c>
      <c r="Q26" s="236">
        <f>ROUND(E26*P26,2)</f>
        <v>0</v>
      </c>
      <c r="R26" s="236"/>
      <c r="S26" s="236" t="s">
        <v>214</v>
      </c>
      <c r="T26" s="237" t="s">
        <v>215</v>
      </c>
      <c r="U26" s="217">
        <v>0</v>
      </c>
      <c r="V26" s="217">
        <f>ROUND(E26*U26,2)</f>
        <v>0</v>
      </c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222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46" t="s">
        <v>237</v>
      </c>
      <c r="D27" s="239"/>
      <c r="E27" s="239"/>
      <c r="F27" s="239"/>
      <c r="G27" s="239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218</v>
      </c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48" t="s">
        <v>238</v>
      </c>
      <c r="D28" s="242"/>
      <c r="E28" s="242"/>
      <c r="F28" s="242"/>
      <c r="G28" s="242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218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38" t="str">
        <f>C28</f>
        <v>Opotřebení a údržba nebo pronájem sociálního zařízení – umývárny, toalety, šatny. Opotřebení nebo pronájem dočasného oplocení staveniště.</v>
      </c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14"/>
      <c r="B29" s="215"/>
      <c r="C29" s="248" t="s">
        <v>239</v>
      </c>
      <c r="D29" s="242"/>
      <c r="E29" s="242"/>
      <c r="F29" s="242"/>
      <c r="G29" s="242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218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ht="21" outlineLevel="1" x14ac:dyDescent="0.25">
      <c r="A30" s="214"/>
      <c r="B30" s="215"/>
      <c r="C30" s="248" t="s">
        <v>240</v>
      </c>
      <c r="D30" s="242"/>
      <c r="E30" s="242"/>
      <c r="F30" s="242"/>
      <c r="G30" s="242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218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38" t="str">
        <f>C30</f>
        <v>Spotřeba vody a elektrické energie pro potřebu sociálních zařízení a kanceláří stavby. Pronájem, opotřebení a spotřeba pohonných hmot náhradního zdroje elektrické energie.</v>
      </c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48" t="s">
        <v>241</v>
      </c>
      <c r="D31" s="242"/>
      <c r="E31" s="242"/>
      <c r="F31" s="242"/>
      <c r="G31" s="242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218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14"/>
      <c r="B32" s="215"/>
      <c r="C32" s="247"/>
      <c r="D32" s="241"/>
      <c r="E32" s="241"/>
      <c r="F32" s="241"/>
      <c r="G32" s="241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219</v>
      </c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31">
        <v>5</v>
      </c>
      <c r="B33" s="232" t="s">
        <v>242</v>
      </c>
      <c r="C33" s="245" t="s">
        <v>243</v>
      </c>
      <c r="D33" s="233" t="s">
        <v>213</v>
      </c>
      <c r="E33" s="234">
        <v>1</v>
      </c>
      <c r="F33" s="235"/>
      <c r="G33" s="236">
        <f>ROUND(E33*F33,2)</f>
        <v>0</v>
      </c>
      <c r="H33" s="235"/>
      <c r="I33" s="236">
        <f>ROUND(E33*H33,2)</f>
        <v>0</v>
      </c>
      <c r="J33" s="235"/>
      <c r="K33" s="236">
        <f>ROUND(E33*J33,2)</f>
        <v>0</v>
      </c>
      <c r="L33" s="236">
        <v>21</v>
      </c>
      <c r="M33" s="236">
        <f>G33*(1+L33/100)</f>
        <v>0</v>
      </c>
      <c r="N33" s="236">
        <v>0</v>
      </c>
      <c r="O33" s="236">
        <f>ROUND(E33*N33,2)</f>
        <v>0</v>
      </c>
      <c r="P33" s="236">
        <v>0</v>
      </c>
      <c r="Q33" s="236">
        <f>ROUND(E33*P33,2)</f>
        <v>0</v>
      </c>
      <c r="R33" s="236"/>
      <c r="S33" s="236" t="s">
        <v>214</v>
      </c>
      <c r="T33" s="237" t="s">
        <v>215</v>
      </c>
      <c r="U33" s="217">
        <v>0</v>
      </c>
      <c r="V33" s="217">
        <f>ROUND(E33*U33,2)</f>
        <v>0</v>
      </c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222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14"/>
      <c r="B34" s="215"/>
      <c r="C34" s="246" t="s">
        <v>244</v>
      </c>
      <c r="D34" s="239"/>
      <c r="E34" s="239"/>
      <c r="F34" s="239"/>
      <c r="G34" s="239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218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48" t="s">
        <v>245</v>
      </c>
      <c r="D35" s="242"/>
      <c r="E35" s="242"/>
      <c r="F35" s="242"/>
      <c r="G35" s="242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218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38" t="str">
        <f>C35</f>
        <v>Uvedení zpevněných ploch pro objekty sociálního zařízení staveniště a kanceláří stavby do původního stavu. Případné ohumusování.</v>
      </c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48" t="s">
        <v>246</v>
      </c>
      <c r="D36" s="242"/>
      <c r="E36" s="242"/>
      <c r="F36" s="242"/>
      <c r="G36" s="242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218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48" t="s">
        <v>247</v>
      </c>
      <c r="D37" s="242"/>
      <c r="E37" s="242"/>
      <c r="F37" s="242"/>
      <c r="G37" s="242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218</v>
      </c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48" t="s">
        <v>248</v>
      </c>
      <c r="D38" s="242"/>
      <c r="E38" s="242"/>
      <c r="F38" s="242"/>
      <c r="G38" s="242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218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38" t="str">
        <f>C38</f>
        <v>Odvoz mobilních kanceláří stavby a technického dozoru, nebo uvedení do původního stavu prostor pronajatých.</v>
      </c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14"/>
      <c r="B39" s="215"/>
      <c r="C39" s="248" t="s">
        <v>249</v>
      </c>
      <c r="D39" s="242"/>
      <c r="E39" s="242"/>
      <c r="F39" s="242"/>
      <c r="G39" s="242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218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38" t="str">
        <f>C39</f>
        <v>Zrušení vnitrostaveništního rozvodu energie včetně rozvaděčů a osvětlení staveniště (včetně stožárů a osvětlovacích těles).</v>
      </c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48" t="s">
        <v>250</v>
      </c>
      <c r="D40" s="242"/>
      <c r="E40" s="242"/>
      <c r="F40" s="242"/>
      <c r="G40" s="242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218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14"/>
      <c r="B41" s="215"/>
      <c r="C41" s="248" t="s">
        <v>251</v>
      </c>
      <c r="D41" s="242"/>
      <c r="E41" s="242"/>
      <c r="F41" s="242"/>
      <c r="G41" s="242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218</v>
      </c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outlineLevel="1" x14ac:dyDescent="0.25">
      <c r="A42" s="214"/>
      <c r="B42" s="215"/>
      <c r="C42" s="247"/>
      <c r="D42" s="241"/>
      <c r="E42" s="241"/>
      <c r="F42" s="241"/>
      <c r="G42" s="241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219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x14ac:dyDescent="0.25">
      <c r="A43" s="225" t="s">
        <v>209</v>
      </c>
      <c r="B43" s="226" t="s">
        <v>182</v>
      </c>
      <c r="C43" s="244" t="s">
        <v>28</v>
      </c>
      <c r="D43" s="227"/>
      <c r="E43" s="228"/>
      <c r="F43" s="229"/>
      <c r="G43" s="229">
        <f>SUMIF(AG44:AG62,"&lt;&gt;NOR",G44:G62)</f>
        <v>0</v>
      </c>
      <c r="H43" s="229"/>
      <c r="I43" s="229">
        <f>SUM(I44:I62)</f>
        <v>0</v>
      </c>
      <c r="J43" s="229"/>
      <c r="K43" s="229">
        <f>SUM(K44:K62)</f>
        <v>0</v>
      </c>
      <c r="L43" s="229"/>
      <c r="M43" s="229">
        <f>SUM(M44:M62)</f>
        <v>0</v>
      </c>
      <c r="N43" s="229"/>
      <c r="O43" s="229">
        <f>SUM(O44:O62)</f>
        <v>0</v>
      </c>
      <c r="P43" s="229"/>
      <c r="Q43" s="229">
        <f>SUM(Q44:Q62)</f>
        <v>0</v>
      </c>
      <c r="R43" s="229"/>
      <c r="S43" s="229"/>
      <c r="T43" s="230"/>
      <c r="U43" s="224"/>
      <c r="V43" s="224">
        <f>SUM(V44:V62)</f>
        <v>0</v>
      </c>
      <c r="W43" s="224"/>
      <c r="AG43" t="s">
        <v>210</v>
      </c>
    </row>
    <row r="44" spans="1:60" outlineLevel="1" x14ac:dyDescent="0.25">
      <c r="A44" s="231">
        <v>6</v>
      </c>
      <c r="B44" s="232" t="s">
        <v>252</v>
      </c>
      <c r="C44" s="245" t="s">
        <v>253</v>
      </c>
      <c r="D44" s="233" t="s">
        <v>213</v>
      </c>
      <c r="E44" s="234">
        <v>1</v>
      </c>
      <c r="F44" s="235"/>
      <c r="G44" s="236">
        <f>ROUND(E44*F44,2)</f>
        <v>0</v>
      </c>
      <c r="H44" s="235"/>
      <c r="I44" s="236">
        <f>ROUND(E44*H44,2)</f>
        <v>0</v>
      </c>
      <c r="J44" s="235"/>
      <c r="K44" s="236">
        <f>ROUND(E44*J44,2)</f>
        <v>0</v>
      </c>
      <c r="L44" s="236">
        <v>21</v>
      </c>
      <c r="M44" s="236">
        <f>G44*(1+L44/100)</f>
        <v>0</v>
      </c>
      <c r="N44" s="236">
        <v>0</v>
      </c>
      <c r="O44" s="236">
        <f>ROUND(E44*N44,2)</f>
        <v>0</v>
      </c>
      <c r="P44" s="236">
        <v>0</v>
      </c>
      <c r="Q44" s="236">
        <f>ROUND(E44*P44,2)</f>
        <v>0</v>
      </c>
      <c r="R44" s="236"/>
      <c r="S44" s="236" t="s">
        <v>214</v>
      </c>
      <c r="T44" s="237" t="s">
        <v>215</v>
      </c>
      <c r="U44" s="217">
        <v>0</v>
      </c>
      <c r="V44" s="217">
        <f>ROUND(E44*U44,2)</f>
        <v>0</v>
      </c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222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ht="41.4" outlineLevel="1" x14ac:dyDescent="0.25">
      <c r="A45" s="214"/>
      <c r="B45" s="215"/>
      <c r="C45" s="246" t="s">
        <v>254</v>
      </c>
      <c r="D45" s="239"/>
      <c r="E45" s="239"/>
      <c r="F45" s="239"/>
      <c r="G45" s="239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218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38" t="str">
        <f>C45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49" t="s">
        <v>255</v>
      </c>
      <c r="D46" s="222"/>
      <c r="E46" s="223">
        <v>1</v>
      </c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256</v>
      </c>
      <c r="AH46" s="207">
        <v>0</v>
      </c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14"/>
      <c r="B47" s="215"/>
      <c r="C47" s="247"/>
      <c r="D47" s="241"/>
      <c r="E47" s="241"/>
      <c r="F47" s="241"/>
      <c r="G47" s="241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219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31">
        <v>7</v>
      </c>
      <c r="B48" s="232" t="s">
        <v>257</v>
      </c>
      <c r="C48" s="245" t="s">
        <v>258</v>
      </c>
      <c r="D48" s="233" t="s">
        <v>213</v>
      </c>
      <c r="E48" s="234">
        <v>1</v>
      </c>
      <c r="F48" s="235"/>
      <c r="G48" s="236">
        <f>ROUND(E48*F48,2)</f>
        <v>0</v>
      </c>
      <c r="H48" s="235"/>
      <c r="I48" s="236">
        <f>ROUND(E48*H48,2)</f>
        <v>0</v>
      </c>
      <c r="J48" s="235"/>
      <c r="K48" s="236">
        <f>ROUND(E48*J48,2)</f>
        <v>0</v>
      </c>
      <c r="L48" s="236">
        <v>21</v>
      </c>
      <c r="M48" s="236">
        <f>G48*(1+L48/100)</f>
        <v>0</v>
      </c>
      <c r="N48" s="236">
        <v>0</v>
      </c>
      <c r="O48" s="236">
        <f>ROUND(E48*N48,2)</f>
        <v>0</v>
      </c>
      <c r="P48" s="236">
        <v>0</v>
      </c>
      <c r="Q48" s="236">
        <f>ROUND(E48*P48,2)</f>
        <v>0</v>
      </c>
      <c r="R48" s="236"/>
      <c r="S48" s="236" t="s">
        <v>214</v>
      </c>
      <c r="T48" s="237" t="s">
        <v>215</v>
      </c>
      <c r="U48" s="217">
        <v>0</v>
      </c>
      <c r="V48" s="217">
        <f>ROUND(E48*U48,2)</f>
        <v>0</v>
      </c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216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ht="21" outlineLevel="1" x14ac:dyDescent="0.25">
      <c r="A49" s="214"/>
      <c r="B49" s="215"/>
      <c r="C49" s="246" t="s">
        <v>259</v>
      </c>
      <c r="D49" s="239"/>
      <c r="E49" s="239"/>
      <c r="F49" s="239"/>
      <c r="G49" s="239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218</v>
      </c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38" t="str">
        <f>C49</f>
        <v>Náklady spojené s povinnou publicitou, pokud ji objednatel požaduje. Zahrnuje zejména náklady na propagační a informační billboardy, tabule, internetovou propagaci, tiskoviny apod.</v>
      </c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47"/>
      <c r="D50" s="241"/>
      <c r="E50" s="241"/>
      <c r="F50" s="241"/>
      <c r="G50" s="241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219</v>
      </c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31">
        <v>8</v>
      </c>
      <c r="B51" s="232" t="s">
        <v>260</v>
      </c>
      <c r="C51" s="245" t="s">
        <v>261</v>
      </c>
      <c r="D51" s="233" t="s">
        <v>213</v>
      </c>
      <c r="E51" s="234">
        <v>1</v>
      </c>
      <c r="F51" s="235"/>
      <c r="G51" s="236">
        <f>ROUND(E51*F51,2)</f>
        <v>0</v>
      </c>
      <c r="H51" s="235"/>
      <c r="I51" s="236">
        <f>ROUND(E51*H51,2)</f>
        <v>0</v>
      </c>
      <c r="J51" s="235"/>
      <c r="K51" s="236">
        <f>ROUND(E51*J51,2)</f>
        <v>0</v>
      </c>
      <c r="L51" s="236">
        <v>21</v>
      </c>
      <c r="M51" s="236">
        <f>G51*(1+L51/100)</f>
        <v>0</v>
      </c>
      <c r="N51" s="236">
        <v>0</v>
      </c>
      <c r="O51" s="236">
        <f>ROUND(E51*N51,2)</f>
        <v>0</v>
      </c>
      <c r="P51" s="236">
        <v>0</v>
      </c>
      <c r="Q51" s="236">
        <f>ROUND(E51*P51,2)</f>
        <v>0</v>
      </c>
      <c r="R51" s="236"/>
      <c r="S51" s="236" t="s">
        <v>214</v>
      </c>
      <c r="T51" s="237" t="s">
        <v>215</v>
      </c>
      <c r="U51" s="217">
        <v>0</v>
      </c>
      <c r="V51" s="217">
        <f>ROUND(E51*U51,2)</f>
        <v>0</v>
      </c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216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outlineLevel="1" x14ac:dyDescent="0.25">
      <c r="A52" s="214"/>
      <c r="B52" s="215"/>
      <c r="C52" s="246" t="s">
        <v>262</v>
      </c>
      <c r="D52" s="239"/>
      <c r="E52" s="239"/>
      <c r="F52" s="239"/>
      <c r="G52" s="239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218</v>
      </c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outlineLevel="1" x14ac:dyDescent="0.25">
      <c r="A53" s="214"/>
      <c r="B53" s="215"/>
      <c r="C53" s="247"/>
      <c r="D53" s="241"/>
      <c r="E53" s="241"/>
      <c r="F53" s="241"/>
      <c r="G53" s="241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07"/>
      <c r="Y53" s="207"/>
      <c r="Z53" s="207"/>
      <c r="AA53" s="207"/>
      <c r="AB53" s="207"/>
      <c r="AC53" s="207"/>
      <c r="AD53" s="207"/>
      <c r="AE53" s="207"/>
      <c r="AF53" s="207"/>
      <c r="AG53" s="207" t="s">
        <v>219</v>
      </c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</row>
    <row r="54" spans="1:60" outlineLevel="1" x14ac:dyDescent="0.25">
      <c r="A54" s="231">
        <v>9</v>
      </c>
      <c r="B54" s="232" t="s">
        <v>263</v>
      </c>
      <c r="C54" s="245" t="s">
        <v>264</v>
      </c>
      <c r="D54" s="233" t="s">
        <v>213</v>
      </c>
      <c r="E54" s="234">
        <v>1</v>
      </c>
      <c r="F54" s="235"/>
      <c r="G54" s="236">
        <f>ROUND(E54*F54,2)</f>
        <v>0</v>
      </c>
      <c r="H54" s="235"/>
      <c r="I54" s="236">
        <f>ROUND(E54*H54,2)</f>
        <v>0</v>
      </c>
      <c r="J54" s="235"/>
      <c r="K54" s="236">
        <f>ROUND(E54*J54,2)</f>
        <v>0</v>
      </c>
      <c r="L54" s="236">
        <v>21</v>
      </c>
      <c r="M54" s="236">
        <f>G54*(1+L54/100)</f>
        <v>0</v>
      </c>
      <c r="N54" s="236">
        <v>0</v>
      </c>
      <c r="O54" s="236">
        <f>ROUND(E54*N54,2)</f>
        <v>0</v>
      </c>
      <c r="P54" s="236">
        <v>0</v>
      </c>
      <c r="Q54" s="236">
        <f>ROUND(E54*P54,2)</f>
        <v>0</v>
      </c>
      <c r="R54" s="236"/>
      <c r="S54" s="236" t="s">
        <v>214</v>
      </c>
      <c r="T54" s="237" t="s">
        <v>215</v>
      </c>
      <c r="U54" s="217">
        <v>0</v>
      </c>
      <c r="V54" s="217">
        <f>ROUND(E54*U54,2)</f>
        <v>0</v>
      </c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216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ht="31.2" outlineLevel="1" x14ac:dyDescent="0.25">
      <c r="A55" s="214"/>
      <c r="B55" s="215"/>
      <c r="C55" s="246" t="s">
        <v>265</v>
      </c>
      <c r="D55" s="239"/>
      <c r="E55" s="239"/>
      <c r="F55" s="239"/>
      <c r="G55" s="239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218</v>
      </c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38" t="str">
        <f>C55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55" s="207"/>
      <c r="BC55" s="207"/>
      <c r="BD55" s="207"/>
      <c r="BE55" s="207"/>
      <c r="BF55" s="207"/>
      <c r="BG55" s="207"/>
      <c r="BH55" s="207"/>
    </row>
    <row r="56" spans="1:60" outlineLevel="1" x14ac:dyDescent="0.25">
      <c r="A56" s="214"/>
      <c r="B56" s="215"/>
      <c r="C56" s="247"/>
      <c r="D56" s="241"/>
      <c r="E56" s="241"/>
      <c r="F56" s="241"/>
      <c r="G56" s="241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07"/>
      <c r="Y56" s="207"/>
      <c r="Z56" s="207"/>
      <c r="AA56" s="207"/>
      <c r="AB56" s="207"/>
      <c r="AC56" s="207"/>
      <c r="AD56" s="207"/>
      <c r="AE56" s="207"/>
      <c r="AF56" s="207"/>
      <c r="AG56" s="207" t="s">
        <v>219</v>
      </c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</row>
    <row r="57" spans="1:60" outlineLevel="1" x14ac:dyDescent="0.25">
      <c r="A57" s="231">
        <v>10</v>
      </c>
      <c r="B57" s="232" t="s">
        <v>266</v>
      </c>
      <c r="C57" s="245" t="s">
        <v>267</v>
      </c>
      <c r="D57" s="233" t="s">
        <v>213</v>
      </c>
      <c r="E57" s="234">
        <v>1</v>
      </c>
      <c r="F57" s="235"/>
      <c r="G57" s="236">
        <f>ROUND(E57*F57,2)</f>
        <v>0</v>
      </c>
      <c r="H57" s="235"/>
      <c r="I57" s="236">
        <f>ROUND(E57*H57,2)</f>
        <v>0</v>
      </c>
      <c r="J57" s="235"/>
      <c r="K57" s="236">
        <f>ROUND(E57*J57,2)</f>
        <v>0</v>
      </c>
      <c r="L57" s="236">
        <v>21</v>
      </c>
      <c r="M57" s="236">
        <f>G57*(1+L57/100)</f>
        <v>0</v>
      </c>
      <c r="N57" s="236">
        <v>0</v>
      </c>
      <c r="O57" s="236">
        <f>ROUND(E57*N57,2)</f>
        <v>0</v>
      </c>
      <c r="P57" s="236">
        <v>0</v>
      </c>
      <c r="Q57" s="236">
        <f>ROUND(E57*P57,2)</f>
        <v>0</v>
      </c>
      <c r="R57" s="236"/>
      <c r="S57" s="236" t="s">
        <v>214</v>
      </c>
      <c r="T57" s="237" t="s">
        <v>215</v>
      </c>
      <c r="U57" s="217">
        <v>0</v>
      </c>
      <c r="V57" s="217">
        <f>ROUND(E57*U57,2)</f>
        <v>0</v>
      </c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216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ht="21" outlineLevel="1" x14ac:dyDescent="0.25">
      <c r="A58" s="214"/>
      <c r="B58" s="215"/>
      <c r="C58" s="246" t="s">
        <v>268</v>
      </c>
      <c r="D58" s="239"/>
      <c r="E58" s="239"/>
      <c r="F58" s="239"/>
      <c r="G58" s="239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218</v>
      </c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38" t="str">
        <f>C58</f>
        <v>Náklady zhotovitele na vypracování provozních řádů pro zkušební či trvalý provoz včetně nákladů na předání všech návodů k obsluze a údržbě pro technologická zařízení a včetně zaškolení obsluhy objednatele.</v>
      </c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14"/>
      <c r="B59" s="215"/>
      <c r="C59" s="247"/>
      <c r="D59" s="241"/>
      <c r="E59" s="241"/>
      <c r="F59" s="241"/>
      <c r="G59" s="241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219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31">
        <v>11</v>
      </c>
      <c r="B60" s="232" t="s">
        <v>269</v>
      </c>
      <c r="C60" s="245" t="s">
        <v>270</v>
      </c>
      <c r="D60" s="233" t="s">
        <v>213</v>
      </c>
      <c r="E60" s="234">
        <v>1</v>
      </c>
      <c r="F60" s="235"/>
      <c r="G60" s="236">
        <f>ROUND(E60*F60,2)</f>
        <v>0</v>
      </c>
      <c r="H60" s="235"/>
      <c r="I60" s="236">
        <f>ROUND(E60*H60,2)</f>
        <v>0</v>
      </c>
      <c r="J60" s="235"/>
      <c r="K60" s="236">
        <f>ROUND(E60*J60,2)</f>
        <v>0</v>
      </c>
      <c r="L60" s="236">
        <v>21</v>
      </c>
      <c r="M60" s="236">
        <f>G60*(1+L60/100)</f>
        <v>0</v>
      </c>
      <c r="N60" s="236">
        <v>0</v>
      </c>
      <c r="O60" s="236">
        <f>ROUND(E60*N60,2)</f>
        <v>0</v>
      </c>
      <c r="P60" s="236">
        <v>0</v>
      </c>
      <c r="Q60" s="236">
        <f>ROUND(E60*P60,2)</f>
        <v>0</v>
      </c>
      <c r="R60" s="236"/>
      <c r="S60" s="236" t="s">
        <v>214</v>
      </c>
      <c r="T60" s="237" t="s">
        <v>215</v>
      </c>
      <c r="U60" s="217">
        <v>0</v>
      </c>
      <c r="V60" s="217">
        <f>ROUND(E60*U60,2)</f>
        <v>0</v>
      </c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216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14"/>
      <c r="B61" s="215"/>
      <c r="C61" s="246" t="s">
        <v>271</v>
      </c>
      <c r="D61" s="239"/>
      <c r="E61" s="239"/>
      <c r="F61" s="239"/>
      <c r="G61" s="239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218</v>
      </c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38" t="str">
        <f>C61</f>
        <v>Náklady na vyhotovení dokumentace skutečného provedení stavby a její předání objednateli v požadované formě a požadovaném počtu.</v>
      </c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14"/>
      <c r="B62" s="215"/>
      <c r="C62" s="247"/>
      <c r="D62" s="241"/>
      <c r="E62" s="241"/>
      <c r="F62" s="241"/>
      <c r="G62" s="241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219</v>
      </c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x14ac:dyDescent="0.25">
      <c r="A63" s="5"/>
      <c r="B63" s="6"/>
      <c r="C63" s="250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AE63">
        <v>15</v>
      </c>
      <c r="AF63">
        <v>21</v>
      </c>
    </row>
    <row r="64" spans="1:60" x14ac:dyDescent="0.25">
      <c r="A64" s="210"/>
      <c r="B64" s="211" t="s">
        <v>29</v>
      </c>
      <c r="C64" s="251"/>
      <c r="D64" s="212"/>
      <c r="E64" s="213"/>
      <c r="F64" s="213"/>
      <c r="G64" s="243">
        <f>G8+G43</f>
        <v>0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E64">
        <f>SUMIF(L7:L62,AE63,G7:G62)</f>
        <v>0</v>
      </c>
      <c r="AF64">
        <f>SUMIF(L7:L62,AF63,G7:G62)</f>
        <v>0</v>
      </c>
      <c r="AG64" t="s">
        <v>272</v>
      </c>
    </row>
    <row r="65" spans="3:33" x14ac:dyDescent="0.25">
      <c r="C65" s="252"/>
      <c r="D65" s="191"/>
      <c r="AG65" t="s">
        <v>273</v>
      </c>
    </row>
    <row r="66" spans="3:33" x14ac:dyDescent="0.25">
      <c r="D66" s="191"/>
    </row>
    <row r="67" spans="3:33" x14ac:dyDescent="0.25">
      <c r="D67" s="191"/>
    </row>
    <row r="68" spans="3:33" x14ac:dyDescent="0.25">
      <c r="D68" s="191"/>
    </row>
    <row r="69" spans="3:33" x14ac:dyDescent="0.25">
      <c r="D69" s="191"/>
    </row>
    <row r="70" spans="3:33" x14ac:dyDescent="0.25">
      <c r="D70" s="191"/>
    </row>
    <row r="71" spans="3:33" x14ac:dyDescent="0.25">
      <c r="D71" s="191"/>
    </row>
    <row r="72" spans="3:33" x14ac:dyDescent="0.25">
      <c r="D72" s="191"/>
    </row>
    <row r="73" spans="3:33" x14ac:dyDescent="0.25">
      <c r="D73" s="191"/>
    </row>
    <row r="74" spans="3:33" x14ac:dyDescent="0.25">
      <c r="D74" s="191"/>
    </row>
    <row r="75" spans="3:33" x14ac:dyDescent="0.25">
      <c r="D75" s="191"/>
    </row>
    <row r="76" spans="3:33" x14ac:dyDescent="0.25">
      <c r="D76" s="191"/>
    </row>
    <row r="77" spans="3:33" x14ac:dyDescent="0.25">
      <c r="D77" s="191"/>
    </row>
    <row r="78" spans="3:33" x14ac:dyDescent="0.25">
      <c r="D78" s="191"/>
    </row>
    <row r="79" spans="3:33" x14ac:dyDescent="0.25">
      <c r="D79" s="191"/>
    </row>
    <row r="80" spans="3:33" x14ac:dyDescent="0.25">
      <c r="D80" s="191"/>
    </row>
    <row r="81" spans="4:4" x14ac:dyDescent="0.25">
      <c r="D81" s="191"/>
    </row>
    <row r="82" spans="4:4" x14ac:dyDescent="0.25">
      <c r="D82" s="191"/>
    </row>
    <row r="83" spans="4:4" x14ac:dyDescent="0.25">
      <c r="D83" s="191"/>
    </row>
    <row r="84" spans="4:4" x14ac:dyDescent="0.25">
      <c r="D84" s="191"/>
    </row>
    <row r="85" spans="4:4" x14ac:dyDescent="0.25">
      <c r="D85" s="191"/>
    </row>
    <row r="86" spans="4:4" x14ac:dyDescent="0.25">
      <c r="D86" s="191"/>
    </row>
    <row r="87" spans="4:4" x14ac:dyDescent="0.25">
      <c r="D87" s="191"/>
    </row>
    <row r="88" spans="4:4" x14ac:dyDescent="0.25">
      <c r="D88" s="191"/>
    </row>
    <row r="89" spans="4:4" x14ac:dyDescent="0.25">
      <c r="D89" s="191"/>
    </row>
    <row r="90" spans="4:4" x14ac:dyDescent="0.25">
      <c r="D90" s="191"/>
    </row>
    <row r="91" spans="4:4" x14ac:dyDescent="0.25">
      <c r="D91" s="191"/>
    </row>
    <row r="92" spans="4:4" x14ac:dyDescent="0.25">
      <c r="D92" s="191"/>
    </row>
    <row r="93" spans="4:4" x14ac:dyDescent="0.25">
      <c r="D93" s="191"/>
    </row>
    <row r="94" spans="4:4" x14ac:dyDescent="0.25">
      <c r="D94" s="191"/>
    </row>
    <row r="95" spans="4:4" x14ac:dyDescent="0.25">
      <c r="D95" s="191"/>
    </row>
    <row r="96" spans="4:4" x14ac:dyDescent="0.25">
      <c r="D96" s="191"/>
    </row>
    <row r="97" spans="4:4" x14ac:dyDescent="0.25">
      <c r="D97" s="191"/>
    </row>
    <row r="98" spans="4:4" x14ac:dyDescent="0.25">
      <c r="D98" s="191"/>
    </row>
    <row r="99" spans="4:4" x14ac:dyDescent="0.25">
      <c r="D99" s="191"/>
    </row>
    <row r="100" spans="4:4" x14ac:dyDescent="0.25">
      <c r="D100" s="191"/>
    </row>
    <row r="101" spans="4:4" x14ac:dyDescent="0.25">
      <c r="D101" s="191"/>
    </row>
    <row r="102" spans="4:4" x14ac:dyDescent="0.25">
      <c r="D102" s="191"/>
    </row>
    <row r="103" spans="4:4" x14ac:dyDescent="0.25">
      <c r="D103" s="191"/>
    </row>
    <row r="104" spans="4:4" x14ac:dyDescent="0.25">
      <c r="D104" s="191"/>
    </row>
    <row r="105" spans="4:4" x14ac:dyDescent="0.25">
      <c r="D105" s="191"/>
    </row>
    <row r="106" spans="4:4" x14ac:dyDescent="0.25">
      <c r="D106" s="191"/>
    </row>
    <row r="107" spans="4:4" x14ac:dyDescent="0.25">
      <c r="D107" s="191"/>
    </row>
    <row r="108" spans="4:4" x14ac:dyDescent="0.25">
      <c r="D108" s="191"/>
    </row>
    <row r="109" spans="4:4" x14ac:dyDescent="0.25">
      <c r="D109" s="191"/>
    </row>
    <row r="110" spans="4:4" x14ac:dyDescent="0.25">
      <c r="D110" s="191"/>
    </row>
    <row r="111" spans="4:4" x14ac:dyDescent="0.25">
      <c r="D111" s="191"/>
    </row>
    <row r="112" spans="4:4" x14ac:dyDescent="0.25">
      <c r="D112" s="191"/>
    </row>
    <row r="113" spans="4:4" x14ac:dyDescent="0.25">
      <c r="D113" s="191"/>
    </row>
    <row r="114" spans="4:4" x14ac:dyDescent="0.25">
      <c r="D114" s="191"/>
    </row>
    <row r="115" spans="4:4" x14ac:dyDescent="0.25">
      <c r="D115" s="191"/>
    </row>
    <row r="116" spans="4:4" x14ac:dyDescent="0.25">
      <c r="D116" s="191"/>
    </row>
    <row r="117" spans="4:4" x14ac:dyDescent="0.25">
      <c r="D117" s="191"/>
    </row>
    <row r="118" spans="4:4" x14ac:dyDescent="0.25">
      <c r="D118" s="191"/>
    </row>
    <row r="119" spans="4:4" x14ac:dyDescent="0.25">
      <c r="D119" s="191"/>
    </row>
    <row r="120" spans="4:4" x14ac:dyDescent="0.25">
      <c r="D120" s="191"/>
    </row>
    <row r="121" spans="4:4" x14ac:dyDescent="0.25">
      <c r="D121" s="191"/>
    </row>
    <row r="122" spans="4:4" x14ac:dyDescent="0.25">
      <c r="D122" s="191"/>
    </row>
    <row r="123" spans="4:4" x14ac:dyDescent="0.25">
      <c r="D123" s="191"/>
    </row>
    <row r="124" spans="4:4" x14ac:dyDescent="0.25">
      <c r="D124" s="191"/>
    </row>
    <row r="125" spans="4:4" x14ac:dyDescent="0.25">
      <c r="D125" s="191"/>
    </row>
    <row r="126" spans="4:4" x14ac:dyDescent="0.25">
      <c r="D126" s="191"/>
    </row>
    <row r="127" spans="4:4" x14ac:dyDescent="0.25">
      <c r="D127" s="191"/>
    </row>
    <row r="128" spans="4:4" x14ac:dyDescent="0.25">
      <c r="D128" s="191"/>
    </row>
    <row r="129" spans="4:4" x14ac:dyDescent="0.25">
      <c r="D129" s="191"/>
    </row>
    <row r="130" spans="4:4" x14ac:dyDescent="0.25">
      <c r="D130" s="191"/>
    </row>
    <row r="131" spans="4:4" x14ac:dyDescent="0.25">
      <c r="D131" s="191"/>
    </row>
    <row r="132" spans="4:4" x14ac:dyDescent="0.25">
      <c r="D132" s="191"/>
    </row>
    <row r="133" spans="4:4" x14ac:dyDescent="0.25">
      <c r="D133" s="191"/>
    </row>
    <row r="134" spans="4:4" x14ac:dyDescent="0.25">
      <c r="D134" s="191"/>
    </row>
    <row r="135" spans="4:4" x14ac:dyDescent="0.25">
      <c r="D135" s="191"/>
    </row>
    <row r="136" spans="4:4" x14ac:dyDescent="0.25">
      <c r="D136" s="191"/>
    </row>
    <row r="137" spans="4:4" x14ac:dyDescent="0.25">
      <c r="D137" s="191"/>
    </row>
    <row r="138" spans="4:4" x14ac:dyDescent="0.25">
      <c r="D138" s="191"/>
    </row>
    <row r="139" spans="4:4" x14ac:dyDescent="0.25">
      <c r="D139" s="191"/>
    </row>
    <row r="140" spans="4:4" x14ac:dyDescent="0.25">
      <c r="D140" s="191"/>
    </row>
    <row r="141" spans="4:4" x14ac:dyDescent="0.25">
      <c r="D141" s="191"/>
    </row>
    <row r="142" spans="4:4" x14ac:dyDescent="0.25">
      <c r="D142" s="191"/>
    </row>
    <row r="143" spans="4:4" x14ac:dyDescent="0.25">
      <c r="D143" s="191"/>
    </row>
    <row r="144" spans="4:4" x14ac:dyDescent="0.25">
      <c r="D144" s="191"/>
    </row>
    <row r="145" spans="4:4" x14ac:dyDescent="0.25">
      <c r="D145" s="191"/>
    </row>
    <row r="146" spans="4:4" x14ac:dyDescent="0.25">
      <c r="D146" s="191"/>
    </row>
    <row r="147" spans="4:4" x14ac:dyDescent="0.25">
      <c r="D147" s="191"/>
    </row>
    <row r="148" spans="4:4" x14ac:dyDescent="0.25">
      <c r="D148" s="191"/>
    </row>
    <row r="149" spans="4:4" x14ac:dyDescent="0.25">
      <c r="D149" s="191"/>
    </row>
    <row r="150" spans="4:4" x14ac:dyDescent="0.25">
      <c r="D150" s="191"/>
    </row>
    <row r="151" spans="4:4" x14ac:dyDescent="0.25">
      <c r="D151" s="191"/>
    </row>
    <row r="152" spans="4:4" x14ac:dyDescent="0.25">
      <c r="D152" s="191"/>
    </row>
    <row r="153" spans="4:4" x14ac:dyDescent="0.25">
      <c r="D153" s="191"/>
    </row>
    <row r="154" spans="4:4" x14ac:dyDescent="0.25">
      <c r="D154" s="191"/>
    </row>
    <row r="155" spans="4:4" x14ac:dyDescent="0.25">
      <c r="D155" s="191"/>
    </row>
    <row r="156" spans="4:4" x14ac:dyDescent="0.25">
      <c r="D156" s="191"/>
    </row>
    <row r="157" spans="4:4" x14ac:dyDescent="0.25">
      <c r="D157" s="191"/>
    </row>
    <row r="158" spans="4:4" x14ac:dyDescent="0.25">
      <c r="D158" s="191"/>
    </row>
    <row r="159" spans="4:4" x14ac:dyDescent="0.25">
      <c r="D159" s="191"/>
    </row>
    <row r="160" spans="4:4" x14ac:dyDescent="0.25">
      <c r="D160" s="191"/>
    </row>
    <row r="161" spans="4:4" x14ac:dyDescent="0.25">
      <c r="D161" s="191"/>
    </row>
    <row r="162" spans="4:4" x14ac:dyDescent="0.25">
      <c r="D162" s="191"/>
    </row>
    <row r="163" spans="4:4" x14ac:dyDescent="0.25">
      <c r="D163" s="191"/>
    </row>
    <row r="164" spans="4:4" x14ac:dyDescent="0.25">
      <c r="D164" s="191"/>
    </row>
    <row r="165" spans="4:4" x14ac:dyDescent="0.25">
      <c r="D165" s="191"/>
    </row>
    <row r="166" spans="4:4" x14ac:dyDescent="0.25">
      <c r="D166" s="191"/>
    </row>
    <row r="167" spans="4:4" x14ac:dyDescent="0.25">
      <c r="D167" s="191"/>
    </row>
    <row r="168" spans="4:4" x14ac:dyDescent="0.25">
      <c r="D168" s="191"/>
    </row>
    <row r="169" spans="4:4" x14ac:dyDescent="0.25">
      <c r="D169" s="191"/>
    </row>
    <row r="170" spans="4:4" x14ac:dyDescent="0.25">
      <c r="D170" s="191"/>
    </row>
    <row r="171" spans="4:4" x14ac:dyDescent="0.25">
      <c r="D171" s="191"/>
    </row>
    <row r="172" spans="4:4" x14ac:dyDescent="0.25">
      <c r="D172" s="191"/>
    </row>
    <row r="173" spans="4:4" x14ac:dyDescent="0.25">
      <c r="D173" s="191"/>
    </row>
    <row r="174" spans="4:4" x14ac:dyDescent="0.25">
      <c r="D174" s="191"/>
    </row>
    <row r="175" spans="4:4" x14ac:dyDescent="0.25">
      <c r="D175" s="191"/>
    </row>
    <row r="176" spans="4:4" x14ac:dyDescent="0.25">
      <c r="D176" s="191"/>
    </row>
    <row r="177" spans="4:4" x14ac:dyDescent="0.25">
      <c r="D177" s="191"/>
    </row>
    <row r="178" spans="4:4" x14ac:dyDescent="0.25">
      <c r="D178" s="191"/>
    </row>
    <row r="179" spans="4:4" x14ac:dyDescent="0.25">
      <c r="D179" s="191"/>
    </row>
    <row r="180" spans="4:4" x14ac:dyDescent="0.25">
      <c r="D180" s="191"/>
    </row>
    <row r="181" spans="4:4" x14ac:dyDescent="0.25">
      <c r="D181" s="191"/>
    </row>
    <row r="182" spans="4:4" x14ac:dyDescent="0.25">
      <c r="D182" s="191"/>
    </row>
    <row r="183" spans="4:4" x14ac:dyDescent="0.25">
      <c r="D183" s="191"/>
    </row>
    <row r="184" spans="4:4" x14ac:dyDescent="0.25">
      <c r="D184" s="191"/>
    </row>
    <row r="185" spans="4:4" x14ac:dyDescent="0.25">
      <c r="D185" s="191"/>
    </row>
    <row r="186" spans="4:4" x14ac:dyDescent="0.25">
      <c r="D186" s="191"/>
    </row>
    <row r="187" spans="4:4" x14ac:dyDescent="0.25">
      <c r="D187" s="191"/>
    </row>
    <row r="188" spans="4:4" x14ac:dyDescent="0.25">
      <c r="D188" s="191"/>
    </row>
    <row r="189" spans="4:4" x14ac:dyDescent="0.25">
      <c r="D189" s="191"/>
    </row>
    <row r="190" spans="4:4" x14ac:dyDescent="0.25">
      <c r="D190" s="191"/>
    </row>
    <row r="191" spans="4:4" x14ac:dyDescent="0.25">
      <c r="D191" s="191"/>
    </row>
    <row r="192" spans="4:4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e839xOFzIvV5d9ZpmPgkVNVHNw9X/R67oN/ijXE8zq/cg3hz3QxLEHQrUsKiDNDySh2tRkaVfjLeO1n8mpxYAQ==" saltValue="MX/htCpVxtZJgAHBb2xhrg==" spinCount="100000" sheet="1"/>
  <mergeCells count="45">
    <mergeCell ref="C59:G59"/>
    <mergeCell ref="C61:G61"/>
    <mergeCell ref="C62:G62"/>
    <mergeCell ref="C50:G50"/>
    <mergeCell ref="C52:G52"/>
    <mergeCell ref="C53:G53"/>
    <mergeCell ref="C55:G55"/>
    <mergeCell ref="C56:G56"/>
    <mergeCell ref="C58:G58"/>
    <mergeCell ref="C40:G40"/>
    <mergeCell ref="C41:G41"/>
    <mergeCell ref="C42:G42"/>
    <mergeCell ref="C45:G45"/>
    <mergeCell ref="C47:G47"/>
    <mergeCell ref="C49:G49"/>
    <mergeCell ref="C34:G34"/>
    <mergeCell ref="C35:G35"/>
    <mergeCell ref="C36:G36"/>
    <mergeCell ref="C37:G37"/>
    <mergeCell ref="C38:G38"/>
    <mergeCell ref="C39:G39"/>
    <mergeCell ref="C27:G27"/>
    <mergeCell ref="C28:G28"/>
    <mergeCell ref="C29:G29"/>
    <mergeCell ref="C30:G30"/>
    <mergeCell ref="C31:G31"/>
    <mergeCell ref="C32:G32"/>
    <mergeCell ref="C20:G20"/>
    <mergeCell ref="C21:G21"/>
    <mergeCell ref="C22:G22"/>
    <mergeCell ref="C23:G23"/>
    <mergeCell ref="C24:G24"/>
    <mergeCell ref="C25:G25"/>
    <mergeCell ref="C13:G13"/>
    <mergeCell ref="C14:G14"/>
    <mergeCell ref="C16:G16"/>
    <mergeCell ref="C17:G17"/>
    <mergeCell ref="C18:G18"/>
    <mergeCell ref="C19:G19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57</v>
      </c>
      <c r="C4" s="199" t="s">
        <v>58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87</v>
      </c>
      <c r="C8" s="244" t="s">
        <v>88</v>
      </c>
      <c r="D8" s="227"/>
      <c r="E8" s="228"/>
      <c r="F8" s="229"/>
      <c r="G8" s="229">
        <f>SUMIF(AG9:AG69,"&lt;&gt;NOR",G9:G69)</f>
        <v>0</v>
      </c>
      <c r="H8" s="229"/>
      <c r="I8" s="229">
        <f>SUM(I9:I69)</f>
        <v>0</v>
      </c>
      <c r="J8" s="229"/>
      <c r="K8" s="229">
        <f>SUM(K9:K69)</f>
        <v>0</v>
      </c>
      <c r="L8" s="229"/>
      <c r="M8" s="229">
        <f>SUM(M9:M69)</f>
        <v>0</v>
      </c>
      <c r="N8" s="229"/>
      <c r="O8" s="229">
        <f>SUM(O9:O69)</f>
        <v>17.489999999999998</v>
      </c>
      <c r="P8" s="229"/>
      <c r="Q8" s="229">
        <f>SUM(Q9:Q69)</f>
        <v>0</v>
      </c>
      <c r="R8" s="229"/>
      <c r="S8" s="229"/>
      <c r="T8" s="230"/>
      <c r="U8" s="224"/>
      <c r="V8" s="224">
        <f>SUM(V9:V69)</f>
        <v>235.57</v>
      </c>
      <c r="W8" s="224"/>
      <c r="AG8" t="s">
        <v>210</v>
      </c>
    </row>
    <row r="9" spans="1:60" ht="20.399999999999999" outlineLevel="1" x14ac:dyDescent="0.25">
      <c r="A9" s="231">
        <v>1</v>
      </c>
      <c r="B9" s="232" t="s">
        <v>275</v>
      </c>
      <c r="C9" s="245" t="s">
        <v>276</v>
      </c>
      <c r="D9" s="233" t="s">
        <v>277</v>
      </c>
      <c r="E9" s="234">
        <v>27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 t="s">
        <v>278</v>
      </c>
      <c r="S9" s="236" t="s">
        <v>214</v>
      </c>
      <c r="T9" s="237" t="s">
        <v>279</v>
      </c>
      <c r="U9" s="217">
        <v>0.36800000000000005</v>
      </c>
      <c r="V9" s="217">
        <f>ROUND(E9*U9,2)</f>
        <v>9.94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280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60" t="s">
        <v>281</v>
      </c>
      <c r="D10" s="257"/>
      <c r="E10" s="257"/>
      <c r="F10" s="257"/>
      <c r="G10" s="25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282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9" t="s">
        <v>283</v>
      </c>
      <c r="D11" s="222"/>
      <c r="E11" s="223">
        <v>27</v>
      </c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256</v>
      </c>
      <c r="AH11" s="207">
        <v>0</v>
      </c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14"/>
      <c r="B12" s="215"/>
      <c r="C12" s="247"/>
      <c r="D12" s="241"/>
      <c r="E12" s="241"/>
      <c r="F12" s="241"/>
      <c r="G12" s="241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219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ht="20.399999999999999" outlineLevel="1" x14ac:dyDescent="0.25">
      <c r="A13" s="231">
        <v>2</v>
      </c>
      <c r="B13" s="232" t="s">
        <v>284</v>
      </c>
      <c r="C13" s="245" t="s">
        <v>285</v>
      </c>
      <c r="D13" s="233" t="s">
        <v>277</v>
      </c>
      <c r="E13" s="234">
        <v>13.5</v>
      </c>
      <c r="F13" s="235"/>
      <c r="G13" s="236">
        <f>ROUND(E13*F13,2)</f>
        <v>0</v>
      </c>
      <c r="H13" s="235"/>
      <c r="I13" s="236">
        <f>ROUND(E13*H13,2)</f>
        <v>0</v>
      </c>
      <c r="J13" s="235"/>
      <c r="K13" s="236">
        <f>ROUND(E13*J13,2)</f>
        <v>0</v>
      </c>
      <c r="L13" s="236">
        <v>21</v>
      </c>
      <c r="M13" s="236">
        <f>G13*(1+L13/100)</f>
        <v>0</v>
      </c>
      <c r="N13" s="236">
        <v>0</v>
      </c>
      <c r="O13" s="236">
        <f>ROUND(E13*N13,2)</f>
        <v>0</v>
      </c>
      <c r="P13" s="236">
        <v>0</v>
      </c>
      <c r="Q13" s="236">
        <f>ROUND(E13*P13,2)</f>
        <v>0</v>
      </c>
      <c r="R13" s="236" t="s">
        <v>278</v>
      </c>
      <c r="S13" s="236" t="s">
        <v>214</v>
      </c>
      <c r="T13" s="237" t="s">
        <v>279</v>
      </c>
      <c r="U13" s="217">
        <v>5.8000000000000003E-2</v>
      </c>
      <c r="V13" s="217">
        <f>ROUND(E13*U13,2)</f>
        <v>0.78</v>
      </c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280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60" t="s">
        <v>281</v>
      </c>
      <c r="D14" s="257"/>
      <c r="E14" s="257"/>
      <c r="F14" s="257"/>
      <c r="G14" s="25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282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14"/>
      <c r="B15" s="215"/>
      <c r="C15" s="249" t="s">
        <v>286</v>
      </c>
      <c r="D15" s="222"/>
      <c r="E15" s="223">
        <v>13.5</v>
      </c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256</v>
      </c>
      <c r="AH15" s="207">
        <v>5</v>
      </c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47"/>
      <c r="D16" s="241"/>
      <c r="E16" s="241"/>
      <c r="F16" s="241"/>
      <c r="G16" s="241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219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31">
        <v>3</v>
      </c>
      <c r="B17" s="232" t="s">
        <v>287</v>
      </c>
      <c r="C17" s="245" t="s">
        <v>288</v>
      </c>
      <c r="D17" s="233" t="s">
        <v>277</v>
      </c>
      <c r="E17" s="234">
        <v>37.413800000000002</v>
      </c>
      <c r="F17" s="235"/>
      <c r="G17" s="236">
        <f>ROUND(E17*F17,2)</f>
        <v>0</v>
      </c>
      <c r="H17" s="235"/>
      <c r="I17" s="236">
        <f>ROUND(E17*H17,2)</f>
        <v>0</v>
      </c>
      <c r="J17" s="235"/>
      <c r="K17" s="236">
        <f>ROUND(E17*J17,2)</f>
        <v>0</v>
      </c>
      <c r="L17" s="236">
        <v>21</v>
      </c>
      <c r="M17" s="236">
        <f>G17*(1+L17/100)</f>
        <v>0</v>
      </c>
      <c r="N17" s="236">
        <v>0</v>
      </c>
      <c r="O17" s="236">
        <f>ROUND(E17*N17,2)</f>
        <v>0</v>
      </c>
      <c r="P17" s="236">
        <v>0</v>
      </c>
      <c r="Q17" s="236">
        <f>ROUND(E17*P17,2)</f>
        <v>0</v>
      </c>
      <c r="R17" s="236" t="s">
        <v>278</v>
      </c>
      <c r="S17" s="236" t="s">
        <v>214</v>
      </c>
      <c r="T17" s="237" t="s">
        <v>279</v>
      </c>
      <c r="U17" s="217">
        <v>3.5330000000000004</v>
      </c>
      <c r="V17" s="217">
        <f>ROUND(E17*U17,2)</f>
        <v>132.18</v>
      </c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280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14"/>
      <c r="B18" s="215"/>
      <c r="C18" s="260" t="s">
        <v>289</v>
      </c>
      <c r="D18" s="257"/>
      <c r="E18" s="257"/>
      <c r="F18" s="257"/>
      <c r="G18" s="25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282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49" t="s">
        <v>290</v>
      </c>
      <c r="D19" s="222"/>
      <c r="E19" s="223">
        <v>10.747190000000002</v>
      </c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256</v>
      </c>
      <c r="AH19" s="207">
        <v>0</v>
      </c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49" t="s">
        <v>291</v>
      </c>
      <c r="D20" s="222"/>
      <c r="E20" s="223">
        <v>18.264940000000003</v>
      </c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256</v>
      </c>
      <c r="AH20" s="207">
        <v>0</v>
      </c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14"/>
      <c r="B21" s="215"/>
      <c r="C21" s="249" t="s">
        <v>292</v>
      </c>
      <c r="D21" s="222"/>
      <c r="E21" s="223">
        <v>0.61368</v>
      </c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256</v>
      </c>
      <c r="AH21" s="207">
        <v>0</v>
      </c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49" t="s">
        <v>293</v>
      </c>
      <c r="D22" s="222"/>
      <c r="E22" s="223">
        <v>0.28800000000000003</v>
      </c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256</v>
      </c>
      <c r="AH22" s="207">
        <v>0</v>
      </c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/>
      <c r="B23" s="215"/>
      <c r="C23" s="249" t="s">
        <v>294</v>
      </c>
      <c r="D23" s="222"/>
      <c r="E23" s="223">
        <v>7.5</v>
      </c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256</v>
      </c>
      <c r="AH23" s="207">
        <v>0</v>
      </c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14"/>
      <c r="B24" s="215"/>
      <c r="C24" s="247"/>
      <c r="D24" s="241"/>
      <c r="E24" s="241"/>
      <c r="F24" s="241"/>
      <c r="G24" s="241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219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31">
        <v>4</v>
      </c>
      <c r="B25" s="232" t="s">
        <v>295</v>
      </c>
      <c r="C25" s="245" t="s">
        <v>296</v>
      </c>
      <c r="D25" s="233" t="s">
        <v>277</v>
      </c>
      <c r="E25" s="234">
        <v>10.311300000000001</v>
      </c>
      <c r="F25" s="235"/>
      <c r="G25" s="236">
        <f>ROUND(E25*F25,2)</f>
        <v>0</v>
      </c>
      <c r="H25" s="235"/>
      <c r="I25" s="236">
        <f>ROUND(E25*H25,2)</f>
        <v>0</v>
      </c>
      <c r="J25" s="235"/>
      <c r="K25" s="236">
        <f>ROUND(E25*J25,2)</f>
        <v>0</v>
      </c>
      <c r="L25" s="236">
        <v>21</v>
      </c>
      <c r="M25" s="236">
        <f>G25*(1+L25/100)</f>
        <v>0</v>
      </c>
      <c r="N25" s="236">
        <v>0</v>
      </c>
      <c r="O25" s="236">
        <f>ROUND(E25*N25,2)</f>
        <v>0</v>
      </c>
      <c r="P25" s="236">
        <v>0</v>
      </c>
      <c r="Q25" s="236">
        <f>ROUND(E25*P25,2)</f>
        <v>0</v>
      </c>
      <c r="R25" s="236" t="s">
        <v>278</v>
      </c>
      <c r="S25" s="236" t="s">
        <v>214</v>
      </c>
      <c r="T25" s="237" t="s">
        <v>279</v>
      </c>
      <c r="U25" s="217">
        <v>6.298</v>
      </c>
      <c r="V25" s="217">
        <f>ROUND(E25*U25,2)</f>
        <v>64.94</v>
      </c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280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14"/>
      <c r="B26" s="215"/>
      <c r="C26" s="260" t="s">
        <v>297</v>
      </c>
      <c r="D26" s="257"/>
      <c r="E26" s="257"/>
      <c r="F26" s="257"/>
      <c r="G26" s="25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282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61" t="s">
        <v>298</v>
      </c>
      <c r="D27" s="253"/>
      <c r="E27" s="254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256</v>
      </c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62" t="s">
        <v>299</v>
      </c>
      <c r="D28" s="253"/>
      <c r="E28" s="254">
        <v>127.512</v>
      </c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256</v>
      </c>
      <c r="AH28" s="207">
        <v>2</v>
      </c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ht="20.399999999999999" outlineLevel="1" x14ac:dyDescent="0.25">
      <c r="A29" s="214"/>
      <c r="B29" s="215"/>
      <c r="C29" s="262" t="s">
        <v>300</v>
      </c>
      <c r="D29" s="253"/>
      <c r="E29" s="254">
        <v>-12.937999999999999</v>
      </c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256</v>
      </c>
      <c r="AH29" s="207">
        <v>2</v>
      </c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14"/>
      <c r="B30" s="215"/>
      <c r="C30" s="263" t="s">
        <v>301</v>
      </c>
      <c r="D30" s="255"/>
      <c r="E30" s="256">
        <v>114.57400000000001</v>
      </c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256</v>
      </c>
      <c r="AH30" s="207">
        <v>3</v>
      </c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61" t="s">
        <v>302</v>
      </c>
      <c r="D31" s="253"/>
      <c r="E31" s="254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256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14"/>
      <c r="B32" s="215"/>
      <c r="C32" s="249" t="s">
        <v>303</v>
      </c>
      <c r="D32" s="222"/>
      <c r="E32" s="223">
        <v>10.311300000000001</v>
      </c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256</v>
      </c>
      <c r="AH32" s="207">
        <v>0</v>
      </c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47"/>
      <c r="D33" s="241"/>
      <c r="E33" s="241"/>
      <c r="F33" s="241"/>
      <c r="G33" s="241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219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31">
        <v>5</v>
      </c>
      <c r="B34" s="232" t="s">
        <v>304</v>
      </c>
      <c r="C34" s="245" t="s">
        <v>305</v>
      </c>
      <c r="D34" s="233" t="s">
        <v>277</v>
      </c>
      <c r="E34" s="234">
        <v>74.725100000000012</v>
      </c>
      <c r="F34" s="235"/>
      <c r="G34" s="236">
        <f>ROUND(E34*F34,2)</f>
        <v>0</v>
      </c>
      <c r="H34" s="235"/>
      <c r="I34" s="236">
        <f>ROUND(E34*H34,2)</f>
        <v>0</v>
      </c>
      <c r="J34" s="235"/>
      <c r="K34" s="236">
        <f>ROUND(E34*J34,2)</f>
        <v>0</v>
      </c>
      <c r="L34" s="236">
        <v>21</v>
      </c>
      <c r="M34" s="236">
        <f>G34*(1+L34/100)</f>
        <v>0</v>
      </c>
      <c r="N34" s="236">
        <v>0</v>
      </c>
      <c r="O34" s="236">
        <f>ROUND(E34*N34,2)</f>
        <v>0</v>
      </c>
      <c r="P34" s="236">
        <v>0</v>
      </c>
      <c r="Q34" s="236">
        <f>ROUND(E34*P34,2)</f>
        <v>0</v>
      </c>
      <c r="R34" s="236" t="s">
        <v>278</v>
      </c>
      <c r="S34" s="236" t="s">
        <v>214</v>
      </c>
      <c r="T34" s="237" t="s">
        <v>279</v>
      </c>
      <c r="U34" s="217">
        <v>1.1000000000000001E-2</v>
      </c>
      <c r="V34" s="217">
        <f>ROUND(E34*U34,2)</f>
        <v>0.82</v>
      </c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280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60" t="s">
        <v>306</v>
      </c>
      <c r="D35" s="257"/>
      <c r="E35" s="257"/>
      <c r="F35" s="257"/>
      <c r="G35" s="25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282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49" t="s">
        <v>307</v>
      </c>
      <c r="D36" s="222"/>
      <c r="E36" s="223">
        <v>37.413800000000002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256</v>
      </c>
      <c r="AH36" s="207">
        <v>5</v>
      </c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49" t="s">
        <v>308</v>
      </c>
      <c r="D37" s="222"/>
      <c r="E37" s="223">
        <v>10.311300000000001</v>
      </c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256</v>
      </c>
      <c r="AH37" s="207">
        <v>5</v>
      </c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49" t="s">
        <v>309</v>
      </c>
      <c r="D38" s="222"/>
      <c r="E38" s="223">
        <v>27</v>
      </c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256</v>
      </c>
      <c r="AH38" s="207">
        <v>5</v>
      </c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14"/>
      <c r="B39" s="215"/>
      <c r="C39" s="247"/>
      <c r="D39" s="241"/>
      <c r="E39" s="241"/>
      <c r="F39" s="241"/>
      <c r="G39" s="241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219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ht="30.6" outlineLevel="1" x14ac:dyDescent="0.25">
      <c r="A40" s="231">
        <v>6</v>
      </c>
      <c r="B40" s="232" t="s">
        <v>310</v>
      </c>
      <c r="C40" s="245" t="s">
        <v>311</v>
      </c>
      <c r="D40" s="233" t="s">
        <v>277</v>
      </c>
      <c r="E40" s="234">
        <v>747.25105000000008</v>
      </c>
      <c r="F40" s="235"/>
      <c r="G40" s="236">
        <f>ROUND(E40*F40,2)</f>
        <v>0</v>
      </c>
      <c r="H40" s="235"/>
      <c r="I40" s="236">
        <f>ROUND(E40*H40,2)</f>
        <v>0</v>
      </c>
      <c r="J40" s="235"/>
      <c r="K40" s="236">
        <f>ROUND(E40*J40,2)</f>
        <v>0</v>
      </c>
      <c r="L40" s="236">
        <v>21</v>
      </c>
      <c r="M40" s="236">
        <f>G40*(1+L40/100)</f>
        <v>0</v>
      </c>
      <c r="N40" s="236">
        <v>0</v>
      </c>
      <c r="O40" s="236">
        <f>ROUND(E40*N40,2)</f>
        <v>0</v>
      </c>
      <c r="P40" s="236">
        <v>0</v>
      </c>
      <c r="Q40" s="236">
        <f>ROUND(E40*P40,2)</f>
        <v>0</v>
      </c>
      <c r="R40" s="236" t="s">
        <v>278</v>
      </c>
      <c r="S40" s="236" t="s">
        <v>214</v>
      </c>
      <c r="T40" s="237" t="s">
        <v>279</v>
      </c>
      <c r="U40" s="217">
        <v>0</v>
      </c>
      <c r="V40" s="217">
        <f>ROUND(E40*U40,2)</f>
        <v>0</v>
      </c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280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14"/>
      <c r="B41" s="215"/>
      <c r="C41" s="260" t="s">
        <v>306</v>
      </c>
      <c r="D41" s="257"/>
      <c r="E41" s="257"/>
      <c r="F41" s="257"/>
      <c r="G41" s="25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282</v>
      </c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outlineLevel="1" x14ac:dyDescent="0.25">
      <c r="A42" s="214"/>
      <c r="B42" s="215"/>
      <c r="C42" s="249" t="s">
        <v>312</v>
      </c>
      <c r="D42" s="222"/>
      <c r="E42" s="223">
        <v>747.25105000000008</v>
      </c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256</v>
      </c>
      <c r="AH42" s="207">
        <v>5</v>
      </c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14"/>
      <c r="B43" s="215"/>
      <c r="C43" s="247"/>
      <c r="D43" s="241"/>
      <c r="E43" s="241"/>
      <c r="F43" s="241"/>
      <c r="G43" s="241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219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ht="20.399999999999999" outlineLevel="1" x14ac:dyDescent="0.25">
      <c r="A44" s="231">
        <v>7</v>
      </c>
      <c r="B44" s="232" t="s">
        <v>313</v>
      </c>
      <c r="C44" s="245" t="s">
        <v>314</v>
      </c>
      <c r="D44" s="233" t="s">
        <v>277</v>
      </c>
      <c r="E44" s="234">
        <v>74.725100000000012</v>
      </c>
      <c r="F44" s="235"/>
      <c r="G44" s="236">
        <f>ROUND(E44*F44,2)</f>
        <v>0</v>
      </c>
      <c r="H44" s="235"/>
      <c r="I44" s="236">
        <f>ROUND(E44*H44,2)</f>
        <v>0</v>
      </c>
      <c r="J44" s="235"/>
      <c r="K44" s="236">
        <f>ROUND(E44*J44,2)</f>
        <v>0</v>
      </c>
      <c r="L44" s="236">
        <v>21</v>
      </c>
      <c r="M44" s="236">
        <f>G44*(1+L44/100)</f>
        <v>0</v>
      </c>
      <c r="N44" s="236">
        <v>0</v>
      </c>
      <c r="O44" s="236">
        <f>ROUND(E44*N44,2)</f>
        <v>0</v>
      </c>
      <c r="P44" s="236">
        <v>0</v>
      </c>
      <c r="Q44" s="236">
        <f>ROUND(E44*P44,2)</f>
        <v>0</v>
      </c>
      <c r="R44" s="236" t="s">
        <v>278</v>
      </c>
      <c r="S44" s="236" t="s">
        <v>214</v>
      </c>
      <c r="T44" s="237" t="s">
        <v>279</v>
      </c>
      <c r="U44" s="217">
        <v>9.0000000000000011E-3</v>
      </c>
      <c r="V44" s="217">
        <f>ROUND(E44*U44,2)</f>
        <v>0.67</v>
      </c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280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14"/>
      <c r="B45" s="215"/>
      <c r="C45" s="249" t="s">
        <v>315</v>
      </c>
      <c r="D45" s="222"/>
      <c r="E45" s="223">
        <v>74.725100000000012</v>
      </c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256</v>
      </c>
      <c r="AH45" s="207">
        <v>5</v>
      </c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47"/>
      <c r="D46" s="241"/>
      <c r="E46" s="241"/>
      <c r="F46" s="241"/>
      <c r="G46" s="241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219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31">
        <v>8</v>
      </c>
      <c r="B47" s="232" t="s">
        <v>316</v>
      </c>
      <c r="C47" s="245" t="s">
        <v>317</v>
      </c>
      <c r="D47" s="233" t="s">
        <v>277</v>
      </c>
      <c r="E47" s="234">
        <v>9.5556100000000015</v>
      </c>
      <c r="F47" s="235"/>
      <c r="G47" s="236">
        <f>ROUND(E47*F47,2)</f>
        <v>0</v>
      </c>
      <c r="H47" s="235"/>
      <c r="I47" s="236">
        <f>ROUND(E47*H47,2)</f>
        <v>0</v>
      </c>
      <c r="J47" s="235"/>
      <c r="K47" s="236">
        <f>ROUND(E47*J47,2)</f>
        <v>0</v>
      </c>
      <c r="L47" s="236">
        <v>21</v>
      </c>
      <c r="M47" s="236">
        <f>G47*(1+L47/100)</f>
        <v>0</v>
      </c>
      <c r="N47" s="236">
        <v>0</v>
      </c>
      <c r="O47" s="236">
        <f>ROUND(E47*N47,2)</f>
        <v>0</v>
      </c>
      <c r="P47" s="236">
        <v>0</v>
      </c>
      <c r="Q47" s="236">
        <f>ROUND(E47*P47,2)</f>
        <v>0</v>
      </c>
      <c r="R47" s="236" t="s">
        <v>278</v>
      </c>
      <c r="S47" s="236" t="s">
        <v>214</v>
      </c>
      <c r="T47" s="237" t="s">
        <v>279</v>
      </c>
      <c r="U47" s="217">
        <v>2.1950000000000003</v>
      </c>
      <c r="V47" s="217">
        <f>ROUND(E47*U47,2)</f>
        <v>20.97</v>
      </c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280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14"/>
      <c r="B48" s="215"/>
      <c r="C48" s="260" t="s">
        <v>318</v>
      </c>
      <c r="D48" s="257"/>
      <c r="E48" s="257"/>
      <c r="F48" s="257"/>
      <c r="G48" s="25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282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38" t="str">
        <f>C48</f>
        <v>sypaninou z vhodných hornin tř. 1 - 4 nebo materiálem, uloženým ve vzdálenosti do 30 m od vnějšího kraje objektu, pro jakoukoliv míru zhutnění,</v>
      </c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/>
      <c r="B49" s="215"/>
      <c r="C49" s="249" t="s">
        <v>319</v>
      </c>
      <c r="D49" s="222"/>
      <c r="E49" s="223">
        <v>11.060860000000002</v>
      </c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256</v>
      </c>
      <c r="AH49" s="207">
        <v>0</v>
      </c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49" t="s">
        <v>320</v>
      </c>
      <c r="D50" s="222"/>
      <c r="E50" s="223">
        <v>-1.50525</v>
      </c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256</v>
      </c>
      <c r="AH50" s="207">
        <v>0</v>
      </c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14"/>
      <c r="B51" s="215"/>
      <c r="C51" s="247"/>
      <c r="D51" s="241"/>
      <c r="E51" s="241"/>
      <c r="F51" s="241"/>
      <c r="G51" s="241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219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outlineLevel="1" x14ac:dyDescent="0.25">
      <c r="A52" s="231">
        <v>9</v>
      </c>
      <c r="B52" s="232" t="s">
        <v>321</v>
      </c>
      <c r="C52" s="245" t="s">
        <v>322</v>
      </c>
      <c r="D52" s="233" t="s">
        <v>323</v>
      </c>
      <c r="E52" s="234">
        <v>292.51560000000001</v>
      </c>
      <c r="F52" s="235"/>
      <c r="G52" s="236">
        <f>ROUND(E52*F52,2)</f>
        <v>0</v>
      </c>
      <c r="H52" s="235"/>
      <c r="I52" s="236">
        <f>ROUND(E52*H52,2)</f>
        <v>0</v>
      </c>
      <c r="J52" s="235"/>
      <c r="K52" s="236">
        <f>ROUND(E52*J52,2)</f>
        <v>0</v>
      </c>
      <c r="L52" s="236">
        <v>21</v>
      </c>
      <c r="M52" s="236">
        <f>G52*(1+L52/100)</f>
        <v>0</v>
      </c>
      <c r="N52" s="236">
        <v>0</v>
      </c>
      <c r="O52" s="236">
        <f>ROUND(E52*N52,2)</f>
        <v>0</v>
      </c>
      <c r="P52" s="236">
        <v>0</v>
      </c>
      <c r="Q52" s="236">
        <f>ROUND(E52*P52,2)</f>
        <v>0</v>
      </c>
      <c r="R52" s="236" t="s">
        <v>278</v>
      </c>
      <c r="S52" s="236" t="s">
        <v>214</v>
      </c>
      <c r="T52" s="237" t="s">
        <v>279</v>
      </c>
      <c r="U52" s="217">
        <v>1.8000000000000002E-2</v>
      </c>
      <c r="V52" s="217">
        <f>ROUND(E52*U52,2)</f>
        <v>5.27</v>
      </c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280</v>
      </c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outlineLevel="1" x14ac:dyDescent="0.25">
      <c r="A53" s="214"/>
      <c r="B53" s="215"/>
      <c r="C53" s="260" t="s">
        <v>324</v>
      </c>
      <c r="D53" s="257"/>
      <c r="E53" s="257"/>
      <c r="F53" s="257"/>
      <c r="G53" s="25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07"/>
      <c r="Y53" s="207"/>
      <c r="Z53" s="207"/>
      <c r="AA53" s="207"/>
      <c r="AB53" s="207"/>
      <c r="AC53" s="207"/>
      <c r="AD53" s="207"/>
      <c r="AE53" s="207"/>
      <c r="AF53" s="207"/>
      <c r="AG53" s="207" t="s">
        <v>282</v>
      </c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</row>
    <row r="54" spans="1:60" outlineLevel="1" x14ac:dyDescent="0.25">
      <c r="A54" s="214"/>
      <c r="B54" s="215"/>
      <c r="C54" s="261" t="s">
        <v>298</v>
      </c>
      <c r="D54" s="253"/>
      <c r="E54" s="254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256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14"/>
      <c r="B55" s="215"/>
      <c r="C55" s="262" t="s">
        <v>299</v>
      </c>
      <c r="D55" s="253"/>
      <c r="E55" s="254">
        <v>127.512</v>
      </c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256</v>
      </c>
      <c r="AH55" s="207">
        <v>2</v>
      </c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ht="20.399999999999999" outlineLevel="1" x14ac:dyDescent="0.25">
      <c r="A56" s="214"/>
      <c r="B56" s="215"/>
      <c r="C56" s="262" t="s">
        <v>300</v>
      </c>
      <c r="D56" s="253"/>
      <c r="E56" s="254">
        <v>-12.937999999999999</v>
      </c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07"/>
      <c r="Y56" s="207"/>
      <c r="Z56" s="207"/>
      <c r="AA56" s="207"/>
      <c r="AB56" s="207"/>
      <c r="AC56" s="207"/>
      <c r="AD56" s="207"/>
      <c r="AE56" s="207"/>
      <c r="AF56" s="207"/>
      <c r="AG56" s="207" t="s">
        <v>256</v>
      </c>
      <c r="AH56" s="207">
        <v>2</v>
      </c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</row>
    <row r="57" spans="1:60" outlineLevel="1" x14ac:dyDescent="0.25">
      <c r="A57" s="214"/>
      <c r="B57" s="215"/>
      <c r="C57" s="263" t="s">
        <v>301</v>
      </c>
      <c r="D57" s="255"/>
      <c r="E57" s="256">
        <v>114.57400000000001</v>
      </c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256</v>
      </c>
      <c r="AH57" s="207">
        <v>3</v>
      </c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outlineLevel="1" x14ac:dyDescent="0.25">
      <c r="A58" s="214"/>
      <c r="B58" s="215"/>
      <c r="C58" s="261" t="s">
        <v>302</v>
      </c>
      <c r="D58" s="253"/>
      <c r="E58" s="254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256</v>
      </c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14"/>
      <c r="B59" s="215"/>
      <c r="C59" s="249" t="s">
        <v>325</v>
      </c>
      <c r="D59" s="222"/>
      <c r="E59" s="223">
        <v>114.57000000000001</v>
      </c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256</v>
      </c>
      <c r="AH59" s="207">
        <v>0</v>
      </c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14"/>
      <c r="B60" s="215"/>
      <c r="C60" s="249" t="s">
        <v>326</v>
      </c>
      <c r="D60" s="222"/>
      <c r="E60" s="223">
        <v>37.945600000000006</v>
      </c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256</v>
      </c>
      <c r="AH60" s="207">
        <v>0</v>
      </c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14"/>
      <c r="B61" s="215"/>
      <c r="C61" s="249" t="s">
        <v>327</v>
      </c>
      <c r="D61" s="222"/>
      <c r="E61" s="223">
        <v>90</v>
      </c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256</v>
      </c>
      <c r="AH61" s="207">
        <v>0</v>
      </c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14"/>
      <c r="B62" s="215"/>
      <c r="C62" s="249" t="s">
        <v>328</v>
      </c>
      <c r="D62" s="222"/>
      <c r="E62" s="223">
        <v>50</v>
      </c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256</v>
      </c>
      <c r="AH62" s="207">
        <v>0</v>
      </c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outlineLevel="1" x14ac:dyDescent="0.25">
      <c r="A63" s="214"/>
      <c r="B63" s="215"/>
      <c r="C63" s="247"/>
      <c r="D63" s="241"/>
      <c r="E63" s="241"/>
      <c r="F63" s="241"/>
      <c r="G63" s="241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07"/>
      <c r="Y63" s="207"/>
      <c r="Z63" s="207"/>
      <c r="AA63" s="207"/>
      <c r="AB63" s="207"/>
      <c r="AC63" s="207"/>
      <c r="AD63" s="207"/>
      <c r="AE63" s="207"/>
      <c r="AF63" s="207"/>
      <c r="AG63" s="207" t="s">
        <v>219</v>
      </c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</row>
    <row r="64" spans="1:60" outlineLevel="1" x14ac:dyDescent="0.25">
      <c r="A64" s="231">
        <v>10</v>
      </c>
      <c r="B64" s="232" t="s">
        <v>329</v>
      </c>
      <c r="C64" s="245" t="s">
        <v>330</v>
      </c>
      <c r="D64" s="233" t="s">
        <v>277</v>
      </c>
      <c r="E64" s="234">
        <v>74.725100000000012</v>
      </c>
      <c r="F64" s="235"/>
      <c r="G64" s="236">
        <f>ROUND(E64*F64,2)</f>
        <v>0</v>
      </c>
      <c r="H64" s="235"/>
      <c r="I64" s="236">
        <f>ROUND(E64*H64,2)</f>
        <v>0</v>
      </c>
      <c r="J64" s="235"/>
      <c r="K64" s="236">
        <f>ROUND(E64*J64,2)</f>
        <v>0</v>
      </c>
      <c r="L64" s="236">
        <v>21</v>
      </c>
      <c r="M64" s="236">
        <f>G64*(1+L64/100)</f>
        <v>0</v>
      </c>
      <c r="N64" s="236">
        <v>0</v>
      </c>
      <c r="O64" s="236">
        <f>ROUND(E64*N64,2)</f>
        <v>0</v>
      </c>
      <c r="P64" s="236">
        <v>0</v>
      </c>
      <c r="Q64" s="236">
        <f>ROUND(E64*P64,2)</f>
        <v>0</v>
      </c>
      <c r="R64" s="236" t="s">
        <v>278</v>
      </c>
      <c r="S64" s="236" t="s">
        <v>214</v>
      </c>
      <c r="T64" s="237" t="s">
        <v>279</v>
      </c>
      <c r="U64" s="217">
        <v>0</v>
      </c>
      <c r="V64" s="217">
        <f>ROUND(E64*U64,2)</f>
        <v>0</v>
      </c>
      <c r="W64" s="217"/>
      <c r="X64" s="207"/>
      <c r="Y64" s="207"/>
      <c r="Z64" s="207"/>
      <c r="AA64" s="207"/>
      <c r="AB64" s="207"/>
      <c r="AC64" s="207"/>
      <c r="AD64" s="207"/>
      <c r="AE64" s="207"/>
      <c r="AF64" s="207"/>
      <c r="AG64" s="207" t="s">
        <v>280</v>
      </c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</row>
    <row r="65" spans="1:60" outlineLevel="1" x14ac:dyDescent="0.25">
      <c r="A65" s="214"/>
      <c r="B65" s="215"/>
      <c r="C65" s="249" t="s">
        <v>315</v>
      </c>
      <c r="D65" s="222"/>
      <c r="E65" s="223">
        <v>74.725100000000012</v>
      </c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07"/>
      <c r="Y65" s="207"/>
      <c r="Z65" s="207"/>
      <c r="AA65" s="207"/>
      <c r="AB65" s="207"/>
      <c r="AC65" s="207"/>
      <c r="AD65" s="207"/>
      <c r="AE65" s="207"/>
      <c r="AF65" s="207"/>
      <c r="AG65" s="207" t="s">
        <v>256</v>
      </c>
      <c r="AH65" s="207">
        <v>5</v>
      </c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</row>
    <row r="66" spans="1:60" outlineLevel="1" x14ac:dyDescent="0.25">
      <c r="A66" s="214"/>
      <c r="B66" s="215"/>
      <c r="C66" s="247"/>
      <c r="D66" s="241"/>
      <c r="E66" s="241"/>
      <c r="F66" s="241"/>
      <c r="G66" s="241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07"/>
      <c r="Y66" s="207"/>
      <c r="Z66" s="207"/>
      <c r="AA66" s="207"/>
      <c r="AB66" s="207"/>
      <c r="AC66" s="207"/>
      <c r="AD66" s="207"/>
      <c r="AE66" s="207"/>
      <c r="AF66" s="207"/>
      <c r="AG66" s="207" t="s">
        <v>219</v>
      </c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</row>
    <row r="67" spans="1:60" outlineLevel="1" x14ac:dyDescent="0.25">
      <c r="A67" s="231">
        <v>11</v>
      </c>
      <c r="B67" s="232" t="s">
        <v>331</v>
      </c>
      <c r="C67" s="245" t="s">
        <v>332</v>
      </c>
      <c r="D67" s="233" t="s">
        <v>333</v>
      </c>
      <c r="E67" s="234">
        <v>17.48676</v>
      </c>
      <c r="F67" s="235"/>
      <c r="G67" s="236">
        <f>ROUND(E67*F67,2)</f>
        <v>0</v>
      </c>
      <c r="H67" s="235"/>
      <c r="I67" s="236">
        <f>ROUND(E67*H67,2)</f>
        <v>0</v>
      </c>
      <c r="J67" s="235"/>
      <c r="K67" s="236">
        <f>ROUND(E67*J67,2)</f>
        <v>0</v>
      </c>
      <c r="L67" s="236">
        <v>21</v>
      </c>
      <c r="M67" s="236">
        <f>G67*(1+L67/100)</f>
        <v>0</v>
      </c>
      <c r="N67" s="236">
        <v>1</v>
      </c>
      <c r="O67" s="236">
        <f>ROUND(E67*N67,2)</f>
        <v>17.489999999999998</v>
      </c>
      <c r="P67" s="236">
        <v>0</v>
      </c>
      <c r="Q67" s="236">
        <f>ROUND(E67*P67,2)</f>
        <v>0</v>
      </c>
      <c r="R67" s="236" t="s">
        <v>334</v>
      </c>
      <c r="S67" s="236" t="s">
        <v>214</v>
      </c>
      <c r="T67" s="237" t="s">
        <v>335</v>
      </c>
      <c r="U67" s="217">
        <v>0</v>
      </c>
      <c r="V67" s="217">
        <f>ROUND(E67*U67,2)</f>
        <v>0</v>
      </c>
      <c r="W67" s="217"/>
      <c r="X67" s="207"/>
      <c r="Y67" s="207"/>
      <c r="Z67" s="207"/>
      <c r="AA67" s="207"/>
      <c r="AB67" s="207"/>
      <c r="AC67" s="207"/>
      <c r="AD67" s="207"/>
      <c r="AE67" s="207"/>
      <c r="AF67" s="207"/>
      <c r="AG67" s="207" t="s">
        <v>336</v>
      </c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</row>
    <row r="68" spans="1:60" outlineLevel="1" x14ac:dyDescent="0.25">
      <c r="A68" s="214"/>
      <c r="B68" s="215"/>
      <c r="C68" s="249" t="s">
        <v>337</v>
      </c>
      <c r="D68" s="222"/>
      <c r="E68" s="223">
        <v>17.48676</v>
      </c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07"/>
      <c r="Y68" s="207"/>
      <c r="Z68" s="207"/>
      <c r="AA68" s="207"/>
      <c r="AB68" s="207"/>
      <c r="AC68" s="207"/>
      <c r="AD68" s="207"/>
      <c r="AE68" s="207"/>
      <c r="AF68" s="207"/>
      <c r="AG68" s="207" t="s">
        <v>256</v>
      </c>
      <c r="AH68" s="207">
        <v>5</v>
      </c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</row>
    <row r="69" spans="1:60" outlineLevel="1" x14ac:dyDescent="0.25">
      <c r="A69" s="214"/>
      <c r="B69" s="215"/>
      <c r="C69" s="247"/>
      <c r="D69" s="241"/>
      <c r="E69" s="241"/>
      <c r="F69" s="241"/>
      <c r="G69" s="241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07"/>
      <c r="Y69" s="207"/>
      <c r="Z69" s="207"/>
      <c r="AA69" s="207"/>
      <c r="AB69" s="207"/>
      <c r="AC69" s="207"/>
      <c r="AD69" s="207"/>
      <c r="AE69" s="207"/>
      <c r="AF69" s="207"/>
      <c r="AG69" s="207" t="s">
        <v>219</v>
      </c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</row>
    <row r="70" spans="1:60" x14ac:dyDescent="0.25">
      <c r="A70" s="225" t="s">
        <v>209</v>
      </c>
      <c r="B70" s="226" t="s">
        <v>91</v>
      </c>
      <c r="C70" s="244" t="s">
        <v>92</v>
      </c>
      <c r="D70" s="227"/>
      <c r="E70" s="228"/>
      <c r="F70" s="229"/>
      <c r="G70" s="229">
        <f>SUMIF(AG71:AG78,"&lt;&gt;NOR",G71:G78)</f>
        <v>0</v>
      </c>
      <c r="H70" s="229"/>
      <c r="I70" s="229">
        <f>SUM(I71:I78)</f>
        <v>0</v>
      </c>
      <c r="J70" s="229"/>
      <c r="K70" s="229">
        <f>SUM(K71:K78)</f>
        <v>0</v>
      </c>
      <c r="L70" s="229"/>
      <c r="M70" s="229">
        <f>SUM(M71:M78)</f>
        <v>0</v>
      </c>
      <c r="N70" s="229"/>
      <c r="O70" s="229">
        <f>SUM(O71:O78)</f>
        <v>27.71</v>
      </c>
      <c r="P70" s="229"/>
      <c r="Q70" s="229">
        <f>SUM(Q71:Q78)</f>
        <v>0</v>
      </c>
      <c r="R70" s="229"/>
      <c r="S70" s="229"/>
      <c r="T70" s="230"/>
      <c r="U70" s="224"/>
      <c r="V70" s="224">
        <f>SUM(V71:V78)</f>
        <v>5.2399999999999993</v>
      </c>
      <c r="W70" s="224"/>
      <c r="AG70" t="s">
        <v>210</v>
      </c>
    </row>
    <row r="71" spans="1:60" outlineLevel="1" x14ac:dyDescent="0.25">
      <c r="A71" s="231">
        <v>12</v>
      </c>
      <c r="B71" s="232" t="s">
        <v>338</v>
      </c>
      <c r="C71" s="245" t="s">
        <v>339</v>
      </c>
      <c r="D71" s="233" t="s">
        <v>277</v>
      </c>
      <c r="E71" s="234">
        <v>10.6859</v>
      </c>
      <c r="F71" s="235"/>
      <c r="G71" s="236">
        <f>ROUND(E71*F71,2)</f>
        <v>0</v>
      </c>
      <c r="H71" s="235"/>
      <c r="I71" s="236">
        <f>ROUND(E71*H71,2)</f>
        <v>0</v>
      </c>
      <c r="J71" s="235"/>
      <c r="K71" s="236">
        <f>ROUND(E71*J71,2)</f>
        <v>0</v>
      </c>
      <c r="L71" s="236">
        <v>21</v>
      </c>
      <c r="M71" s="236">
        <f>G71*(1+L71/100)</f>
        <v>0</v>
      </c>
      <c r="N71" s="236">
        <v>2.5250000000000004</v>
      </c>
      <c r="O71" s="236">
        <f>ROUND(E71*N71,2)</f>
        <v>26.98</v>
      </c>
      <c r="P71" s="236">
        <v>0</v>
      </c>
      <c r="Q71" s="236">
        <f>ROUND(E71*P71,2)</f>
        <v>0</v>
      </c>
      <c r="R71" s="236" t="s">
        <v>340</v>
      </c>
      <c r="S71" s="236" t="s">
        <v>214</v>
      </c>
      <c r="T71" s="237" t="s">
        <v>279</v>
      </c>
      <c r="U71" s="217">
        <v>0.47700000000000004</v>
      </c>
      <c r="V71" s="217">
        <f>ROUND(E71*U71,2)</f>
        <v>5.0999999999999996</v>
      </c>
      <c r="W71" s="217"/>
      <c r="X71" s="207"/>
      <c r="Y71" s="207"/>
      <c r="Z71" s="207"/>
      <c r="AA71" s="207"/>
      <c r="AB71" s="207"/>
      <c r="AC71" s="207"/>
      <c r="AD71" s="207"/>
      <c r="AE71" s="207"/>
      <c r="AF71" s="207"/>
      <c r="AG71" s="207" t="s">
        <v>280</v>
      </c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</row>
    <row r="72" spans="1:60" outlineLevel="1" x14ac:dyDescent="0.25">
      <c r="A72" s="214"/>
      <c r="B72" s="215"/>
      <c r="C72" s="246" t="s">
        <v>341</v>
      </c>
      <c r="D72" s="239"/>
      <c r="E72" s="239"/>
      <c r="F72" s="239"/>
      <c r="G72" s="239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07"/>
      <c r="Y72" s="207"/>
      <c r="Z72" s="207"/>
      <c r="AA72" s="207"/>
      <c r="AB72" s="207"/>
      <c r="AC72" s="207"/>
      <c r="AD72" s="207"/>
      <c r="AE72" s="207"/>
      <c r="AF72" s="207"/>
      <c r="AG72" s="207" t="s">
        <v>218</v>
      </c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</row>
    <row r="73" spans="1:60" outlineLevel="1" x14ac:dyDescent="0.25">
      <c r="A73" s="214"/>
      <c r="B73" s="215"/>
      <c r="C73" s="249" t="s">
        <v>342</v>
      </c>
      <c r="D73" s="222"/>
      <c r="E73" s="223">
        <v>9.9507100000000008</v>
      </c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07"/>
      <c r="Y73" s="207"/>
      <c r="Z73" s="207"/>
      <c r="AA73" s="207"/>
      <c r="AB73" s="207"/>
      <c r="AC73" s="207"/>
      <c r="AD73" s="207"/>
      <c r="AE73" s="207"/>
      <c r="AF73" s="207"/>
      <c r="AG73" s="207" t="s">
        <v>256</v>
      </c>
      <c r="AH73" s="207">
        <v>0</v>
      </c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  <c r="BF73" s="207"/>
      <c r="BG73" s="207"/>
      <c r="BH73" s="207"/>
    </row>
    <row r="74" spans="1:60" outlineLevel="1" x14ac:dyDescent="0.25">
      <c r="A74" s="214"/>
      <c r="B74" s="215"/>
      <c r="C74" s="249" t="s">
        <v>343</v>
      </c>
      <c r="D74" s="222"/>
      <c r="E74" s="223">
        <v>0.73520000000000008</v>
      </c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07"/>
      <c r="Y74" s="207"/>
      <c r="Z74" s="207"/>
      <c r="AA74" s="207"/>
      <c r="AB74" s="207"/>
      <c r="AC74" s="207"/>
      <c r="AD74" s="207"/>
      <c r="AE74" s="207"/>
      <c r="AF74" s="207"/>
      <c r="AG74" s="207" t="s">
        <v>256</v>
      </c>
      <c r="AH74" s="207">
        <v>0</v>
      </c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</row>
    <row r="75" spans="1:60" outlineLevel="1" x14ac:dyDescent="0.25">
      <c r="A75" s="214"/>
      <c r="B75" s="215"/>
      <c r="C75" s="247"/>
      <c r="D75" s="241"/>
      <c r="E75" s="241"/>
      <c r="F75" s="241"/>
      <c r="G75" s="241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07"/>
      <c r="Y75" s="207"/>
      <c r="Z75" s="207"/>
      <c r="AA75" s="207"/>
      <c r="AB75" s="207"/>
      <c r="AC75" s="207"/>
      <c r="AD75" s="207"/>
      <c r="AE75" s="207"/>
      <c r="AF75" s="207"/>
      <c r="AG75" s="207" t="s">
        <v>219</v>
      </c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</row>
    <row r="76" spans="1:60" outlineLevel="1" x14ac:dyDescent="0.25">
      <c r="A76" s="231">
        <v>13</v>
      </c>
      <c r="B76" s="232" t="s">
        <v>344</v>
      </c>
      <c r="C76" s="245" t="s">
        <v>345</v>
      </c>
      <c r="D76" s="233" t="s">
        <v>277</v>
      </c>
      <c r="E76" s="234">
        <v>0.28800000000000003</v>
      </c>
      <c r="F76" s="235"/>
      <c r="G76" s="236">
        <f>ROUND(E76*F76,2)</f>
        <v>0</v>
      </c>
      <c r="H76" s="235"/>
      <c r="I76" s="236">
        <f>ROUND(E76*H76,2)</f>
        <v>0</v>
      </c>
      <c r="J76" s="235"/>
      <c r="K76" s="236">
        <f>ROUND(E76*J76,2)</f>
        <v>0</v>
      </c>
      <c r="L76" s="236">
        <v>21</v>
      </c>
      <c r="M76" s="236">
        <f>G76*(1+L76/100)</f>
        <v>0</v>
      </c>
      <c r="N76" s="236">
        <v>2.5250000000000004</v>
      </c>
      <c r="O76" s="236">
        <f>ROUND(E76*N76,2)</f>
        <v>0.73</v>
      </c>
      <c r="P76" s="236">
        <v>0</v>
      </c>
      <c r="Q76" s="236">
        <f>ROUND(E76*P76,2)</f>
        <v>0</v>
      </c>
      <c r="R76" s="236" t="s">
        <v>340</v>
      </c>
      <c r="S76" s="236" t="s">
        <v>214</v>
      </c>
      <c r="T76" s="237" t="s">
        <v>279</v>
      </c>
      <c r="U76" s="217">
        <v>0.47700000000000004</v>
      </c>
      <c r="V76" s="217">
        <f>ROUND(E76*U76,2)</f>
        <v>0.14000000000000001</v>
      </c>
      <c r="W76" s="217"/>
      <c r="X76" s="207"/>
      <c r="Y76" s="207"/>
      <c r="Z76" s="207"/>
      <c r="AA76" s="207"/>
      <c r="AB76" s="207"/>
      <c r="AC76" s="207"/>
      <c r="AD76" s="207"/>
      <c r="AE76" s="207"/>
      <c r="AF76" s="207"/>
      <c r="AG76" s="207" t="s">
        <v>280</v>
      </c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</row>
    <row r="77" spans="1:60" outlineLevel="1" x14ac:dyDescent="0.25">
      <c r="A77" s="214"/>
      <c r="B77" s="215"/>
      <c r="C77" s="249" t="s">
        <v>293</v>
      </c>
      <c r="D77" s="222"/>
      <c r="E77" s="223">
        <v>0.28800000000000003</v>
      </c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07"/>
      <c r="Y77" s="207"/>
      <c r="Z77" s="207"/>
      <c r="AA77" s="207"/>
      <c r="AB77" s="207"/>
      <c r="AC77" s="207"/>
      <c r="AD77" s="207"/>
      <c r="AE77" s="207"/>
      <c r="AF77" s="207"/>
      <c r="AG77" s="207" t="s">
        <v>256</v>
      </c>
      <c r="AH77" s="207">
        <v>0</v>
      </c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</row>
    <row r="78" spans="1:60" outlineLevel="1" x14ac:dyDescent="0.25">
      <c r="A78" s="214"/>
      <c r="B78" s="215"/>
      <c r="C78" s="247"/>
      <c r="D78" s="241"/>
      <c r="E78" s="241"/>
      <c r="F78" s="241"/>
      <c r="G78" s="241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07"/>
      <c r="Y78" s="207"/>
      <c r="Z78" s="207"/>
      <c r="AA78" s="207"/>
      <c r="AB78" s="207"/>
      <c r="AC78" s="207"/>
      <c r="AD78" s="207"/>
      <c r="AE78" s="207"/>
      <c r="AF78" s="207"/>
      <c r="AG78" s="207" t="s">
        <v>219</v>
      </c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</row>
    <row r="79" spans="1:60" x14ac:dyDescent="0.25">
      <c r="A79" s="225" t="s">
        <v>209</v>
      </c>
      <c r="B79" s="226" t="s">
        <v>93</v>
      </c>
      <c r="C79" s="244" t="s">
        <v>94</v>
      </c>
      <c r="D79" s="227"/>
      <c r="E79" s="228"/>
      <c r="F79" s="229"/>
      <c r="G79" s="229">
        <f>SUMIF(AG80:AG172,"&lt;&gt;NOR",G80:G172)</f>
        <v>0</v>
      </c>
      <c r="H79" s="229"/>
      <c r="I79" s="229">
        <f>SUM(I80:I172)</f>
        <v>0</v>
      </c>
      <c r="J79" s="229"/>
      <c r="K79" s="229">
        <f>SUM(K80:K172)</f>
        <v>0</v>
      </c>
      <c r="L79" s="229"/>
      <c r="M79" s="229">
        <f>SUM(M80:M172)</f>
        <v>0</v>
      </c>
      <c r="N79" s="229"/>
      <c r="O79" s="229">
        <f>SUM(O80:O172)</f>
        <v>19.760000000000002</v>
      </c>
      <c r="P79" s="229"/>
      <c r="Q79" s="229">
        <f>SUM(Q80:Q172)</f>
        <v>0</v>
      </c>
      <c r="R79" s="229"/>
      <c r="S79" s="229"/>
      <c r="T79" s="230"/>
      <c r="U79" s="224"/>
      <c r="V79" s="224">
        <f>SUM(V80:V172)</f>
        <v>115.9</v>
      </c>
      <c r="W79" s="224"/>
      <c r="AG79" t="s">
        <v>210</v>
      </c>
    </row>
    <row r="80" spans="1:60" ht="20.399999999999999" outlineLevel="1" x14ac:dyDescent="0.25">
      <c r="A80" s="231">
        <v>14</v>
      </c>
      <c r="B80" s="232" t="s">
        <v>346</v>
      </c>
      <c r="C80" s="245" t="s">
        <v>347</v>
      </c>
      <c r="D80" s="233" t="s">
        <v>277</v>
      </c>
      <c r="E80" s="234">
        <v>1.0828800000000001</v>
      </c>
      <c r="F80" s="235"/>
      <c r="G80" s="236">
        <f>ROUND(E80*F80,2)</f>
        <v>0</v>
      </c>
      <c r="H80" s="235"/>
      <c r="I80" s="236">
        <f>ROUND(E80*H80,2)</f>
        <v>0</v>
      </c>
      <c r="J80" s="235"/>
      <c r="K80" s="236">
        <f>ROUND(E80*J80,2)</f>
        <v>0</v>
      </c>
      <c r="L80" s="236">
        <v>21</v>
      </c>
      <c r="M80" s="236">
        <f>G80*(1+L80/100)</f>
        <v>0</v>
      </c>
      <c r="N80" s="236">
        <v>1.73916</v>
      </c>
      <c r="O80" s="236">
        <f>ROUND(E80*N80,2)</f>
        <v>1.88</v>
      </c>
      <c r="P80" s="236">
        <v>0</v>
      </c>
      <c r="Q80" s="236">
        <f>ROUND(E80*P80,2)</f>
        <v>0</v>
      </c>
      <c r="R80" s="236" t="s">
        <v>348</v>
      </c>
      <c r="S80" s="236" t="s">
        <v>214</v>
      </c>
      <c r="T80" s="237" t="s">
        <v>279</v>
      </c>
      <c r="U80" s="217">
        <v>3.9380000000000002</v>
      </c>
      <c r="V80" s="217">
        <f>ROUND(E80*U80,2)</f>
        <v>4.26</v>
      </c>
      <c r="W80" s="217"/>
      <c r="X80" s="207"/>
      <c r="Y80" s="207"/>
      <c r="Z80" s="207"/>
      <c r="AA80" s="207"/>
      <c r="AB80" s="207"/>
      <c r="AC80" s="207"/>
      <c r="AD80" s="207"/>
      <c r="AE80" s="207"/>
      <c r="AF80" s="207"/>
      <c r="AG80" s="207" t="s">
        <v>280</v>
      </c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</row>
    <row r="81" spans="1:60" outlineLevel="1" x14ac:dyDescent="0.25">
      <c r="A81" s="214"/>
      <c r="B81" s="215"/>
      <c r="C81" s="260" t="s">
        <v>349</v>
      </c>
      <c r="D81" s="257"/>
      <c r="E81" s="257"/>
      <c r="F81" s="257"/>
      <c r="G81" s="25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07"/>
      <c r="Y81" s="207"/>
      <c r="Z81" s="207"/>
      <c r="AA81" s="207"/>
      <c r="AB81" s="207"/>
      <c r="AC81" s="207"/>
      <c r="AD81" s="207"/>
      <c r="AE81" s="207"/>
      <c r="AF81" s="207"/>
      <c r="AG81" s="207" t="s">
        <v>282</v>
      </c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</row>
    <row r="82" spans="1:60" outlineLevel="1" x14ac:dyDescent="0.25">
      <c r="A82" s="214"/>
      <c r="B82" s="215"/>
      <c r="C82" s="249" t="s">
        <v>350</v>
      </c>
      <c r="D82" s="222"/>
      <c r="E82" s="223">
        <v>1.0828800000000001</v>
      </c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07"/>
      <c r="Y82" s="207"/>
      <c r="Z82" s="207"/>
      <c r="AA82" s="207"/>
      <c r="AB82" s="207"/>
      <c r="AC82" s="207"/>
      <c r="AD82" s="207"/>
      <c r="AE82" s="207"/>
      <c r="AF82" s="207"/>
      <c r="AG82" s="207" t="s">
        <v>256</v>
      </c>
      <c r="AH82" s="207">
        <v>0</v>
      </c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</row>
    <row r="83" spans="1:60" outlineLevel="1" x14ac:dyDescent="0.25">
      <c r="A83" s="214"/>
      <c r="B83" s="215"/>
      <c r="C83" s="247"/>
      <c r="D83" s="241"/>
      <c r="E83" s="241"/>
      <c r="F83" s="241"/>
      <c r="G83" s="241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07"/>
      <c r="Y83" s="207"/>
      <c r="Z83" s="207"/>
      <c r="AA83" s="207"/>
      <c r="AB83" s="207"/>
      <c r="AC83" s="207"/>
      <c r="AD83" s="207"/>
      <c r="AE83" s="207"/>
      <c r="AF83" s="207"/>
      <c r="AG83" s="207" t="s">
        <v>219</v>
      </c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</row>
    <row r="84" spans="1:60" ht="20.399999999999999" outlineLevel="1" x14ac:dyDescent="0.25">
      <c r="A84" s="231">
        <v>15</v>
      </c>
      <c r="B84" s="232" t="s">
        <v>351</v>
      </c>
      <c r="C84" s="245" t="s">
        <v>352</v>
      </c>
      <c r="D84" s="233" t="s">
        <v>323</v>
      </c>
      <c r="E84" s="234">
        <v>8.7761500000000012</v>
      </c>
      <c r="F84" s="235"/>
      <c r="G84" s="236">
        <f>ROUND(E84*F84,2)</f>
        <v>0</v>
      </c>
      <c r="H84" s="235"/>
      <c r="I84" s="236">
        <f>ROUND(E84*H84,2)</f>
        <v>0</v>
      </c>
      <c r="J84" s="235"/>
      <c r="K84" s="236">
        <f>ROUND(E84*J84,2)</f>
        <v>0</v>
      </c>
      <c r="L84" s="236">
        <v>21</v>
      </c>
      <c r="M84" s="236">
        <f>G84*(1+L84/100)</f>
        <v>0</v>
      </c>
      <c r="N84" s="236">
        <v>0.12433000000000001</v>
      </c>
      <c r="O84" s="236">
        <f>ROUND(E84*N84,2)</f>
        <v>1.0900000000000001</v>
      </c>
      <c r="P84" s="236">
        <v>0</v>
      </c>
      <c r="Q84" s="236">
        <f>ROUND(E84*P84,2)</f>
        <v>0</v>
      </c>
      <c r="R84" s="236" t="s">
        <v>340</v>
      </c>
      <c r="S84" s="236" t="s">
        <v>214</v>
      </c>
      <c r="T84" s="237" t="s">
        <v>279</v>
      </c>
      <c r="U84" s="217">
        <v>0.49944000000000005</v>
      </c>
      <c r="V84" s="217">
        <f>ROUND(E84*U84,2)</f>
        <v>4.38</v>
      </c>
      <c r="W84" s="217"/>
      <c r="X84" s="207"/>
      <c r="Y84" s="207"/>
      <c r="Z84" s="207"/>
      <c r="AA84" s="207"/>
      <c r="AB84" s="207"/>
      <c r="AC84" s="207"/>
      <c r="AD84" s="207"/>
      <c r="AE84" s="207"/>
      <c r="AF84" s="207"/>
      <c r="AG84" s="207" t="s">
        <v>280</v>
      </c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</row>
    <row r="85" spans="1:60" outlineLevel="1" x14ac:dyDescent="0.25">
      <c r="A85" s="214"/>
      <c r="B85" s="215"/>
      <c r="C85" s="249" t="s">
        <v>353</v>
      </c>
      <c r="D85" s="222"/>
      <c r="E85" s="223">
        <v>8.7761500000000012</v>
      </c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07"/>
      <c r="Y85" s="207"/>
      <c r="Z85" s="207"/>
      <c r="AA85" s="207"/>
      <c r="AB85" s="207"/>
      <c r="AC85" s="207"/>
      <c r="AD85" s="207"/>
      <c r="AE85" s="207"/>
      <c r="AF85" s="207"/>
      <c r="AG85" s="207" t="s">
        <v>256</v>
      </c>
      <c r="AH85" s="207">
        <v>0</v>
      </c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</row>
    <row r="86" spans="1:60" outlineLevel="1" x14ac:dyDescent="0.25">
      <c r="A86" s="214"/>
      <c r="B86" s="215"/>
      <c r="C86" s="247"/>
      <c r="D86" s="241"/>
      <c r="E86" s="241"/>
      <c r="F86" s="241"/>
      <c r="G86" s="241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07"/>
      <c r="Y86" s="207"/>
      <c r="Z86" s="207"/>
      <c r="AA86" s="207"/>
      <c r="AB86" s="207"/>
      <c r="AC86" s="207"/>
      <c r="AD86" s="207"/>
      <c r="AE86" s="207"/>
      <c r="AF86" s="207"/>
      <c r="AG86" s="207" t="s">
        <v>219</v>
      </c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</row>
    <row r="87" spans="1:60" outlineLevel="1" x14ac:dyDescent="0.25">
      <c r="A87" s="231">
        <v>16</v>
      </c>
      <c r="B87" s="232" t="s">
        <v>354</v>
      </c>
      <c r="C87" s="245" t="s">
        <v>355</v>
      </c>
      <c r="D87" s="233" t="s">
        <v>356</v>
      </c>
      <c r="E87" s="234">
        <v>2</v>
      </c>
      <c r="F87" s="235"/>
      <c r="G87" s="236">
        <f>ROUND(E87*F87,2)</f>
        <v>0</v>
      </c>
      <c r="H87" s="235"/>
      <c r="I87" s="236">
        <f>ROUND(E87*H87,2)</f>
        <v>0</v>
      </c>
      <c r="J87" s="235"/>
      <c r="K87" s="236">
        <f>ROUND(E87*J87,2)</f>
        <v>0</v>
      </c>
      <c r="L87" s="236">
        <v>21</v>
      </c>
      <c r="M87" s="236">
        <f>G87*(1+L87/100)</f>
        <v>0</v>
      </c>
      <c r="N87" s="236">
        <v>2.1610000000000001E-2</v>
      </c>
      <c r="O87" s="236">
        <f>ROUND(E87*N87,2)</f>
        <v>0.04</v>
      </c>
      <c r="P87" s="236">
        <v>0</v>
      </c>
      <c r="Q87" s="236">
        <f>ROUND(E87*P87,2)</f>
        <v>0</v>
      </c>
      <c r="R87" s="236" t="s">
        <v>340</v>
      </c>
      <c r="S87" s="236" t="s">
        <v>214</v>
      </c>
      <c r="T87" s="237" t="s">
        <v>279</v>
      </c>
      <c r="U87" s="217">
        <v>0.3175</v>
      </c>
      <c r="V87" s="217">
        <f>ROUND(E87*U87,2)</f>
        <v>0.64</v>
      </c>
      <c r="W87" s="217"/>
      <c r="X87" s="207"/>
      <c r="Y87" s="207"/>
      <c r="Z87" s="207"/>
      <c r="AA87" s="207"/>
      <c r="AB87" s="207"/>
      <c r="AC87" s="207"/>
      <c r="AD87" s="207"/>
      <c r="AE87" s="207"/>
      <c r="AF87" s="207"/>
      <c r="AG87" s="207" t="s">
        <v>280</v>
      </c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</row>
    <row r="88" spans="1:60" outlineLevel="1" x14ac:dyDescent="0.25">
      <c r="A88" s="214"/>
      <c r="B88" s="215"/>
      <c r="C88" s="246" t="s">
        <v>357</v>
      </c>
      <c r="D88" s="239"/>
      <c r="E88" s="239"/>
      <c r="F88" s="239"/>
      <c r="G88" s="239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07"/>
      <c r="Y88" s="207"/>
      <c r="Z88" s="207"/>
      <c r="AA88" s="207"/>
      <c r="AB88" s="207"/>
      <c r="AC88" s="207"/>
      <c r="AD88" s="207"/>
      <c r="AE88" s="207"/>
      <c r="AF88" s="207"/>
      <c r="AG88" s="207" t="s">
        <v>218</v>
      </c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</row>
    <row r="89" spans="1:60" outlineLevel="1" x14ac:dyDescent="0.25">
      <c r="A89" s="214"/>
      <c r="B89" s="215"/>
      <c r="C89" s="248" t="s">
        <v>358</v>
      </c>
      <c r="D89" s="242"/>
      <c r="E89" s="242"/>
      <c r="F89" s="242"/>
      <c r="G89" s="242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07"/>
      <c r="Y89" s="207"/>
      <c r="Z89" s="207"/>
      <c r="AA89" s="207"/>
      <c r="AB89" s="207"/>
      <c r="AC89" s="207"/>
      <c r="AD89" s="207"/>
      <c r="AE89" s="207"/>
      <c r="AF89" s="207"/>
      <c r="AG89" s="207" t="s">
        <v>218</v>
      </c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  <c r="BF89" s="207"/>
      <c r="BG89" s="207"/>
      <c r="BH89" s="207"/>
    </row>
    <row r="90" spans="1:60" outlineLevel="1" x14ac:dyDescent="0.25">
      <c r="A90" s="214"/>
      <c r="B90" s="215"/>
      <c r="C90" s="248" t="s">
        <v>359</v>
      </c>
      <c r="D90" s="242"/>
      <c r="E90" s="242"/>
      <c r="F90" s="242"/>
      <c r="G90" s="242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07"/>
      <c r="Y90" s="207"/>
      <c r="Z90" s="207"/>
      <c r="AA90" s="207"/>
      <c r="AB90" s="207"/>
      <c r="AC90" s="207"/>
      <c r="AD90" s="207"/>
      <c r="AE90" s="207"/>
      <c r="AF90" s="207"/>
      <c r="AG90" s="207" t="s">
        <v>218</v>
      </c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</row>
    <row r="91" spans="1:60" outlineLevel="1" x14ac:dyDescent="0.25">
      <c r="A91" s="214"/>
      <c r="B91" s="215"/>
      <c r="C91" s="247"/>
      <c r="D91" s="241"/>
      <c r="E91" s="241"/>
      <c r="F91" s="241"/>
      <c r="G91" s="241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07"/>
      <c r="Y91" s="207"/>
      <c r="Z91" s="207"/>
      <c r="AA91" s="207"/>
      <c r="AB91" s="207"/>
      <c r="AC91" s="207"/>
      <c r="AD91" s="207"/>
      <c r="AE91" s="207"/>
      <c r="AF91" s="207"/>
      <c r="AG91" s="207" t="s">
        <v>219</v>
      </c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</row>
    <row r="92" spans="1:60" outlineLevel="1" x14ac:dyDescent="0.25">
      <c r="A92" s="231">
        <v>17</v>
      </c>
      <c r="B92" s="232" t="s">
        <v>360</v>
      </c>
      <c r="C92" s="245" t="s">
        <v>361</v>
      </c>
      <c r="D92" s="233" t="s">
        <v>356</v>
      </c>
      <c r="E92" s="234">
        <v>1</v>
      </c>
      <c r="F92" s="235"/>
      <c r="G92" s="236">
        <f>ROUND(E92*F92,2)</f>
        <v>0</v>
      </c>
      <c r="H92" s="235"/>
      <c r="I92" s="236">
        <f>ROUND(E92*H92,2)</f>
        <v>0</v>
      </c>
      <c r="J92" s="235"/>
      <c r="K92" s="236">
        <f>ROUND(E92*J92,2)</f>
        <v>0</v>
      </c>
      <c r="L92" s="236">
        <v>21</v>
      </c>
      <c r="M92" s="236">
        <f>G92*(1+L92/100)</f>
        <v>0</v>
      </c>
      <c r="N92" s="236">
        <v>2.9260000000000001E-2</v>
      </c>
      <c r="O92" s="236">
        <f>ROUND(E92*N92,2)</f>
        <v>0.03</v>
      </c>
      <c r="P92" s="236">
        <v>0</v>
      </c>
      <c r="Q92" s="236">
        <f>ROUND(E92*P92,2)</f>
        <v>0</v>
      </c>
      <c r="R92" s="236" t="s">
        <v>340</v>
      </c>
      <c r="S92" s="236" t="s">
        <v>214</v>
      </c>
      <c r="T92" s="237" t="s">
        <v>279</v>
      </c>
      <c r="U92" s="217">
        <v>0.33750000000000002</v>
      </c>
      <c r="V92" s="217">
        <f>ROUND(E92*U92,2)</f>
        <v>0.34</v>
      </c>
      <c r="W92" s="217"/>
      <c r="X92" s="207"/>
      <c r="Y92" s="207"/>
      <c r="Z92" s="207"/>
      <c r="AA92" s="207"/>
      <c r="AB92" s="207"/>
      <c r="AC92" s="207"/>
      <c r="AD92" s="207"/>
      <c r="AE92" s="207"/>
      <c r="AF92" s="207"/>
      <c r="AG92" s="207" t="s">
        <v>280</v>
      </c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</row>
    <row r="93" spans="1:60" outlineLevel="1" x14ac:dyDescent="0.25">
      <c r="A93" s="214"/>
      <c r="B93" s="215"/>
      <c r="C93" s="246" t="s">
        <v>357</v>
      </c>
      <c r="D93" s="239"/>
      <c r="E93" s="239"/>
      <c r="F93" s="239"/>
      <c r="G93" s="239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07"/>
      <c r="Y93" s="207"/>
      <c r="Z93" s="207"/>
      <c r="AA93" s="207"/>
      <c r="AB93" s="207"/>
      <c r="AC93" s="207"/>
      <c r="AD93" s="207"/>
      <c r="AE93" s="207"/>
      <c r="AF93" s="207"/>
      <c r="AG93" s="207" t="s">
        <v>218</v>
      </c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</row>
    <row r="94" spans="1:60" outlineLevel="1" x14ac:dyDescent="0.25">
      <c r="A94" s="214"/>
      <c r="B94" s="215"/>
      <c r="C94" s="248" t="s">
        <v>358</v>
      </c>
      <c r="D94" s="242"/>
      <c r="E94" s="242"/>
      <c r="F94" s="242"/>
      <c r="G94" s="242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07"/>
      <c r="Y94" s="207"/>
      <c r="Z94" s="207"/>
      <c r="AA94" s="207"/>
      <c r="AB94" s="207"/>
      <c r="AC94" s="207"/>
      <c r="AD94" s="207"/>
      <c r="AE94" s="207"/>
      <c r="AF94" s="207"/>
      <c r="AG94" s="207" t="s">
        <v>218</v>
      </c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</row>
    <row r="95" spans="1:60" outlineLevel="1" x14ac:dyDescent="0.25">
      <c r="A95" s="214"/>
      <c r="B95" s="215"/>
      <c r="C95" s="248" t="s">
        <v>359</v>
      </c>
      <c r="D95" s="242"/>
      <c r="E95" s="242"/>
      <c r="F95" s="242"/>
      <c r="G95" s="242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07"/>
      <c r="Y95" s="207"/>
      <c r="Z95" s="207"/>
      <c r="AA95" s="207"/>
      <c r="AB95" s="207"/>
      <c r="AC95" s="207"/>
      <c r="AD95" s="207"/>
      <c r="AE95" s="207"/>
      <c r="AF95" s="207"/>
      <c r="AG95" s="207" t="s">
        <v>218</v>
      </c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  <c r="BF95" s="207"/>
      <c r="BG95" s="207"/>
      <c r="BH95" s="207"/>
    </row>
    <row r="96" spans="1:60" outlineLevel="1" x14ac:dyDescent="0.25">
      <c r="A96" s="214"/>
      <c r="B96" s="215"/>
      <c r="C96" s="249" t="s">
        <v>87</v>
      </c>
      <c r="D96" s="222"/>
      <c r="E96" s="223">
        <v>1</v>
      </c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07"/>
      <c r="Y96" s="207"/>
      <c r="Z96" s="207"/>
      <c r="AA96" s="207"/>
      <c r="AB96" s="207"/>
      <c r="AC96" s="207"/>
      <c r="AD96" s="207"/>
      <c r="AE96" s="207"/>
      <c r="AF96" s="207"/>
      <c r="AG96" s="207" t="s">
        <v>256</v>
      </c>
      <c r="AH96" s="207">
        <v>0</v>
      </c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07"/>
      <c r="BH96" s="207"/>
    </row>
    <row r="97" spans="1:60" outlineLevel="1" x14ac:dyDescent="0.25">
      <c r="A97" s="214"/>
      <c r="B97" s="215"/>
      <c r="C97" s="247"/>
      <c r="D97" s="241"/>
      <c r="E97" s="241"/>
      <c r="F97" s="241"/>
      <c r="G97" s="241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07"/>
      <c r="Y97" s="207"/>
      <c r="Z97" s="207"/>
      <c r="AA97" s="207"/>
      <c r="AB97" s="207"/>
      <c r="AC97" s="207"/>
      <c r="AD97" s="207"/>
      <c r="AE97" s="207"/>
      <c r="AF97" s="207"/>
      <c r="AG97" s="207" t="s">
        <v>219</v>
      </c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</row>
    <row r="98" spans="1:60" outlineLevel="1" x14ac:dyDescent="0.25">
      <c r="A98" s="231">
        <v>18</v>
      </c>
      <c r="B98" s="232" t="s">
        <v>362</v>
      </c>
      <c r="C98" s="245" t="s">
        <v>363</v>
      </c>
      <c r="D98" s="233" t="s">
        <v>356</v>
      </c>
      <c r="E98" s="234">
        <v>2</v>
      </c>
      <c r="F98" s="235"/>
      <c r="G98" s="236">
        <f>ROUND(E98*F98,2)</f>
        <v>0</v>
      </c>
      <c r="H98" s="235"/>
      <c r="I98" s="236">
        <f>ROUND(E98*H98,2)</f>
        <v>0</v>
      </c>
      <c r="J98" s="235"/>
      <c r="K98" s="236">
        <f>ROUND(E98*J98,2)</f>
        <v>0</v>
      </c>
      <c r="L98" s="236">
        <v>21</v>
      </c>
      <c r="M98" s="236">
        <f>G98*(1+L98/100)</f>
        <v>0</v>
      </c>
      <c r="N98" s="236">
        <v>3.8590000000000006E-2</v>
      </c>
      <c r="O98" s="236">
        <f>ROUND(E98*N98,2)</f>
        <v>0.08</v>
      </c>
      <c r="P98" s="236">
        <v>0</v>
      </c>
      <c r="Q98" s="236">
        <f>ROUND(E98*P98,2)</f>
        <v>0</v>
      </c>
      <c r="R98" s="236" t="s">
        <v>340</v>
      </c>
      <c r="S98" s="236" t="s">
        <v>214</v>
      </c>
      <c r="T98" s="237" t="s">
        <v>279</v>
      </c>
      <c r="U98" s="217">
        <v>0.45500000000000002</v>
      </c>
      <c r="V98" s="217">
        <f>ROUND(E98*U98,2)</f>
        <v>0.91</v>
      </c>
      <c r="W98" s="217"/>
      <c r="X98" s="207"/>
      <c r="Y98" s="207"/>
      <c r="Z98" s="207"/>
      <c r="AA98" s="207"/>
      <c r="AB98" s="207"/>
      <c r="AC98" s="207"/>
      <c r="AD98" s="207"/>
      <c r="AE98" s="207"/>
      <c r="AF98" s="207"/>
      <c r="AG98" s="207" t="s">
        <v>280</v>
      </c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</row>
    <row r="99" spans="1:60" outlineLevel="1" x14ac:dyDescent="0.25">
      <c r="A99" s="214"/>
      <c r="B99" s="215"/>
      <c r="C99" s="246" t="s">
        <v>357</v>
      </c>
      <c r="D99" s="239"/>
      <c r="E99" s="239"/>
      <c r="F99" s="239"/>
      <c r="G99" s="239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07"/>
      <c r="Y99" s="207"/>
      <c r="Z99" s="207"/>
      <c r="AA99" s="207"/>
      <c r="AB99" s="207"/>
      <c r="AC99" s="207"/>
      <c r="AD99" s="207"/>
      <c r="AE99" s="207"/>
      <c r="AF99" s="207"/>
      <c r="AG99" s="207" t="s">
        <v>218</v>
      </c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</row>
    <row r="100" spans="1:60" outlineLevel="1" x14ac:dyDescent="0.25">
      <c r="A100" s="214"/>
      <c r="B100" s="215"/>
      <c r="C100" s="248" t="s">
        <v>358</v>
      </c>
      <c r="D100" s="242"/>
      <c r="E100" s="242"/>
      <c r="F100" s="242"/>
      <c r="G100" s="242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 t="s">
        <v>218</v>
      </c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</row>
    <row r="101" spans="1:60" outlineLevel="1" x14ac:dyDescent="0.25">
      <c r="A101" s="214"/>
      <c r="B101" s="215"/>
      <c r="C101" s="248" t="s">
        <v>359</v>
      </c>
      <c r="D101" s="242"/>
      <c r="E101" s="242"/>
      <c r="F101" s="242"/>
      <c r="G101" s="242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 t="s">
        <v>218</v>
      </c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</row>
    <row r="102" spans="1:60" outlineLevel="1" x14ac:dyDescent="0.25">
      <c r="A102" s="214"/>
      <c r="B102" s="215"/>
      <c r="C102" s="249" t="s">
        <v>91</v>
      </c>
      <c r="D102" s="222"/>
      <c r="E102" s="223">
        <v>2</v>
      </c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 t="s">
        <v>256</v>
      </c>
      <c r="AH102" s="207">
        <v>0</v>
      </c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</row>
    <row r="103" spans="1:60" outlineLevel="1" x14ac:dyDescent="0.25">
      <c r="A103" s="214"/>
      <c r="B103" s="215"/>
      <c r="C103" s="247"/>
      <c r="D103" s="241"/>
      <c r="E103" s="241"/>
      <c r="F103" s="241"/>
      <c r="G103" s="241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 t="s">
        <v>219</v>
      </c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</row>
    <row r="104" spans="1:60" outlineLevel="1" x14ac:dyDescent="0.25">
      <c r="A104" s="231">
        <v>19</v>
      </c>
      <c r="B104" s="232" t="s">
        <v>364</v>
      </c>
      <c r="C104" s="245" t="s">
        <v>365</v>
      </c>
      <c r="D104" s="233" t="s">
        <v>356</v>
      </c>
      <c r="E104" s="234">
        <v>2</v>
      </c>
      <c r="F104" s="235"/>
      <c r="G104" s="236">
        <f>ROUND(E104*F104,2)</f>
        <v>0</v>
      </c>
      <c r="H104" s="235"/>
      <c r="I104" s="236">
        <f>ROUND(E104*H104,2)</f>
        <v>0</v>
      </c>
      <c r="J104" s="235"/>
      <c r="K104" s="236">
        <f>ROUND(E104*J104,2)</f>
        <v>0</v>
      </c>
      <c r="L104" s="236">
        <v>21</v>
      </c>
      <c r="M104" s="236">
        <f>G104*(1+L104/100)</f>
        <v>0</v>
      </c>
      <c r="N104" s="236">
        <v>2.332E-2</v>
      </c>
      <c r="O104" s="236">
        <f>ROUND(E104*N104,2)</f>
        <v>0.05</v>
      </c>
      <c r="P104" s="236">
        <v>0</v>
      </c>
      <c r="Q104" s="236">
        <f>ROUND(E104*P104,2)</f>
        <v>0</v>
      </c>
      <c r="R104" s="236" t="s">
        <v>340</v>
      </c>
      <c r="S104" s="236" t="s">
        <v>214</v>
      </c>
      <c r="T104" s="237" t="s">
        <v>279</v>
      </c>
      <c r="U104" s="217">
        <v>0.24500000000000002</v>
      </c>
      <c r="V104" s="217">
        <f>ROUND(E104*U104,2)</f>
        <v>0.49</v>
      </c>
      <c r="W104" s="21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 t="s">
        <v>280</v>
      </c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</row>
    <row r="105" spans="1:60" outlineLevel="1" x14ac:dyDescent="0.25">
      <c r="A105" s="214"/>
      <c r="B105" s="215"/>
      <c r="C105" s="246" t="s">
        <v>357</v>
      </c>
      <c r="D105" s="239"/>
      <c r="E105" s="239"/>
      <c r="F105" s="239"/>
      <c r="G105" s="239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 t="s">
        <v>218</v>
      </c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</row>
    <row r="106" spans="1:60" outlineLevel="1" x14ac:dyDescent="0.25">
      <c r="A106" s="214"/>
      <c r="B106" s="215"/>
      <c r="C106" s="248" t="s">
        <v>358</v>
      </c>
      <c r="D106" s="242"/>
      <c r="E106" s="242"/>
      <c r="F106" s="242"/>
      <c r="G106" s="242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 t="s">
        <v>218</v>
      </c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</row>
    <row r="107" spans="1:60" outlineLevel="1" x14ac:dyDescent="0.25">
      <c r="A107" s="214"/>
      <c r="B107" s="215"/>
      <c r="C107" s="248" t="s">
        <v>359</v>
      </c>
      <c r="D107" s="242"/>
      <c r="E107" s="242"/>
      <c r="F107" s="242"/>
      <c r="G107" s="242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 t="s">
        <v>218</v>
      </c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</row>
    <row r="108" spans="1:60" outlineLevel="1" x14ac:dyDescent="0.25">
      <c r="A108" s="214"/>
      <c r="B108" s="215"/>
      <c r="C108" s="247"/>
      <c r="D108" s="241"/>
      <c r="E108" s="241"/>
      <c r="F108" s="241"/>
      <c r="G108" s="241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 t="s">
        <v>219</v>
      </c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</row>
    <row r="109" spans="1:60" outlineLevel="1" x14ac:dyDescent="0.25">
      <c r="A109" s="231">
        <v>20</v>
      </c>
      <c r="B109" s="232" t="s">
        <v>366</v>
      </c>
      <c r="C109" s="245" t="s">
        <v>367</v>
      </c>
      <c r="D109" s="233" t="s">
        <v>356</v>
      </c>
      <c r="E109" s="234">
        <v>1</v>
      </c>
      <c r="F109" s="235"/>
      <c r="G109" s="236">
        <f>ROUND(E109*F109,2)</f>
        <v>0</v>
      </c>
      <c r="H109" s="235"/>
      <c r="I109" s="236">
        <f>ROUND(E109*H109,2)</f>
        <v>0</v>
      </c>
      <c r="J109" s="235"/>
      <c r="K109" s="236">
        <f>ROUND(E109*J109,2)</f>
        <v>0</v>
      </c>
      <c r="L109" s="236">
        <v>21</v>
      </c>
      <c r="M109" s="236">
        <f>G109*(1+L109/100)</f>
        <v>0</v>
      </c>
      <c r="N109" s="236">
        <v>3.0380000000000001E-2</v>
      </c>
      <c r="O109" s="236">
        <f>ROUND(E109*N109,2)</f>
        <v>0.03</v>
      </c>
      <c r="P109" s="236">
        <v>0</v>
      </c>
      <c r="Q109" s="236">
        <f>ROUND(E109*P109,2)</f>
        <v>0</v>
      </c>
      <c r="R109" s="236" t="s">
        <v>340</v>
      </c>
      <c r="S109" s="236" t="s">
        <v>214</v>
      </c>
      <c r="T109" s="237" t="s">
        <v>279</v>
      </c>
      <c r="U109" s="217">
        <v>0.3175</v>
      </c>
      <c r="V109" s="217">
        <f>ROUND(E109*U109,2)</f>
        <v>0.32</v>
      </c>
      <c r="W109" s="21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 t="s">
        <v>280</v>
      </c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</row>
    <row r="110" spans="1:60" outlineLevel="1" x14ac:dyDescent="0.25">
      <c r="A110" s="214"/>
      <c r="B110" s="215"/>
      <c r="C110" s="246" t="s">
        <v>357</v>
      </c>
      <c r="D110" s="239"/>
      <c r="E110" s="239"/>
      <c r="F110" s="239"/>
      <c r="G110" s="239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 t="s">
        <v>218</v>
      </c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</row>
    <row r="111" spans="1:60" outlineLevel="1" x14ac:dyDescent="0.25">
      <c r="A111" s="214"/>
      <c r="B111" s="215"/>
      <c r="C111" s="248" t="s">
        <v>358</v>
      </c>
      <c r="D111" s="242"/>
      <c r="E111" s="242"/>
      <c r="F111" s="242"/>
      <c r="G111" s="242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 t="s">
        <v>218</v>
      </c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</row>
    <row r="112" spans="1:60" outlineLevel="1" x14ac:dyDescent="0.25">
      <c r="A112" s="214"/>
      <c r="B112" s="215"/>
      <c r="C112" s="248" t="s">
        <v>359</v>
      </c>
      <c r="D112" s="242"/>
      <c r="E112" s="242"/>
      <c r="F112" s="242"/>
      <c r="G112" s="242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 t="s">
        <v>218</v>
      </c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</row>
    <row r="113" spans="1:60" outlineLevel="1" x14ac:dyDescent="0.25">
      <c r="A113" s="214"/>
      <c r="B113" s="215"/>
      <c r="C113" s="247"/>
      <c r="D113" s="241"/>
      <c r="E113" s="241"/>
      <c r="F113" s="241"/>
      <c r="G113" s="241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 t="s">
        <v>219</v>
      </c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</row>
    <row r="114" spans="1:60" outlineLevel="1" x14ac:dyDescent="0.25">
      <c r="A114" s="231">
        <v>21</v>
      </c>
      <c r="B114" s="232" t="s">
        <v>368</v>
      </c>
      <c r="C114" s="245" t="s">
        <v>369</v>
      </c>
      <c r="D114" s="233" t="s">
        <v>356</v>
      </c>
      <c r="E114" s="234">
        <v>2</v>
      </c>
      <c r="F114" s="235"/>
      <c r="G114" s="236">
        <f>ROUND(E114*F114,2)</f>
        <v>0</v>
      </c>
      <c r="H114" s="235"/>
      <c r="I114" s="236">
        <f>ROUND(E114*H114,2)</f>
        <v>0</v>
      </c>
      <c r="J114" s="235"/>
      <c r="K114" s="236">
        <f>ROUND(E114*J114,2)</f>
        <v>0</v>
      </c>
      <c r="L114" s="236">
        <v>21</v>
      </c>
      <c r="M114" s="236">
        <f>G114*(1+L114/100)</f>
        <v>0</v>
      </c>
      <c r="N114" s="236">
        <v>0.12824000000000002</v>
      </c>
      <c r="O114" s="236">
        <f>ROUND(E114*N114,2)</f>
        <v>0.26</v>
      </c>
      <c r="P114" s="236">
        <v>0</v>
      </c>
      <c r="Q114" s="236">
        <f>ROUND(E114*P114,2)</f>
        <v>0</v>
      </c>
      <c r="R114" s="236" t="s">
        <v>340</v>
      </c>
      <c r="S114" s="236" t="s">
        <v>214</v>
      </c>
      <c r="T114" s="237" t="s">
        <v>279</v>
      </c>
      <c r="U114" s="217">
        <v>0.30100000000000005</v>
      </c>
      <c r="V114" s="217">
        <f>ROUND(E114*U114,2)</f>
        <v>0.6</v>
      </c>
      <c r="W114" s="21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 t="s">
        <v>280</v>
      </c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</row>
    <row r="115" spans="1:60" outlineLevel="1" x14ac:dyDescent="0.25">
      <c r="A115" s="214"/>
      <c r="B115" s="215"/>
      <c r="C115" s="246" t="s">
        <v>357</v>
      </c>
      <c r="D115" s="239"/>
      <c r="E115" s="239"/>
      <c r="F115" s="239"/>
      <c r="G115" s="239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 t="s">
        <v>218</v>
      </c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</row>
    <row r="116" spans="1:60" outlineLevel="1" x14ac:dyDescent="0.25">
      <c r="A116" s="214"/>
      <c r="B116" s="215"/>
      <c r="C116" s="248" t="s">
        <v>358</v>
      </c>
      <c r="D116" s="242"/>
      <c r="E116" s="242"/>
      <c r="F116" s="242"/>
      <c r="G116" s="242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 t="s">
        <v>218</v>
      </c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</row>
    <row r="117" spans="1:60" outlineLevel="1" x14ac:dyDescent="0.25">
      <c r="A117" s="214"/>
      <c r="B117" s="215"/>
      <c r="C117" s="248" t="s">
        <v>359</v>
      </c>
      <c r="D117" s="242"/>
      <c r="E117" s="242"/>
      <c r="F117" s="242"/>
      <c r="G117" s="242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 t="s">
        <v>218</v>
      </c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</row>
    <row r="118" spans="1:60" outlineLevel="1" x14ac:dyDescent="0.25">
      <c r="A118" s="214"/>
      <c r="B118" s="215"/>
      <c r="C118" s="247"/>
      <c r="D118" s="241"/>
      <c r="E118" s="241"/>
      <c r="F118" s="241"/>
      <c r="G118" s="241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 t="s">
        <v>219</v>
      </c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</row>
    <row r="119" spans="1:60" outlineLevel="1" x14ac:dyDescent="0.25">
      <c r="A119" s="231">
        <v>22</v>
      </c>
      <c r="B119" s="232" t="s">
        <v>370</v>
      </c>
      <c r="C119" s="245" t="s">
        <v>371</v>
      </c>
      <c r="D119" s="233" t="s">
        <v>333</v>
      </c>
      <c r="E119" s="234">
        <v>1.9600000000000003E-2</v>
      </c>
      <c r="F119" s="235"/>
      <c r="G119" s="236">
        <f>ROUND(E119*F119,2)</f>
        <v>0</v>
      </c>
      <c r="H119" s="235"/>
      <c r="I119" s="236">
        <f>ROUND(E119*H119,2)</f>
        <v>0</v>
      </c>
      <c r="J119" s="235"/>
      <c r="K119" s="236">
        <f>ROUND(E119*J119,2)</f>
        <v>0</v>
      </c>
      <c r="L119" s="236">
        <v>21</v>
      </c>
      <c r="M119" s="236">
        <f>G119*(1+L119/100)</f>
        <v>0</v>
      </c>
      <c r="N119" s="236">
        <v>1.9540000000000002E-2</v>
      </c>
      <c r="O119" s="236">
        <f>ROUND(E119*N119,2)</f>
        <v>0</v>
      </c>
      <c r="P119" s="236">
        <v>0</v>
      </c>
      <c r="Q119" s="236">
        <f>ROUND(E119*P119,2)</f>
        <v>0</v>
      </c>
      <c r="R119" s="236" t="s">
        <v>340</v>
      </c>
      <c r="S119" s="236" t="s">
        <v>214</v>
      </c>
      <c r="T119" s="237" t="s">
        <v>279</v>
      </c>
      <c r="U119" s="217">
        <v>18.175000000000001</v>
      </c>
      <c r="V119" s="217">
        <f>ROUND(E119*U119,2)</f>
        <v>0.36</v>
      </c>
      <c r="W119" s="21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 t="s">
        <v>280</v>
      </c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</row>
    <row r="120" spans="1:60" outlineLevel="1" x14ac:dyDescent="0.25">
      <c r="A120" s="214"/>
      <c r="B120" s="215"/>
      <c r="C120" s="260" t="s">
        <v>372</v>
      </c>
      <c r="D120" s="257"/>
      <c r="E120" s="257"/>
      <c r="F120" s="257"/>
      <c r="G120" s="25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 t="s">
        <v>282</v>
      </c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</row>
    <row r="121" spans="1:60" outlineLevel="1" x14ac:dyDescent="0.25">
      <c r="A121" s="214"/>
      <c r="B121" s="215"/>
      <c r="C121" s="249" t="s">
        <v>373</v>
      </c>
      <c r="D121" s="222"/>
      <c r="E121" s="223">
        <v>1.9600000000000003E-2</v>
      </c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 t="s">
        <v>256</v>
      </c>
      <c r="AH121" s="207">
        <v>0</v>
      </c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</row>
    <row r="122" spans="1:60" outlineLevel="1" x14ac:dyDescent="0.25">
      <c r="A122" s="214"/>
      <c r="B122" s="215"/>
      <c r="C122" s="247"/>
      <c r="D122" s="241"/>
      <c r="E122" s="241"/>
      <c r="F122" s="241"/>
      <c r="G122" s="241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 t="s">
        <v>219</v>
      </c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</row>
    <row r="123" spans="1:60" ht="20.399999999999999" outlineLevel="1" x14ac:dyDescent="0.25">
      <c r="A123" s="231">
        <v>23</v>
      </c>
      <c r="B123" s="232" t="s">
        <v>374</v>
      </c>
      <c r="C123" s="245" t="s">
        <v>375</v>
      </c>
      <c r="D123" s="233" t="s">
        <v>323</v>
      </c>
      <c r="E123" s="234">
        <v>6.4516</v>
      </c>
      <c r="F123" s="235"/>
      <c r="G123" s="236">
        <f>ROUND(E123*F123,2)</f>
        <v>0</v>
      </c>
      <c r="H123" s="235"/>
      <c r="I123" s="236">
        <f>ROUND(E123*H123,2)</f>
        <v>0</v>
      </c>
      <c r="J123" s="235"/>
      <c r="K123" s="236">
        <f>ROUND(E123*J123,2)</f>
        <v>0</v>
      </c>
      <c r="L123" s="236">
        <v>21</v>
      </c>
      <c r="M123" s="236">
        <f>G123*(1+L123/100)</f>
        <v>0</v>
      </c>
      <c r="N123" s="236">
        <v>0.25595000000000001</v>
      </c>
      <c r="O123" s="236">
        <f>ROUND(E123*N123,2)</f>
        <v>1.65</v>
      </c>
      <c r="P123" s="236">
        <v>0</v>
      </c>
      <c r="Q123" s="236">
        <f>ROUND(E123*P123,2)</f>
        <v>0</v>
      </c>
      <c r="R123" s="236" t="s">
        <v>348</v>
      </c>
      <c r="S123" s="236" t="s">
        <v>214</v>
      </c>
      <c r="T123" s="237" t="s">
        <v>279</v>
      </c>
      <c r="U123" s="217">
        <v>0.81100000000000005</v>
      </c>
      <c r="V123" s="217">
        <f>ROUND(E123*U123,2)</f>
        <v>5.23</v>
      </c>
      <c r="W123" s="21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 t="s">
        <v>280</v>
      </c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</row>
    <row r="124" spans="1:60" outlineLevel="1" x14ac:dyDescent="0.25">
      <c r="A124" s="214"/>
      <c r="B124" s="215"/>
      <c r="C124" s="260" t="s">
        <v>349</v>
      </c>
      <c r="D124" s="257"/>
      <c r="E124" s="257"/>
      <c r="F124" s="257"/>
      <c r="G124" s="25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 t="s">
        <v>282</v>
      </c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</row>
    <row r="125" spans="1:60" outlineLevel="1" x14ac:dyDescent="0.25">
      <c r="A125" s="214"/>
      <c r="B125" s="215"/>
      <c r="C125" s="249" t="s">
        <v>376</v>
      </c>
      <c r="D125" s="222"/>
      <c r="E125" s="223">
        <v>3.4816000000000003</v>
      </c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 t="s">
        <v>256</v>
      </c>
      <c r="AH125" s="207">
        <v>0</v>
      </c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</row>
    <row r="126" spans="1:60" outlineLevel="1" x14ac:dyDescent="0.25">
      <c r="A126" s="214"/>
      <c r="B126" s="215"/>
      <c r="C126" s="249" t="s">
        <v>377</v>
      </c>
      <c r="D126" s="222"/>
      <c r="E126" s="223">
        <v>1.1520000000000001</v>
      </c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 t="s">
        <v>256</v>
      </c>
      <c r="AH126" s="207">
        <v>0</v>
      </c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</row>
    <row r="127" spans="1:60" outlineLevel="1" x14ac:dyDescent="0.25">
      <c r="A127" s="214"/>
      <c r="B127" s="215"/>
      <c r="C127" s="249" t="s">
        <v>378</v>
      </c>
      <c r="D127" s="222"/>
      <c r="E127" s="223">
        <v>1.8180000000000001</v>
      </c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 t="s">
        <v>256</v>
      </c>
      <c r="AH127" s="207">
        <v>0</v>
      </c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</row>
    <row r="128" spans="1:60" outlineLevel="1" x14ac:dyDescent="0.25">
      <c r="A128" s="214"/>
      <c r="B128" s="215"/>
      <c r="C128" s="247"/>
      <c r="D128" s="241"/>
      <c r="E128" s="241"/>
      <c r="F128" s="241"/>
      <c r="G128" s="241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 t="s">
        <v>219</v>
      </c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  <c r="AZ128" s="207"/>
      <c r="BA128" s="207"/>
      <c r="BB128" s="207"/>
      <c r="BC128" s="207"/>
      <c r="BD128" s="207"/>
      <c r="BE128" s="207"/>
      <c r="BF128" s="207"/>
      <c r="BG128" s="207"/>
      <c r="BH128" s="207"/>
    </row>
    <row r="129" spans="1:60" outlineLevel="1" x14ac:dyDescent="0.25">
      <c r="A129" s="231">
        <v>24</v>
      </c>
      <c r="B129" s="232" t="s">
        <v>379</v>
      </c>
      <c r="C129" s="245" t="s">
        <v>380</v>
      </c>
      <c r="D129" s="233" t="s">
        <v>356</v>
      </c>
      <c r="E129" s="234">
        <v>3</v>
      </c>
      <c r="F129" s="235"/>
      <c r="G129" s="236">
        <f>ROUND(E129*F129,2)</f>
        <v>0</v>
      </c>
      <c r="H129" s="235"/>
      <c r="I129" s="236">
        <f>ROUND(E129*H129,2)</f>
        <v>0</v>
      </c>
      <c r="J129" s="235"/>
      <c r="K129" s="236">
        <f>ROUND(E129*J129,2)</f>
        <v>0</v>
      </c>
      <c r="L129" s="236">
        <v>21</v>
      </c>
      <c r="M129" s="236">
        <f>G129*(1+L129/100)</f>
        <v>0</v>
      </c>
      <c r="N129" s="236">
        <v>1.2200000000000001E-2</v>
      </c>
      <c r="O129" s="236">
        <f>ROUND(E129*N129,2)</f>
        <v>0.04</v>
      </c>
      <c r="P129" s="236">
        <v>0</v>
      </c>
      <c r="Q129" s="236">
        <f>ROUND(E129*P129,2)</f>
        <v>0</v>
      </c>
      <c r="R129" s="236" t="s">
        <v>348</v>
      </c>
      <c r="S129" s="236" t="s">
        <v>214</v>
      </c>
      <c r="T129" s="237" t="s">
        <v>279</v>
      </c>
      <c r="U129" s="217">
        <v>0.34780000000000005</v>
      </c>
      <c r="V129" s="217">
        <f>ROUND(E129*U129,2)</f>
        <v>1.04</v>
      </c>
      <c r="W129" s="21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 t="s">
        <v>280</v>
      </c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</row>
    <row r="130" spans="1:60" outlineLevel="1" x14ac:dyDescent="0.25">
      <c r="A130" s="214"/>
      <c r="B130" s="215"/>
      <c r="C130" s="260" t="s">
        <v>349</v>
      </c>
      <c r="D130" s="257"/>
      <c r="E130" s="257"/>
      <c r="F130" s="257"/>
      <c r="G130" s="25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 t="s">
        <v>282</v>
      </c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</row>
    <row r="131" spans="1:60" outlineLevel="1" x14ac:dyDescent="0.25">
      <c r="A131" s="214"/>
      <c r="B131" s="215"/>
      <c r="C131" s="249" t="s">
        <v>381</v>
      </c>
      <c r="D131" s="222"/>
      <c r="E131" s="223">
        <v>2</v>
      </c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 t="s">
        <v>256</v>
      </c>
      <c r="AH131" s="207">
        <v>0</v>
      </c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</row>
    <row r="132" spans="1:60" outlineLevel="1" x14ac:dyDescent="0.25">
      <c r="A132" s="214"/>
      <c r="B132" s="215"/>
      <c r="C132" s="249" t="s">
        <v>382</v>
      </c>
      <c r="D132" s="222"/>
      <c r="E132" s="223">
        <v>1</v>
      </c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 t="s">
        <v>256</v>
      </c>
      <c r="AH132" s="207">
        <v>0</v>
      </c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</row>
    <row r="133" spans="1:60" outlineLevel="1" x14ac:dyDescent="0.25">
      <c r="A133" s="214"/>
      <c r="B133" s="215"/>
      <c r="C133" s="247"/>
      <c r="D133" s="241"/>
      <c r="E133" s="241"/>
      <c r="F133" s="241"/>
      <c r="G133" s="241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 t="s">
        <v>219</v>
      </c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</row>
    <row r="134" spans="1:60" ht="20.399999999999999" outlineLevel="1" x14ac:dyDescent="0.25">
      <c r="A134" s="231">
        <v>25</v>
      </c>
      <c r="B134" s="232" t="s">
        <v>383</v>
      </c>
      <c r="C134" s="245" t="s">
        <v>384</v>
      </c>
      <c r="D134" s="233" t="s">
        <v>323</v>
      </c>
      <c r="E134" s="234">
        <v>41.151000000000003</v>
      </c>
      <c r="F134" s="235"/>
      <c r="G134" s="236">
        <f>ROUND(E134*F134,2)</f>
        <v>0</v>
      </c>
      <c r="H134" s="235"/>
      <c r="I134" s="236">
        <f>ROUND(E134*H134,2)</f>
        <v>0</v>
      </c>
      <c r="J134" s="235"/>
      <c r="K134" s="236">
        <f>ROUND(E134*J134,2)</f>
        <v>0</v>
      </c>
      <c r="L134" s="236">
        <v>21</v>
      </c>
      <c r="M134" s="236">
        <f>G134*(1+L134/100)</f>
        <v>0</v>
      </c>
      <c r="N134" s="236">
        <v>8.9240000000000014E-2</v>
      </c>
      <c r="O134" s="236">
        <f>ROUND(E134*N134,2)</f>
        <v>3.67</v>
      </c>
      <c r="P134" s="236">
        <v>0</v>
      </c>
      <c r="Q134" s="236">
        <f>ROUND(E134*P134,2)</f>
        <v>0</v>
      </c>
      <c r="R134" s="236" t="s">
        <v>340</v>
      </c>
      <c r="S134" s="236" t="s">
        <v>214</v>
      </c>
      <c r="T134" s="237" t="s">
        <v>279</v>
      </c>
      <c r="U134" s="217">
        <v>0.52090000000000003</v>
      </c>
      <c r="V134" s="217">
        <f>ROUND(E134*U134,2)</f>
        <v>21.44</v>
      </c>
      <c r="W134" s="21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 t="s">
        <v>280</v>
      </c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</row>
    <row r="135" spans="1:60" ht="21" outlineLevel="1" x14ac:dyDescent="0.25">
      <c r="A135" s="214"/>
      <c r="B135" s="215"/>
      <c r="C135" s="260" t="s">
        <v>385</v>
      </c>
      <c r="D135" s="257"/>
      <c r="E135" s="257"/>
      <c r="F135" s="257"/>
      <c r="G135" s="25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 t="s">
        <v>282</v>
      </c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38" t="str">
        <f>C135</f>
        <v>jednoduché nebo příčky zděné do svislé dřevěné, cihelné, betonové nebo ocelové konstrukce na jakoukoliv maltu vápenocementovou (MVC) nebo cementovou (MC),</v>
      </c>
      <c r="BB135" s="207"/>
      <c r="BC135" s="207"/>
      <c r="BD135" s="207"/>
      <c r="BE135" s="207"/>
      <c r="BF135" s="207"/>
      <c r="BG135" s="207"/>
      <c r="BH135" s="207"/>
    </row>
    <row r="136" spans="1:60" outlineLevel="1" x14ac:dyDescent="0.25">
      <c r="A136" s="214"/>
      <c r="B136" s="215"/>
      <c r="C136" s="249" t="s">
        <v>386</v>
      </c>
      <c r="D136" s="222"/>
      <c r="E136" s="223">
        <v>4.6304000000000007</v>
      </c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 t="s">
        <v>256</v>
      </c>
      <c r="AH136" s="207">
        <v>0</v>
      </c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</row>
    <row r="137" spans="1:60" outlineLevel="1" x14ac:dyDescent="0.25">
      <c r="A137" s="214"/>
      <c r="B137" s="215"/>
      <c r="C137" s="249" t="s">
        <v>387</v>
      </c>
      <c r="D137" s="222"/>
      <c r="E137" s="223">
        <v>19.137330000000002</v>
      </c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 t="s">
        <v>256</v>
      </c>
      <c r="AH137" s="207">
        <v>0</v>
      </c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</row>
    <row r="138" spans="1:60" outlineLevel="1" x14ac:dyDescent="0.25">
      <c r="A138" s="214"/>
      <c r="B138" s="215"/>
      <c r="C138" s="249" t="s">
        <v>388</v>
      </c>
      <c r="D138" s="222"/>
      <c r="E138" s="223">
        <v>-2.0479999999999996</v>
      </c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 t="s">
        <v>256</v>
      </c>
      <c r="AH138" s="207">
        <v>0</v>
      </c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</row>
    <row r="139" spans="1:60" outlineLevel="1" x14ac:dyDescent="0.25">
      <c r="A139" s="214"/>
      <c r="B139" s="215"/>
      <c r="C139" s="249" t="s">
        <v>389</v>
      </c>
      <c r="D139" s="222"/>
      <c r="E139" s="223">
        <v>5.07918</v>
      </c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 t="s">
        <v>256</v>
      </c>
      <c r="AH139" s="207">
        <v>0</v>
      </c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</row>
    <row r="140" spans="1:60" outlineLevel="1" x14ac:dyDescent="0.25">
      <c r="A140" s="214"/>
      <c r="B140" s="215"/>
      <c r="C140" s="249" t="s">
        <v>390</v>
      </c>
      <c r="D140" s="222"/>
      <c r="E140" s="223">
        <v>20.065100000000001</v>
      </c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 t="s">
        <v>256</v>
      </c>
      <c r="AH140" s="207">
        <v>0</v>
      </c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</row>
    <row r="141" spans="1:60" outlineLevel="1" x14ac:dyDescent="0.25">
      <c r="A141" s="214"/>
      <c r="B141" s="215"/>
      <c r="C141" s="249" t="s">
        <v>391</v>
      </c>
      <c r="D141" s="222"/>
      <c r="E141" s="223">
        <v>-5.7129999999999992</v>
      </c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 t="s">
        <v>256</v>
      </c>
      <c r="AH141" s="207">
        <v>0</v>
      </c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</row>
    <row r="142" spans="1:60" outlineLevel="1" x14ac:dyDescent="0.25">
      <c r="A142" s="214"/>
      <c r="B142" s="215"/>
      <c r="C142" s="247"/>
      <c r="D142" s="241"/>
      <c r="E142" s="241"/>
      <c r="F142" s="241"/>
      <c r="G142" s="241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 t="s">
        <v>219</v>
      </c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</row>
    <row r="143" spans="1:60" ht="20.399999999999999" outlineLevel="1" x14ac:dyDescent="0.25">
      <c r="A143" s="231">
        <v>26</v>
      </c>
      <c r="B143" s="232" t="s">
        <v>392</v>
      </c>
      <c r="C143" s="245" t="s">
        <v>393</v>
      </c>
      <c r="D143" s="233" t="s">
        <v>323</v>
      </c>
      <c r="E143" s="234">
        <v>54.163080000000001</v>
      </c>
      <c r="F143" s="235"/>
      <c r="G143" s="236">
        <f>ROUND(E143*F143,2)</f>
        <v>0</v>
      </c>
      <c r="H143" s="235"/>
      <c r="I143" s="236">
        <f>ROUND(E143*H143,2)</f>
        <v>0</v>
      </c>
      <c r="J143" s="235"/>
      <c r="K143" s="236">
        <f>ROUND(E143*J143,2)</f>
        <v>0</v>
      </c>
      <c r="L143" s="236">
        <v>21</v>
      </c>
      <c r="M143" s="236">
        <f>G143*(1+L143/100)</f>
        <v>0</v>
      </c>
      <c r="N143" s="236">
        <v>0.10638</v>
      </c>
      <c r="O143" s="236">
        <f>ROUND(E143*N143,2)</f>
        <v>5.76</v>
      </c>
      <c r="P143" s="236">
        <v>0</v>
      </c>
      <c r="Q143" s="236">
        <f>ROUND(E143*P143,2)</f>
        <v>0</v>
      </c>
      <c r="R143" s="236" t="s">
        <v>340</v>
      </c>
      <c r="S143" s="236" t="s">
        <v>214</v>
      </c>
      <c r="T143" s="237" t="s">
        <v>279</v>
      </c>
      <c r="U143" s="217">
        <v>0.55675000000000008</v>
      </c>
      <c r="V143" s="217">
        <f>ROUND(E143*U143,2)</f>
        <v>30.16</v>
      </c>
      <c r="W143" s="21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 t="s">
        <v>280</v>
      </c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</row>
    <row r="144" spans="1:60" ht="21" outlineLevel="1" x14ac:dyDescent="0.25">
      <c r="A144" s="214"/>
      <c r="B144" s="215"/>
      <c r="C144" s="260" t="s">
        <v>385</v>
      </c>
      <c r="D144" s="257"/>
      <c r="E144" s="257"/>
      <c r="F144" s="257"/>
      <c r="G144" s="25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 t="s">
        <v>282</v>
      </c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38" t="str">
        <f>C144</f>
        <v>jednoduché nebo příčky zděné do svislé dřevěné, cihelné, betonové nebo ocelové konstrukce na jakoukoliv maltu vápenocementovou (MVC) nebo cementovou (MC),</v>
      </c>
      <c r="BB144" s="207"/>
      <c r="BC144" s="207"/>
      <c r="BD144" s="207"/>
      <c r="BE144" s="207"/>
      <c r="BF144" s="207"/>
      <c r="BG144" s="207"/>
      <c r="BH144" s="207"/>
    </row>
    <row r="145" spans="1:60" outlineLevel="1" x14ac:dyDescent="0.25">
      <c r="A145" s="214"/>
      <c r="B145" s="215"/>
      <c r="C145" s="249" t="s">
        <v>394</v>
      </c>
      <c r="D145" s="222"/>
      <c r="E145" s="223">
        <v>30.506500000000003</v>
      </c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 t="s">
        <v>256</v>
      </c>
      <c r="AH145" s="207">
        <v>0</v>
      </c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  <c r="BF145" s="207"/>
      <c r="BG145" s="207"/>
      <c r="BH145" s="207"/>
    </row>
    <row r="146" spans="1:60" outlineLevel="1" x14ac:dyDescent="0.25">
      <c r="A146" s="214"/>
      <c r="B146" s="215"/>
      <c r="C146" s="249" t="s">
        <v>395</v>
      </c>
      <c r="D146" s="222"/>
      <c r="E146" s="223">
        <v>2.8667500000000001</v>
      </c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 t="s">
        <v>256</v>
      </c>
      <c r="AH146" s="207">
        <v>0</v>
      </c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07"/>
      <c r="BH146" s="207"/>
    </row>
    <row r="147" spans="1:60" outlineLevel="1" x14ac:dyDescent="0.25">
      <c r="A147" s="214"/>
      <c r="B147" s="215"/>
      <c r="C147" s="249" t="s">
        <v>396</v>
      </c>
      <c r="D147" s="222"/>
      <c r="E147" s="223">
        <v>18.288180000000001</v>
      </c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 t="s">
        <v>256</v>
      </c>
      <c r="AH147" s="207">
        <v>0</v>
      </c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07"/>
      <c r="BH147" s="207"/>
    </row>
    <row r="148" spans="1:60" outlineLevel="1" x14ac:dyDescent="0.25">
      <c r="A148" s="214"/>
      <c r="B148" s="215"/>
      <c r="C148" s="249" t="s">
        <v>397</v>
      </c>
      <c r="D148" s="222"/>
      <c r="E148" s="223">
        <v>-2.3039999999999998</v>
      </c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 t="s">
        <v>256</v>
      </c>
      <c r="AH148" s="207">
        <v>0</v>
      </c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  <c r="AZ148" s="207"/>
      <c r="BA148" s="207"/>
      <c r="BB148" s="207"/>
      <c r="BC148" s="207"/>
      <c r="BD148" s="207"/>
      <c r="BE148" s="207"/>
      <c r="BF148" s="207"/>
      <c r="BG148" s="207"/>
      <c r="BH148" s="207"/>
    </row>
    <row r="149" spans="1:60" outlineLevel="1" x14ac:dyDescent="0.25">
      <c r="A149" s="214"/>
      <c r="B149" s="215"/>
      <c r="C149" s="249" t="s">
        <v>398</v>
      </c>
      <c r="D149" s="222"/>
      <c r="E149" s="223">
        <v>12.485650000000001</v>
      </c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 t="s">
        <v>256</v>
      </c>
      <c r="AH149" s="207">
        <v>0</v>
      </c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  <c r="BF149" s="207"/>
      <c r="BG149" s="207"/>
      <c r="BH149" s="207"/>
    </row>
    <row r="150" spans="1:60" outlineLevel="1" x14ac:dyDescent="0.25">
      <c r="A150" s="214"/>
      <c r="B150" s="215"/>
      <c r="C150" s="249" t="s">
        <v>399</v>
      </c>
      <c r="D150" s="222"/>
      <c r="E150" s="223">
        <v>-7.68</v>
      </c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 t="s">
        <v>256</v>
      </c>
      <c r="AH150" s="207">
        <v>0</v>
      </c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07"/>
      <c r="BH150" s="207"/>
    </row>
    <row r="151" spans="1:60" outlineLevel="1" x14ac:dyDescent="0.25">
      <c r="A151" s="214"/>
      <c r="B151" s="215"/>
      <c r="C151" s="247"/>
      <c r="D151" s="241"/>
      <c r="E151" s="241"/>
      <c r="F151" s="241"/>
      <c r="G151" s="241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 t="s">
        <v>219</v>
      </c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</row>
    <row r="152" spans="1:60" outlineLevel="1" x14ac:dyDescent="0.25">
      <c r="A152" s="231">
        <v>27</v>
      </c>
      <c r="B152" s="232" t="s">
        <v>400</v>
      </c>
      <c r="C152" s="245" t="s">
        <v>401</v>
      </c>
      <c r="D152" s="233" t="s">
        <v>323</v>
      </c>
      <c r="E152" s="234">
        <v>1.5</v>
      </c>
      <c r="F152" s="235"/>
      <c r="G152" s="236">
        <f>ROUND(E152*F152,2)</f>
        <v>0</v>
      </c>
      <c r="H152" s="235"/>
      <c r="I152" s="236">
        <f>ROUND(E152*H152,2)</f>
        <v>0</v>
      </c>
      <c r="J152" s="235"/>
      <c r="K152" s="236">
        <f>ROUND(E152*J152,2)</f>
        <v>0</v>
      </c>
      <c r="L152" s="236">
        <v>21</v>
      </c>
      <c r="M152" s="236">
        <f>G152*(1+L152/100)</f>
        <v>0</v>
      </c>
      <c r="N152" s="236">
        <v>0</v>
      </c>
      <c r="O152" s="236">
        <f>ROUND(E152*N152,2)</f>
        <v>0</v>
      </c>
      <c r="P152" s="236">
        <v>0</v>
      </c>
      <c r="Q152" s="236">
        <f>ROUND(E152*P152,2)</f>
        <v>0</v>
      </c>
      <c r="R152" s="236" t="s">
        <v>340</v>
      </c>
      <c r="S152" s="236" t="s">
        <v>214</v>
      </c>
      <c r="T152" s="237" t="s">
        <v>279</v>
      </c>
      <c r="U152" s="217">
        <v>0.253</v>
      </c>
      <c r="V152" s="217">
        <f>ROUND(E152*U152,2)</f>
        <v>0.38</v>
      </c>
      <c r="W152" s="21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 t="s">
        <v>280</v>
      </c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  <c r="BF152" s="207"/>
      <c r="BG152" s="207"/>
      <c r="BH152" s="207"/>
    </row>
    <row r="153" spans="1:60" outlineLevel="1" x14ac:dyDescent="0.25">
      <c r="A153" s="214"/>
      <c r="B153" s="215"/>
      <c r="C153" s="249" t="s">
        <v>402</v>
      </c>
      <c r="D153" s="222"/>
      <c r="E153" s="223">
        <v>1.5</v>
      </c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 t="s">
        <v>256</v>
      </c>
      <c r="AH153" s="207">
        <v>0</v>
      </c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</row>
    <row r="154" spans="1:60" outlineLevel="1" x14ac:dyDescent="0.25">
      <c r="A154" s="214"/>
      <c r="B154" s="215"/>
      <c r="C154" s="247"/>
      <c r="D154" s="241"/>
      <c r="E154" s="241"/>
      <c r="F154" s="241"/>
      <c r="G154" s="241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 t="s">
        <v>219</v>
      </c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207"/>
      <c r="BH154" s="207"/>
    </row>
    <row r="155" spans="1:60" outlineLevel="1" x14ac:dyDescent="0.25">
      <c r="A155" s="231">
        <v>28</v>
      </c>
      <c r="B155" s="232" t="s">
        <v>403</v>
      </c>
      <c r="C155" s="245" t="s">
        <v>404</v>
      </c>
      <c r="D155" s="233" t="s">
        <v>323</v>
      </c>
      <c r="E155" s="234">
        <v>39.263000000000005</v>
      </c>
      <c r="F155" s="235"/>
      <c r="G155" s="236">
        <f>ROUND(E155*F155,2)</f>
        <v>0</v>
      </c>
      <c r="H155" s="235"/>
      <c r="I155" s="236">
        <f>ROUND(E155*H155,2)</f>
        <v>0</v>
      </c>
      <c r="J155" s="235"/>
      <c r="K155" s="236">
        <f>ROUND(E155*J155,2)</f>
        <v>0</v>
      </c>
      <c r="L155" s="236">
        <v>21</v>
      </c>
      <c r="M155" s="236">
        <f>G155*(1+L155/100)</f>
        <v>0</v>
      </c>
      <c r="N155" s="236">
        <v>3.8000000000000004E-3</v>
      </c>
      <c r="O155" s="236">
        <f>ROUND(E155*N155,2)</f>
        <v>0.15</v>
      </c>
      <c r="P155" s="236">
        <v>0</v>
      </c>
      <c r="Q155" s="236">
        <f>ROUND(E155*P155,2)</f>
        <v>0</v>
      </c>
      <c r="R155" s="236" t="s">
        <v>340</v>
      </c>
      <c r="S155" s="236" t="s">
        <v>214</v>
      </c>
      <c r="T155" s="237" t="s">
        <v>279</v>
      </c>
      <c r="U155" s="217">
        <v>0.51745000000000008</v>
      </c>
      <c r="V155" s="217">
        <f>ROUND(E155*U155,2)</f>
        <v>20.32</v>
      </c>
      <c r="W155" s="21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 t="s">
        <v>280</v>
      </c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207"/>
      <c r="BH155" s="207"/>
    </row>
    <row r="156" spans="1:60" outlineLevel="1" x14ac:dyDescent="0.25">
      <c r="A156" s="214"/>
      <c r="B156" s="215"/>
      <c r="C156" s="260" t="s">
        <v>405</v>
      </c>
      <c r="D156" s="257"/>
      <c r="E156" s="257"/>
      <c r="F156" s="257"/>
      <c r="G156" s="25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 t="s">
        <v>282</v>
      </c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  <c r="BF156" s="207"/>
      <c r="BG156" s="207"/>
      <c r="BH156" s="207"/>
    </row>
    <row r="157" spans="1:60" outlineLevel="1" x14ac:dyDescent="0.25">
      <c r="A157" s="214"/>
      <c r="B157" s="215"/>
      <c r="C157" s="249" t="s">
        <v>406</v>
      </c>
      <c r="D157" s="222"/>
      <c r="E157" s="223">
        <v>24.593100000000003</v>
      </c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 t="s">
        <v>256</v>
      </c>
      <c r="AH157" s="207">
        <v>0</v>
      </c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07"/>
      <c r="BH157" s="207"/>
    </row>
    <row r="158" spans="1:60" outlineLevel="1" x14ac:dyDescent="0.25">
      <c r="A158" s="214"/>
      <c r="B158" s="215"/>
      <c r="C158" s="249" t="s">
        <v>407</v>
      </c>
      <c r="D158" s="222"/>
      <c r="E158" s="223">
        <v>-4.1369999999999996</v>
      </c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 t="s">
        <v>256</v>
      </c>
      <c r="AH158" s="207">
        <v>0</v>
      </c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07"/>
      <c r="BH158" s="207"/>
    </row>
    <row r="159" spans="1:60" outlineLevel="1" x14ac:dyDescent="0.25">
      <c r="A159" s="214"/>
      <c r="B159" s="215"/>
      <c r="C159" s="249" t="s">
        <v>408</v>
      </c>
      <c r="D159" s="222"/>
      <c r="E159" s="223">
        <v>21.564900000000002</v>
      </c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 t="s">
        <v>256</v>
      </c>
      <c r="AH159" s="207">
        <v>0</v>
      </c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  <c r="BF159" s="207"/>
      <c r="BG159" s="207"/>
      <c r="BH159" s="207"/>
    </row>
    <row r="160" spans="1:60" outlineLevel="1" x14ac:dyDescent="0.25">
      <c r="A160" s="214"/>
      <c r="B160" s="215"/>
      <c r="C160" s="249" t="s">
        <v>409</v>
      </c>
      <c r="D160" s="222"/>
      <c r="E160" s="223">
        <v>-2.7579999999999996</v>
      </c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 t="s">
        <v>256</v>
      </c>
      <c r="AH160" s="207">
        <v>0</v>
      </c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</row>
    <row r="161" spans="1:60" outlineLevel="1" x14ac:dyDescent="0.25">
      <c r="A161" s="214"/>
      <c r="B161" s="215"/>
      <c r="C161" s="247"/>
      <c r="D161" s="241"/>
      <c r="E161" s="241"/>
      <c r="F161" s="241"/>
      <c r="G161" s="241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 t="s">
        <v>219</v>
      </c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</row>
    <row r="162" spans="1:60" outlineLevel="1" x14ac:dyDescent="0.25">
      <c r="A162" s="231">
        <v>29</v>
      </c>
      <c r="B162" s="232" t="s">
        <v>410</v>
      </c>
      <c r="C162" s="245" t="s">
        <v>411</v>
      </c>
      <c r="D162" s="233" t="s">
        <v>323</v>
      </c>
      <c r="E162" s="234">
        <v>1.5</v>
      </c>
      <c r="F162" s="235"/>
      <c r="G162" s="236">
        <f>ROUND(E162*F162,2)</f>
        <v>0</v>
      </c>
      <c r="H162" s="235"/>
      <c r="I162" s="236">
        <f>ROUND(E162*H162,2)</f>
        <v>0</v>
      </c>
      <c r="J162" s="235"/>
      <c r="K162" s="236">
        <f>ROUND(E162*J162,2)</f>
        <v>0</v>
      </c>
      <c r="L162" s="236">
        <v>21</v>
      </c>
      <c r="M162" s="236">
        <f>G162*(1+L162/100)</f>
        <v>0</v>
      </c>
      <c r="N162" s="236">
        <v>7.4710000000000013E-2</v>
      </c>
      <c r="O162" s="236">
        <f>ROUND(E162*N162,2)</f>
        <v>0.11</v>
      </c>
      <c r="P162" s="236">
        <v>0</v>
      </c>
      <c r="Q162" s="236">
        <f>ROUND(E162*P162,2)</f>
        <v>0</v>
      </c>
      <c r="R162" s="236" t="s">
        <v>340</v>
      </c>
      <c r="S162" s="236" t="s">
        <v>214</v>
      </c>
      <c r="T162" s="237" t="s">
        <v>279</v>
      </c>
      <c r="U162" s="217">
        <v>0.52915000000000001</v>
      </c>
      <c r="V162" s="217">
        <f>ROUND(E162*U162,2)</f>
        <v>0.79</v>
      </c>
      <c r="W162" s="21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 t="s">
        <v>280</v>
      </c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  <c r="AZ162" s="207"/>
      <c r="BA162" s="207"/>
      <c r="BB162" s="207"/>
      <c r="BC162" s="207"/>
      <c r="BD162" s="207"/>
      <c r="BE162" s="207"/>
      <c r="BF162" s="207"/>
      <c r="BG162" s="207"/>
      <c r="BH162" s="207"/>
    </row>
    <row r="163" spans="1:60" outlineLevel="1" x14ac:dyDescent="0.25">
      <c r="A163" s="214"/>
      <c r="B163" s="215"/>
      <c r="C163" s="260" t="s">
        <v>405</v>
      </c>
      <c r="D163" s="257"/>
      <c r="E163" s="257"/>
      <c r="F163" s="257"/>
      <c r="G163" s="25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 t="s">
        <v>282</v>
      </c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</row>
    <row r="164" spans="1:60" outlineLevel="1" x14ac:dyDescent="0.25">
      <c r="A164" s="214"/>
      <c r="B164" s="215"/>
      <c r="C164" s="249" t="s">
        <v>402</v>
      </c>
      <c r="D164" s="222"/>
      <c r="E164" s="223">
        <v>1.5</v>
      </c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 t="s">
        <v>256</v>
      </c>
      <c r="AH164" s="207">
        <v>0</v>
      </c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</row>
    <row r="165" spans="1:60" outlineLevel="1" x14ac:dyDescent="0.25">
      <c r="A165" s="214"/>
      <c r="B165" s="215"/>
      <c r="C165" s="247"/>
      <c r="D165" s="241"/>
      <c r="E165" s="241"/>
      <c r="F165" s="241"/>
      <c r="G165" s="241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 t="s">
        <v>219</v>
      </c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207"/>
      <c r="BF165" s="207"/>
      <c r="BG165" s="207"/>
      <c r="BH165" s="207"/>
    </row>
    <row r="166" spans="1:60" outlineLevel="1" x14ac:dyDescent="0.25">
      <c r="A166" s="231">
        <v>30</v>
      </c>
      <c r="B166" s="232" t="s">
        <v>412</v>
      </c>
      <c r="C166" s="245" t="s">
        <v>413</v>
      </c>
      <c r="D166" s="233" t="s">
        <v>323</v>
      </c>
      <c r="E166" s="234">
        <v>43.689</v>
      </c>
      <c r="F166" s="235"/>
      <c r="G166" s="236">
        <f>ROUND(E166*F166,2)</f>
        <v>0</v>
      </c>
      <c r="H166" s="235"/>
      <c r="I166" s="236">
        <f>ROUND(E166*H166,2)</f>
        <v>0</v>
      </c>
      <c r="J166" s="235"/>
      <c r="K166" s="236">
        <f>ROUND(E166*J166,2)</f>
        <v>0</v>
      </c>
      <c r="L166" s="236">
        <v>21</v>
      </c>
      <c r="M166" s="236">
        <f>G166*(1+L166/100)</f>
        <v>0</v>
      </c>
      <c r="N166" s="236">
        <v>0.11219000000000001</v>
      </c>
      <c r="O166" s="236">
        <f>ROUND(E166*N166,2)</f>
        <v>4.9000000000000004</v>
      </c>
      <c r="P166" s="236">
        <v>0</v>
      </c>
      <c r="Q166" s="236">
        <f>ROUND(E166*P166,2)</f>
        <v>0</v>
      </c>
      <c r="R166" s="236" t="s">
        <v>340</v>
      </c>
      <c r="S166" s="236" t="s">
        <v>214</v>
      </c>
      <c r="T166" s="237" t="s">
        <v>279</v>
      </c>
      <c r="U166" s="217">
        <v>0.55489000000000011</v>
      </c>
      <c r="V166" s="217">
        <f>ROUND(E166*U166,2)</f>
        <v>24.24</v>
      </c>
      <c r="W166" s="21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 t="s">
        <v>280</v>
      </c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207"/>
      <c r="BE166" s="207"/>
      <c r="BF166" s="207"/>
      <c r="BG166" s="207"/>
      <c r="BH166" s="207"/>
    </row>
    <row r="167" spans="1:60" outlineLevel="1" x14ac:dyDescent="0.25">
      <c r="A167" s="214"/>
      <c r="B167" s="215"/>
      <c r="C167" s="260" t="s">
        <v>405</v>
      </c>
      <c r="D167" s="257"/>
      <c r="E167" s="257"/>
      <c r="F167" s="257"/>
      <c r="G167" s="25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 t="s">
        <v>282</v>
      </c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  <c r="BF167" s="207"/>
      <c r="BG167" s="207"/>
      <c r="BH167" s="207"/>
    </row>
    <row r="168" spans="1:60" outlineLevel="1" x14ac:dyDescent="0.25">
      <c r="A168" s="214"/>
      <c r="B168" s="215"/>
      <c r="C168" s="249" t="s">
        <v>414</v>
      </c>
      <c r="D168" s="222"/>
      <c r="E168" s="223">
        <v>43.689</v>
      </c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 t="s">
        <v>256</v>
      </c>
      <c r="AH168" s="207">
        <v>0</v>
      </c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  <c r="BF168" s="207"/>
      <c r="BG168" s="207"/>
      <c r="BH168" s="207"/>
    </row>
    <row r="169" spans="1:60" outlineLevel="1" x14ac:dyDescent="0.25">
      <c r="A169" s="214"/>
      <c r="B169" s="215"/>
      <c r="C169" s="247"/>
      <c r="D169" s="241"/>
      <c r="E169" s="241"/>
      <c r="F169" s="241"/>
      <c r="G169" s="241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 t="s">
        <v>219</v>
      </c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07"/>
      <c r="BH169" s="207"/>
    </row>
    <row r="170" spans="1:60" ht="20.399999999999999" outlineLevel="1" x14ac:dyDescent="0.25">
      <c r="A170" s="231">
        <v>31</v>
      </c>
      <c r="B170" s="232" t="s">
        <v>415</v>
      </c>
      <c r="C170" s="245" t="s">
        <v>416</v>
      </c>
      <c r="D170" s="233" t="s">
        <v>333</v>
      </c>
      <c r="E170" s="234">
        <v>2.1170000000000001E-2</v>
      </c>
      <c r="F170" s="235"/>
      <c r="G170" s="236">
        <f>ROUND(E170*F170,2)</f>
        <v>0</v>
      </c>
      <c r="H170" s="235"/>
      <c r="I170" s="236">
        <f>ROUND(E170*H170,2)</f>
        <v>0</v>
      </c>
      <c r="J170" s="235"/>
      <c r="K170" s="236">
        <f>ROUND(E170*J170,2)</f>
        <v>0</v>
      </c>
      <c r="L170" s="236">
        <v>21</v>
      </c>
      <c r="M170" s="236">
        <f>G170*(1+L170/100)</f>
        <v>0</v>
      </c>
      <c r="N170" s="236">
        <v>1</v>
      </c>
      <c r="O170" s="236">
        <f>ROUND(E170*N170,2)</f>
        <v>0.02</v>
      </c>
      <c r="P170" s="236">
        <v>0</v>
      </c>
      <c r="Q170" s="236">
        <f>ROUND(E170*P170,2)</f>
        <v>0</v>
      </c>
      <c r="R170" s="236" t="s">
        <v>334</v>
      </c>
      <c r="S170" s="236" t="s">
        <v>214</v>
      </c>
      <c r="T170" s="237" t="s">
        <v>335</v>
      </c>
      <c r="U170" s="217">
        <v>0</v>
      </c>
      <c r="V170" s="217">
        <f>ROUND(E170*U170,2)</f>
        <v>0</v>
      </c>
      <c r="W170" s="21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 t="s">
        <v>336</v>
      </c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</row>
    <row r="171" spans="1:60" outlineLevel="1" x14ac:dyDescent="0.25">
      <c r="A171" s="214"/>
      <c r="B171" s="215"/>
      <c r="C171" s="249" t="s">
        <v>417</v>
      </c>
      <c r="D171" s="222"/>
      <c r="E171" s="223">
        <v>2.1170000000000001E-2</v>
      </c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 t="s">
        <v>256</v>
      </c>
      <c r="AH171" s="207">
        <v>5</v>
      </c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</row>
    <row r="172" spans="1:60" outlineLevel="1" x14ac:dyDescent="0.25">
      <c r="A172" s="214"/>
      <c r="B172" s="215"/>
      <c r="C172" s="247"/>
      <c r="D172" s="241"/>
      <c r="E172" s="241"/>
      <c r="F172" s="241"/>
      <c r="G172" s="241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 t="s">
        <v>219</v>
      </c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</row>
    <row r="173" spans="1:60" x14ac:dyDescent="0.25">
      <c r="A173" s="225" t="s">
        <v>209</v>
      </c>
      <c r="B173" s="226" t="s">
        <v>95</v>
      </c>
      <c r="C173" s="244" t="s">
        <v>96</v>
      </c>
      <c r="D173" s="227"/>
      <c r="E173" s="228"/>
      <c r="F173" s="229"/>
      <c r="G173" s="229">
        <f>SUMIF(AG174:AG217,"&lt;&gt;NOR",G174:G217)</f>
        <v>0</v>
      </c>
      <c r="H173" s="229"/>
      <c r="I173" s="229">
        <f>SUM(I174:I217)</f>
        <v>0</v>
      </c>
      <c r="J173" s="229"/>
      <c r="K173" s="229">
        <f>SUM(K174:K217)</f>
        <v>0</v>
      </c>
      <c r="L173" s="229"/>
      <c r="M173" s="229">
        <f>SUM(M174:M217)</f>
        <v>0</v>
      </c>
      <c r="N173" s="229"/>
      <c r="O173" s="229">
        <f>SUM(O174:O217)</f>
        <v>55.57</v>
      </c>
      <c r="P173" s="229"/>
      <c r="Q173" s="229">
        <f>SUM(Q174:Q217)</f>
        <v>0</v>
      </c>
      <c r="R173" s="229"/>
      <c r="S173" s="229"/>
      <c r="T173" s="230"/>
      <c r="U173" s="224"/>
      <c r="V173" s="224">
        <f>SUM(V174:V217)</f>
        <v>214.82000000000002</v>
      </c>
      <c r="W173" s="224"/>
      <c r="AG173" t="s">
        <v>210</v>
      </c>
    </row>
    <row r="174" spans="1:60" outlineLevel="1" x14ac:dyDescent="0.25">
      <c r="A174" s="231">
        <v>32</v>
      </c>
      <c r="B174" s="232" t="s">
        <v>418</v>
      </c>
      <c r="C174" s="245" t="s">
        <v>419</v>
      </c>
      <c r="D174" s="233" t="s">
        <v>356</v>
      </c>
      <c r="E174" s="234">
        <v>36</v>
      </c>
      <c r="F174" s="235"/>
      <c r="G174" s="236">
        <f>ROUND(E174*F174,2)</f>
        <v>0</v>
      </c>
      <c r="H174" s="235"/>
      <c r="I174" s="236">
        <f>ROUND(E174*H174,2)</f>
        <v>0</v>
      </c>
      <c r="J174" s="235"/>
      <c r="K174" s="236">
        <f>ROUND(E174*J174,2)</f>
        <v>0</v>
      </c>
      <c r="L174" s="236">
        <v>21</v>
      </c>
      <c r="M174" s="236">
        <f>G174*(1+L174/100)</f>
        <v>0</v>
      </c>
      <c r="N174" s="236">
        <v>0.14104000000000003</v>
      </c>
      <c r="O174" s="236">
        <f>ROUND(E174*N174,2)</f>
        <v>5.08</v>
      </c>
      <c r="P174" s="236">
        <v>0</v>
      </c>
      <c r="Q174" s="236">
        <f>ROUND(E174*P174,2)</f>
        <v>0</v>
      </c>
      <c r="R174" s="236"/>
      <c r="S174" s="236" t="s">
        <v>214</v>
      </c>
      <c r="T174" s="237" t="s">
        <v>279</v>
      </c>
      <c r="U174" s="217">
        <v>1.0870000000000002</v>
      </c>
      <c r="V174" s="217">
        <f>ROUND(E174*U174,2)</f>
        <v>39.130000000000003</v>
      </c>
      <c r="W174" s="21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 t="s">
        <v>280</v>
      </c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  <c r="AZ174" s="207"/>
      <c r="BA174" s="207"/>
      <c r="BB174" s="207"/>
      <c r="BC174" s="207"/>
      <c r="BD174" s="207"/>
      <c r="BE174" s="207"/>
      <c r="BF174" s="207"/>
      <c r="BG174" s="207"/>
      <c r="BH174" s="207"/>
    </row>
    <row r="175" spans="1:60" outlineLevel="1" x14ac:dyDescent="0.25">
      <c r="A175" s="214"/>
      <c r="B175" s="215"/>
      <c r="C175" s="249" t="s">
        <v>420</v>
      </c>
      <c r="D175" s="222"/>
      <c r="E175" s="223">
        <v>9</v>
      </c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 t="s">
        <v>256</v>
      </c>
      <c r="AH175" s="207">
        <v>0</v>
      </c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  <c r="AZ175" s="207"/>
      <c r="BA175" s="207"/>
      <c r="BB175" s="207"/>
      <c r="BC175" s="207"/>
      <c r="BD175" s="207"/>
      <c r="BE175" s="207"/>
      <c r="BF175" s="207"/>
      <c r="BG175" s="207"/>
      <c r="BH175" s="207"/>
    </row>
    <row r="176" spans="1:60" outlineLevel="1" x14ac:dyDescent="0.25">
      <c r="A176" s="214"/>
      <c r="B176" s="215"/>
      <c r="C176" s="249" t="s">
        <v>421</v>
      </c>
      <c r="D176" s="222"/>
      <c r="E176" s="223">
        <v>27</v>
      </c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 t="s">
        <v>256</v>
      </c>
      <c r="AH176" s="207">
        <v>0</v>
      </c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  <c r="AZ176" s="207"/>
      <c r="BA176" s="207"/>
      <c r="BB176" s="207"/>
      <c r="BC176" s="207"/>
      <c r="BD176" s="207"/>
      <c r="BE176" s="207"/>
      <c r="BF176" s="207"/>
      <c r="BG176" s="207"/>
      <c r="BH176" s="207"/>
    </row>
    <row r="177" spans="1:60" outlineLevel="1" x14ac:dyDescent="0.25">
      <c r="A177" s="214"/>
      <c r="B177" s="215"/>
      <c r="C177" s="247"/>
      <c r="D177" s="241"/>
      <c r="E177" s="241"/>
      <c r="F177" s="241"/>
      <c r="G177" s="241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 t="s">
        <v>219</v>
      </c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  <c r="AZ177" s="207"/>
      <c r="BA177" s="207"/>
      <c r="BB177" s="207"/>
      <c r="BC177" s="207"/>
      <c r="BD177" s="207"/>
      <c r="BE177" s="207"/>
      <c r="BF177" s="207"/>
      <c r="BG177" s="207"/>
      <c r="BH177" s="207"/>
    </row>
    <row r="178" spans="1:60" outlineLevel="1" x14ac:dyDescent="0.25">
      <c r="A178" s="231">
        <v>33</v>
      </c>
      <c r="B178" s="232" t="s">
        <v>422</v>
      </c>
      <c r="C178" s="245" t="s">
        <v>423</v>
      </c>
      <c r="D178" s="233" t="s">
        <v>333</v>
      </c>
      <c r="E178" s="234">
        <v>0.22599000000000002</v>
      </c>
      <c r="F178" s="235"/>
      <c r="G178" s="236">
        <f>ROUND(E178*F178,2)</f>
        <v>0</v>
      </c>
      <c r="H178" s="235"/>
      <c r="I178" s="236">
        <f>ROUND(E178*H178,2)</f>
        <v>0</v>
      </c>
      <c r="J178" s="235"/>
      <c r="K178" s="236">
        <f>ROUND(E178*J178,2)</f>
        <v>0</v>
      </c>
      <c r="L178" s="236">
        <v>21</v>
      </c>
      <c r="M178" s="236">
        <f>G178*(1+L178/100)</f>
        <v>0</v>
      </c>
      <c r="N178" s="236">
        <v>1.6630000000000002E-2</v>
      </c>
      <c r="O178" s="236">
        <f>ROUND(E178*N178,2)</f>
        <v>0</v>
      </c>
      <c r="P178" s="236">
        <v>0</v>
      </c>
      <c r="Q178" s="236">
        <f>ROUND(E178*P178,2)</f>
        <v>0</v>
      </c>
      <c r="R178" s="236" t="s">
        <v>340</v>
      </c>
      <c r="S178" s="236" t="s">
        <v>214</v>
      </c>
      <c r="T178" s="237" t="s">
        <v>279</v>
      </c>
      <c r="U178" s="217">
        <v>16.583000000000002</v>
      </c>
      <c r="V178" s="217">
        <f>ROUND(E178*U178,2)</f>
        <v>3.75</v>
      </c>
      <c r="W178" s="21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 t="s">
        <v>280</v>
      </c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  <c r="AZ178" s="207"/>
      <c r="BA178" s="207"/>
      <c r="BB178" s="207"/>
      <c r="BC178" s="207"/>
      <c r="BD178" s="207"/>
      <c r="BE178" s="207"/>
      <c r="BF178" s="207"/>
      <c r="BG178" s="207"/>
      <c r="BH178" s="207"/>
    </row>
    <row r="179" spans="1:60" outlineLevel="1" x14ac:dyDescent="0.25">
      <c r="A179" s="214"/>
      <c r="B179" s="215"/>
      <c r="C179" s="260" t="s">
        <v>424</v>
      </c>
      <c r="D179" s="257"/>
      <c r="E179" s="257"/>
      <c r="F179" s="257"/>
      <c r="G179" s="25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 t="s">
        <v>282</v>
      </c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  <c r="AZ179" s="207"/>
      <c r="BA179" s="207"/>
      <c r="BB179" s="207"/>
      <c r="BC179" s="207"/>
      <c r="BD179" s="207"/>
      <c r="BE179" s="207"/>
      <c r="BF179" s="207"/>
      <c r="BG179" s="207"/>
      <c r="BH179" s="207"/>
    </row>
    <row r="180" spans="1:60" outlineLevel="1" x14ac:dyDescent="0.25">
      <c r="A180" s="214"/>
      <c r="B180" s="215"/>
      <c r="C180" s="249" t="s">
        <v>425</v>
      </c>
      <c r="D180" s="222"/>
      <c r="E180" s="223">
        <v>0.22599000000000002</v>
      </c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 t="s">
        <v>256</v>
      </c>
      <c r="AH180" s="207">
        <v>0</v>
      </c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207"/>
      <c r="BE180" s="207"/>
      <c r="BF180" s="207"/>
      <c r="BG180" s="207"/>
      <c r="BH180" s="207"/>
    </row>
    <row r="181" spans="1:60" outlineLevel="1" x14ac:dyDescent="0.25">
      <c r="A181" s="214"/>
      <c r="B181" s="215"/>
      <c r="C181" s="247"/>
      <c r="D181" s="241"/>
      <c r="E181" s="241"/>
      <c r="F181" s="241"/>
      <c r="G181" s="241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 t="s">
        <v>219</v>
      </c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  <c r="AZ181" s="207"/>
      <c r="BA181" s="207"/>
      <c r="BB181" s="207"/>
      <c r="BC181" s="207"/>
      <c r="BD181" s="207"/>
      <c r="BE181" s="207"/>
      <c r="BF181" s="207"/>
      <c r="BG181" s="207"/>
      <c r="BH181" s="207"/>
    </row>
    <row r="182" spans="1:60" ht="20.399999999999999" outlineLevel="1" x14ac:dyDescent="0.25">
      <c r="A182" s="231">
        <v>34</v>
      </c>
      <c r="B182" s="232" t="s">
        <v>426</v>
      </c>
      <c r="C182" s="245" t="s">
        <v>427</v>
      </c>
      <c r="D182" s="233" t="s">
        <v>323</v>
      </c>
      <c r="E182" s="234">
        <v>140.02405000000002</v>
      </c>
      <c r="F182" s="235"/>
      <c r="G182" s="236">
        <f>ROUND(E182*F182,2)</f>
        <v>0</v>
      </c>
      <c r="H182" s="235"/>
      <c r="I182" s="236">
        <f>ROUND(E182*H182,2)</f>
        <v>0</v>
      </c>
      <c r="J182" s="235"/>
      <c r="K182" s="236">
        <f>ROUND(E182*J182,2)</f>
        <v>0</v>
      </c>
      <c r="L182" s="236">
        <v>21</v>
      </c>
      <c r="M182" s="236">
        <f>G182*(1+L182/100)</f>
        <v>0</v>
      </c>
      <c r="N182" s="236">
        <v>1.1860000000000001E-2</v>
      </c>
      <c r="O182" s="236">
        <f>ROUND(E182*N182,2)</f>
        <v>1.66</v>
      </c>
      <c r="P182" s="236">
        <v>0</v>
      </c>
      <c r="Q182" s="236">
        <f>ROUND(E182*P182,2)</f>
        <v>0</v>
      </c>
      <c r="R182" s="236" t="s">
        <v>340</v>
      </c>
      <c r="S182" s="236" t="s">
        <v>214</v>
      </c>
      <c r="T182" s="237" t="s">
        <v>279</v>
      </c>
      <c r="U182" s="217">
        <v>0.95000000000000007</v>
      </c>
      <c r="V182" s="217">
        <f>ROUND(E182*U182,2)</f>
        <v>133.02000000000001</v>
      </c>
      <c r="W182" s="21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 t="s">
        <v>280</v>
      </c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  <c r="AZ182" s="207"/>
      <c r="BA182" s="207"/>
      <c r="BB182" s="207"/>
      <c r="BC182" s="207"/>
      <c r="BD182" s="207"/>
      <c r="BE182" s="207"/>
      <c r="BF182" s="207"/>
      <c r="BG182" s="207"/>
      <c r="BH182" s="207"/>
    </row>
    <row r="183" spans="1:60" outlineLevel="1" x14ac:dyDescent="0.25">
      <c r="A183" s="214"/>
      <c r="B183" s="215"/>
      <c r="C183" s="246" t="s">
        <v>428</v>
      </c>
      <c r="D183" s="239"/>
      <c r="E183" s="239"/>
      <c r="F183" s="239"/>
      <c r="G183" s="239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 t="s">
        <v>218</v>
      </c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  <c r="AZ183" s="207"/>
      <c r="BA183" s="207"/>
      <c r="BB183" s="207"/>
      <c r="BC183" s="207"/>
      <c r="BD183" s="207"/>
      <c r="BE183" s="207"/>
      <c r="BF183" s="207"/>
      <c r="BG183" s="207"/>
      <c r="BH183" s="207"/>
    </row>
    <row r="184" spans="1:60" outlineLevel="1" x14ac:dyDescent="0.25">
      <c r="A184" s="214"/>
      <c r="B184" s="215"/>
      <c r="C184" s="249" t="s">
        <v>429</v>
      </c>
      <c r="D184" s="222"/>
      <c r="E184" s="223">
        <v>40.803000000000004</v>
      </c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 t="s">
        <v>256</v>
      </c>
      <c r="AH184" s="207">
        <v>0</v>
      </c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  <c r="AZ184" s="207"/>
      <c r="BA184" s="207"/>
      <c r="BB184" s="207"/>
      <c r="BC184" s="207"/>
      <c r="BD184" s="207"/>
      <c r="BE184" s="207"/>
      <c r="BF184" s="207"/>
      <c r="BG184" s="207"/>
      <c r="BH184" s="207"/>
    </row>
    <row r="185" spans="1:60" outlineLevel="1" x14ac:dyDescent="0.25">
      <c r="A185" s="214"/>
      <c r="B185" s="215"/>
      <c r="C185" s="249" t="s">
        <v>430</v>
      </c>
      <c r="D185" s="222"/>
      <c r="E185" s="223">
        <v>46.439800000000005</v>
      </c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 t="s">
        <v>256</v>
      </c>
      <c r="AH185" s="207">
        <v>0</v>
      </c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  <c r="AZ185" s="207"/>
      <c r="BA185" s="207"/>
      <c r="BB185" s="207"/>
      <c r="BC185" s="207"/>
      <c r="BD185" s="207"/>
      <c r="BE185" s="207"/>
      <c r="BF185" s="207"/>
      <c r="BG185" s="207"/>
      <c r="BH185" s="207"/>
    </row>
    <row r="186" spans="1:60" outlineLevel="1" x14ac:dyDescent="0.25">
      <c r="A186" s="214"/>
      <c r="B186" s="215"/>
      <c r="C186" s="249" t="s">
        <v>431</v>
      </c>
      <c r="D186" s="222"/>
      <c r="E186" s="223">
        <v>85.481250000000003</v>
      </c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 t="s">
        <v>256</v>
      </c>
      <c r="AH186" s="207">
        <v>0</v>
      </c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  <c r="AZ186" s="207"/>
      <c r="BA186" s="207"/>
      <c r="BB186" s="207"/>
      <c r="BC186" s="207"/>
      <c r="BD186" s="207"/>
      <c r="BE186" s="207"/>
      <c r="BF186" s="207"/>
      <c r="BG186" s="207"/>
      <c r="BH186" s="207"/>
    </row>
    <row r="187" spans="1:60" outlineLevel="1" x14ac:dyDescent="0.25">
      <c r="A187" s="214"/>
      <c r="B187" s="215"/>
      <c r="C187" s="249" t="s">
        <v>432</v>
      </c>
      <c r="D187" s="222"/>
      <c r="E187" s="223">
        <v>-32.699999999999996</v>
      </c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 t="s">
        <v>256</v>
      </c>
      <c r="AH187" s="207">
        <v>5</v>
      </c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  <c r="AZ187" s="207"/>
      <c r="BA187" s="207"/>
      <c r="BB187" s="207"/>
      <c r="BC187" s="207"/>
      <c r="BD187" s="207"/>
      <c r="BE187" s="207"/>
      <c r="BF187" s="207"/>
      <c r="BG187" s="207"/>
      <c r="BH187" s="207"/>
    </row>
    <row r="188" spans="1:60" outlineLevel="1" x14ac:dyDescent="0.25">
      <c r="A188" s="214"/>
      <c r="B188" s="215"/>
      <c r="C188" s="247"/>
      <c r="D188" s="241"/>
      <c r="E188" s="241"/>
      <c r="F188" s="241"/>
      <c r="G188" s="241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 t="s">
        <v>219</v>
      </c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  <c r="AZ188" s="207"/>
      <c r="BA188" s="207"/>
      <c r="BB188" s="207"/>
      <c r="BC188" s="207"/>
      <c r="BD188" s="207"/>
      <c r="BE188" s="207"/>
      <c r="BF188" s="207"/>
      <c r="BG188" s="207"/>
      <c r="BH188" s="207"/>
    </row>
    <row r="189" spans="1:60" outlineLevel="1" x14ac:dyDescent="0.25">
      <c r="A189" s="231">
        <v>35</v>
      </c>
      <c r="B189" s="232" t="s">
        <v>433</v>
      </c>
      <c r="C189" s="245" t="s">
        <v>434</v>
      </c>
      <c r="D189" s="233" t="s">
        <v>277</v>
      </c>
      <c r="E189" s="234">
        <v>1.93337</v>
      </c>
      <c r="F189" s="235"/>
      <c r="G189" s="236">
        <f>ROUND(E189*F189,2)</f>
        <v>0</v>
      </c>
      <c r="H189" s="235"/>
      <c r="I189" s="236">
        <f>ROUND(E189*H189,2)</f>
        <v>0</v>
      </c>
      <c r="J189" s="235"/>
      <c r="K189" s="236">
        <f>ROUND(E189*J189,2)</f>
        <v>0</v>
      </c>
      <c r="L189" s="236">
        <v>21</v>
      </c>
      <c r="M189" s="236">
        <f>G189*(1+L189/100)</f>
        <v>0</v>
      </c>
      <c r="N189" s="236">
        <v>2.5251100000000002</v>
      </c>
      <c r="O189" s="236">
        <f>ROUND(E189*N189,2)</f>
        <v>4.88</v>
      </c>
      <c r="P189" s="236">
        <v>0</v>
      </c>
      <c r="Q189" s="236">
        <f>ROUND(E189*P189,2)</f>
        <v>0</v>
      </c>
      <c r="R189" s="236" t="s">
        <v>340</v>
      </c>
      <c r="S189" s="236" t="s">
        <v>214</v>
      </c>
      <c r="T189" s="237" t="s">
        <v>279</v>
      </c>
      <c r="U189" s="217">
        <v>1.4480000000000002</v>
      </c>
      <c r="V189" s="217">
        <f>ROUND(E189*U189,2)</f>
        <v>2.8</v>
      </c>
      <c r="W189" s="21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 t="s">
        <v>280</v>
      </c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  <c r="AZ189" s="207"/>
      <c r="BA189" s="207"/>
      <c r="BB189" s="207"/>
      <c r="BC189" s="207"/>
      <c r="BD189" s="207"/>
      <c r="BE189" s="207"/>
      <c r="BF189" s="207"/>
      <c r="BG189" s="207"/>
      <c r="BH189" s="207"/>
    </row>
    <row r="190" spans="1:60" outlineLevel="1" x14ac:dyDescent="0.25">
      <c r="A190" s="214"/>
      <c r="B190" s="215"/>
      <c r="C190" s="249" t="s">
        <v>435</v>
      </c>
      <c r="D190" s="222"/>
      <c r="E190" s="223">
        <v>0.7958400000000001</v>
      </c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 t="s">
        <v>256</v>
      </c>
      <c r="AH190" s="207">
        <v>0</v>
      </c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  <c r="AZ190" s="207"/>
      <c r="BA190" s="207"/>
      <c r="BB190" s="207"/>
      <c r="BC190" s="207"/>
      <c r="BD190" s="207"/>
      <c r="BE190" s="207"/>
      <c r="BF190" s="207"/>
      <c r="BG190" s="207"/>
      <c r="BH190" s="207"/>
    </row>
    <row r="191" spans="1:60" outlineLevel="1" x14ac:dyDescent="0.25">
      <c r="A191" s="214"/>
      <c r="B191" s="215"/>
      <c r="C191" s="249" t="s">
        <v>436</v>
      </c>
      <c r="D191" s="222"/>
      <c r="E191" s="223">
        <v>0.38046000000000002</v>
      </c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 t="s">
        <v>256</v>
      </c>
      <c r="AH191" s="207">
        <v>0</v>
      </c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  <c r="AZ191" s="207"/>
      <c r="BA191" s="207"/>
      <c r="BB191" s="207"/>
      <c r="BC191" s="207"/>
      <c r="BD191" s="207"/>
      <c r="BE191" s="207"/>
      <c r="BF191" s="207"/>
      <c r="BG191" s="207"/>
      <c r="BH191" s="207"/>
    </row>
    <row r="192" spans="1:60" outlineLevel="1" x14ac:dyDescent="0.25">
      <c r="A192" s="214"/>
      <c r="B192" s="215"/>
      <c r="C192" s="249" t="s">
        <v>437</v>
      </c>
      <c r="D192" s="222"/>
      <c r="E192" s="223">
        <v>0.75706000000000007</v>
      </c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 t="s">
        <v>256</v>
      </c>
      <c r="AH192" s="207">
        <v>0</v>
      </c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  <c r="AZ192" s="207"/>
      <c r="BA192" s="207"/>
      <c r="BB192" s="207"/>
      <c r="BC192" s="207"/>
      <c r="BD192" s="207"/>
      <c r="BE192" s="207"/>
      <c r="BF192" s="207"/>
      <c r="BG192" s="207"/>
      <c r="BH192" s="207"/>
    </row>
    <row r="193" spans="1:60" outlineLevel="1" x14ac:dyDescent="0.25">
      <c r="A193" s="214"/>
      <c r="B193" s="215"/>
      <c r="C193" s="247"/>
      <c r="D193" s="241"/>
      <c r="E193" s="241"/>
      <c r="F193" s="241"/>
      <c r="G193" s="241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 t="s">
        <v>219</v>
      </c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  <c r="AZ193" s="207"/>
      <c r="BA193" s="207"/>
      <c r="BB193" s="207"/>
      <c r="BC193" s="207"/>
      <c r="BD193" s="207"/>
      <c r="BE193" s="207"/>
      <c r="BF193" s="207"/>
      <c r="BG193" s="207"/>
      <c r="BH193" s="207"/>
    </row>
    <row r="194" spans="1:60" outlineLevel="1" x14ac:dyDescent="0.25">
      <c r="A194" s="231">
        <v>36</v>
      </c>
      <c r="B194" s="232" t="s">
        <v>438</v>
      </c>
      <c r="C194" s="245" t="s">
        <v>439</v>
      </c>
      <c r="D194" s="233" t="s">
        <v>323</v>
      </c>
      <c r="E194" s="234">
        <v>8.4022000000000006</v>
      </c>
      <c r="F194" s="235"/>
      <c r="G194" s="236">
        <f>ROUND(E194*F194,2)</f>
        <v>0</v>
      </c>
      <c r="H194" s="235"/>
      <c r="I194" s="236">
        <f>ROUND(E194*H194,2)</f>
        <v>0</v>
      </c>
      <c r="J194" s="235"/>
      <c r="K194" s="236">
        <f>ROUND(E194*J194,2)</f>
        <v>0</v>
      </c>
      <c r="L194" s="236">
        <v>21</v>
      </c>
      <c r="M194" s="236">
        <f>G194*(1+L194/100)</f>
        <v>0</v>
      </c>
      <c r="N194" s="236">
        <v>7.8200000000000006E-3</v>
      </c>
      <c r="O194" s="236">
        <f>ROUND(E194*N194,2)</f>
        <v>7.0000000000000007E-2</v>
      </c>
      <c r="P194" s="236">
        <v>0</v>
      </c>
      <c r="Q194" s="236">
        <f>ROUND(E194*P194,2)</f>
        <v>0</v>
      </c>
      <c r="R194" s="236" t="s">
        <v>340</v>
      </c>
      <c r="S194" s="236" t="s">
        <v>214</v>
      </c>
      <c r="T194" s="237" t="s">
        <v>279</v>
      </c>
      <c r="U194" s="217">
        <v>0.79</v>
      </c>
      <c r="V194" s="217">
        <f>ROUND(E194*U194,2)</f>
        <v>6.64</v>
      </c>
      <c r="W194" s="21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 t="s">
        <v>280</v>
      </c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  <c r="AZ194" s="207"/>
      <c r="BA194" s="207"/>
      <c r="BB194" s="207"/>
      <c r="BC194" s="207"/>
      <c r="BD194" s="207"/>
      <c r="BE194" s="207"/>
      <c r="BF194" s="207"/>
      <c r="BG194" s="207"/>
      <c r="BH194" s="207"/>
    </row>
    <row r="195" spans="1:60" outlineLevel="1" x14ac:dyDescent="0.25">
      <c r="A195" s="214"/>
      <c r="B195" s="215"/>
      <c r="C195" s="249" t="s">
        <v>440</v>
      </c>
      <c r="D195" s="222"/>
      <c r="E195" s="223">
        <v>5.6846000000000005</v>
      </c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 t="s">
        <v>256</v>
      </c>
      <c r="AH195" s="207">
        <v>0</v>
      </c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  <c r="AZ195" s="207"/>
      <c r="BA195" s="207"/>
      <c r="BB195" s="207"/>
      <c r="BC195" s="207"/>
      <c r="BD195" s="207"/>
      <c r="BE195" s="207"/>
      <c r="BF195" s="207"/>
      <c r="BG195" s="207"/>
      <c r="BH195" s="207"/>
    </row>
    <row r="196" spans="1:60" outlineLevel="1" x14ac:dyDescent="0.25">
      <c r="A196" s="214"/>
      <c r="B196" s="215"/>
      <c r="C196" s="249" t="s">
        <v>441</v>
      </c>
      <c r="D196" s="222"/>
      <c r="E196" s="223">
        <v>2.7176</v>
      </c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 t="s">
        <v>256</v>
      </c>
      <c r="AH196" s="207">
        <v>0</v>
      </c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  <c r="AZ196" s="207"/>
      <c r="BA196" s="207"/>
      <c r="BB196" s="207"/>
      <c r="BC196" s="207"/>
      <c r="BD196" s="207"/>
      <c r="BE196" s="207"/>
      <c r="BF196" s="207"/>
      <c r="BG196" s="207"/>
      <c r="BH196" s="207"/>
    </row>
    <row r="197" spans="1:60" outlineLevel="1" x14ac:dyDescent="0.25">
      <c r="A197" s="214"/>
      <c r="B197" s="215"/>
      <c r="C197" s="247"/>
      <c r="D197" s="241"/>
      <c r="E197" s="241"/>
      <c r="F197" s="241"/>
      <c r="G197" s="241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 t="s">
        <v>219</v>
      </c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  <c r="AZ197" s="207"/>
      <c r="BA197" s="207"/>
      <c r="BB197" s="207"/>
      <c r="BC197" s="207"/>
      <c r="BD197" s="207"/>
      <c r="BE197" s="207"/>
      <c r="BF197" s="207"/>
      <c r="BG197" s="207"/>
      <c r="BH197" s="207"/>
    </row>
    <row r="198" spans="1:60" outlineLevel="1" x14ac:dyDescent="0.25">
      <c r="A198" s="231">
        <v>37</v>
      </c>
      <c r="B198" s="232" t="s">
        <v>442</v>
      </c>
      <c r="C198" s="245" t="s">
        <v>443</v>
      </c>
      <c r="D198" s="233" t="s">
        <v>323</v>
      </c>
      <c r="E198" s="234">
        <v>8.4022000000000006</v>
      </c>
      <c r="F198" s="235"/>
      <c r="G198" s="236">
        <f>ROUND(E198*F198,2)</f>
        <v>0</v>
      </c>
      <c r="H198" s="235"/>
      <c r="I198" s="236">
        <f>ROUND(E198*H198,2)</f>
        <v>0</v>
      </c>
      <c r="J198" s="235"/>
      <c r="K198" s="236">
        <f>ROUND(E198*J198,2)</f>
        <v>0</v>
      </c>
      <c r="L198" s="236">
        <v>21</v>
      </c>
      <c r="M198" s="236">
        <f>G198*(1+L198/100)</f>
        <v>0</v>
      </c>
      <c r="N198" s="236">
        <v>0</v>
      </c>
      <c r="O198" s="236">
        <f>ROUND(E198*N198,2)</f>
        <v>0</v>
      </c>
      <c r="P198" s="236">
        <v>0</v>
      </c>
      <c r="Q198" s="236">
        <f>ROUND(E198*P198,2)</f>
        <v>0</v>
      </c>
      <c r="R198" s="236" t="s">
        <v>340</v>
      </c>
      <c r="S198" s="236" t="s">
        <v>214</v>
      </c>
      <c r="T198" s="237" t="s">
        <v>279</v>
      </c>
      <c r="U198" s="217">
        <v>0.24000000000000002</v>
      </c>
      <c r="V198" s="217">
        <f>ROUND(E198*U198,2)</f>
        <v>2.02</v>
      </c>
      <c r="W198" s="21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 t="s">
        <v>280</v>
      </c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  <c r="AZ198" s="207"/>
      <c r="BA198" s="207"/>
      <c r="BB198" s="207"/>
      <c r="BC198" s="207"/>
      <c r="BD198" s="207"/>
      <c r="BE198" s="207"/>
      <c r="BF198" s="207"/>
      <c r="BG198" s="207"/>
      <c r="BH198" s="207"/>
    </row>
    <row r="199" spans="1:60" outlineLevel="1" x14ac:dyDescent="0.25">
      <c r="A199" s="214"/>
      <c r="B199" s="215"/>
      <c r="C199" s="249" t="s">
        <v>444</v>
      </c>
      <c r="D199" s="222"/>
      <c r="E199" s="223">
        <v>8.4022000000000006</v>
      </c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 t="s">
        <v>256</v>
      </c>
      <c r="AH199" s="207">
        <v>5</v>
      </c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  <c r="AZ199" s="207"/>
      <c r="BA199" s="207"/>
      <c r="BB199" s="207"/>
      <c r="BC199" s="207"/>
      <c r="BD199" s="207"/>
      <c r="BE199" s="207"/>
      <c r="BF199" s="207"/>
      <c r="BG199" s="207"/>
      <c r="BH199" s="207"/>
    </row>
    <row r="200" spans="1:60" outlineLevel="1" x14ac:dyDescent="0.25">
      <c r="A200" s="214"/>
      <c r="B200" s="215"/>
      <c r="C200" s="247"/>
      <c r="D200" s="241"/>
      <c r="E200" s="241"/>
      <c r="F200" s="241"/>
      <c r="G200" s="241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 t="s">
        <v>219</v>
      </c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207"/>
      <c r="BE200" s="207"/>
      <c r="BF200" s="207"/>
      <c r="BG200" s="207"/>
      <c r="BH200" s="207"/>
    </row>
    <row r="201" spans="1:60" outlineLevel="1" x14ac:dyDescent="0.25">
      <c r="A201" s="231">
        <v>38</v>
      </c>
      <c r="B201" s="232" t="s">
        <v>445</v>
      </c>
      <c r="C201" s="245" t="s">
        <v>446</v>
      </c>
      <c r="D201" s="233" t="s">
        <v>333</v>
      </c>
      <c r="E201" s="234">
        <v>0.19334000000000001</v>
      </c>
      <c r="F201" s="235"/>
      <c r="G201" s="236">
        <f>ROUND(E201*F201,2)</f>
        <v>0</v>
      </c>
      <c r="H201" s="235"/>
      <c r="I201" s="236">
        <f>ROUND(E201*H201,2)</f>
        <v>0</v>
      </c>
      <c r="J201" s="235"/>
      <c r="K201" s="236">
        <f>ROUND(E201*J201,2)</f>
        <v>0</v>
      </c>
      <c r="L201" s="236">
        <v>21</v>
      </c>
      <c r="M201" s="236">
        <f>G201*(1+L201/100)</f>
        <v>0</v>
      </c>
      <c r="N201" s="236">
        <v>1.0166500000000001</v>
      </c>
      <c r="O201" s="236">
        <f>ROUND(E201*N201,2)</f>
        <v>0.2</v>
      </c>
      <c r="P201" s="236">
        <v>0</v>
      </c>
      <c r="Q201" s="236">
        <f>ROUND(E201*P201,2)</f>
        <v>0</v>
      </c>
      <c r="R201" s="236" t="s">
        <v>340</v>
      </c>
      <c r="S201" s="236" t="s">
        <v>214</v>
      </c>
      <c r="T201" s="237" t="s">
        <v>279</v>
      </c>
      <c r="U201" s="217">
        <v>27.673000000000002</v>
      </c>
      <c r="V201" s="217">
        <f>ROUND(E201*U201,2)</f>
        <v>5.35</v>
      </c>
      <c r="W201" s="21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 t="s">
        <v>280</v>
      </c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  <c r="AZ201" s="207"/>
      <c r="BA201" s="207"/>
      <c r="BB201" s="207"/>
      <c r="BC201" s="207"/>
      <c r="BD201" s="207"/>
      <c r="BE201" s="207"/>
      <c r="BF201" s="207"/>
      <c r="BG201" s="207"/>
      <c r="BH201" s="207"/>
    </row>
    <row r="202" spans="1:60" outlineLevel="1" x14ac:dyDescent="0.25">
      <c r="A202" s="214"/>
      <c r="B202" s="215"/>
      <c r="C202" s="260" t="s">
        <v>447</v>
      </c>
      <c r="D202" s="257"/>
      <c r="E202" s="257"/>
      <c r="F202" s="257"/>
      <c r="G202" s="25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 t="s">
        <v>282</v>
      </c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  <c r="AZ202" s="207"/>
      <c r="BA202" s="207"/>
      <c r="BB202" s="207"/>
      <c r="BC202" s="207"/>
      <c r="BD202" s="207"/>
      <c r="BE202" s="207"/>
      <c r="BF202" s="207"/>
      <c r="BG202" s="207"/>
      <c r="BH202" s="207"/>
    </row>
    <row r="203" spans="1:60" outlineLevel="1" x14ac:dyDescent="0.25">
      <c r="A203" s="214"/>
      <c r="B203" s="215"/>
      <c r="C203" s="249" t="s">
        <v>448</v>
      </c>
      <c r="D203" s="222"/>
      <c r="E203" s="223">
        <v>0.19334000000000001</v>
      </c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 t="s">
        <v>256</v>
      </c>
      <c r="AH203" s="207">
        <v>5</v>
      </c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  <c r="AZ203" s="207"/>
      <c r="BA203" s="207"/>
      <c r="BB203" s="207"/>
      <c r="BC203" s="207"/>
      <c r="BD203" s="207"/>
      <c r="BE203" s="207"/>
      <c r="BF203" s="207"/>
      <c r="BG203" s="207"/>
      <c r="BH203" s="207"/>
    </row>
    <row r="204" spans="1:60" outlineLevel="1" x14ac:dyDescent="0.25">
      <c r="A204" s="214"/>
      <c r="B204" s="215"/>
      <c r="C204" s="247"/>
      <c r="D204" s="241"/>
      <c r="E204" s="241"/>
      <c r="F204" s="241"/>
      <c r="G204" s="241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 t="s">
        <v>219</v>
      </c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  <c r="AZ204" s="207"/>
      <c r="BA204" s="207"/>
      <c r="BB204" s="207"/>
      <c r="BC204" s="207"/>
      <c r="BD204" s="207"/>
      <c r="BE204" s="207"/>
      <c r="BF204" s="207"/>
      <c r="BG204" s="207"/>
      <c r="BH204" s="207"/>
    </row>
    <row r="205" spans="1:60" outlineLevel="1" x14ac:dyDescent="0.25">
      <c r="A205" s="231">
        <v>39</v>
      </c>
      <c r="B205" s="232" t="s">
        <v>449</v>
      </c>
      <c r="C205" s="245" t="s">
        <v>450</v>
      </c>
      <c r="D205" s="233" t="s">
        <v>323</v>
      </c>
      <c r="E205" s="234">
        <v>4.2011000000000003</v>
      </c>
      <c r="F205" s="235"/>
      <c r="G205" s="236">
        <f>ROUND(E205*F205,2)</f>
        <v>0</v>
      </c>
      <c r="H205" s="235"/>
      <c r="I205" s="236">
        <f>ROUND(E205*H205,2)</f>
        <v>0</v>
      </c>
      <c r="J205" s="235"/>
      <c r="K205" s="236">
        <f>ROUND(E205*J205,2)</f>
        <v>0</v>
      </c>
      <c r="L205" s="236">
        <v>21</v>
      </c>
      <c r="M205" s="236">
        <f>G205*(1+L205/100)</f>
        <v>0</v>
      </c>
      <c r="N205" s="236">
        <v>1.9700000000000004E-3</v>
      </c>
      <c r="O205" s="236">
        <f>ROUND(E205*N205,2)</f>
        <v>0.01</v>
      </c>
      <c r="P205" s="236">
        <v>0</v>
      </c>
      <c r="Q205" s="236">
        <f>ROUND(E205*P205,2)</f>
        <v>0</v>
      </c>
      <c r="R205" s="236" t="s">
        <v>340</v>
      </c>
      <c r="S205" s="236" t="s">
        <v>214</v>
      </c>
      <c r="T205" s="237" t="s">
        <v>279</v>
      </c>
      <c r="U205" s="217">
        <v>0.23500000000000001</v>
      </c>
      <c r="V205" s="217">
        <f>ROUND(E205*U205,2)</f>
        <v>0.99</v>
      </c>
      <c r="W205" s="21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 t="s">
        <v>280</v>
      </c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  <c r="AZ205" s="207"/>
      <c r="BA205" s="207"/>
      <c r="BB205" s="207"/>
      <c r="BC205" s="207"/>
      <c r="BD205" s="207"/>
      <c r="BE205" s="207"/>
      <c r="BF205" s="207"/>
      <c r="BG205" s="207"/>
      <c r="BH205" s="207"/>
    </row>
    <row r="206" spans="1:60" outlineLevel="1" x14ac:dyDescent="0.25">
      <c r="A206" s="214"/>
      <c r="B206" s="215"/>
      <c r="C206" s="260" t="s">
        <v>451</v>
      </c>
      <c r="D206" s="257"/>
      <c r="E206" s="257"/>
      <c r="F206" s="257"/>
      <c r="G206" s="25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 t="s">
        <v>282</v>
      </c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  <c r="AZ206" s="207"/>
      <c r="BA206" s="207"/>
      <c r="BB206" s="207"/>
      <c r="BC206" s="207"/>
      <c r="BD206" s="207"/>
      <c r="BE206" s="207"/>
      <c r="BF206" s="207"/>
      <c r="BG206" s="207"/>
      <c r="BH206" s="207"/>
    </row>
    <row r="207" spans="1:60" outlineLevel="1" x14ac:dyDescent="0.25">
      <c r="A207" s="214"/>
      <c r="B207" s="215"/>
      <c r="C207" s="249" t="s">
        <v>452</v>
      </c>
      <c r="D207" s="222"/>
      <c r="E207" s="223">
        <v>2.8423000000000003</v>
      </c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 t="s">
        <v>256</v>
      </c>
      <c r="AH207" s="207">
        <v>0</v>
      </c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  <c r="AZ207" s="207"/>
      <c r="BA207" s="207"/>
      <c r="BB207" s="207"/>
      <c r="BC207" s="207"/>
      <c r="BD207" s="207"/>
      <c r="BE207" s="207"/>
      <c r="BF207" s="207"/>
      <c r="BG207" s="207"/>
      <c r="BH207" s="207"/>
    </row>
    <row r="208" spans="1:60" outlineLevel="1" x14ac:dyDescent="0.25">
      <c r="A208" s="214"/>
      <c r="B208" s="215"/>
      <c r="C208" s="249" t="s">
        <v>453</v>
      </c>
      <c r="D208" s="222"/>
      <c r="E208" s="223">
        <v>1.3588</v>
      </c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 t="s">
        <v>256</v>
      </c>
      <c r="AH208" s="207">
        <v>0</v>
      </c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  <c r="AZ208" s="207"/>
      <c r="BA208" s="207"/>
      <c r="BB208" s="207"/>
      <c r="BC208" s="207"/>
      <c r="BD208" s="207"/>
      <c r="BE208" s="207"/>
      <c r="BF208" s="207"/>
      <c r="BG208" s="207"/>
      <c r="BH208" s="207"/>
    </row>
    <row r="209" spans="1:60" outlineLevel="1" x14ac:dyDescent="0.25">
      <c r="A209" s="214"/>
      <c r="B209" s="215"/>
      <c r="C209" s="247"/>
      <c r="D209" s="241"/>
      <c r="E209" s="241"/>
      <c r="F209" s="241"/>
      <c r="G209" s="241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 t="s">
        <v>219</v>
      </c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</row>
    <row r="210" spans="1:60" outlineLevel="1" x14ac:dyDescent="0.25">
      <c r="A210" s="231">
        <v>40</v>
      </c>
      <c r="B210" s="232" t="s">
        <v>454</v>
      </c>
      <c r="C210" s="245" t="s">
        <v>455</v>
      </c>
      <c r="D210" s="233" t="s">
        <v>356</v>
      </c>
      <c r="E210" s="234">
        <v>27</v>
      </c>
      <c r="F210" s="235"/>
      <c r="G210" s="236">
        <f>ROUND(E210*F210,2)</f>
        <v>0</v>
      </c>
      <c r="H210" s="235"/>
      <c r="I210" s="236">
        <f>ROUND(E210*H210,2)</f>
        <v>0</v>
      </c>
      <c r="J210" s="235"/>
      <c r="K210" s="236">
        <f>ROUND(E210*J210,2)</f>
        <v>0</v>
      </c>
      <c r="L210" s="236">
        <v>21</v>
      </c>
      <c r="M210" s="236">
        <f>G210*(1+L210/100)</f>
        <v>0</v>
      </c>
      <c r="N210" s="236">
        <v>1.2100000000000002</v>
      </c>
      <c r="O210" s="236">
        <f>ROUND(E210*N210,2)</f>
        <v>32.67</v>
      </c>
      <c r="P210" s="236">
        <v>0</v>
      </c>
      <c r="Q210" s="236">
        <f>ROUND(E210*P210,2)</f>
        <v>0</v>
      </c>
      <c r="R210" s="236"/>
      <c r="S210" s="236" t="s">
        <v>456</v>
      </c>
      <c r="T210" s="237" t="s">
        <v>279</v>
      </c>
      <c r="U210" s="217">
        <v>0.7824000000000001</v>
      </c>
      <c r="V210" s="217">
        <f>ROUND(E210*U210,2)</f>
        <v>21.12</v>
      </c>
      <c r="W210" s="21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 t="s">
        <v>280</v>
      </c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  <c r="AZ210" s="207"/>
      <c r="BA210" s="207"/>
      <c r="BB210" s="207"/>
      <c r="BC210" s="207"/>
      <c r="BD210" s="207"/>
      <c r="BE210" s="207"/>
      <c r="BF210" s="207"/>
      <c r="BG210" s="207"/>
      <c r="BH210" s="207"/>
    </row>
    <row r="211" spans="1:60" outlineLevel="1" x14ac:dyDescent="0.25">
      <c r="A211" s="214"/>
      <c r="B211" s="215"/>
      <c r="C211" s="264"/>
      <c r="D211" s="258"/>
      <c r="E211" s="258"/>
      <c r="F211" s="258"/>
      <c r="G211" s="258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 t="s">
        <v>219</v>
      </c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</row>
    <row r="212" spans="1:60" outlineLevel="1" x14ac:dyDescent="0.25">
      <c r="A212" s="231">
        <v>41</v>
      </c>
      <c r="B212" s="232" t="s">
        <v>457</v>
      </c>
      <c r="C212" s="245" t="s">
        <v>458</v>
      </c>
      <c r="D212" s="233" t="s">
        <v>333</v>
      </c>
      <c r="E212" s="234">
        <v>0.24407000000000001</v>
      </c>
      <c r="F212" s="235"/>
      <c r="G212" s="236">
        <f>ROUND(E212*F212,2)</f>
        <v>0</v>
      </c>
      <c r="H212" s="235"/>
      <c r="I212" s="236">
        <f>ROUND(E212*H212,2)</f>
        <v>0</v>
      </c>
      <c r="J212" s="235"/>
      <c r="K212" s="236">
        <f>ROUND(E212*J212,2)</f>
        <v>0</v>
      </c>
      <c r="L212" s="236">
        <v>21</v>
      </c>
      <c r="M212" s="236">
        <f>G212*(1+L212/100)</f>
        <v>0</v>
      </c>
      <c r="N212" s="236">
        <v>1</v>
      </c>
      <c r="O212" s="236">
        <f>ROUND(E212*N212,2)</f>
        <v>0.24</v>
      </c>
      <c r="P212" s="236">
        <v>0</v>
      </c>
      <c r="Q212" s="236">
        <f>ROUND(E212*P212,2)</f>
        <v>0</v>
      </c>
      <c r="R212" s="236" t="s">
        <v>334</v>
      </c>
      <c r="S212" s="236" t="s">
        <v>214</v>
      </c>
      <c r="T212" s="237" t="s">
        <v>335</v>
      </c>
      <c r="U212" s="217">
        <v>0</v>
      </c>
      <c r="V212" s="217">
        <f>ROUND(E212*U212,2)</f>
        <v>0</v>
      </c>
      <c r="W212" s="21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 t="s">
        <v>336</v>
      </c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</row>
    <row r="213" spans="1:60" outlineLevel="1" x14ac:dyDescent="0.25">
      <c r="A213" s="214"/>
      <c r="B213" s="215"/>
      <c r="C213" s="249" t="s">
        <v>459</v>
      </c>
      <c r="D213" s="222"/>
      <c r="E213" s="223">
        <v>0.24407000000000001</v>
      </c>
      <c r="F213" s="217"/>
      <c r="G213" s="217"/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 t="s">
        <v>256</v>
      </c>
      <c r="AH213" s="207">
        <v>5</v>
      </c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</row>
    <row r="214" spans="1:60" outlineLevel="1" x14ac:dyDescent="0.25">
      <c r="A214" s="214"/>
      <c r="B214" s="215"/>
      <c r="C214" s="247"/>
      <c r="D214" s="241"/>
      <c r="E214" s="241"/>
      <c r="F214" s="241"/>
      <c r="G214" s="241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 t="s">
        <v>219</v>
      </c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</row>
    <row r="215" spans="1:60" ht="20.399999999999999" outlineLevel="1" x14ac:dyDescent="0.25">
      <c r="A215" s="231">
        <v>42</v>
      </c>
      <c r="B215" s="232" t="s">
        <v>460</v>
      </c>
      <c r="C215" s="245" t="s">
        <v>461</v>
      </c>
      <c r="D215" s="233" t="s">
        <v>462</v>
      </c>
      <c r="E215" s="234">
        <v>39.541500000000006</v>
      </c>
      <c r="F215" s="235"/>
      <c r="G215" s="236">
        <f>ROUND(E215*F215,2)</f>
        <v>0</v>
      </c>
      <c r="H215" s="235"/>
      <c r="I215" s="236">
        <f>ROUND(E215*H215,2)</f>
        <v>0</v>
      </c>
      <c r="J215" s="235"/>
      <c r="K215" s="236">
        <f>ROUND(E215*J215,2)</f>
        <v>0</v>
      </c>
      <c r="L215" s="236">
        <v>21</v>
      </c>
      <c r="M215" s="236">
        <f>G215*(1+L215/100)</f>
        <v>0</v>
      </c>
      <c r="N215" s="236">
        <v>0.27200000000000002</v>
      </c>
      <c r="O215" s="236">
        <f>ROUND(E215*N215,2)</f>
        <v>10.76</v>
      </c>
      <c r="P215" s="236">
        <v>0</v>
      </c>
      <c r="Q215" s="236">
        <f>ROUND(E215*P215,2)</f>
        <v>0</v>
      </c>
      <c r="R215" s="236" t="s">
        <v>334</v>
      </c>
      <c r="S215" s="236" t="s">
        <v>214</v>
      </c>
      <c r="T215" s="237" t="s">
        <v>335</v>
      </c>
      <c r="U215" s="217">
        <v>0</v>
      </c>
      <c r="V215" s="217">
        <f>ROUND(E215*U215,2)</f>
        <v>0</v>
      </c>
      <c r="W215" s="21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 t="s">
        <v>336</v>
      </c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</row>
    <row r="216" spans="1:60" outlineLevel="1" x14ac:dyDescent="0.25">
      <c r="A216" s="214"/>
      <c r="B216" s="215"/>
      <c r="C216" s="249" t="s">
        <v>463</v>
      </c>
      <c r="D216" s="222"/>
      <c r="E216" s="223">
        <v>39.541500000000006</v>
      </c>
      <c r="F216" s="217"/>
      <c r="G216" s="217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 t="s">
        <v>256</v>
      </c>
      <c r="AH216" s="207">
        <v>0</v>
      </c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</row>
    <row r="217" spans="1:60" outlineLevel="1" x14ac:dyDescent="0.25">
      <c r="A217" s="214"/>
      <c r="B217" s="215"/>
      <c r="C217" s="247"/>
      <c r="D217" s="241"/>
      <c r="E217" s="241"/>
      <c r="F217" s="241"/>
      <c r="G217" s="241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 t="s">
        <v>219</v>
      </c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</row>
    <row r="218" spans="1:60" x14ac:dyDescent="0.25">
      <c r="A218" s="225" t="s">
        <v>209</v>
      </c>
      <c r="B218" s="226" t="s">
        <v>97</v>
      </c>
      <c r="C218" s="244" t="s">
        <v>98</v>
      </c>
      <c r="D218" s="227"/>
      <c r="E218" s="228"/>
      <c r="F218" s="229"/>
      <c r="G218" s="229">
        <f>SUMIF(AG219:AG226,"&lt;&gt;NOR",G219:G226)</f>
        <v>0</v>
      </c>
      <c r="H218" s="229"/>
      <c r="I218" s="229">
        <f>SUM(I219:I226)</f>
        <v>0</v>
      </c>
      <c r="J218" s="229"/>
      <c r="K218" s="229">
        <f>SUM(K219:K226)</f>
        <v>0</v>
      </c>
      <c r="L218" s="229"/>
      <c r="M218" s="229">
        <f>SUM(M219:M226)</f>
        <v>0</v>
      </c>
      <c r="N218" s="229"/>
      <c r="O218" s="229">
        <f>SUM(O219:O226)</f>
        <v>69.22</v>
      </c>
      <c r="P218" s="229"/>
      <c r="Q218" s="229">
        <f>SUM(Q219:Q226)</f>
        <v>0</v>
      </c>
      <c r="R218" s="229"/>
      <c r="S218" s="229"/>
      <c r="T218" s="230"/>
      <c r="U218" s="224"/>
      <c r="V218" s="224">
        <f>SUM(V219:V226)</f>
        <v>3.96</v>
      </c>
      <c r="W218" s="224"/>
      <c r="AG218" t="s">
        <v>210</v>
      </c>
    </row>
    <row r="219" spans="1:60" ht="20.399999999999999" outlineLevel="1" x14ac:dyDescent="0.25">
      <c r="A219" s="231">
        <v>43</v>
      </c>
      <c r="B219" s="232" t="s">
        <v>464</v>
      </c>
      <c r="C219" s="245" t="s">
        <v>465</v>
      </c>
      <c r="D219" s="233" t="s">
        <v>323</v>
      </c>
      <c r="E219" s="234">
        <v>90</v>
      </c>
      <c r="F219" s="235"/>
      <c r="G219" s="236">
        <f>ROUND(E219*F219,2)</f>
        <v>0</v>
      </c>
      <c r="H219" s="235"/>
      <c r="I219" s="236">
        <f>ROUND(E219*H219,2)</f>
        <v>0</v>
      </c>
      <c r="J219" s="235"/>
      <c r="K219" s="236">
        <f>ROUND(E219*J219,2)</f>
        <v>0</v>
      </c>
      <c r="L219" s="236">
        <v>21</v>
      </c>
      <c r="M219" s="236">
        <f>G219*(1+L219/100)</f>
        <v>0</v>
      </c>
      <c r="N219" s="236">
        <v>0.5292</v>
      </c>
      <c r="O219" s="236">
        <f>ROUND(E219*N219,2)</f>
        <v>47.63</v>
      </c>
      <c r="P219" s="236">
        <v>0</v>
      </c>
      <c r="Q219" s="236">
        <f>ROUND(E219*P219,2)</f>
        <v>0</v>
      </c>
      <c r="R219" s="236" t="s">
        <v>466</v>
      </c>
      <c r="S219" s="236" t="s">
        <v>214</v>
      </c>
      <c r="T219" s="237" t="s">
        <v>279</v>
      </c>
      <c r="U219" s="217">
        <v>3.2000000000000001E-2</v>
      </c>
      <c r="V219" s="217">
        <f>ROUND(E219*U219,2)</f>
        <v>2.88</v>
      </c>
      <c r="W219" s="21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 t="s">
        <v>280</v>
      </c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</row>
    <row r="220" spans="1:60" outlineLevel="1" x14ac:dyDescent="0.25">
      <c r="A220" s="214"/>
      <c r="B220" s="215"/>
      <c r="C220" s="249" t="s">
        <v>467</v>
      </c>
      <c r="D220" s="222"/>
      <c r="E220" s="223">
        <v>90</v>
      </c>
      <c r="F220" s="217"/>
      <c r="G220" s="217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 t="s">
        <v>256</v>
      </c>
      <c r="AH220" s="207">
        <v>0</v>
      </c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  <c r="BF220" s="207"/>
      <c r="BG220" s="207"/>
      <c r="BH220" s="207"/>
    </row>
    <row r="221" spans="1:60" outlineLevel="1" x14ac:dyDescent="0.25">
      <c r="A221" s="214"/>
      <c r="B221" s="215"/>
      <c r="C221" s="247"/>
      <c r="D221" s="241"/>
      <c r="E221" s="241"/>
      <c r="F221" s="241"/>
      <c r="G221" s="241"/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 t="s">
        <v>219</v>
      </c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  <c r="BF221" s="207"/>
      <c r="BG221" s="207"/>
      <c r="BH221" s="207"/>
    </row>
    <row r="222" spans="1:60" outlineLevel="1" x14ac:dyDescent="0.25">
      <c r="A222" s="231">
        <v>44</v>
      </c>
      <c r="B222" s="232" t="s">
        <v>468</v>
      </c>
      <c r="C222" s="245" t="s">
        <v>469</v>
      </c>
      <c r="D222" s="233" t="s">
        <v>323</v>
      </c>
      <c r="E222" s="234">
        <v>90</v>
      </c>
      <c r="F222" s="235"/>
      <c r="G222" s="236">
        <f>ROUND(E222*F222,2)</f>
        <v>0</v>
      </c>
      <c r="H222" s="235"/>
      <c r="I222" s="236">
        <f>ROUND(E222*H222,2)</f>
        <v>0</v>
      </c>
      <c r="J222" s="235"/>
      <c r="K222" s="236">
        <f>ROUND(E222*J222,2)</f>
        <v>0</v>
      </c>
      <c r="L222" s="236">
        <v>21</v>
      </c>
      <c r="M222" s="236">
        <f>G222*(1+L222/100)</f>
        <v>0</v>
      </c>
      <c r="N222" s="236">
        <v>0.23985000000000001</v>
      </c>
      <c r="O222" s="236">
        <f>ROUND(E222*N222,2)</f>
        <v>21.59</v>
      </c>
      <c r="P222" s="236">
        <v>0</v>
      </c>
      <c r="Q222" s="236">
        <f>ROUND(E222*P222,2)</f>
        <v>0</v>
      </c>
      <c r="R222" s="236" t="s">
        <v>466</v>
      </c>
      <c r="S222" s="236" t="s">
        <v>214</v>
      </c>
      <c r="T222" s="237" t="s">
        <v>279</v>
      </c>
      <c r="U222" s="217">
        <v>1.2E-2</v>
      </c>
      <c r="V222" s="217">
        <f>ROUND(E222*U222,2)</f>
        <v>1.08</v>
      </c>
      <c r="W222" s="21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 t="s">
        <v>280</v>
      </c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07"/>
      <c r="BH222" s="207"/>
    </row>
    <row r="223" spans="1:60" outlineLevel="1" x14ac:dyDescent="0.25">
      <c r="A223" s="214"/>
      <c r="B223" s="215"/>
      <c r="C223" s="260" t="s">
        <v>470</v>
      </c>
      <c r="D223" s="257"/>
      <c r="E223" s="257"/>
      <c r="F223" s="257"/>
      <c r="G223" s="25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 t="s">
        <v>282</v>
      </c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  <c r="AZ223" s="207"/>
      <c r="BA223" s="207"/>
      <c r="BB223" s="207"/>
      <c r="BC223" s="207"/>
      <c r="BD223" s="207"/>
      <c r="BE223" s="207"/>
      <c r="BF223" s="207"/>
      <c r="BG223" s="207"/>
      <c r="BH223" s="207"/>
    </row>
    <row r="224" spans="1:60" outlineLevel="1" x14ac:dyDescent="0.25">
      <c r="A224" s="214"/>
      <c r="B224" s="215"/>
      <c r="C224" s="248" t="s">
        <v>471</v>
      </c>
      <c r="D224" s="242"/>
      <c r="E224" s="242"/>
      <c r="F224" s="242"/>
      <c r="G224" s="242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 t="s">
        <v>218</v>
      </c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  <c r="AZ224" s="207"/>
      <c r="BA224" s="207"/>
      <c r="BB224" s="207"/>
      <c r="BC224" s="207"/>
      <c r="BD224" s="207"/>
      <c r="BE224" s="207"/>
      <c r="BF224" s="207"/>
      <c r="BG224" s="207"/>
      <c r="BH224" s="207"/>
    </row>
    <row r="225" spans="1:60" outlineLevel="1" x14ac:dyDescent="0.25">
      <c r="A225" s="214"/>
      <c r="B225" s="215"/>
      <c r="C225" s="249" t="s">
        <v>467</v>
      </c>
      <c r="D225" s="222"/>
      <c r="E225" s="223">
        <v>90</v>
      </c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 t="s">
        <v>256</v>
      </c>
      <c r="AH225" s="207">
        <v>0</v>
      </c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  <c r="AZ225" s="207"/>
      <c r="BA225" s="207"/>
      <c r="BB225" s="207"/>
      <c r="BC225" s="207"/>
      <c r="BD225" s="207"/>
      <c r="BE225" s="207"/>
      <c r="BF225" s="207"/>
      <c r="BG225" s="207"/>
      <c r="BH225" s="207"/>
    </row>
    <row r="226" spans="1:60" outlineLevel="1" x14ac:dyDescent="0.25">
      <c r="A226" s="214"/>
      <c r="B226" s="215"/>
      <c r="C226" s="247"/>
      <c r="D226" s="241"/>
      <c r="E226" s="241"/>
      <c r="F226" s="241"/>
      <c r="G226" s="241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 t="s">
        <v>219</v>
      </c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  <c r="AZ226" s="207"/>
      <c r="BA226" s="207"/>
      <c r="BB226" s="207"/>
      <c r="BC226" s="207"/>
      <c r="BD226" s="207"/>
      <c r="BE226" s="207"/>
      <c r="BF226" s="207"/>
      <c r="BG226" s="207"/>
      <c r="BH226" s="207"/>
    </row>
    <row r="227" spans="1:60" x14ac:dyDescent="0.25">
      <c r="A227" s="225" t="s">
        <v>209</v>
      </c>
      <c r="B227" s="226" t="s">
        <v>99</v>
      </c>
      <c r="C227" s="244" t="s">
        <v>100</v>
      </c>
      <c r="D227" s="227"/>
      <c r="E227" s="228"/>
      <c r="F227" s="229"/>
      <c r="G227" s="229">
        <f>SUMIF(AG228:AG255,"&lt;&gt;NOR",G228:G255)</f>
        <v>0</v>
      </c>
      <c r="H227" s="229"/>
      <c r="I227" s="229">
        <f>SUM(I228:I255)</f>
        <v>0</v>
      </c>
      <c r="J227" s="229"/>
      <c r="K227" s="229">
        <f>SUM(K228:K255)</f>
        <v>0</v>
      </c>
      <c r="L227" s="229"/>
      <c r="M227" s="229">
        <f>SUM(M228:M255)</f>
        <v>0</v>
      </c>
      <c r="N227" s="229"/>
      <c r="O227" s="229">
        <f>SUM(O228:O255)</f>
        <v>27.64</v>
      </c>
      <c r="P227" s="229"/>
      <c r="Q227" s="229">
        <f>SUM(Q228:Q255)</f>
        <v>0</v>
      </c>
      <c r="R227" s="229"/>
      <c r="S227" s="229"/>
      <c r="T227" s="230"/>
      <c r="U227" s="224"/>
      <c r="V227" s="224">
        <f>SUM(V228:V255)</f>
        <v>384.40999999999997</v>
      </c>
      <c r="W227" s="224"/>
      <c r="AG227" t="s">
        <v>210</v>
      </c>
    </row>
    <row r="228" spans="1:60" ht="20.399999999999999" outlineLevel="1" x14ac:dyDescent="0.25">
      <c r="A228" s="231">
        <v>45</v>
      </c>
      <c r="B228" s="232" t="s">
        <v>472</v>
      </c>
      <c r="C228" s="245" t="s">
        <v>473</v>
      </c>
      <c r="D228" s="233" t="s">
        <v>323</v>
      </c>
      <c r="E228" s="234">
        <v>134.44875000000002</v>
      </c>
      <c r="F228" s="235"/>
      <c r="G228" s="236">
        <f>ROUND(E228*F228,2)</f>
        <v>0</v>
      </c>
      <c r="H228" s="235"/>
      <c r="I228" s="236">
        <f>ROUND(E228*H228,2)</f>
        <v>0</v>
      </c>
      <c r="J228" s="235"/>
      <c r="K228" s="236">
        <f>ROUND(E228*J228,2)</f>
        <v>0</v>
      </c>
      <c r="L228" s="236">
        <v>21</v>
      </c>
      <c r="M228" s="236">
        <f>G228*(1+L228/100)</f>
        <v>0</v>
      </c>
      <c r="N228" s="236">
        <v>5.4740000000000004E-2</v>
      </c>
      <c r="O228" s="236">
        <f>ROUND(E228*N228,2)</f>
        <v>7.36</v>
      </c>
      <c r="P228" s="236">
        <v>0</v>
      </c>
      <c r="Q228" s="236">
        <f>ROUND(E228*P228,2)</f>
        <v>0</v>
      </c>
      <c r="R228" s="236" t="s">
        <v>340</v>
      </c>
      <c r="S228" s="236" t="s">
        <v>214</v>
      </c>
      <c r="T228" s="237" t="s">
        <v>279</v>
      </c>
      <c r="U228" s="217">
        <v>0.78300000000000003</v>
      </c>
      <c r="V228" s="217">
        <f>ROUND(E228*U228,2)</f>
        <v>105.27</v>
      </c>
      <c r="W228" s="21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 t="s">
        <v>280</v>
      </c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  <c r="AZ228" s="207"/>
      <c r="BA228" s="207"/>
      <c r="BB228" s="207"/>
      <c r="BC228" s="207"/>
      <c r="BD228" s="207"/>
      <c r="BE228" s="207"/>
      <c r="BF228" s="207"/>
      <c r="BG228" s="207"/>
      <c r="BH228" s="207"/>
    </row>
    <row r="229" spans="1:60" outlineLevel="1" x14ac:dyDescent="0.25">
      <c r="A229" s="214"/>
      <c r="B229" s="215"/>
      <c r="C229" s="260" t="s">
        <v>474</v>
      </c>
      <c r="D229" s="257"/>
      <c r="E229" s="257"/>
      <c r="F229" s="257"/>
      <c r="G229" s="257"/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 t="s">
        <v>282</v>
      </c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07"/>
      <c r="BA229" s="207"/>
      <c r="BB229" s="207"/>
      <c r="BC229" s="207"/>
      <c r="BD229" s="207"/>
      <c r="BE229" s="207"/>
      <c r="BF229" s="207"/>
      <c r="BG229" s="207"/>
      <c r="BH229" s="207"/>
    </row>
    <row r="230" spans="1:60" outlineLevel="1" x14ac:dyDescent="0.25">
      <c r="A230" s="214"/>
      <c r="B230" s="215"/>
      <c r="C230" s="249" t="s">
        <v>475</v>
      </c>
      <c r="D230" s="222"/>
      <c r="E230" s="223">
        <v>40.803000000000004</v>
      </c>
      <c r="F230" s="217"/>
      <c r="G230" s="217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 t="s">
        <v>256</v>
      </c>
      <c r="AH230" s="207">
        <v>0</v>
      </c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  <c r="AZ230" s="207"/>
      <c r="BA230" s="207"/>
      <c r="BB230" s="207"/>
      <c r="BC230" s="207"/>
      <c r="BD230" s="207"/>
      <c r="BE230" s="207"/>
      <c r="BF230" s="207"/>
      <c r="BG230" s="207"/>
      <c r="BH230" s="207"/>
    </row>
    <row r="231" spans="1:60" outlineLevel="1" x14ac:dyDescent="0.25">
      <c r="A231" s="214"/>
      <c r="B231" s="215"/>
      <c r="C231" s="249" t="s">
        <v>476</v>
      </c>
      <c r="D231" s="222"/>
      <c r="E231" s="223">
        <v>27.225000000000001</v>
      </c>
      <c r="F231" s="217"/>
      <c r="G231" s="217"/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 t="s">
        <v>256</v>
      </c>
      <c r="AH231" s="207">
        <v>0</v>
      </c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  <c r="AZ231" s="207"/>
      <c r="BA231" s="207"/>
      <c r="BB231" s="207"/>
      <c r="BC231" s="207"/>
      <c r="BD231" s="207"/>
      <c r="BE231" s="207"/>
      <c r="BF231" s="207"/>
      <c r="BG231" s="207"/>
      <c r="BH231" s="207"/>
    </row>
    <row r="232" spans="1:60" outlineLevel="1" x14ac:dyDescent="0.25">
      <c r="A232" s="214"/>
      <c r="B232" s="215"/>
      <c r="C232" s="249" t="s">
        <v>477</v>
      </c>
      <c r="D232" s="222"/>
      <c r="E232" s="223">
        <v>66.420750000000012</v>
      </c>
      <c r="F232" s="217"/>
      <c r="G232" s="217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 t="s">
        <v>256</v>
      </c>
      <c r="AH232" s="207">
        <v>0</v>
      </c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  <c r="AZ232" s="207"/>
      <c r="BA232" s="207"/>
      <c r="BB232" s="207"/>
      <c r="BC232" s="207"/>
      <c r="BD232" s="207"/>
      <c r="BE232" s="207"/>
      <c r="BF232" s="207"/>
      <c r="BG232" s="207"/>
      <c r="BH232" s="207"/>
    </row>
    <row r="233" spans="1:60" outlineLevel="1" x14ac:dyDescent="0.25">
      <c r="A233" s="214"/>
      <c r="B233" s="215"/>
      <c r="C233" s="247"/>
      <c r="D233" s="241"/>
      <c r="E233" s="241"/>
      <c r="F233" s="241"/>
      <c r="G233" s="241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 t="s">
        <v>219</v>
      </c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  <c r="AZ233" s="207"/>
      <c r="BA233" s="207"/>
      <c r="BB233" s="207"/>
      <c r="BC233" s="207"/>
      <c r="BD233" s="207"/>
      <c r="BE233" s="207"/>
      <c r="BF233" s="207"/>
      <c r="BG233" s="207"/>
      <c r="BH233" s="207"/>
    </row>
    <row r="234" spans="1:60" outlineLevel="1" x14ac:dyDescent="0.25">
      <c r="A234" s="231">
        <v>46</v>
      </c>
      <c r="B234" s="232" t="s">
        <v>478</v>
      </c>
      <c r="C234" s="245" t="s">
        <v>479</v>
      </c>
      <c r="D234" s="233" t="s">
        <v>323</v>
      </c>
      <c r="E234" s="234">
        <v>425.52340000000004</v>
      </c>
      <c r="F234" s="235"/>
      <c r="G234" s="236">
        <f>ROUND(E234*F234,2)</f>
        <v>0</v>
      </c>
      <c r="H234" s="235"/>
      <c r="I234" s="236">
        <f>ROUND(E234*H234,2)</f>
        <v>0</v>
      </c>
      <c r="J234" s="235"/>
      <c r="K234" s="236">
        <f>ROUND(E234*J234,2)</f>
        <v>0</v>
      </c>
      <c r="L234" s="236">
        <v>21</v>
      </c>
      <c r="M234" s="236">
        <f>G234*(1+L234/100)</f>
        <v>0</v>
      </c>
      <c r="N234" s="236">
        <v>4.7660000000000001E-2</v>
      </c>
      <c r="O234" s="236">
        <f>ROUND(E234*N234,2)</f>
        <v>20.28</v>
      </c>
      <c r="P234" s="236">
        <v>0</v>
      </c>
      <c r="Q234" s="236">
        <f>ROUND(E234*P234,2)</f>
        <v>0</v>
      </c>
      <c r="R234" s="236" t="s">
        <v>340</v>
      </c>
      <c r="S234" s="236" t="s">
        <v>214</v>
      </c>
      <c r="T234" s="237" t="s">
        <v>279</v>
      </c>
      <c r="U234" s="217">
        <v>0.65600000000000003</v>
      </c>
      <c r="V234" s="217">
        <f>ROUND(E234*U234,2)</f>
        <v>279.14</v>
      </c>
      <c r="W234" s="21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 t="s">
        <v>280</v>
      </c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  <c r="AZ234" s="207"/>
      <c r="BA234" s="207"/>
      <c r="BB234" s="207"/>
      <c r="BC234" s="207"/>
      <c r="BD234" s="207"/>
      <c r="BE234" s="207"/>
      <c r="BF234" s="207"/>
      <c r="BG234" s="207"/>
      <c r="BH234" s="207"/>
    </row>
    <row r="235" spans="1:60" outlineLevel="1" x14ac:dyDescent="0.25">
      <c r="A235" s="214"/>
      <c r="B235" s="215"/>
      <c r="C235" s="261" t="s">
        <v>298</v>
      </c>
      <c r="D235" s="253"/>
      <c r="E235" s="254"/>
      <c r="F235" s="217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 t="s">
        <v>256</v>
      </c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  <c r="BF235" s="207"/>
      <c r="BG235" s="207"/>
      <c r="BH235" s="207"/>
    </row>
    <row r="236" spans="1:60" outlineLevel="1" x14ac:dyDescent="0.25">
      <c r="A236" s="214"/>
      <c r="B236" s="215"/>
      <c r="C236" s="262" t="s">
        <v>480</v>
      </c>
      <c r="D236" s="253"/>
      <c r="E236" s="254">
        <v>23.590000000000003</v>
      </c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 t="s">
        <v>256</v>
      </c>
      <c r="AH236" s="207">
        <v>2</v>
      </c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  <c r="AZ236" s="207"/>
      <c r="BA236" s="207"/>
      <c r="BB236" s="207"/>
      <c r="BC236" s="207"/>
      <c r="BD236" s="207"/>
      <c r="BE236" s="207"/>
      <c r="BF236" s="207"/>
      <c r="BG236" s="207"/>
      <c r="BH236" s="207"/>
    </row>
    <row r="237" spans="1:60" outlineLevel="1" x14ac:dyDescent="0.25">
      <c r="A237" s="214"/>
      <c r="B237" s="215"/>
      <c r="C237" s="262" t="s">
        <v>481</v>
      </c>
      <c r="D237" s="253"/>
      <c r="E237" s="254">
        <v>28.900000000000002</v>
      </c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 t="s">
        <v>256</v>
      </c>
      <c r="AH237" s="207">
        <v>2</v>
      </c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  <c r="AZ237" s="207"/>
      <c r="BA237" s="207"/>
      <c r="BB237" s="207"/>
      <c r="BC237" s="207"/>
      <c r="BD237" s="207"/>
      <c r="BE237" s="207"/>
      <c r="BF237" s="207"/>
      <c r="BG237" s="207"/>
      <c r="BH237" s="207"/>
    </row>
    <row r="238" spans="1:60" outlineLevel="1" x14ac:dyDescent="0.25">
      <c r="A238" s="214"/>
      <c r="B238" s="215"/>
      <c r="C238" s="262" t="s">
        <v>482</v>
      </c>
      <c r="D238" s="253"/>
      <c r="E238" s="254">
        <v>53.300000000000004</v>
      </c>
      <c r="F238" s="217"/>
      <c r="G238" s="217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 t="s">
        <v>256</v>
      </c>
      <c r="AH238" s="207">
        <v>2</v>
      </c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  <c r="AZ238" s="207"/>
      <c r="BA238" s="207"/>
      <c r="BB238" s="207"/>
      <c r="BC238" s="207"/>
      <c r="BD238" s="207"/>
      <c r="BE238" s="207"/>
      <c r="BF238" s="207"/>
      <c r="BG238" s="207"/>
      <c r="BH238" s="207"/>
    </row>
    <row r="239" spans="1:60" outlineLevel="1" x14ac:dyDescent="0.25">
      <c r="A239" s="214"/>
      <c r="B239" s="215"/>
      <c r="C239" s="262" t="s">
        <v>483</v>
      </c>
      <c r="D239" s="253"/>
      <c r="E239" s="254">
        <v>30</v>
      </c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 t="s">
        <v>256</v>
      </c>
      <c r="AH239" s="207">
        <v>2</v>
      </c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  <c r="AZ239" s="207"/>
      <c r="BA239" s="207"/>
      <c r="BB239" s="207"/>
      <c r="BC239" s="207"/>
      <c r="BD239" s="207"/>
      <c r="BE239" s="207"/>
      <c r="BF239" s="207"/>
      <c r="BG239" s="207"/>
      <c r="BH239" s="207"/>
    </row>
    <row r="240" spans="1:60" outlineLevel="1" x14ac:dyDescent="0.25">
      <c r="A240" s="214"/>
      <c r="B240" s="215"/>
      <c r="C240" s="262" t="s">
        <v>484</v>
      </c>
      <c r="D240" s="253"/>
      <c r="E240" s="254">
        <v>8.8600000000000012</v>
      </c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 t="s">
        <v>256</v>
      </c>
      <c r="AH240" s="207">
        <v>2</v>
      </c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  <c r="AZ240" s="207"/>
      <c r="BA240" s="207"/>
      <c r="BB240" s="207"/>
      <c r="BC240" s="207"/>
      <c r="BD240" s="207"/>
      <c r="BE240" s="207"/>
      <c r="BF240" s="207"/>
      <c r="BG240" s="207"/>
      <c r="BH240" s="207"/>
    </row>
    <row r="241" spans="1:60" outlineLevel="1" x14ac:dyDescent="0.25">
      <c r="A241" s="214"/>
      <c r="B241" s="215"/>
      <c r="C241" s="262" t="s">
        <v>485</v>
      </c>
      <c r="D241" s="253"/>
      <c r="E241" s="254">
        <v>8.3800000000000008</v>
      </c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 t="s">
        <v>256</v>
      </c>
      <c r="AH241" s="207">
        <v>2</v>
      </c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  <c r="AZ241" s="207"/>
      <c r="BA241" s="207"/>
      <c r="BB241" s="207"/>
      <c r="BC241" s="207"/>
      <c r="BD241" s="207"/>
      <c r="BE241" s="207"/>
      <c r="BF241" s="207"/>
      <c r="BG241" s="207"/>
      <c r="BH241" s="207"/>
    </row>
    <row r="242" spans="1:60" outlineLevel="1" x14ac:dyDescent="0.25">
      <c r="A242" s="214"/>
      <c r="B242" s="215"/>
      <c r="C242" s="263" t="s">
        <v>301</v>
      </c>
      <c r="D242" s="255"/>
      <c r="E242" s="256">
        <v>153.03</v>
      </c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 t="s">
        <v>256</v>
      </c>
      <c r="AH242" s="207">
        <v>3</v>
      </c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  <c r="AZ242" s="207"/>
      <c r="BA242" s="207"/>
      <c r="BB242" s="207"/>
      <c r="BC242" s="207"/>
      <c r="BD242" s="207"/>
      <c r="BE242" s="207"/>
      <c r="BF242" s="207"/>
      <c r="BG242" s="207"/>
      <c r="BH242" s="207"/>
    </row>
    <row r="243" spans="1:60" outlineLevel="1" x14ac:dyDescent="0.25">
      <c r="A243" s="214"/>
      <c r="B243" s="215"/>
      <c r="C243" s="261" t="s">
        <v>302</v>
      </c>
      <c r="D243" s="253"/>
      <c r="E243" s="254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 t="s">
        <v>256</v>
      </c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  <c r="AZ243" s="207"/>
      <c r="BA243" s="207"/>
      <c r="BB243" s="207"/>
      <c r="BC243" s="207"/>
      <c r="BD243" s="207"/>
      <c r="BE243" s="207"/>
      <c r="BF243" s="207"/>
      <c r="BG243" s="207"/>
      <c r="BH243" s="207"/>
    </row>
    <row r="244" spans="1:60" outlineLevel="1" x14ac:dyDescent="0.25">
      <c r="A244" s="214"/>
      <c r="B244" s="215"/>
      <c r="C244" s="249" t="s">
        <v>486</v>
      </c>
      <c r="D244" s="222"/>
      <c r="E244" s="223">
        <v>449.90820000000002</v>
      </c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 t="s">
        <v>256</v>
      </c>
      <c r="AH244" s="207">
        <v>0</v>
      </c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  <c r="AZ244" s="207"/>
      <c r="BA244" s="207"/>
      <c r="BB244" s="207"/>
      <c r="BC244" s="207"/>
      <c r="BD244" s="207"/>
      <c r="BE244" s="207"/>
      <c r="BF244" s="207"/>
      <c r="BG244" s="207"/>
      <c r="BH244" s="207"/>
    </row>
    <row r="245" spans="1:60" outlineLevel="1" x14ac:dyDescent="0.25">
      <c r="A245" s="214"/>
      <c r="B245" s="215"/>
      <c r="C245" s="249" t="s">
        <v>487</v>
      </c>
      <c r="D245" s="222"/>
      <c r="E245" s="223">
        <v>19.958400000000001</v>
      </c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 t="s">
        <v>256</v>
      </c>
      <c r="AH245" s="207">
        <v>0</v>
      </c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  <c r="AZ245" s="207"/>
      <c r="BA245" s="207"/>
      <c r="BB245" s="207"/>
      <c r="BC245" s="207"/>
      <c r="BD245" s="207"/>
      <c r="BE245" s="207"/>
      <c r="BF245" s="207"/>
      <c r="BG245" s="207"/>
      <c r="BH245" s="207"/>
    </row>
    <row r="246" spans="1:60" outlineLevel="1" x14ac:dyDescent="0.25">
      <c r="A246" s="214"/>
      <c r="B246" s="215"/>
      <c r="C246" s="249" t="s">
        <v>488</v>
      </c>
      <c r="D246" s="222"/>
      <c r="E246" s="223">
        <v>23.284800000000001</v>
      </c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 t="s">
        <v>256</v>
      </c>
      <c r="AH246" s="207">
        <v>0</v>
      </c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  <c r="AZ246" s="207"/>
      <c r="BA246" s="207"/>
      <c r="BB246" s="207"/>
      <c r="BC246" s="207"/>
      <c r="BD246" s="207"/>
      <c r="BE246" s="207"/>
      <c r="BF246" s="207"/>
      <c r="BG246" s="207"/>
      <c r="BH246" s="207"/>
    </row>
    <row r="247" spans="1:60" outlineLevel="1" x14ac:dyDescent="0.25">
      <c r="A247" s="214"/>
      <c r="B247" s="215"/>
      <c r="C247" s="249" t="s">
        <v>489</v>
      </c>
      <c r="D247" s="222"/>
      <c r="E247" s="223">
        <v>-51.16</v>
      </c>
      <c r="F247" s="217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 t="s">
        <v>256</v>
      </c>
      <c r="AH247" s="207">
        <v>0</v>
      </c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  <c r="AZ247" s="207"/>
      <c r="BA247" s="207"/>
      <c r="BB247" s="207"/>
      <c r="BC247" s="207"/>
      <c r="BD247" s="207"/>
      <c r="BE247" s="207"/>
      <c r="BF247" s="207"/>
      <c r="BG247" s="207"/>
      <c r="BH247" s="207"/>
    </row>
    <row r="248" spans="1:60" outlineLevel="1" x14ac:dyDescent="0.25">
      <c r="A248" s="214"/>
      <c r="B248" s="215"/>
      <c r="C248" s="249" t="s">
        <v>490</v>
      </c>
      <c r="D248" s="222"/>
      <c r="E248" s="223">
        <v>2.673</v>
      </c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 t="s">
        <v>256</v>
      </c>
      <c r="AH248" s="207">
        <v>0</v>
      </c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  <c r="AZ248" s="207"/>
      <c r="BA248" s="207"/>
      <c r="BB248" s="207"/>
      <c r="BC248" s="207"/>
      <c r="BD248" s="207"/>
      <c r="BE248" s="207"/>
      <c r="BF248" s="207"/>
      <c r="BG248" s="207"/>
      <c r="BH248" s="207"/>
    </row>
    <row r="249" spans="1:60" outlineLevel="1" x14ac:dyDescent="0.25">
      <c r="A249" s="214"/>
      <c r="B249" s="215"/>
      <c r="C249" s="249" t="s">
        <v>491</v>
      </c>
      <c r="D249" s="222"/>
      <c r="E249" s="223">
        <v>3.7800000000000002</v>
      </c>
      <c r="F249" s="217"/>
      <c r="G249" s="217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 t="s">
        <v>256</v>
      </c>
      <c r="AH249" s="207">
        <v>0</v>
      </c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  <c r="AZ249" s="207"/>
      <c r="BA249" s="207"/>
      <c r="BB249" s="207"/>
      <c r="BC249" s="207"/>
      <c r="BD249" s="207"/>
      <c r="BE249" s="207"/>
      <c r="BF249" s="207"/>
      <c r="BG249" s="207"/>
      <c r="BH249" s="207"/>
    </row>
    <row r="250" spans="1:60" outlineLevel="1" x14ac:dyDescent="0.25">
      <c r="A250" s="214"/>
      <c r="B250" s="215"/>
      <c r="C250" s="249" t="s">
        <v>492</v>
      </c>
      <c r="D250" s="222"/>
      <c r="E250" s="223">
        <v>2.0700000000000003</v>
      </c>
      <c r="F250" s="217"/>
      <c r="G250" s="217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 t="s">
        <v>256</v>
      </c>
      <c r="AH250" s="207">
        <v>0</v>
      </c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  <c r="AZ250" s="207"/>
      <c r="BA250" s="207"/>
      <c r="BB250" s="207"/>
      <c r="BC250" s="207"/>
      <c r="BD250" s="207"/>
      <c r="BE250" s="207"/>
      <c r="BF250" s="207"/>
      <c r="BG250" s="207"/>
      <c r="BH250" s="207"/>
    </row>
    <row r="251" spans="1:60" outlineLevel="1" x14ac:dyDescent="0.25">
      <c r="A251" s="214"/>
      <c r="B251" s="215"/>
      <c r="C251" s="249" t="s">
        <v>493</v>
      </c>
      <c r="D251" s="222"/>
      <c r="E251" s="223">
        <v>20.520000000000003</v>
      </c>
      <c r="F251" s="217"/>
      <c r="G251" s="217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 t="s">
        <v>256</v>
      </c>
      <c r="AH251" s="207">
        <v>0</v>
      </c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  <c r="AZ251" s="207"/>
      <c r="BA251" s="207"/>
      <c r="BB251" s="207"/>
      <c r="BC251" s="207"/>
      <c r="BD251" s="207"/>
      <c r="BE251" s="207"/>
      <c r="BF251" s="207"/>
      <c r="BG251" s="207"/>
      <c r="BH251" s="207"/>
    </row>
    <row r="252" spans="1:60" outlineLevel="1" x14ac:dyDescent="0.25">
      <c r="A252" s="214"/>
      <c r="B252" s="215"/>
      <c r="C252" s="249" t="s">
        <v>494</v>
      </c>
      <c r="D252" s="222"/>
      <c r="E252" s="223">
        <v>-48.665599999999998</v>
      </c>
      <c r="F252" s="217"/>
      <c r="G252" s="217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 t="s">
        <v>256</v>
      </c>
      <c r="AH252" s="207">
        <v>0</v>
      </c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  <c r="AZ252" s="207"/>
      <c r="BA252" s="207"/>
      <c r="BB252" s="207"/>
      <c r="BC252" s="207"/>
      <c r="BD252" s="207"/>
      <c r="BE252" s="207"/>
      <c r="BF252" s="207"/>
      <c r="BG252" s="207"/>
      <c r="BH252" s="207"/>
    </row>
    <row r="253" spans="1:60" outlineLevel="1" x14ac:dyDescent="0.25">
      <c r="A253" s="214"/>
      <c r="B253" s="215"/>
      <c r="C253" s="249" t="s">
        <v>495</v>
      </c>
      <c r="D253" s="222"/>
      <c r="E253" s="223">
        <v>-9.0619999999999994</v>
      </c>
      <c r="F253" s="217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 t="s">
        <v>256</v>
      </c>
      <c r="AH253" s="207">
        <v>0</v>
      </c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  <c r="AZ253" s="207"/>
      <c r="BA253" s="207"/>
      <c r="BB253" s="207"/>
      <c r="BC253" s="207"/>
      <c r="BD253" s="207"/>
      <c r="BE253" s="207"/>
      <c r="BF253" s="207"/>
      <c r="BG253" s="207"/>
      <c r="BH253" s="207"/>
    </row>
    <row r="254" spans="1:60" outlineLevel="1" x14ac:dyDescent="0.25">
      <c r="A254" s="214"/>
      <c r="B254" s="215"/>
      <c r="C254" s="249" t="s">
        <v>496</v>
      </c>
      <c r="D254" s="222"/>
      <c r="E254" s="223">
        <v>12.216600000000001</v>
      </c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 t="s">
        <v>256</v>
      </c>
      <c r="AH254" s="207">
        <v>0</v>
      </c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  <c r="AZ254" s="207"/>
      <c r="BA254" s="207"/>
      <c r="BB254" s="207"/>
      <c r="BC254" s="207"/>
      <c r="BD254" s="207"/>
      <c r="BE254" s="207"/>
      <c r="BF254" s="207"/>
      <c r="BG254" s="207"/>
      <c r="BH254" s="207"/>
    </row>
    <row r="255" spans="1:60" outlineLevel="1" x14ac:dyDescent="0.25">
      <c r="A255" s="214"/>
      <c r="B255" s="215"/>
      <c r="C255" s="247"/>
      <c r="D255" s="241"/>
      <c r="E255" s="241"/>
      <c r="F255" s="241"/>
      <c r="G255" s="241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 t="s">
        <v>219</v>
      </c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  <c r="AZ255" s="207"/>
      <c r="BA255" s="207"/>
      <c r="BB255" s="207"/>
      <c r="BC255" s="207"/>
      <c r="BD255" s="207"/>
      <c r="BE255" s="207"/>
      <c r="BF255" s="207"/>
      <c r="BG255" s="207"/>
      <c r="BH255" s="207"/>
    </row>
    <row r="256" spans="1:60" x14ac:dyDescent="0.25">
      <c r="A256" s="225" t="s">
        <v>209</v>
      </c>
      <c r="B256" s="226" t="s">
        <v>103</v>
      </c>
      <c r="C256" s="244" t="s">
        <v>104</v>
      </c>
      <c r="D256" s="227"/>
      <c r="E256" s="228"/>
      <c r="F256" s="229"/>
      <c r="G256" s="229">
        <f>SUMIF(AG257:AG321,"&lt;&gt;NOR",G257:G321)</f>
        <v>0</v>
      </c>
      <c r="H256" s="229"/>
      <c r="I256" s="229">
        <f>SUM(I257:I321)</f>
        <v>0</v>
      </c>
      <c r="J256" s="229"/>
      <c r="K256" s="229">
        <f>SUM(K257:K321)</f>
        <v>0</v>
      </c>
      <c r="L256" s="229"/>
      <c r="M256" s="229">
        <f>SUM(M257:M321)</f>
        <v>0</v>
      </c>
      <c r="N256" s="229"/>
      <c r="O256" s="229">
        <f>SUM(O257:O321)</f>
        <v>114.97000000000001</v>
      </c>
      <c r="P256" s="229"/>
      <c r="Q256" s="229">
        <f>SUM(Q257:Q321)</f>
        <v>0</v>
      </c>
      <c r="R256" s="229"/>
      <c r="S256" s="229"/>
      <c r="T256" s="230"/>
      <c r="U256" s="224"/>
      <c r="V256" s="224">
        <f>SUM(V257:V321)</f>
        <v>138.41</v>
      </c>
      <c r="W256" s="224"/>
      <c r="AG256" t="s">
        <v>210</v>
      </c>
    </row>
    <row r="257" spans="1:60" outlineLevel="1" x14ac:dyDescent="0.25">
      <c r="A257" s="231">
        <v>47</v>
      </c>
      <c r="B257" s="232" t="s">
        <v>497</v>
      </c>
      <c r="C257" s="245" t="s">
        <v>498</v>
      </c>
      <c r="D257" s="233" t="s">
        <v>277</v>
      </c>
      <c r="E257" s="234">
        <v>2.1061300000000003</v>
      </c>
      <c r="F257" s="235"/>
      <c r="G257" s="236">
        <f>ROUND(E257*F257,2)</f>
        <v>0</v>
      </c>
      <c r="H257" s="235"/>
      <c r="I257" s="236">
        <f>ROUND(E257*H257,2)</f>
        <v>0</v>
      </c>
      <c r="J257" s="235"/>
      <c r="K257" s="236">
        <f>ROUND(E257*J257,2)</f>
        <v>0</v>
      </c>
      <c r="L257" s="236">
        <v>21</v>
      </c>
      <c r="M257" s="236">
        <f>G257*(1+L257/100)</f>
        <v>0</v>
      </c>
      <c r="N257" s="236">
        <v>2.5250000000000004</v>
      </c>
      <c r="O257" s="236">
        <f>ROUND(E257*N257,2)</f>
        <v>5.32</v>
      </c>
      <c r="P257" s="236">
        <v>0</v>
      </c>
      <c r="Q257" s="236">
        <f>ROUND(E257*P257,2)</f>
        <v>0</v>
      </c>
      <c r="R257" s="236" t="s">
        <v>340</v>
      </c>
      <c r="S257" s="236" t="s">
        <v>214</v>
      </c>
      <c r="T257" s="237" t="s">
        <v>279</v>
      </c>
      <c r="U257" s="217">
        <v>3.2130000000000001</v>
      </c>
      <c r="V257" s="217">
        <f>ROUND(E257*U257,2)</f>
        <v>6.77</v>
      </c>
      <c r="W257" s="21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 t="s">
        <v>280</v>
      </c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  <c r="AZ257" s="207"/>
      <c r="BA257" s="207"/>
      <c r="BB257" s="207"/>
      <c r="BC257" s="207"/>
      <c r="BD257" s="207"/>
      <c r="BE257" s="207"/>
      <c r="BF257" s="207"/>
      <c r="BG257" s="207"/>
      <c r="BH257" s="207"/>
    </row>
    <row r="258" spans="1:60" outlineLevel="1" x14ac:dyDescent="0.25">
      <c r="A258" s="214"/>
      <c r="B258" s="215"/>
      <c r="C258" s="260" t="s">
        <v>499</v>
      </c>
      <c r="D258" s="257"/>
      <c r="E258" s="257"/>
      <c r="F258" s="257"/>
      <c r="G258" s="25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 t="s">
        <v>282</v>
      </c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  <c r="AZ258" s="207"/>
      <c r="BA258" s="207"/>
      <c r="BB258" s="207"/>
      <c r="BC258" s="207"/>
      <c r="BD258" s="207"/>
      <c r="BE258" s="207"/>
      <c r="BF258" s="207"/>
      <c r="BG258" s="207"/>
      <c r="BH258" s="207"/>
    </row>
    <row r="259" spans="1:60" outlineLevel="1" x14ac:dyDescent="0.25">
      <c r="A259" s="214"/>
      <c r="B259" s="215"/>
      <c r="C259" s="248" t="s">
        <v>500</v>
      </c>
      <c r="D259" s="242"/>
      <c r="E259" s="242"/>
      <c r="F259" s="242"/>
      <c r="G259" s="242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 t="s">
        <v>218</v>
      </c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  <c r="AZ259" s="207"/>
      <c r="BA259" s="207"/>
      <c r="BB259" s="207"/>
      <c r="BC259" s="207"/>
      <c r="BD259" s="207"/>
      <c r="BE259" s="207"/>
      <c r="BF259" s="207"/>
      <c r="BG259" s="207"/>
      <c r="BH259" s="207"/>
    </row>
    <row r="260" spans="1:60" outlineLevel="1" x14ac:dyDescent="0.25">
      <c r="A260" s="214"/>
      <c r="B260" s="215"/>
      <c r="C260" s="249" t="s">
        <v>501</v>
      </c>
      <c r="D260" s="222"/>
      <c r="E260" s="223">
        <v>2.1061300000000003</v>
      </c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 t="s">
        <v>256</v>
      </c>
      <c r="AH260" s="207">
        <v>0</v>
      </c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  <c r="AZ260" s="207"/>
      <c r="BA260" s="207"/>
      <c r="BB260" s="207"/>
      <c r="BC260" s="207"/>
      <c r="BD260" s="207"/>
      <c r="BE260" s="207"/>
      <c r="BF260" s="207"/>
      <c r="BG260" s="207"/>
      <c r="BH260" s="207"/>
    </row>
    <row r="261" spans="1:60" outlineLevel="1" x14ac:dyDescent="0.25">
      <c r="A261" s="214"/>
      <c r="B261" s="215"/>
      <c r="C261" s="247"/>
      <c r="D261" s="241"/>
      <c r="E261" s="241"/>
      <c r="F261" s="241"/>
      <c r="G261" s="241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 t="s">
        <v>219</v>
      </c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  <c r="AZ261" s="207"/>
      <c r="BA261" s="207"/>
      <c r="BB261" s="207"/>
      <c r="BC261" s="207"/>
      <c r="BD261" s="207"/>
      <c r="BE261" s="207"/>
      <c r="BF261" s="207"/>
      <c r="BG261" s="207"/>
      <c r="BH261" s="207"/>
    </row>
    <row r="262" spans="1:60" outlineLevel="1" x14ac:dyDescent="0.25">
      <c r="A262" s="231">
        <v>48</v>
      </c>
      <c r="B262" s="232" t="s">
        <v>502</v>
      </c>
      <c r="C262" s="245" t="s">
        <v>503</v>
      </c>
      <c r="D262" s="233" t="s">
        <v>277</v>
      </c>
      <c r="E262" s="234">
        <v>16.363200000000003</v>
      </c>
      <c r="F262" s="235"/>
      <c r="G262" s="236">
        <f>ROUND(E262*F262,2)</f>
        <v>0</v>
      </c>
      <c r="H262" s="235"/>
      <c r="I262" s="236">
        <f>ROUND(E262*H262,2)</f>
        <v>0</v>
      </c>
      <c r="J262" s="235"/>
      <c r="K262" s="236">
        <f>ROUND(E262*J262,2)</f>
        <v>0</v>
      </c>
      <c r="L262" s="236">
        <v>21</v>
      </c>
      <c r="M262" s="236">
        <f>G262*(1+L262/100)</f>
        <v>0</v>
      </c>
      <c r="N262" s="236">
        <v>2.5250000000000004</v>
      </c>
      <c r="O262" s="236">
        <f>ROUND(E262*N262,2)</f>
        <v>41.32</v>
      </c>
      <c r="P262" s="236">
        <v>0</v>
      </c>
      <c r="Q262" s="236">
        <f>ROUND(E262*P262,2)</f>
        <v>0</v>
      </c>
      <c r="R262" s="236" t="s">
        <v>340</v>
      </c>
      <c r="S262" s="236" t="s">
        <v>214</v>
      </c>
      <c r="T262" s="237" t="s">
        <v>279</v>
      </c>
      <c r="U262" s="217">
        <v>2.58</v>
      </c>
      <c r="V262" s="217">
        <f>ROUND(E262*U262,2)</f>
        <v>42.22</v>
      </c>
      <c r="W262" s="21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 t="s">
        <v>280</v>
      </c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  <c r="AZ262" s="207"/>
      <c r="BA262" s="207"/>
      <c r="BB262" s="207"/>
      <c r="BC262" s="207"/>
      <c r="BD262" s="207"/>
      <c r="BE262" s="207"/>
      <c r="BF262" s="207"/>
      <c r="BG262" s="207"/>
      <c r="BH262" s="207"/>
    </row>
    <row r="263" spans="1:60" outlineLevel="1" x14ac:dyDescent="0.25">
      <c r="A263" s="214"/>
      <c r="B263" s="215"/>
      <c r="C263" s="260" t="s">
        <v>499</v>
      </c>
      <c r="D263" s="257"/>
      <c r="E263" s="257"/>
      <c r="F263" s="257"/>
      <c r="G263" s="25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 t="s">
        <v>282</v>
      </c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  <c r="AZ263" s="207"/>
      <c r="BA263" s="207"/>
      <c r="BB263" s="207"/>
      <c r="BC263" s="207"/>
      <c r="BD263" s="207"/>
      <c r="BE263" s="207"/>
      <c r="BF263" s="207"/>
      <c r="BG263" s="207"/>
      <c r="BH263" s="207"/>
    </row>
    <row r="264" spans="1:60" outlineLevel="1" x14ac:dyDescent="0.25">
      <c r="A264" s="214"/>
      <c r="B264" s="215"/>
      <c r="C264" s="248" t="s">
        <v>500</v>
      </c>
      <c r="D264" s="242"/>
      <c r="E264" s="242"/>
      <c r="F264" s="242"/>
      <c r="G264" s="242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 t="s">
        <v>218</v>
      </c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  <c r="AZ264" s="207"/>
      <c r="BA264" s="207"/>
      <c r="BB264" s="207"/>
      <c r="BC264" s="207"/>
      <c r="BD264" s="207"/>
      <c r="BE264" s="207"/>
      <c r="BF264" s="207"/>
      <c r="BG264" s="207"/>
      <c r="BH264" s="207"/>
    </row>
    <row r="265" spans="1:60" outlineLevel="1" x14ac:dyDescent="0.25">
      <c r="A265" s="214"/>
      <c r="B265" s="215"/>
      <c r="C265" s="261" t="s">
        <v>298</v>
      </c>
      <c r="D265" s="253"/>
      <c r="E265" s="254"/>
      <c r="F265" s="217"/>
      <c r="G265" s="217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 t="s">
        <v>256</v>
      </c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  <c r="AZ265" s="207"/>
      <c r="BA265" s="207"/>
      <c r="BB265" s="207"/>
      <c r="BC265" s="207"/>
      <c r="BD265" s="207"/>
      <c r="BE265" s="207"/>
      <c r="BF265" s="207"/>
      <c r="BG265" s="207"/>
      <c r="BH265" s="207"/>
    </row>
    <row r="266" spans="1:60" outlineLevel="1" x14ac:dyDescent="0.25">
      <c r="A266" s="214"/>
      <c r="B266" s="215"/>
      <c r="C266" s="262" t="s">
        <v>299</v>
      </c>
      <c r="D266" s="253"/>
      <c r="E266" s="254">
        <v>127.512</v>
      </c>
      <c r="F266" s="217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 t="s">
        <v>256</v>
      </c>
      <c r="AH266" s="207">
        <v>2</v>
      </c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  <c r="AZ266" s="207"/>
      <c r="BA266" s="207"/>
      <c r="BB266" s="207"/>
      <c r="BC266" s="207"/>
      <c r="BD266" s="207"/>
      <c r="BE266" s="207"/>
      <c r="BF266" s="207"/>
      <c r="BG266" s="207"/>
      <c r="BH266" s="207"/>
    </row>
    <row r="267" spans="1:60" ht="20.399999999999999" outlineLevel="1" x14ac:dyDescent="0.25">
      <c r="A267" s="214"/>
      <c r="B267" s="215"/>
      <c r="C267" s="262" t="s">
        <v>504</v>
      </c>
      <c r="D267" s="253"/>
      <c r="E267" s="254">
        <v>-12.937999999999999</v>
      </c>
      <c r="F267" s="217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 t="s">
        <v>256</v>
      </c>
      <c r="AH267" s="207">
        <v>2</v>
      </c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  <c r="AZ267" s="207"/>
      <c r="BA267" s="207"/>
      <c r="BB267" s="207"/>
      <c r="BC267" s="207"/>
      <c r="BD267" s="207"/>
      <c r="BE267" s="207"/>
      <c r="BF267" s="207"/>
      <c r="BG267" s="207"/>
      <c r="BH267" s="207"/>
    </row>
    <row r="268" spans="1:60" outlineLevel="1" x14ac:dyDescent="0.25">
      <c r="A268" s="214"/>
      <c r="B268" s="215"/>
      <c r="C268" s="263" t="s">
        <v>301</v>
      </c>
      <c r="D268" s="255"/>
      <c r="E268" s="256">
        <v>114.57400000000001</v>
      </c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 t="s">
        <v>256</v>
      </c>
      <c r="AH268" s="207">
        <v>3</v>
      </c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  <c r="AZ268" s="207"/>
      <c r="BA268" s="207"/>
      <c r="BB268" s="207"/>
      <c r="BC268" s="207"/>
      <c r="BD268" s="207"/>
      <c r="BE268" s="207"/>
      <c r="BF268" s="207"/>
      <c r="BG268" s="207"/>
      <c r="BH268" s="207"/>
    </row>
    <row r="269" spans="1:60" outlineLevel="1" x14ac:dyDescent="0.25">
      <c r="A269" s="214"/>
      <c r="B269" s="215"/>
      <c r="C269" s="261" t="s">
        <v>302</v>
      </c>
      <c r="D269" s="253"/>
      <c r="E269" s="254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 t="s">
        <v>256</v>
      </c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  <c r="AZ269" s="207"/>
      <c r="BA269" s="207"/>
      <c r="BB269" s="207"/>
      <c r="BC269" s="207"/>
      <c r="BD269" s="207"/>
      <c r="BE269" s="207"/>
      <c r="BF269" s="207"/>
      <c r="BG269" s="207"/>
      <c r="BH269" s="207"/>
    </row>
    <row r="270" spans="1:60" outlineLevel="1" x14ac:dyDescent="0.25">
      <c r="A270" s="214"/>
      <c r="B270" s="215"/>
      <c r="C270" s="249" t="s">
        <v>505</v>
      </c>
      <c r="D270" s="222"/>
      <c r="E270" s="223">
        <v>11.457000000000001</v>
      </c>
      <c r="F270" s="217"/>
      <c r="G270" s="217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 t="s">
        <v>256</v>
      </c>
      <c r="AH270" s="207">
        <v>0</v>
      </c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  <c r="AZ270" s="207"/>
      <c r="BA270" s="207"/>
      <c r="BB270" s="207"/>
      <c r="BC270" s="207"/>
      <c r="BD270" s="207"/>
      <c r="BE270" s="207"/>
      <c r="BF270" s="207"/>
      <c r="BG270" s="207"/>
      <c r="BH270" s="207"/>
    </row>
    <row r="271" spans="1:60" outlineLevel="1" x14ac:dyDescent="0.25">
      <c r="A271" s="214"/>
      <c r="B271" s="215"/>
      <c r="C271" s="249" t="s">
        <v>506</v>
      </c>
      <c r="D271" s="222"/>
      <c r="E271" s="223">
        <v>4.9062000000000001</v>
      </c>
      <c r="F271" s="217"/>
      <c r="G271" s="217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 t="s">
        <v>256</v>
      </c>
      <c r="AH271" s="207">
        <v>0</v>
      </c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  <c r="AZ271" s="207"/>
      <c r="BA271" s="207"/>
      <c r="BB271" s="207"/>
      <c r="BC271" s="207"/>
      <c r="BD271" s="207"/>
      <c r="BE271" s="207"/>
      <c r="BF271" s="207"/>
      <c r="BG271" s="207"/>
      <c r="BH271" s="207"/>
    </row>
    <row r="272" spans="1:60" outlineLevel="1" x14ac:dyDescent="0.25">
      <c r="A272" s="214"/>
      <c r="B272" s="215"/>
      <c r="C272" s="247"/>
      <c r="D272" s="241"/>
      <c r="E272" s="241"/>
      <c r="F272" s="241"/>
      <c r="G272" s="241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 t="s">
        <v>219</v>
      </c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</row>
    <row r="273" spans="1:60" outlineLevel="1" x14ac:dyDescent="0.25">
      <c r="A273" s="231">
        <v>49</v>
      </c>
      <c r="B273" s="232" t="s">
        <v>507</v>
      </c>
      <c r="C273" s="245" t="s">
        <v>508</v>
      </c>
      <c r="D273" s="233" t="s">
        <v>277</v>
      </c>
      <c r="E273" s="234">
        <v>16.363200000000003</v>
      </c>
      <c r="F273" s="235"/>
      <c r="G273" s="236">
        <f>ROUND(E273*F273,2)</f>
        <v>0</v>
      </c>
      <c r="H273" s="235"/>
      <c r="I273" s="236">
        <f>ROUND(E273*H273,2)</f>
        <v>0</v>
      </c>
      <c r="J273" s="235"/>
      <c r="K273" s="236">
        <f>ROUND(E273*J273,2)</f>
        <v>0</v>
      </c>
      <c r="L273" s="236">
        <v>21</v>
      </c>
      <c r="M273" s="236">
        <f>G273*(1+L273/100)</f>
        <v>0</v>
      </c>
      <c r="N273" s="236">
        <v>0</v>
      </c>
      <c r="O273" s="236">
        <f>ROUND(E273*N273,2)</f>
        <v>0</v>
      </c>
      <c r="P273" s="236">
        <v>0</v>
      </c>
      <c r="Q273" s="236">
        <f>ROUND(E273*P273,2)</f>
        <v>0</v>
      </c>
      <c r="R273" s="236" t="s">
        <v>340</v>
      </c>
      <c r="S273" s="236" t="s">
        <v>214</v>
      </c>
      <c r="T273" s="237" t="s">
        <v>279</v>
      </c>
      <c r="U273" s="217">
        <v>0.41000000000000003</v>
      </c>
      <c r="V273" s="217">
        <f>ROUND(E273*U273,2)</f>
        <v>6.71</v>
      </c>
      <c r="W273" s="21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 t="s">
        <v>280</v>
      </c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</row>
    <row r="274" spans="1:60" outlineLevel="1" x14ac:dyDescent="0.25">
      <c r="A274" s="214"/>
      <c r="B274" s="215"/>
      <c r="C274" s="260" t="s">
        <v>509</v>
      </c>
      <c r="D274" s="257"/>
      <c r="E274" s="257"/>
      <c r="F274" s="257"/>
      <c r="G274" s="257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 t="s">
        <v>282</v>
      </c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</row>
    <row r="275" spans="1:60" outlineLevel="1" x14ac:dyDescent="0.25">
      <c r="A275" s="214"/>
      <c r="B275" s="215"/>
      <c r="C275" s="249" t="s">
        <v>510</v>
      </c>
      <c r="D275" s="222"/>
      <c r="E275" s="223">
        <v>16.363200000000003</v>
      </c>
      <c r="F275" s="217"/>
      <c r="G275" s="217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 t="s">
        <v>256</v>
      </c>
      <c r="AH275" s="207">
        <v>5</v>
      </c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</row>
    <row r="276" spans="1:60" outlineLevel="1" x14ac:dyDescent="0.25">
      <c r="A276" s="214"/>
      <c r="B276" s="215"/>
      <c r="C276" s="247"/>
      <c r="D276" s="241"/>
      <c r="E276" s="241"/>
      <c r="F276" s="241"/>
      <c r="G276" s="241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 t="s">
        <v>219</v>
      </c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</row>
    <row r="277" spans="1:60" ht="20.399999999999999" outlineLevel="1" x14ac:dyDescent="0.25">
      <c r="A277" s="231">
        <v>50</v>
      </c>
      <c r="B277" s="232" t="s">
        <v>511</v>
      </c>
      <c r="C277" s="245" t="s">
        <v>512</v>
      </c>
      <c r="D277" s="233" t="s">
        <v>333</v>
      </c>
      <c r="E277" s="234">
        <v>0.71998000000000006</v>
      </c>
      <c r="F277" s="235"/>
      <c r="G277" s="236">
        <f>ROUND(E277*F277,2)</f>
        <v>0</v>
      </c>
      <c r="H277" s="235"/>
      <c r="I277" s="236">
        <f>ROUND(E277*H277,2)</f>
        <v>0</v>
      </c>
      <c r="J277" s="235"/>
      <c r="K277" s="236">
        <f>ROUND(E277*J277,2)</f>
        <v>0</v>
      </c>
      <c r="L277" s="236">
        <v>21</v>
      </c>
      <c r="M277" s="236">
        <f>G277*(1+L277/100)</f>
        <v>0</v>
      </c>
      <c r="N277" s="236">
        <v>1.0662500000000001</v>
      </c>
      <c r="O277" s="236">
        <f>ROUND(E277*N277,2)</f>
        <v>0.77</v>
      </c>
      <c r="P277" s="236">
        <v>0</v>
      </c>
      <c r="Q277" s="236">
        <f>ROUND(E277*P277,2)</f>
        <v>0</v>
      </c>
      <c r="R277" s="236" t="s">
        <v>340</v>
      </c>
      <c r="S277" s="236" t="s">
        <v>214</v>
      </c>
      <c r="T277" s="237" t="s">
        <v>279</v>
      </c>
      <c r="U277" s="217">
        <v>15.231000000000002</v>
      </c>
      <c r="V277" s="217">
        <f>ROUND(E277*U277,2)</f>
        <v>10.97</v>
      </c>
      <c r="W277" s="21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 t="s">
        <v>280</v>
      </c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  <c r="AZ277" s="207"/>
      <c r="BA277" s="207"/>
      <c r="BB277" s="207"/>
      <c r="BC277" s="207"/>
      <c r="BD277" s="207"/>
      <c r="BE277" s="207"/>
      <c r="BF277" s="207"/>
      <c r="BG277" s="207"/>
      <c r="BH277" s="207"/>
    </row>
    <row r="278" spans="1:60" outlineLevel="1" x14ac:dyDescent="0.25">
      <c r="A278" s="214"/>
      <c r="B278" s="215"/>
      <c r="C278" s="260" t="s">
        <v>513</v>
      </c>
      <c r="D278" s="257"/>
      <c r="E278" s="257"/>
      <c r="F278" s="257"/>
      <c r="G278" s="257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 t="s">
        <v>282</v>
      </c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  <c r="AZ278" s="207"/>
      <c r="BA278" s="207"/>
      <c r="BB278" s="207"/>
      <c r="BC278" s="207"/>
      <c r="BD278" s="207"/>
      <c r="BE278" s="207"/>
      <c r="BF278" s="207"/>
      <c r="BG278" s="207"/>
      <c r="BH278" s="207"/>
    </row>
    <row r="279" spans="1:60" outlineLevel="1" x14ac:dyDescent="0.25">
      <c r="A279" s="214"/>
      <c r="B279" s="215"/>
      <c r="C279" s="261" t="s">
        <v>298</v>
      </c>
      <c r="D279" s="253"/>
      <c r="E279" s="254"/>
      <c r="F279" s="217"/>
      <c r="G279" s="217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 t="s">
        <v>256</v>
      </c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  <c r="AZ279" s="207"/>
      <c r="BA279" s="207"/>
      <c r="BB279" s="207"/>
      <c r="BC279" s="207"/>
      <c r="BD279" s="207"/>
      <c r="BE279" s="207"/>
      <c r="BF279" s="207"/>
      <c r="BG279" s="207"/>
      <c r="BH279" s="207"/>
    </row>
    <row r="280" spans="1:60" outlineLevel="1" x14ac:dyDescent="0.25">
      <c r="A280" s="214"/>
      <c r="B280" s="215"/>
      <c r="C280" s="262" t="s">
        <v>299</v>
      </c>
      <c r="D280" s="253"/>
      <c r="E280" s="254">
        <v>127.512</v>
      </c>
      <c r="F280" s="217"/>
      <c r="G280" s="217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 t="s">
        <v>256</v>
      </c>
      <c r="AH280" s="207">
        <v>2</v>
      </c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  <c r="AZ280" s="207"/>
      <c r="BA280" s="207"/>
      <c r="BB280" s="207"/>
      <c r="BC280" s="207"/>
      <c r="BD280" s="207"/>
      <c r="BE280" s="207"/>
      <c r="BF280" s="207"/>
      <c r="BG280" s="207"/>
      <c r="BH280" s="207"/>
    </row>
    <row r="281" spans="1:60" ht="20.399999999999999" outlineLevel="1" x14ac:dyDescent="0.25">
      <c r="A281" s="214"/>
      <c r="B281" s="215"/>
      <c r="C281" s="262" t="s">
        <v>300</v>
      </c>
      <c r="D281" s="253"/>
      <c r="E281" s="254">
        <v>-12.937999999999999</v>
      </c>
      <c r="F281" s="217"/>
      <c r="G281" s="217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 t="s">
        <v>256</v>
      </c>
      <c r="AH281" s="207">
        <v>2</v>
      </c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  <c r="AZ281" s="207"/>
      <c r="BA281" s="207"/>
      <c r="BB281" s="207"/>
      <c r="BC281" s="207"/>
      <c r="BD281" s="207"/>
      <c r="BE281" s="207"/>
      <c r="BF281" s="207"/>
      <c r="BG281" s="207"/>
      <c r="BH281" s="207"/>
    </row>
    <row r="282" spans="1:60" outlineLevel="1" x14ac:dyDescent="0.25">
      <c r="A282" s="214"/>
      <c r="B282" s="215"/>
      <c r="C282" s="263" t="s">
        <v>301</v>
      </c>
      <c r="D282" s="255"/>
      <c r="E282" s="256">
        <v>114.57400000000001</v>
      </c>
      <c r="F282" s="217"/>
      <c r="G282" s="217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 t="s">
        <v>256</v>
      </c>
      <c r="AH282" s="207">
        <v>3</v>
      </c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  <c r="AZ282" s="207"/>
      <c r="BA282" s="207"/>
      <c r="BB282" s="207"/>
      <c r="BC282" s="207"/>
      <c r="BD282" s="207"/>
      <c r="BE282" s="207"/>
      <c r="BF282" s="207"/>
      <c r="BG282" s="207"/>
      <c r="BH282" s="207"/>
    </row>
    <row r="283" spans="1:60" outlineLevel="1" x14ac:dyDescent="0.25">
      <c r="A283" s="214"/>
      <c r="B283" s="215"/>
      <c r="C283" s="261" t="s">
        <v>302</v>
      </c>
      <c r="D283" s="253"/>
      <c r="E283" s="254"/>
      <c r="F283" s="217"/>
      <c r="G283" s="217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 t="s">
        <v>256</v>
      </c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  <c r="AZ283" s="207"/>
      <c r="BA283" s="207"/>
      <c r="BB283" s="207"/>
      <c r="BC283" s="207"/>
      <c r="BD283" s="207"/>
      <c r="BE283" s="207"/>
      <c r="BF283" s="207"/>
      <c r="BG283" s="207"/>
      <c r="BH283" s="207"/>
    </row>
    <row r="284" spans="1:60" outlineLevel="1" x14ac:dyDescent="0.25">
      <c r="A284" s="214"/>
      <c r="B284" s="215"/>
      <c r="C284" s="249" t="s">
        <v>514</v>
      </c>
      <c r="D284" s="222"/>
      <c r="E284" s="223">
        <v>0.50411000000000006</v>
      </c>
      <c r="F284" s="217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 t="s">
        <v>256</v>
      </c>
      <c r="AH284" s="207">
        <v>0</v>
      </c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  <c r="AZ284" s="207"/>
      <c r="BA284" s="207"/>
      <c r="BB284" s="207"/>
      <c r="BC284" s="207"/>
      <c r="BD284" s="207"/>
      <c r="BE284" s="207"/>
      <c r="BF284" s="207"/>
      <c r="BG284" s="207"/>
      <c r="BH284" s="207"/>
    </row>
    <row r="285" spans="1:60" outlineLevel="1" x14ac:dyDescent="0.25">
      <c r="A285" s="214"/>
      <c r="B285" s="215"/>
      <c r="C285" s="249" t="s">
        <v>515</v>
      </c>
      <c r="D285" s="222"/>
      <c r="E285" s="223">
        <v>0.21587000000000001</v>
      </c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 t="s">
        <v>256</v>
      </c>
      <c r="AH285" s="207">
        <v>0</v>
      </c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  <c r="AZ285" s="207"/>
      <c r="BA285" s="207"/>
      <c r="BB285" s="207"/>
      <c r="BC285" s="207"/>
      <c r="BD285" s="207"/>
      <c r="BE285" s="207"/>
      <c r="BF285" s="207"/>
      <c r="BG285" s="207"/>
      <c r="BH285" s="207"/>
    </row>
    <row r="286" spans="1:60" outlineLevel="1" x14ac:dyDescent="0.25">
      <c r="A286" s="214"/>
      <c r="B286" s="215"/>
      <c r="C286" s="247"/>
      <c r="D286" s="241"/>
      <c r="E286" s="241"/>
      <c r="F286" s="241"/>
      <c r="G286" s="241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 t="s">
        <v>219</v>
      </c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  <c r="AZ286" s="207"/>
      <c r="BA286" s="207"/>
      <c r="BB286" s="207"/>
      <c r="BC286" s="207"/>
      <c r="BD286" s="207"/>
      <c r="BE286" s="207"/>
      <c r="BF286" s="207"/>
      <c r="BG286" s="207"/>
      <c r="BH286" s="207"/>
    </row>
    <row r="287" spans="1:60" ht="20.399999999999999" outlineLevel="1" x14ac:dyDescent="0.25">
      <c r="A287" s="231">
        <v>51</v>
      </c>
      <c r="B287" s="232" t="s">
        <v>516</v>
      </c>
      <c r="C287" s="245" t="s">
        <v>517</v>
      </c>
      <c r="D287" s="233" t="s">
        <v>277</v>
      </c>
      <c r="E287" s="234">
        <v>22.751560000000001</v>
      </c>
      <c r="F287" s="235"/>
      <c r="G287" s="236">
        <f>ROUND(E287*F287,2)</f>
        <v>0</v>
      </c>
      <c r="H287" s="235"/>
      <c r="I287" s="236">
        <f>ROUND(E287*H287,2)</f>
        <v>0</v>
      </c>
      <c r="J287" s="235"/>
      <c r="K287" s="236">
        <f>ROUND(E287*J287,2)</f>
        <v>0</v>
      </c>
      <c r="L287" s="236">
        <v>21</v>
      </c>
      <c r="M287" s="236">
        <f>G287*(1+L287/100)</f>
        <v>0</v>
      </c>
      <c r="N287" s="236">
        <v>1.8370000000000002</v>
      </c>
      <c r="O287" s="236">
        <f>ROUND(E287*N287,2)</f>
        <v>41.79</v>
      </c>
      <c r="P287" s="236">
        <v>0</v>
      </c>
      <c r="Q287" s="236">
        <f>ROUND(E287*P287,2)</f>
        <v>0</v>
      </c>
      <c r="R287" s="236" t="s">
        <v>340</v>
      </c>
      <c r="S287" s="236" t="s">
        <v>214</v>
      </c>
      <c r="T287" s="237" t="s">
        <v>279</v>
      </c>
      <c r="U287" s="217">
        <v>1.8360000000000001</v>
      </c>
      <c r="V287" s="217">
        <f>ROUND(E287*U287,2)</f>
        <v>41.77</v>
      </c>
      <c r="W287" s="21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 t="s">
        <v>280</v>
      </c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  <c r="AZ287" s="207"/>
      <c r="BA287" s="207"/>
      <c r="BB287" s="207"/>
      <c r="BC287" s="207"/>
      <c r="BD287" s="207"/>
      <c r="BE287" s="207"/>
      <c r="BF287" s="207"/>
      <c r="BG287" s="207"/>
      <c r="BH287" s="207"/>
    </row>
    <row r="288" spans="1:60" outlineLevel="1" x14ac:dyDescent="0.25">
      <c r="A288" s="214"/>
      <c r="B288" s="215"/>
      <c r="C288" s="260" t="s">
        <v>518</v>
      </c>
      <c r="D288" s="257"/>
      <c r="E288" s="257"/>
      <c r="F288" s="257"/>
      <c r="G288" s="25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 t="s">
        <v>282</v>
      </c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  <c r="AZ288" s="207"/>
      <c r="BA288" s="238" t="str">
        <f>C288</f>
        <v>pod mazaniny a dlažby, popř. na plochých střechách, vodorovný nebo ve spádu, s udusáním a urovnáním povrchu,</v>
      </c>
      <c r="BB288" s="207"/>
      <c r="BC288" s="207"/>
      <c r="BD288" s="207"/>
      <c r="BE288" s="207"/>
      <c r="BF288" s="207"/>
      <c r="BG288" s="207"/>
      <c r="BH288" s="207"/>
    </row>
    <row r="289" spans="1:60" outlineLevel="1" x14ac:dyDescent="0.25">
      <c r="A289" s="214"/>
      <c r="B289" s="215"/>
      <c r="C289" s="261" t="s">
        <v>298</v>
      </c>
      <c r="D289" s="253"/>
      <c r="E289" s="254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 t="s">
        <v>256</v>
      </c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  <c r="AZ289" s="207"/>
      <c r="BA289" s="207"/>
      <c r="BB289" s="207"/>
      <c r="BC289" s="207"/>
      <c r="BD289" s="207"/>
      <c r="BE289" s="207"/>
      <c r="BF289" s="207"/>
      <c r="BG289" s="207"/>
      <c r="BH289" s="207"/>
    </row>
    <row r="290" spans="1:60" outlineLevel="1" x14ac:dyDescent="0.25">
      <c r="A290" s="214"/>
      <c r="B290" s="215"/>
      <c r="C290" s="262" t="s">
        <v>299</v>
      </c>
      <c r="D290" s="253"/>
      <c r="E290" s="254">
        <v>127.512</v>
      </c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 t="s">
        <v>256</v>
      </c>
      <c r="AH290" s="207">
        <v>2</v>
      </c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  <c r="BF290" s="207"/>
      <c r="BG290" s="207"/>
      <c r="BH290" s="207"/>
    </row>
    <row r="291" spans="1:60" ht="20.399999999999999" outlineLevel="1" x14ac:dyDescent="0.25">
      <c r="A291" s="214"/>
      <c r="B291" s="215"/>
      <c r="C291" s="262" t="s">
        <v>300</v>
      </c>
      <c r="D291" s="253"/>
      <c r="E291" s="254">
        <v>-12.937999999999999</v>
      </c>
      <c r="F291" s="217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 t="s">
        <v>256</v>
      </c>
      <c r="AH291" s="207">
        <v>2</v>
      </c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  <c r="AZ291" s="207"/>
      <c r="BA291" s="207"/>
      <c r="BB291" s="207"/>
      <c r="BC291" s="207"/>
      <c r="BD291" s="207"/>
      <c r="BE291" s="207"/>
      <c r="BF291" s="207"/>
      <c r="BG291" s="207"/>
      <c r="BH291" s="207"/>
    </row>
    <row r="292" spans="1:60" outlineLevel="1" x14ac:dyDescent="0.25">
      <c r="A292" s="214"/>
      <c r="B292" s="215"/>
      <c r="C292" s="263" t="s">
        <v>301</v>
      </c>
      <c r="D292" s="255"/>
      <c r="E292" s="256">
        <v>114.57400000000001</v>
      </c>
      <c r="F292" s="217"/>
      <c r="G292" s="217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 t="s">
        <v>256</v>
      </c>
      <c r="AH292" s="207">
        <v>3</v>
      </c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  <c r="AZ292" s="207"/>
      <c r="BA292" s="207"/>
      <c r="BB292" s="207"/>
      <c r="BC292" s="207"/>
      <c r="BD292" s="207"/>
      <c r="BE292" s="207"/>
      <c r="BF292" s="207"/>
      <c r="BG292" s="207"/>
      <c r="BH292" s="207"/>
    </row>
    <row r="293" spans="1:60" outlineLevel="1" x14ac:dyDescent="0.25">
      <c r="A293" s="214"/>
      <c r="B293" s="215"/>
      <c r="C293" s="261" t="s">
        <v>302</v>
      </c>
      <c r="D293" s="253"/>
      <c r="E293" s="254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 t="s">
        <v>256</v>
      </c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  <c r="AZ293" s="207"/>
      <c r="BA293" s="207"/>
      <c r="BB293" s="207"/>
      <c r="BC293" s="207"/>
      <c r="BD293" s="207"/>
      <c r="BE293" s="207"/>
      <c r="BF293" s="207"/>
      <c r="BG293" s="207"/>
      <c r="BH293" s="207"/>
    </row>
    <row r="294" spans="1:60" outlineLevel="1" x14ac:dyDescent="0.25">
      <c r="A294" s="214"/>
      <c r="B294" s="215"/>
      <c r="C294" s="249" t="s">
        <v>505</v>
      </c>
      <c r="D294" s="222"/>
      <c r="E294" s="223">
        <v>11.457000000000001</v>
      </c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 t="s">
        <v>256</v>
      </c>
      <c r="AH294" s="207">
        <v>0</v>
      </c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  <c r="AZ294" s="207"/>
      <c r="BA294" s="207"/>
      <c r="BB294" s="207"/>
      <c r="BC294" s="207"/>
      <c r="BD294" s="207"/>
      <c r="BE294" s="207"/>
      <c r="BF294" s="207"/>
      <c r="BG294" s="207"/>
      <c r="BH294" s="207"/>
    </row>
    <row r="295" spans="1:60" outlineLevel="1" x14ac:dyDescent="0.25">
      <c r="A295" s="214"/>
      <c r="B295" s="215"/>
      <c r="C295" s="249" t="s">
        <v>519</v>
      </c>
      <c r="D295" s="222"/>
      <c r="E295" s="223">
        <v>3.7945600000000002</v>
      </c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 t="s">
        <v>256</v>
      </c>
      <c r="AH295" s="207">
        <v>0</v>
      </c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  <c r="AZ295" s="207"/>
      <c r="BA295" s="207"/>
      <c r="BB295" s="207"/>
      <c r="BC295" s="207"/>
      <c r="BD295" s="207"/>
      <c r="BE295" s="207"/>
      <c r="BF295" s="207"/>
      <c r="BG295" s="207"/>
      <c r="BH295" s="207"/>
    </row>
    <row r="296" spans="1:60" outlineLevel="1" x14ac:dyDescent="0.25">
      <c r="A296" s="214"/>
      <c r="B296" s="215"/>
      <c r="C296" s="249" t="s">
        <v>294</v>
      </c>
      <c r="D296" s="222"/>
      <c r="E296" s="223">
        <v>7.5</v>
      </c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 t="s">
        <v>256</v>
      </c>
      <c r="AH296" s="207">
        <v>0</v>
      </c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  <c r="AZ296" s="207"/>
      <c r="BA296" s="207"/>
      <c r="BB296" s="207"/>
      <c r="BC296" s="207"/>
      <c r="BD296" s="207"/>
      <c r="BE296" s="207"/>
      <c r="BF296" s="207"/>
      <c r="BG296" s="207"/>
      <c r="BH296" s="207"/>
    </row>
    <row r="297" spans="1:60" outlineLevel="1" x14ac:dyDescent="0.25">
      <c r="A297" s="214"/>
      <c r="B297" s="215"/>
      <c r="C297" s="247"/>
      <c r="D297" s="241"/>
      <c r="E297" s="241"/>
      <c r="F297" s="241"/>
      <c r="G297" s="241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 t="s">
        <v>219</v>
      </c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  <c r="AZ297" s="207"/>
      <c r="BA297" s="207"/>
      <c r="BB297" s="207"/>
      <c r="BC297" s="207"/>
      <c r="BD297" s="207"/>
      <c r="BE297" s="207"/>
      <c r="BF297" s="207"/>
      <c r="BG297" s="207"/>
      <c r="BH297" s="207"/>
    </row>
    <row r="298" spans="1:60" outlineLevel="1" x14ac:dyDescent="0.25">
      <c r="A298" s="231">
        <v>52</v>
      </c>
      <c r="B298" s="232" t="s">
        <v>520</v>
      </c>
      <c r="C298" s="245" t="s">
        <v>521</v>
      </c>
      <c r="D298" s="233" t="s">
        <v>323</v>
      </c>
      <c r="E298" s="234">
        <v>178.38390000000001</v>
      </c>
      <c r="F298" s="235"/>
      <c r="G298" s="236">
        <f>ROUND(E298*F298,2)</f>
        <v>0</v>
      </c>
      <c r="H298" s="235"/>
      <c r="I298" s="236">
        <f>ROUND(E298*H298,2)</f>
        <v>0</v>
      </c>
      <c r="J298" s="235"/>
      <c r="K298" s="236">
        <f>ROUND(E298*J298,2)</f>
        <v>0</v>
      </c>
      <c r="L298" s="236">
        <v>21</v>
      </c>
      <c r="M298" s="236">
        <f>G298*(1+L298/100)</f>
        <v>0</v>
      </c>
      <c r="N298" s="236">
        <v>0.1111</v>
      </c>
      <c r="O298" s="236">
        <f>ROUND(E298*N298,2)</f>
        <v>19.82</v>
      </c>
      <c r="P298" s="236">
        <v>0</v>
      </c>
      <c r="Q298" s="236">
        <f>ROUND(E298*P298,2)</f>
        <v>0</v>
      </c>
      <c r="R298" s="236" t="s">
        <v>340</v>
      </c>
      <c r="S298" s="236" t="s">
        <v>214</v>
      </c>
      <c r="T298" s="237" t="s">
        <v>279</v>
      </c>
      <c r="U298" s="217">
        <v>0.15300000000000002</v>
      </c>
      <c r="V298" s="217">
        <f>ROUND(E298*U298,2)</f>
        <v>27.29</v>
      </c>
      <c r="W298" s="21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 t="s">
        <v>280</v>
      </c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  <c r="AZ298" s="207"/>
      <c r="BA298" s="207"/>
      <c r="BB298" s="207"/>
      <c r="BC298" s="207"/>
      <c r="BD298" s="207"/>
      <c r="BE298" s="207"/>
      <c r="BF298" s="207"/>
      <c r="BG298" s="207"/>
      <c r="BH298" s="207"/>
    </row>
    <row r="299" spans="1:60" outlineLevel="1" x14ac:dyDescent="0.25">
      <c r="A299" s="214"/>
      <c r="B299" s="215"/>
      <c r="C299" s="260" t="s">
        <v>522</v>
      </c>
      <c r="D299" s="257"/>
      <c r="E299" s="257"/>
      <c r="F299" s="257"/>
      <c r="G299" s="25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 t="s">
        <v>282</v>
      </c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  <c r="AZ299" s="207"/>
      <c r="BA299" s="207"/>
      <c r="BB299" s="207"/>
      <c r="BC299" s="207"/>
      <c r="BD299" s="207"/>
      <c r="BE299" s="207"/>
      <c r="BF299" s="207"/>
      <c r="BG299" s="207"/>
      <c r="BH299" s="207"/>
    </row>
    <row r="300" spans="1:60" outlineLevel="1" x14ac:dyDescent="0.25">
      <c r="A300" s="214"/>
      <c r="B300" s="215"/>
      <c r="C300" s="249" t="s">
        <v>523</v>
      </c>
      <c r="D300" s="222"/>
      <c r="E300" s="223">
        <v>40.021450000000002</v>
      </c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 t="s">
        <v>256</v>
      </c>
      <c r="AH300" s="207">
        <v>0</v>
      </c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  <c r="AZ300" s="207"/>
      <c r="BA300" s="207"/>
      <c r="BB300" s="207"/>
      <c r="BC300" s="207"/>
      <c r="BD300" s="207"/>
      <c r="BE300" s="207"/>
      <c r="BF300" s="207"/>
      <c r="BG300" s="207"/>
      <c r="BH300" s="207"/>
    </row>
    <row r="301" spans="1:60" outlineLevel="1" x14ac:dyDescent="0.25">
      <c r="A301" s="214"/>
      <c r="B301" s="215"/>
      <c r="C301" s="249" t="s">
        <v>524</v>
      </c>
      <c r="D301" s="222"/>
      <c r="E301" s="223">
        <v>5.3501000000000003</v>
      </c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 t="s">
        <v>256</v>
      </c>
      <c r="AH301" s="207">
        <v>0</v>
      </c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207"/>
      <c r="BE301" s="207"/>
      <c r="BF301" s="207"/>
      <c r="BG301" s="207"/>
      <c r="BH301" s="207"/>
    </row>
    <row r="302" spans="1:60" outlineLevel="1" x14ac:dyDescent="0.25">
      <c r="A302" s="214"/>
      <c r="B302" s="215"/>
      <c r="C302" s="249" t="s">
        <v>525</v>
      </c>
      <c r="D302" s="222"/>
      <c r="E302" s="223">
        <v>45.843880000000006</v>
      </c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 t="s">
        <v>256</v>
      </c>
      <c r="AH302" s="207">
        <v>0</v>
      </c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  <c r="AZ302" s="207"/>
      <c r="BA302" s="207"/>
      <c r="BB302" s="207"/>
      <c r="BC302" s="207"/>
      <c r="BD302" s="207"/>
      <c r="BE302" s="207"/>
      <c r="BF302" s="207"/>
      <c r="BG302" s="207"/>
      <c r="BH302" s="207"/>
    </row>
    <row r="303" spans="1:60" outlineLevel="1" x14ac:dyDescent="0.25">
      <c r="A303" s="214"/>
      <c r="B303" s="215"/>
      <c r="C303" s="249" t="s">
        <v>431</v>
      </c>
      <c r="D303" s="222"/>
      <c r="E303" s="223">
        <v>85.481250000000003</v>
      </c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 t="s">
        <v>256</v>
      </c>
      <c r="AH303" s="207">
        <v>0</v>
      </c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  <c r="AZ303" s="207"/>
      <c r="BA303" s="207"/>
      <c r="BB303" s="207"/>
      <c r="BC303" s="207"/>
      <c r="BD303" s="207"/>
      <c r="BE303" s="207"/>
      <c r="BF303" s="207"/>
      <c r="BG303" s="207"/>
      <c r="BH303" s="207"/>
    </row>
    <row r="304" spans="1:60" outlineLevel="1" x14ac:dyDescent="0.25">
      <c r="A304" s="214"/>
      <c r="B304" s="215"/>
      <c r="C304" s="249" t="s">
        <v>526</v>
      </c>
      <c r="D304" s="222"/>
      <c r="E304" s="223">
        <v>2.0020000000000002</v>
      </c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 t="s">
        <v>256</v>
      </c>
      <c r="AH304" s="207">
        <v>0</v>
      </c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207"/>
      <c r="BE304" s="207"/>
      <c r="BF304" s="207"/>
      <c r="BG304" s="207"/>
      <c r="BH304" s="207"/>
    </row>
    <row r="305" spans="1:60" outlineLevel="1" x14ac:dyDescent="0.25">
      <c r="A305" s="214"/>
      <c r="B305" s="215"/>
      <c r="C305" s="249" t="s">
        <v>527</v>
      </c>
      <c r="D305" s="222"/>
      <c r="E305" s="223">
        <v>-0.53976999999999997</v>
      </c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 t="s">
        <v>256</v>
      </c>
      <c r="AH305" s="207">
        <v>0</v>
      </c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  <c r="AZ305" s="207"/>
      <c r="BA305" s="207"/>
      <c r="BB305" s="207"/>
      <c r="BC305" s="207"/>
      <c r="BD305" s="207"/>
      <c r="BE305" s="207"/>
      <c r="BF305" s="207"/>
      <c r="BG305" s="207"/>
      <c r="BH305" s="207"/>
    </row>
    <row r="306" spans="1:60" outlineLevel="1" x14ac:dyDescent="0.25">
      <c r="A306" s="214"/>
      <c r="B306" s="215"/>
      <c r="C306" s="249" t="s">
        <v>528</v>
      </c>
      <c r="D306" s="222"/>
      <c r="E306" s="223">
        <v>0.22500000000000001</v>
      </c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 t="s">
        <v>256</v>
      </c>
      <c r="AH306" s="207">
        <v>0</v>
      </c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  <c r="AZ306" s="207"/>
      <c r="BA306" s="207"/>
      <c r="BB306" s="207"/>
      <c r="BC306" s="207"/>
      <c r="BD306" s="207"/>
      <c r="BE306" s="207"/>
      <c r="BF306" s="207"/>
      <c r="BG306" s="207"/>
      <c r="BH306" s="207"/>
    </row>
    <row r="307" spans="1:60" outlineLevel="1" x14ac:dyDescent="0.25">
      <c r="A307" s="214"/>
      <c r="B307" s="215"/>
      <c r="C307" s="247"/>
      <c r="D307" s="241"/>
      <c r="E307" s="241"/>
      <c r="F307" s="241"/>
      <c r="G307" s="241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 t="s">
        <v>219</v>
      </c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  <c r="AZ307" s="207"/>
      <c r="BA307" s="207"/>
      <c r="BB307" s="207"/>
      <c r="BC307" s="207"/>
      <c r="BD307" s="207"/>
      <c r="BE307" s="207"/>
      <c r="BF307" s="207"/>
      <c r="BG307" s="207"/>
      <c r="BH307" s="207"/>
    </row>
    <row r="308" spans="1:60" ht="20.399999999999999" outlineLevel="1" x14ac:dyDescent="0.25">
      <c r="A308" s="231">
        <v>53</v>
      </c>
      <c r="B308" s="232" t="s">
        <v>529</v>
      </c>
      <c r="C308" s="245" t="s">
        <v>530</v>
      </c>
      <c r="D308" s="233" t="s">
        <v>323</v>
      </c>
      <c r="E308" s="234">
        <v>535.1400000000001</v>
      </c>
      <c r="F308" s="235"/>
      <c r="G308" s="236">
        <f>ROUND(E308*F308,2)</f>
        <v>0</v>
      </c>
      <c r="H308" s="235"/>
      <c r="I308" s="236">
        <f>ROUND(E308*H308,2)</f>
        <v>0</v>
      </c>
      <c r="J308" s="235"/>
      <c r="K308" s="236">
        <f>ROUND(E308*J308,2)</f>
        <v>0</v>
      </c>
      <c r="L308" s="236">
        <v>21</v>
      </c>
      <c r="M308" s="236">
        <f>G308*(1+L308/100)</f>
        <v>0</v>
      </c>
      <c r="N308" s="236">
        <v>1.111E-2</v>
      </c>
      <c r="O308" s="236">
        <f>ROUND(E308*N308,2)</f>
        <v>5.95</v>
      </c>
      <c r="P308" s="236">
        <v>0</v>
      </c>
      <c r="Q308" s="236">
        <f>ROUND(E308*P308,2)</f>
        <v>0</v>
      </c>
      <c r="R308" s="236" t="s">
        <v>340</v>
      </c>
      <c r="S308" s="236" t="s">
        <v>214</v>
      </c>
      <c r="T308" s="237" t="s">
        <v>279</v>
      </c>
      <c r="U308" s="217">
        <v>5.0000000000000001E-3</v>
      </c>
      <c r="V308" s="217">
        <f>ROUND(E308*U308,2)</f>
        <v>2.68</v>
      </c>
      <c r="W308" s="21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 t="s">
        <v>280</v>
      </c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  <c r="AZ308" s="207"/>
      <c r="BA308" s="207"/>
      <c r="BB308" s="207"/>
      <c r="BC308" s="207"/>
      <c r="BD308" s="207"/>
      <c r="BE308" s="207"/>
      <c r="BF308" s="207"/>
      <c r="BG308" s="207"/>
      <c r="BH308" s="207"/>
    </row>
    <row r="309" spans="1:60" outlineLevel="1" x14ac:dyDescent="0.25">
      <c r="A309" s="214"/>
      <c r="B309" s="215"/>
      <c r="C309" s="260" t="s">
        <v>522</v>
      </c>
      <c r="D309" s="257"/>
      <c r="E309" s="257"/>
      <c r="F309" s="257"/>
      <c r="G309" s="25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 t="s">
        <v>282</v>
      </c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207"/>
      <c r="BF309" s="207"/>
      <c r="BG309" s="207"/>
      <c r="BH309" s="207"/>
    </row>
    <row r="310" spans="1:60" outlineLevel="1" x14ac:dyDescent="0.25">
      <c r="A310" s="214"/>
      <c r="B310" s="215"/>
      <c r="C310" s="261" t="s">
        <v>298</v>
      </c>
      <c r="D310" s="253"/>
      <c r="E310" s="254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 t="s">
        <v>256</v>
      </c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  <c r="AZ310" s="207"/>
      <c r="BA310" s="207"/>
      <c r="BB310" s="207"/>
      <c r="BC310" s="207"/>
      <c r="BD310" s="207"/>
      <c r="BE310" s="207"/>
      <c r="BF310" s="207"/>
      <c r="BG310" s="207"/>
      <c r="BH310" s="207"/>
    </row>
    <row r="311" spans="1:60" outlineLevel="1" x14ac:dyDescent="0.25">
      <c r="A311" s="214"/>
      <c r="B311" s="215"/>
      <c r="C311" s="262" t="s">
        <v>531</v>
      </c>
      <c r="D311" s="253"/>
      <c r="E311" s="254">
        <v>40.021450000000002</v>
      </c>
      <c r="F311" s="217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 t="s">
        <v>256</v>
      </c>
      <c r="AH311" s="207">
        <v>2</v>
      </c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  <c r="AZ311" s="207"/>
      <c r="BA311" s="207"/>
      <c r="BB311" s="207"/>
      <c r="BC311" s="207"/>
      <c r="BD311" s="207"/>
      <c r="BE311" s="207"/>
      <c r="BF311" s="207"/>
      <c r="BG311" s="207"/>
      <c r="BH311" s="207"/>
    </row>
    <row r="312" spans="1:60" outlineLevel="1" x14ac:dyDescent="0.25">
      <c r="A312" s="214"/>
      <c r="B312" s="215"/>
      <c r="C312" s="262" t="s">
        <v>532</v>
      </c>
      <c r="D312" s="253"/>
      <c r="E312" s="254">
        <v>5.3501000000000003</v>
      </c>
      <c r="F312" s="21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 t="s">
        <v>256</v>
      </c>
      <c r="AH312" s="207">
        <v>2</v>
      </c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  <c r="AZ312" s="207"/>
      <c r="BA312" s="207"/>
      <c r="BB312" s="207"/>
      <c r="BC312" s="207"/>
      <c r="BD312" s="207"/>
      <c r="BE312" s="207"/>
      <c r="BF312" s="207"/>
      <c r="BG312" s="207"/>
      <c r="BH312" s="207"/>
    </row>
    <row r="313" spans="1:60" outlineLevel="1" x14ac:dyDescent="0.25">
      <c r="A313" s="214"/>
      <c r="B313" s="215"/>
      <c r="C313" s="262" t="s">
        <v>533</v>
      </c>
      <c r="D313" s="253"/>
      <c r="E313" s="254">
        <v>45.843880000000006</v>
      </c>
      <c r="F313" s="21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 t="s">
        <v>256</v>
      </c>
      <c r="AH313" s="207">
        <v>2</v>
      </c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  <c r="AZ313" s="207"/>
      <c r="BA313" s="207"/>
      <c r="BB313" s="207"/>
      <c r="BC313" s="207"/>
      <c r="BD313" s="207"/>
      <c r="BE313" s="207"/>
      <c r="BF313" s="207"/>
      <c r="BG313" s="207"/>
      <c r="BH313" s="207"/>
    </row>
    <row r="314" spans="1:60" outlineLevel="1" x14ac:dyDescent="0.25">
      <c r="A314" s="214"/>
      <c r="B314" s="215"/>
      <c r="C314" s="262" t="s">
        <v>534</v>
      </c>
      <c r="D314" s="253"/>
      <c r="E314" s="254">
        <v>85.481250000000003</v>
      </c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 t="s">
        <v>256</v>
      </c>
      <c r="AH314" s="207">
        <v>2</v>
      </c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</row>
    <row r="315" spans="1:60" outlineLevel="1" x14ac:dyDescent="0.25">
      <c r="A315" s="214"/>
      <c r="B315" s="215"/>
      <c r="C315" s="262" t="s">
        <v>535</v>
      </c>
      <c r="D315" s="253"/>
      <c r="E315" s="254">
        <v>2.0020000000000002</v>
      </c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 t="s">
        <v>256</v>
      </c>
      <c r="AH315" s="207">
        <v>2</v>
      </c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  <c r="BF315" s="207"/>
      <c r="BG315" s="207"/>
      <c r="BH315" s="207"/>
    </row>
    <row r="316" spans="1:60" outlineLevel="1" x14ac:dyDescent="0.25">
      <c r="A316" s="214"/>
      <c r="B316" s="215"/>
      <c r="C316" s="262" t="s">
        <v>536</v>
      </c>
      <c r="D316" s="253"/>
      <c r="E316" s="254">
        <v>-0.53976999999999997</v>
      </c>
      <c r="F316" s="21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 t="s">
        <v>256</v>
      </c>
      <c r="AH316" s="207">
        <v>2</v>
      </c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07"/>
      <c r="BH316" s="207"/>
    </row>
    <row r="317" spans="1:60" outlineLevel="1" x14ac:dyDescent="0.25">
      <c r="A317" s="214"/>
      <c r="B317" s="215"/>
      <c r="C317" s="262" t="s">
        <v>537</v>
      </c>
      <c r="D317" s="253"/>
      <c r="E317" s="254">
        <v>0.22500000000000001</v>
      </c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 t="s">
        <v>256</v>
      </c>
      <c r="AH317" s="207">
        <v>2</v>
      </c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07"/>
      <c r="BH317" s="207"/>
    </row>
    <row r="318" spans="1:60" outlineLevel="1" x14ac:dyDescent="0.25">
      <c r="A318" s="214"/>
      <c r="B318" s="215"/>
      <c r="C318" s="263" t="s">
        <v>301</v>
      </c>
      <c r="D318" s="255"/>
      <c r="E318" s="256">
        <v>178.38390000000001</v>
      </c>
      <c r="F318" s="21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 t="s">
        <v>256</v>
      </c>
      <c r="AH318" s="207">
        <v>3</v>
      </c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</row>
    <row r="319" spans="1:60" outlineLevel="1" x14ac:dyDescent="0.25">
      <c r="A319" s="214"/>
      <c r="B319" s="215"/>
      <c r="C319" s="261" t="s">
        <v>302</v>
      </c>
      <c r="D319" s="253"/>
      <c r="E319" s="254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 t="s">
        <v>256</v>
      </c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  <c r="AS319" s="207"/>
      <c r="AT319" s="207"/>
      <c r="AU319" s="207"/>
      <c r="AV319" s="207"/>
      <c r="AW319" s="207"/>
      <c r="AX319" s="207"/>
      <c r="AY319" s="207"/>
      <c r="AZ319" s="207"/>
      <c r="BA319" s="207"/>
      <c r="BB319" s="207"/>
      <c r="BC319" s="207"/>
      <c r="BD319" s="207"/>
      <c r="BE319" s="207"/>
      <c r="BF319" s="207"/>
      <c r="BG319" s="207"/>
      <c r="BH319" s="207"/>
    </row>
    <row r="320" spans="1:60" outlineLevel="1" x14ac:dyDescent="0.25">
      <c r="A320" s="214"/>
      <c r="B320" s="215"/>
      <c r="C320" s="249" t="s">
        <v>538</v>
      </c>
      <c r="D320" s="222"/>
      <c r="E320" s="223">
        <v>535.1400000000001</v>
      </c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 t="s">
        <v>256</v>
      </c>
      <c r="AH320" s="207">
        <v>0</v>
      </c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  <c r="AS320" s="207"/>
      <c r="AT320" s="207"/>
      <c r="AU320" s="207"/>
      <c r="AV320" s="207"/>
      <c r="AW320" s="207"/>
      <c r="AX320" s="207"/>
      <c r="AY320" s="207"/>
      <c r="AZ320" s="207"/>
      <c r="BA320" s="207"/>
      <c r="BB320" s="207"/>
      <c r="BC320" s="207"/>
      <c r="BD320" s="207"/>
      <c r="BE320" s="207"/>
      <c r="BF320" s="207"/>
      <c r="BG320" s="207"/>
      <c r="BH320" s="207"/>
    </row>
    <row r="321" spans="1:60" outlineLevel="1" x14ac:dyDescent="0.25">
      <c r="A321" s="214"/>
      <c r="B321" s="215"/>
      <c r="C321" s="247"/>
      <c r="D321" s="241"/>
      <c r="E321" s="241"/>
      <c r="F321" s="241"/>
      <c r="G321" s="241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 t="s">
        <v>219</v>
      </c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  <c r="AZ321" s="207"/>
      <c r="BA321" s="207"/>
      <c r="BB321" s="207"/>
      <c r="BC321" s="207"/>
      <c r="BD321" s="207"/>
      <c r="BE321" s="207"/>
      <c r="BF321" s="207"/>
      <c r="BG321" s="207"/>
      <c r="BH321" s="207"/>
    </row>
    <row r="322" spans="1:60" x14ac:dyDescent="0.25">
      <c r="A322" s="225" t="s">
        <v>209</v>
      </c>
      <c r="B322" s="226" t="s">
        <v>105</v>
      </c>
      <c r="C322" s="244" t="s">
        <v>106</v>
      </c>
      <c r="D322" s="227"/>
      <c r="E322" s="228"/>
      <c r="F322" s="229"/>
      <c r="G322" s="229">
        <f>SUMIF(AG323:AG369,"&lt;&gt;NOR",G323:G369)</f>
        <v>0</v>
      </c>
      <c r="H322" s="229"/>
      <c r="I322" s="229">
        <f>SUM(I323:I369)</f>
        <v>0</v>
      </c>
      <c r="J322" s="229"/>
      <c r="K322" s="229">
        <f>SUM(K323:K369)</f>
        <v>0</v>
      </c>
      <c r="L322" s="229"/>
      <c r="M322" s="229">
        <f>SUM(M323:M369)</f>
        <v>0</v>
      </c>
      <c r="N322" s="229"/>
      <c r="O322" s="229">
        <f>SUM(O323:O369)</f>
        <v>1.6400000000000001</v>
      </c>
      <c r="P322" s="229"/>
      <c r="Q322" s="229">
        <f>SUM(Q323:Q369)</f>
        <v>0</v>
      </c>
      <c r="R322" s="229"/>
      <c r="S322" s="229"/>
      <c r="T322" s="230"/>
      <c r="U322" s="224"/>
      <c r="V322" s="224">
        <f>SUM(V323:V369)</f>
        <v>54.73</v>
      </c>
      <c r="W322" s="224"/>
      <c r="AG322" t="s">
        <v>210</v>
      </c>
    </row>
    <row r="323" spans="1:60" ht="30.6" outlineLevel="1" x14ac:dyDescent="0.25">
      <c r="A323" s="231">
        <v>54</v>
      </c>
      <c r="B323" s="232" t="s">
        <v>539</v>
      </c>
      <c r="C323" s="245" t="s">
        <v>540</v>
      </c>
      <c r="D323" s="233" t="s">
        <v>356</v>
      </c>
      <c r="E323" s="234">
        <v>9</v>
      </c>
      <c r="F323" s="235"/>
      <c r="G323" s="236">
        <f>ROUND(E323*F323,2)</f>
        <v>0</v>
      </c>
      <c r="H323" s="235"/>
      <c r="I323" s="236">
        <f>ROUND(E323*H323,2)</f>
        <v>0</v>
      </c>
      <c r="J323" s="235"/>
      <c r="K323" s="236">
        <f>ROUND(E323*J323,2)</f>
        <v>0</v>
      </c>
      <c r="L323" s="236">
        <v>21</v>
      </c>
      <c r="M323" s="236">
        <f>G323*(1+L323/100)</f>
        <v>0</v>
      </c>
      <c r="N323" s="236">
        <v>0.02</v>
      </c>
      <c r="O323" s="236">
        <f>ROUND(E323*N323,2)</f>
        <v>0.18</v>
      </c>
      <c r="P323" s="236">
        <v>0</v>
      </c>
      <c r="Q323" s="236">
        <f>ROUND(E323*P323,2)</f>
        <v>0</v>
      </c>
      <c r="R323" s="236" t="s">
        <v>340</v>
      </c>
      <c r="S323" s="236" t="s">
        <v>214</v>
      </c>
      <c r="T323" s="237" t="s">
        <v>279</v>
      </c>
      <c r="U323" s="217">
        <v>2.3000000000000003</v>
      </c>
      <c r="V323" s="217">
        <f>ROUND(E323*U323,2)</f>
        <v>20.7</v>
      </c>
      <c r="W323" s="21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 t="s">
        <v>280</v>
      </c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  <c r="AZ323" s="207"/>
      <c r="BA323" s="207"/>
      <c r="BB323" s="207"/>
      <c r="BC323" s="207"/>
      <c r="BD323" s="207"/>
      <c r="BE323" s="207"/>
      <c r="BF323" s="207"/>
      <c r="BG323" s="207"/>
      <c r="BH323" s="207"/>
    </row>
    <row r="324" spans="1:60" outlineLevel="1" x14ac:dyDescent="0.25">
      <c r="A324" s="214"/>
      <c r="B324" s="215"/>
      <c r="C324" s="260" t="s">
        <v>541</v>
      </c>
      <c r="D324" s="257"/>
      <c r="E324" s="257"/>
      <c r="F324" s="257"/>
      <c r="G324" s="25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 t="s">
        <v>282</v>
      </c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  <c r="AZ324" s="207"/>
      <c r="BA324" s="238" t="str">
        <f>C324</f>
        <v>hrubých, hoblovaných i leštěných, měkkých i tvrdých, na jakoukoliv cementovou maltu, s kotvením rámu do zdiva,</v>
      </c>
      <c r="BB324" s="207"/>
      <c r="BC324" s="207"/>
      <c r="BD324" s="207"/>
      <c r="BE324" s="207"/>
      <c r="BF324" s="207"/>
      <c r="BG324" s="207"/>
      <c r="BH324" s="207"/>
    </row>
    <row r="325" spans="1:60" outlineLevel="1" x14ac:dyDescent="0.25">
      <c r="A325" s="214"/>
      <c r="B325" s="215"/>
      <c r="C325" s="249" t="s">
        <v>542</v>
      </c>
      <c r="D325" s="222"/>
      <c r="E325" s="223">
        <v>3</v>
      </c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07"/>
      <c r="Y325" s="207"/>
      <c r="Z325" s="207"/>
      <c r="AA325" s="207"/>
      <c r="AB325" s="207"/>
      <c r="AC325" s="207"/>
      <c r="AD325" s="207"/>
      <c r="AE325" s="207"/>
      <c r="AF325" s="207"/>
      <c r="AG325" s="207" t="s">
        <v>256</v>
      </c>
      <c r="AH325" s="207">
        <v>0</v>
      </c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  <c r="AS325" s="207"/>
      <c r="AT325" s="207"/>
      <c r="AU325" s="207"/>
      <c r="AV325" s="207"/>
      <c r="AW325" s="207"/>
      <c r="AX325" s="207"/>
      <c r="AY325" s="207"/>
      <c r="AZ325" s="207"/>
      <c r="BA325" s="207"/>
      <c r="BB325" s="207"/>
      <c r="BC325" s="207"/>
      <c r="BD325" s="207"/>
      <c r="BE325" s="207"/>
      <c r="BF325" s="207"/>
      <c r="BG325" s="207"/>
      <c r="BH325" s="207"/>
    </row>
    <row r="326" spans="1:60" outlineLevel="1" x14ac:dyDescent="0.25">
      <c r="A326" s="214"/>
      <c r="B326" s="215"/>
      <c r="C326" s="249" t="s">
        <v>543</v>
      </c>
      <c r="D326" s="222"/>
      <c r="E326" s="223">
        <v>5</v>
      </c>
      <c r="F326" s="21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07"/>
      <c r="Y326" s="207"/>
      <c r="Z326" s="207"/>
      <c r="AA326" s="207"/>
      <c r="AB326" s="207"/>
      <c r="AC326" s="207"/>
      <c r="AD326" s="207"/>
      <c r="AE326" s="207"/>
      <c r="AF326" s="207"/>
      <c r="AG326" s="207" t="s">
        <v>256</v>
      </c>
      <c r="AH326" s="207">
        <v>0</v>
      </c>
      <c r="AI326" s="207"/>
      <c r="AJ326" s="207"/>
      <c r="AK326" s="207"/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  <c r="AZ326" s="207"/>
      <c r="BA326" s="207"/>
      <c r="BB326" s="207"/>
      <c r="BC326" s="207"/>
      <c r="BD326" s="207"/>
      <c r="BE326" s="207"/>
      <c r="BF326" s="207"/>
      <c r="BG326" s="207"/>
      <c r="BH326" s="207"/>
    </row>
    <row r="327" spans="1:60" outlineLevel="1" x14ac:dyDescent="0.25">
      <c r="A327" s="214"/>
      <c r="B327" s="215"/>
      <c r="C327" s="249" t="s">
        <v>544</v>
      </c>
      <c r="D327" s="222"/>
      <c r="E327" s="223">
        <v>1</v>
      </c>
      <c r="F327" s="21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 t="s">
        <v>256</v>
      </c>
      <c r="AH327" s="207">
        <v>0</v>
      </c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  <c r="AZ327" s="207"/>
      <c r="BA327" s="207"/>
      <c r="BB327" s="207"/>
      <c r="BC327" s="207"/>
      <c r="BD327" s="207"/>
      <c r="BE327" s="207"/>
      <c r="BF327" s="207"/>
      <c r="BG327" s="207"/>
      <c r="BH327" s="207"/>
    </row>
    <row r="328" spans="1:60" outlineLevel="1" x14ac:dyDescent="0.25">
      <c r="A328" s="214"/>
      <c r="B328" s="215"/>
      <c r="C328" s="247"/>
      <c r="D328" s="241"/>
      <c r="E328" s="241"/>
      <c r="F328" s="241"/>
      <c r="G328" s="241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 t="s">
        <v>219</v>
      </c>
      <c r="AH328" s="207"/>
      <c r="AI328" s="207"/>
      <c r="AJ328" s="207"/>
      <c r="AK328" s="207"/>
      <c r="AL328" s="207"/>
      <c r="AM328" s="207"/>
      <c r="AN328" s="207"/>
      <c r="AO328" s="207"/>
      <c r="AP328" s="207"/>
      <c r="AQ328" s="207"/>
      <c r="AR328" s="207"/>
      <c r="AS328" s="207"/>
      <c r="AT328" s="207"/>
      <c r="AU328" s="207"/>
      <c r="AV328" s="207"/>
      <c r="AW328" s="207"/>
      <c r="AX328" s="207"/>
      <c r="AY328" s="207"/>
      <c r="AZ328" s="207"/>
      <c r="BA328" s="207"/>
      <c r="BB328" s="207"/>
      <c r="BC328" s="207"/>
      <c r="BD328" s="207"/>
      <c r="BE328" s="207"/>
      <c r="BF328" s="207"/>
      <c r="BG328" s="207"/>
      <c r="BH328" s="207"/>
    </row>
    <row r="329" spans="1:60" ht="30.6" outlineLevel="1" x14ac:dyDescent="0.25">
      <c r="A329" s="231">
        <v>55</v>
      </c>
      <c r="B329" s="232" t="s">
        <v>545</v>
      </c>
      <c r="C329" s="245" t="s">
        <v>546</v>
      </c>
      <c r="D329" s="233" t="s">
        <v>356</v>
      </c>
      <c r="E329" s="234">
        <v>3</v>
      </c>
      <c r="F329" s="235"/>
      <c r="G329" s="236">
        <f>ROUND(E329*F329,2)</f>
        <v>0</v>
      </c>
      <c r="H329" s="235"/>
      <c r="I329" s="236">
        <f>ROUND(E329*H329,2)</f>
        <v>0</v>
      </c>
      <c r="J329" s="235"/>
      <c r="K329" s="236">
        <f>ROUND(E329*J329,2)</f>
        <v>0</v>
      </c>
      <c r="L329" s="236">
        <v>21</v>
      </c>
      <c r="M329" s="236">
        <f>G329*(1+L329/100)</f>
        <v>0</v>
      </c>
      <c r="N329" s="236">
        <v>0.02</v>
      </c>
      <c r="O329" s="236">
        <f>ROUND(E329*N329,2)</f>
        <v>0.06</v>
      </c>
      <c r="P329" s="236">
        <v>0</v>
      </c>
      <c r="Q329" s="236">
        <f>ROUND(E329*P329,2)</f>
        <v>0</v>
      </c>
      <c r="R329" s="236" t="s">
        <v>340</v>
      </c>
      <c r="S329" s="236" t="s">
        <v>214</v>
      </c>
      <c r="T329" s="237" t="s">
        <v>279</v>
      </c>
      <c r="U329" s="217">
        <v>2.3000000000000003</v>
      </c>
      <c r="V329" s="217">
        <f>ROUND(E329*U329,2)</f>
        <v>6.9</v>
      </c>
      <c r="W329" s="21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 t="s">
        <v>280</v>
      </c>
      <c r="AH329" s="207"/>
      <c r="AI329" s="207"/>
      <c r="AJ329" s="207"/>
      <c r="AK329" s="207"/>
      <c r="AL329" s="207"/>
      <c r="AM329" s="207"/>
      <c r="AN329" s="207"/>
      <c r="AO329" s="207"/>
      <c r="AP329" s="207"/>
      <c r="AQ329" s="207"/>
      <c r="AR329" s="207"/>
      <c r="AS329" s="207"/>
      <c r="AT329" s="207"/>
      <c r="AU329" s="207"/>
      <c r="AV329" s="207"/>
      <c r="AW329" s="207"/>
      <c r="AX329" s="207"/>
      <c r="AY329" s="207"/>
      <c r="AZ329" s="207"/>
      <c r="BA329" s="207"/>
      <c r="BB329" s="207"/>
      <c r="BC329" s="207"/>
      <c r="BD329" s="207"/>
      <c r="BE329" s="207"/>
      <c r="BF329" s="207"/>
      <c r="BG329" s="207"/>
      <c r="BH329" s="207"/>
    </row>
    <row r="330" spans="1:60" outlineLevel="1" x14ac:dyDescent="0.25">
      <c r="A330" s="214"/>
      <c r="B330" s="215"/>
      <c r="C330" s="260" t="s">
        <v>541</v>
      </c>
      <c r="D330" s="257"/>
      <c r="E330" s="257"/>
      <c r="F330" s="257"/>
      <c r="G330" s="25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 t="s">
        <v>282</v>
      </c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  <c r="AS330" s="207"/>
      <c r="AT330" s="207"/>
      <c r="AU330" s="207"/>
      <c r="AV330" s="207"/>
      <c r="AW330" s="207"/>
      <c r="AX330" s="207"/>
      <c r="AY330" s="207"/>
      <c r="AZ330" s="207"/>
      <c r="BA330" s="238" t="str">
        <f>C330</f>
        <v>hrubých, hoblovaných i leštěných, měkkých i tvrdých, na jakoukoliv cementovou maltu, s kotvením rámu do zdiva,</v>
      </c>
      <c r="BB330" s="207"/>
      <c r="BC330" s="207"/>
      <c r="BD330" s="207"/>
      <c r="BE330" s="207"/>
      <c r="BF330" s="207"/>
      <c r="BG330" s="207"/>
      <c r="BH330" s="207"/>
    </row>
    <row r="331" spans="1:60" outlineLevel="1" x14ac:dyDescent="0.25">
      <c r="A331" s="214"/>
      <c r="B331" s="215"/>
      <c r="C331" s="249" t="s">
        <v>547</v>
      </c>
      <c r="D331" s="222"/>
      <c r="E331" s="223">
        <v>1</v>
      </c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 t="s">
        <v>256</v>
      </c>
      <c r="AH331" s="207">
        <v>0</v>
      </c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  <c r="AZ331" s="207"/>
      <c r="BA331" s="207"/>
      <c r="BB331" s="207"/>
      <c r="BC331" s="207"/>
      <c r="BD331" s="207"/>
      <c r="BE331" s="207"/>
      <c r="BF331" s="207"/>
      <c r="BG331" s="207"/>
      <c r="BH331" s="207"/>
    </row>
    <row r="332" spans="1:60" outlineLevel="1" x14ac:dyDescent="0.25">
      <c r="A332" s="214"/>
      <c r="B332" s="215"/>
      <c r="C332" s="249" t="s">
        <v>548</v>
      </c>
      <c r="D332" s="222"/>
      <c r="E332" s="223">
        <v>1</v>
      </c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 t="s">
        <v>256</v>
      </c>
      <c r="AH332" s="207">
        <v>0</v>
      </c>
      <c r="AI332" s="207"/>
      <c r="AJ332" s="207"/>
      <c r="AK332" s="207"/>
      <c r="AL332" s="207"/>
      <c r="AM332" s="207"/>
      <c r="AN332" s="207"/>
      <c r="AO332" s="207"/>
      <c r="AP332" s="207"/>
      <c r="AQ332" s="207"/>
      <c r="AR332" s="207"/>
      <c r="AS332" s="207"/>
      <c r="AT332" s="207"/>
      <c r="AU332" s="207"/>
      <c r="AV332" s="207"/>
      <c r="AW332" s="207"/>
      <c r="AX332" s="207"/>
      <c r="AY332" s="207"/>
      <c r="AZ332" s="207"/>
      <c r="BA332" s="207"/>
      <c r="BB332" s="207"/>
      <c r="BC332" s="207"/>
      <c r="BD332" s="207"/>
      <c r="BE332" s="207"/>
      <c r="BF332" s="207"/>
      <c r="BG332" s="207"/>
      <c r="BH332" s="207"/>
    </row>
    <row r="333" spans="1:60" outlineLevel="1" x14ac:dyDescent="0.25">
      <c r="A333" s="214"/>
      <c r="B333" s="215"/>
      <c r="C333" s="249" t="s">
        <v>549</v>
      </c>
      <c r="D333" s="222"/>
      <c r="E333" s="223">
        <v>1</v>
      </c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 t="s">
        <v>256</v>
      </c>
      <c r="AH333" s="207">
        <v>0</v>
      </c>
      <c r="AI333" s="207"/>
      <c r="AJ333" s="207"/>
      <c r="AK333" s="207"/>
      <c r="AL333" s="207"/>
      <c r="AM333" s="207"/>
      <c r="AN333" s="207"/>
      <c r="AO333" s="207"/>
      <c r="AP333" s="207"/>
      <c r="AQ333" s="207"/>
      <c r="AR333" s="207"/>
      <c r="AS333" s="207"/>
      <c r="AT333" s="207"/>
      <c r="AU333" s="207"/>
      <c r="AV333" s="207"/>
      <c r="AW333" s="207"/>
      <c r="AX333" s="207"/>
      <c r="AY333" s="207"/>
      <c r="AZ333" s="207"/>
      <c r="BA333" s="207"/>
      <c r="BB333" s="207"/>
      <c r="BC333" s="207"/>
      <c r="BD333" s="207"/>
      <c r="BE333" s="207"/>
      <c r="BF333" s="207"/>
      <c r="BG333" s="207"/>
      <c r="BH333" s="207"/>
    </row>
    <row r="334" spans="1:60" outlineLevel="1" x14ac:dyDescent="0.25">
      <c r="A334" s="214"/>
      <c r="B334" s="215"/>
      <c r="C334" s="247"/>
      <c r="D334" s="241"/>
      <c r="E334" s="241"/>
      <c r="F334" s="241"/>
      <c r="G334" s="241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 t="s">
        <v>219</v>
      </c>
      <c r="AH334" s="207"/>
      <c r="AI334" s="207"/>
      <c r="AJ334" s="207"/>
      <c r="AK334" s="207"/>
      <c r="AL334" s="207"/>
      <c r="AM334" s="207"/>
      <c r="AN334" s="207"/>
      <c r="AO334" s="207"/>
      <c r="AP334" s="207"/>
      <c r="AQ334" s="207"/>
      <c r="AR334" s="207"/>
      <c r="AS334" s="207"/>
      <c r="AT334" s="207"/>
      <c r="AU334" s="207"/>
      <c r="AV334" s="207"/>
      <c r="AW334" s="207"/>
      <c r="AX334" s="207"/>
      <c r="AY334" s="207"/>
      <c r="AZ334" s="207"/>
      <c r="BA334" s="207"/>
      <c r="BB334" s="207"/>
      <c r="BC334" s="207"/>
      <c r="BD334" s="207"/>
      <c r="BE334" s="207"/>
      <c r="BF334" s="207"/>
      <c r="BG334" s="207"/>
      <c r="BH334" s="207"/>
    </row>
    <row r="335" spans="1:60" ht="20.399999999999999" outlineLevel="1" x14ac:dyDescent="0.25">
      <c r="A335" s="231">
        <v>56</v>
      </c>
      <c r="B335" s="232" t="s">
        <v>550</v>
      </c>
      <c r="C335" s="245" t="s">
        <v>551</v>
      </c>
      <c r="D335" s="233" t="s">
        <v>462</v>
      </c>
      <c r="E335" s="234">
        <v>21</v>
      </c>
      <c r="F335" s="235"/>
      <c r="G335" s="236">
        <f>ROUND(E335*F335,2)</f>
        <v>0</v>
      </c>
      <c r="H335" s="235"/>
      <c r="I335" s="236">
        <f>ROUND(E335*H335,2)</f>
        <v>0</v>
      </c>
      <c r="J335" s="235"/>
      <c r="K335" s="236">
        <f>ROUND(E335*J335,2)</f>
        <v>0</v>
      </c>
      <c r="L335" s="236">
        <v>21</v>
      </c>
      <c r="M335" s="236">
        <f>G335*(1+L335/100)</f>
        <v>0</v>
      </c>
      <c r="N335" s="236">
        <v>1.1680000000000001E-2</v>
      </c>
      <c r="O335" s="236">
        <f>ROUND(E335*N335,2)</f>
        <v>0.25</v>
      </c>
      <c r="P335" s="236">
        <v>0</v>
      </c>
      <c r="Q335" s="236">
        <f>ROUND(E335*P335,2)</f>
        <v>0</v>
      </c>
      <c r="R335" s="236" t="s">
        <v>340</v>
      </c>
      <c r="S335" s="236" t="s">
        <v>214</v>
      </c>
      <c r="T335" s="237" t="s">
        <v>279</v>
      </c>
      <c r="U335" s="217">
        <v>0.59200000000000008</v>
      </c>
      <c r="V335" s="217">
        <f>ROUND(E335*U335,2)</f>
        <v>12.43</v>
      </c>
      <c r="W335" s="21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 t="s">
        <v>280</v>
      </c>
      <c r="AH335" s="207"/>
      <c r="AI335" s="207"/>
      <c r="AJ335" s="207"/>
      <c r="AK335" s="207"/>
      <c r="AL335" s="207"/>
      <c r="AM335" s="207"/>
      <c r="AN335" s="207"/>
      <c r="AO335" s="207"/>
      <c r="AP335" s="207"/>
      <c r="AQ335" s="207"/>
      <c r="AR335" s="207"/>
      <c r="AS335" s="207"/>
      <c r="AT335" s="207"/>
      <c r="AU335" s="207"/>
      <c r="AV335" s="207"/>
      <c r="AW335" s="207"/>
      <c r="AX335" s="207"/>
      <c r="AY335" s="207"/>
      <c r="AZ335" s="207"/>
      <c r="BA335" s="207"/>
      <c r="BB335" s="207"/>
      <c r="BC335" s="207"/>
      <c r="BD335" s="207"/>
      <c r="BE335" s="207"/>
      <c r="BF335" s="207"/>
      <c r="BG335" s="207"/>
      <c r="BH335" s="207"/>
    </row>
    <row r="336" spans="1:60" outlineLevel="1" x14ac:dyDescent="0.25">
      <c r="A336" s="214"/>
      <c r="B336" s="215"/>
      <c r="C336" s="249" t="s">
        <v>552</v>
      </c>
      <c r="D336" s="222"/>
      <c r="E336" s="223"/>
      <c r="F336" s="21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 t="s">
        <v>256</v>
      </c>
      <c r="AH336" s="207">
        <v>0</v>
      </c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  <c r="AZ336" s="207"/>
      <c r="BA336" s="207"/>
      <c r="BB336" s="207"/>
      <c r="BC336" s="207"/>
      <c r="BD336" s="207"/>
      <c r="BE336" s="207"/>
      <c r="BF336" s="207"/>
      <c r="BG336" s="207"/>
      <c r="BH336" s="207"/>
    </row>
    <row r="337" spans="1:60" outlineLevel="1" x14ac:dyDescent="0.25">
      <c r="A337" s="214"/>
      <c r="B337" s="215"/>
      <c r="C337" s="249" t="s">
        <v>553</v>
      </c>
      <c r="D337" s="222"/>
      <c r="E337" s="223">
        <v>8</v>
      </c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 t="s">
        <v>256</v>
      </c>
      <c r="AH337" s="207">
        <v>0</v>
      </c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  <c r="AZ337" s="207"/>
      <c r="BA337" s="207"/>
      <c r="BB337" s="207"/>
      <c r="BC337" s="207"/>
      <c r="BD337" s="207"/>
      <c r="BE337" s="207"/>
      <c r="BF337" s="207"/>
      <c r="BG337" s="207"/>
      <c r="BH337" s="207"/>
    </row>
    <row r="338" spans="1:60" outlineLevel="1" x14ac:dyDescent="0.25">
      <c r="A338" s="214"/>
      <c r="B338" s="215"/>
      <c r="C338" s="249" t="s">
        <v>554</v>
      </c>
      <c r="D338" s="222"/>
      <c r="E338" s="223">
        <v>2</v>
      </c>
      <c r="F338" s="21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 t="s">
        <v>256</v>
      </c>
      <c r="AH338" s="207">
        <v>0</v>
      </c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  <c r="AZ338" s="207"/>
      <c r="BA338" s="207"/>
      <c r="BB338" s="207"/>
      <c r="BC338" s="207"/>
      <c r="BD338" s="207"/>
      <c r="BE338" s="207"/>
      <c r="BF338" s="207"/>
      <c r="BG338" s="207"/>
      <c r="BH338" s="207"/>
    </row>
    <row r="339" spans="1:60" outlineLevel="1" x14ac:dyDescent="0.25">
      <c r="A339" s="214"/>
      <c r="B339" s="215"/>
      <c r="C339" s="249" t="s">
        <v>555</v>
      </c>
      <c r="D339" s="222"/>
      <c r="E339" s="223">
        <v>6</v>
      </c>
      <c r="F339" s="21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 t="s">
        <v>256</v>
      </c>
      <c r="AH339" s="207">
        <v>0</v>
      </c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  <c r="AZ339" s="207"/>
      <c r="BA339" s="207"/>
      <c r="BB339" s="207"/>
      <c r="BC339" s="207"/>
      <c r="BD339" s="207"/>
      <c r="BE339" s="207"/>
      <c r="BF339" s="207"/>
      <c r="BG339" s="207"/>
      <c r="BH339" s="207"/>
    </row>
    <row r="340" spans="1:60" outlineLevel="1" x14ac:dyDescent="0.25">
      <c r="A340" s="214"/>
      <c r="B340" s="215"/>
      <c r="C340" s="249" t="s">
        <v>556</v>
      </c>
      <c r="D340" s="222"/>
      <c r="E340" s="223">
        <v>2.5</v>
      </c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 t="s">
        <v>256</v>
      </c>
      <c r="AH340" s="207">
        <v>0</v>
      </c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  <c r="AZ340" s="207"/>
      <c r="BA340" s="207"/>
      <c r="BB340" s="207"/>
      <c r="BC340" s="207"/>
      <c r="BD340" s="207"/>
      <c r="BE340" s="207"/>
      <c r="BF340" s="207"/>
      <c r="BG340" s="207"/>
      <c r="BH340" s="207"/>
    </row>
    <row r="341" spans="1:60" outlineLevel="1" x14ac:dyDescent="0.25">
      <c r="A341" s="214"/>
      <c r="B341" s="215"/>
      <c r="C341" s="249" t="s">
        <v>557</v>
      </c>
      <c r="D341" s="222"/>
      <c r="E341" s="223">
        <v>2.5</v>
      </c>
      <c r="F341" s="21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 t="s">
        <v>256</v>
      </c>
      <c r="AH341" s="207">
        <v>0</v>
      </c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  <c r="AZ341" s="207"/>
      <c r="BA341" s="207"/>
      <c r="BB341" s="207"/>
      <c r="BC341" s="207"/>
      <c r="BD341" s="207"/>
      <c r="BE341" s="207"/>
      <c r="BF341" s="207"/>
      <c r="BG341" s="207"/>
      <c r="BH341" s="207"/>
    </row>
    <row r="342" spans="1:60" outlineLevel="1" x14ac:dyDescent="0.25">
      <c r="A342" s="214"/>
      <c r="B342" s="215"/>
      <c r="C342" s="247"/>
      <c r="D342" s="241"/>
      <c r="E342" s="241"/>
      <c r="F342" s="241"/>
      <c r="G342" s="241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 t="s">
        <v>219</v>
      </c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  <c r="AZ342" s="207"/>
      <c r="BA342" s="207"/>
      <c r="BB342" s="207"/>
      <c r="BC342" s="207"/>
      <c r="BD342" s="207"/>
      <c r="BE342" s="207"/>
      <c r="BF342" s="207"/>
      <c r="BG342" s="207"/>
      <c r="BH342" s="207"/>
    </row>
    <row r="343" spans="1:60" outlineLevel="1" x14ac:dyDescent="0.25">
      <c r="A343" s="231">
        <v>57</v>
      </c>
      <c r="B343" s="232" t="s">
        <v>558</v>
      </c>
      <c r="C343" s="245" t="s">
        <v>559</v>
      </c>
      <c r="D343" s="233" t="s">
        <v>356</v>
      </c>
      <c r="E343" s="234">
        <v>1</v>
      </c>
      <c r="F343" s="235"/>
      <c r="G343" s="236">
        <f>ROUND(E343*F343,2)</f>
        <v>0</v>
      </c>
      <c r="H343" s="235"/>
      <c r="I343" s="236">
        <f>ROUND(E343*H343,2)</f>
        <v>0</v>
      </c>
      <c r="J343" s="235"/>
      <c r="K343" s="236">
        <f>ROUND(E343*J343,2)</f>
        <v>0</v>
      </c>
      <c r="L343" s="236">
        <v>21</v>
      </c>
      <c r="M343" s="236">
        <f>G343*(1+L343/100)</f>
        <v>0</v>
      </c>
      <c r="N343" s="236">
        <v>4.2750000000000003E-2</v>
      </c>
      <c r="O343" s="236">
        <f>ROUND(E343*N343,2)</f>
        <v>0.04</v>
      </c>
      <c r="P343" s="236">
        <v>0</v>
      </c>
      <c r="Q343" s="236">
        <f>ROUND(E343*P343,2)</f>
        <v>0</v>
      </c>
      <c r="R343" s="236"/>
      <c r="S343" s="236" t="s">
        <v>456</v>
      </c>
      <c r="T343" s="237" t="s">
        <v>215</v>
      </c>
      <c r="U343" s="217">
        <v>1.5</v>
      </c>
      <c r="V343" s="217">
        <f>ROUND(E343*U343,2)</f>
        <v>1.5</v>
      </c>
      <c r="W343" s="21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 t="s">
        <v>280</v>
      </c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  <c r="AZ343" s="207"/>
      <c r="BA343" s="207"/>
      <c r="BB343" s="207"/>
      <c r="BC343" s="207"/>
      <c r="BD343" s="207"/>
      <c r="BE343" s="207"/>
      <c r="BF343" s="207"/>
      <c r="BG343" s="207"/>
      <c r="BH343" s="207"/>
    </row>
    <row r="344" spans="1:60" outlineLevel="1" x14ac:dyDescent="0.25">
      <c r="A344" s="214"/>
      <c r="B344" s="215"/>
      <c r="C344" s="249" t="s">
        <v>560</v>
      </c>
      <c r="D344" s="222"/>
      <c r="E344" s="223">
        <v>1</v>
      </c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 t="s">
        <v>256</v>
      </c>
      <c r="AH344" s="207">
        <v>0</v>
      </c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  <c r="AZ344" s="207"/>
      <c r="BA344" s="207"/>
      <c r="BB344" s="207"/>
      <c r="BC344" s="207"/>
      <c r="BD344" s="207"/>
      <c r="BE344" s="207"/>
      <c r="BF344" s="207"/>
      <c r="BG344" s="207"/>
      <c r="BH344" s="207"/>
    </row>
    <row r="345" spans="1:60" outlineLevel="1" x14ac:dyDescent="0.25">
      <c r="A345" s="214"/>
      <c r="B345" s="215"/>
      <c r="C345" s="247"/>
      <c r="D345" s="241"/>
      <c r="E345" s="241"/>
      <c r="F345" s="241"/>
      <c r="G345" s="241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 t="s">
        <v>219</v>
      </c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  <c r="AS345" s="207"/>
      <c r="AT345" s="207"/>
      <c r="AU345" s="207"/>
      <c r="AV345" s="207"/>
      <c r="AW345" s="207"/>
      <c r="AX345" s="207"/>
      <c r="AY345" s="207"/>
      <c r="AZ345" s="207"/>
      <c r="BA345" s="207"/>
      <c r="BB345" s="207"/>
      <c r="BC345" s="207"/>
      <c r="BD345" s="207"/>
      <c r="BE345" s="207"/>
      <c r="BF345" s="207"/>
      <c r="BG345" s="207"/>
      <c r="BH345" s="207"/>
    </row>
    <row r="346" spans="1:60" outlineLevel="1" x14ac:dyDescent="0.25">
      <c r="A346" s="231">
        <v>58</v>
      </c>
      <c r="B346" s="232" t="s">
        <v>561</v>
      </c>
      <c r="C346" s="245" t="s">
        <v>562</v>
      </c>
      <c r="D346" s="233" t="s">
        <v>356</v>
      </c>
      <c r="E346" s="234">
        <v>1</v>
      </c>
      <c r="F346" s="235"/>
      <c r="G346" s="236">
        <f>ROUND(E346*F346,2)</f>
        <v>0</v>
      </c>
      <c r="H346" s="235"/>
      <c r="I346" s="236">
        <f>ROUND(E346*H346,2)</f>
        <v>0</v>
      </c>
      <c r="J346" s="235"/>
      <c r="K346" s="236">
        <f>ROUND(E346*J346,2)</f>
        <v>0</v>
      </c>
      <c r="L346" s="236">
        <v>21</v>
      </c>
      <c r="M346" s="236">
        <f>G346*(1+L346/100)</f>
        <v>0</v>
      </c>
      <c r="N346" s="236">
        <v>5.8450000000000002E-2</v>
      </c>
      <c r="O346" s="236">
        <f>ROUND(E346*N346,2)</f>
        <v>0.06</v>
      </c>
      <c r="P346" s="236">
        <v>0</v>
      </c>
      <c r="Q346" s="236">
        <f>ROUND(E346*P346,2)</f>
        <v>0</v>
      </c>
      <c r="R346" s="236"/>
      <c r="S346" s="236" t="s">
        <v>456</v>
      </c>
      <c r="T346" s="237" t="s">
        <v>215</v>
      </c>
      <c r="U346" s="217">
        <v>1.5</v>
      </c>
      <c r="V346" s="217">
        <f>ROUND(E346*U346,2)</f>
        <v>1.5</v>
      </c>
      <c r="W346" s="21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 t="s">
        <v>280</v>
      </c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  <c r="AZ346" s="207"/>
      <c r="BA346" s="207"/>
      <c r="BB346" s="207"/>
      <c r="BC346" s="207"/>
      <c r="BD346" s="207"/>
      <c r="BE346" s="207"/>
      <c r="BF346" s="207"/>
      <c r="BG346" s="207"/>
      <c r="BH346" s="207"/>
    </row>
    <row r="347" spans="1:60" outlineLevel="1" x14ac:dyDescent="0.25">
      <c r="A347" s="214"/>
      <c r="B347" s="215"/>
      <c r="C347" s="264"/>
      <c r="D347" s="258"/>
      <c r="E347" s="258"/>
      <c r="F347" s="258"/>
      <c r="G347" s="258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 t="s">
        <v>219</v>
      </c>
      <c r="AH347" s="207"/>
      <c r="AI347" s="207"/>
      <c r="AJ347" s="207"/>
      <c r="AK347" s="207"/>
      <c r="AL347" s="207"/>
      <c r="AM347" s="207"/>
      <c r="AN347" s="207"/>
      <c r="AO347" s="207"/>
      <c r="AP347" s="207"/>
      <c r="AQ347" s="207"/>
      <c r="AR347" s="207"/>
      <c r="AS347" s="207"/>
      <c r="AT347" s="207"/>
      <c r="AU347" s="207"/>
      <c r="AV347" s="207"/>
      <c r="AW347" s="207"/>
      <c r="AX347" s="207"/>
      <c r="AY347" s="207"/>
      <c r="AZ347" s="207"/>
      <c r="BA347" s="207"/>
      <c r="BB347" s="207"/>
      <c r="BC347" s="207"/>
      <c r="BD347" s="207"/>
      <c r="BE347" s="207"/>
      <c r="BF347" s="207"/>
      <c r="BG347" s="207"/>
      <c r="BH347" s="207"/>
    </row>
    <row r="348" spans="1:60" ht="20.399999999999999" outlineLevel="1" x14ac:dyDescent="0.25">
      <c r="A348" s="231">
        <v>59</v>
      </c>
      <c r="B348" s="232" t="s">
        <v>563</v>
      </c>
      <c r="C348" s="245" t="s">
        <v>564</v>
      </c>
      <c r="D348" s="233" t="s">
        <v>356</v>
      </c>
      <c r="E348" s="234">
        <v>1</v>
      </c>
      <c r="F348" s="235"/>
      <c r="G348" s="236">
        <f>ROUND(E348*F348,2)</f>
        <v>0</v>
      </c>
      <c r="H348" s="235"/>
      <c r="I348" s="236">
        <f>ROUND(E348*H348,2)</f>
        <v>0</v>
      </c>
      <c r="J348" s="235"/>
      <c r="K348" s="236">
        <f>ROUND(E348*J348,2)</f>
        <v>0</v>
      </c>
      <c r="L348" s="236">
        <v>21</v>
      </c>
      <c r="M348" s="236">
        <f>G348*(1+L348/100)</f>
        <v>0</v>
      </c>
      <c r="N348" s="236">
        <v>3.5000000000000003E-2</v>
      </c>
      <c r="O348" s="236">
        <f>ROUND(E348*N348,2)</f>
        <v>0.04</v>
      </c>
      <c r="P348" s="236">
        <v>0</v>
      </c>
      <c r="Q348" s="236">
        <f>ROUND(E348*P348,2)</f>
        <v>0</v>
      </c>
      <c r="R348" s="236"/>
      <c r="S348" s="236" t="s">
        <v>456</v>
      </c>
      <c r="T348" s="237" t="s">
        <v>215</v>
      </c>
      <c r="U348" s="217">
        <v>2.3000000000000003</v>
      </c>
      <c r="V348" s="217">
        <f>ROUND(E348*U348,2)</f>
        <v>2.2999999999999998</v>
      </c>
      <c r="W348" s="21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 t="s">
        <v>280</v>
      </c>
      <c r="AH348" s="207"/>
      <c r="AI348" s="207"/>
      <c r="AJ348" s="207"/>
      <c r="AK348" s="207"/>
      <c r="AL348" s="207"/>
      <c r="AM348" s="207"/>
      <c r="AN348" s="207"/>
      <c r="AO348" s="207"/>
      <c r="AP348" s="207"/>
      <c r="AQ348" s="207"/>
      <c r="AR348" s="207"/>
      <c r="AS348" s="207"/>
      <c r="AT348" s="207"/>
      <c r="AU348" s="207"/>
      <c r="AV348" s="207"/>
      <c r="AW348" s="207"/>
      <c r="AX348" s="207"/>
      <c r="AY348" s="207"/>
      <c r="AZ348" s="207"/>
      <c r="BA348" s="207"/>
      <c r="BB348" s="207"/>
      <c r="BC348" s="207"/>
      <c r="BD348" s="207"/>
      <c r="BE348" s="207"/>
      <c r="BF348" s="207"/>
      <c r="BG348" s="207"/>
      <c r="BH348" s="207"/>
    </row>
    <row r="349" spans="1:60" outlineLevel="1" x14ac:dyDescent="0.25">
      <c r="A349" s="214"/>
      <c r="B349" s="215"/>
      <c r="C349" s="249" t="s">
        <v>565</v>
      </c>
      <c r="D349" s="222"/>
      <c r="E349" s="223"/>
      <c r="F349" s="21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 t="s">
        <v>256</v>
      </c>
      <c r="AH349" s="207">
        <v>0</v>
      </c>
      <c r="AI349" s="207"/>
      <c r="AJ349" s="207"/>
      <c r="AK349" s="207"/>
      <c r="AL349" s="207"/>
      <c r="AM349" s="207"/>
      <c r="AN349" s="207"/>
      <c r="AO349" s="207"/>
      <c r="AP349" s="207"/>
      <c r="AQ349" s="207"/>
      <c r="AR349" s="207"/>
      <c r="AS349" s="207"/>
      <c r="AT349" s="207"/>
      <c r="AU349" s="207"/>
      <c r="AV349" s="207"/>
      <c r="AW349" s="207"/>
      <c r="AX349" s="207"/>
      <c r="AY349" s="207"/>
      <c r="AZ349" s="207"/>
      <c r="BA349" s="207"/>
      <c r="BB349" s="207"/>
      <c r="BC349" s="207"/>
      <c r="BD349" s="207"/>
      <c r="BE349" s="207"/>
      <c r="BF349" s="207"/>
      <c r="BG349" s="207"/>
      <c r="BH349" s="207"/>
    </row>
    <row r="350" spans="1:60" outlineLevel="1" x14ac:dyDescent="0.25">
      <c r="A350" s="214"/>
      <c r="B350" s="215"/>
      <c r="C350" s="249" t="s">
        <v>566</v>
      </c>
      <c r="D350" s="222"/>
      <c r="E350" s="223">
        <v>1</v>
      </c>
      <c r="F350" s="21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07"/>
      <c r="Y350" s="207"/>
      <c r="Z350" s="207"/>
      <c r="AA350" s="207"/>
      <c r="AB350" s="207"/>
      <c r="AC350" s="207"/>
      <c r="AD350" s="207"/>
      <c r="AE350" s="207"/>
      <c r="AF350" s="207"/>
      <c r="AG350" s="207" t="s">
        <v>256</v>
      </c>
      <c r="AH350" s="207">
        <v>0</v>
      </c>
      <c r="AI350" s="207"/>
      <c r="AJ350" s="207"/>
      <c r="AK350" s="207"/>
      <c r="AL350" s="207"/>
      <c r="AM350" s="207"/>
      <c r="AN350" s="207"/>
      <c r="AO350" s="207"/>
      <c r="AP350" s="207"/>
      <c r="AQ350" s="207"/>
      <c r="AR350" s="207"/>
      <c r="AS350" s="207"/>
      <c r="AT350" s="207"/>
      <c r="AU350" s="207"/>
      <c r="AV350" s="207"/>
      <c r="AW350" s="207"/>
      <c r="AX350" s="207"/>
      <c r="AY350" s="207"/>
      <c r="AZ350" s="207"/>
      <c r="BA350" s="207"/>
      <c r="BB350" s="207"/>
      <c r="BC350" s="207"/>
      <c r="BD350" s="207"/>
      <c r="BE350" s="207"/>
      <c r="BF350" s="207"/>
      <c r="BG350" s="207"/>
      <c r="BH350" s="207"/>
    </row>
    <row r="351" spans="1:60" outlineLevel="1" x14ac:dyDescent="0.25">
      <c r="A351" s="214"/>
      <c r="B351" s="215"/>
      <c r="C351" s="247"/>
      <c r="D351" s="241"/>
      <c r="E351" s="241"/>
      <c r="F351" s="241"/>
      <c r="G351" s="241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07"/>
      <c r="Y351" s="207"/>
      <c r="Z351" s="207"/>
      <c r="AA351" s="207"/>
      <c r="AB351" s="207"/>
      <c r="AC351" s="207"/>
      <c r="AD351" s="207"/>
      <c r="AE351" s="207"/>
      <c r="AF351" s="207"/>
      <c r="AG351" s="207" t="s">
        <v>219</v>
      </c>
      <c r="AH351" s="207"/>
      <c r="AI351" s="207"/>
      <c r="AJ351" s="207"/>
      <c r="AK351" s="207"/>
      <c r="AL351" s="207"/>
      <c r="AM351" s="207"/>
      <c r="AN351" s="207"/>
      <c r="AO351" s="207"/>
      <c r="AP351" s="207"/>
      <c r="AQ351" s="207"/>
      <c r="AR351" s="207"/>
      <c r="AS351" s="207"/>
      <c r="AT351" s="207"/>
      <c r="AU351" s="207"/>
      <c r="AV351" s="207"/>
      <c r="AW351" s="207"/>
      <c r="AX351" s="207"/>
      <c r="AY351" s="207"/>
      <c r="AZ351" s="207"/>
      <c r="BA351" s="207"/>
      <c r="BB351" s="207"/>
      <c r="BC351" s="207"/>
      <c r="BD351" s="207"/>
      <c r="BE351" s="207"/>
      <c r="BF351" s="207"/>
      <c r="BG351" s="207"/>
      <c r="BH351" s="207"/>
    </row>
    <row r="352" spans="1:60" ht="20.399999999999999" outlineLevel="1" x14ac:dyDescent="0.25">
      <c r="A352" s="231">
        <v>60</v>
      </c>
      <c r="B352" s="232" t="s">
        <v>567</v>
      </c>
      <c r="C352" s="245" t="s">
        <v>568</v>
      </c>
      <c r="D352" s="233" t="s">
        <v>356</v>
      </c>
      <c r="E352" s="234">
        <v>3</v>
      </c>
      <c r="F352" s="235"/>
      <c r="G352" s="236">
        <f>ROUND(E352*F352,2)</f>
        <v>0</v>
      </c>
      <c r="H352" s="235"/>
      <c r="I352" s="236">
        <f>ROUND(E352*H352,2)</f>
        <v>0</v>
      </c>
      <c r="J352" s="235"/>
      <c r="K352" s="236">
        <f>ROUND(E352*J352,2)</f>
        <v>0</v>
      </c>
      <c r="L352" s="236">
        <v>21</v>
      </c>
      <c r="M352" s="236">
        <f>G352*(1+L352/100)</f>
        <v>0</v>
      </c>
      <c r="N352" s="236">
        <v>3.5000000000000003E-2</v>
      </c>
      <c r="O352" s="236">
        <f>ROUND(E352*N352,2)</f>
        <v>0.11</v>
      </c>
      <c r="P352" s="236">
        <v>0</v>
      </c>
      <c r="Q352" s="236">
        <f>ROUND(E352*P352,2)</f>
        <v>0</v>
      </c>
      <c r="R352" s="236"/>
      <c r="S352" s="236" t="s">
        <v>456</v>
      </c>
      <c r="T352" s="237" t="s">
        <v>215</v>
      </c>
      <c r="U352" s="217">
        <v>2.3000000000000003</v>
      </c>
      <c r="V352" s="217">
        <f>ROUND(E352*U352,2)</f>
        <v>6.9</v>
      </c>
      <c r="W352" s="217"/>
      <c r="X352" s="207"/>
      <c r="Y352" s="207"/>
      <c r="Z352" s="207"/>
      <c r="AA352" s="207"/>
      <c r="AB352" s="207"/>
      <c r="AC352" s="207"/>
      <c r="AD352" s="207"/>
      <c r="AE352" s="207"/>
      <c r="AF352" s="207"/>
      <c r="AG352" s="207" t="s">
        <v>280</v>
      </c>
      <c r="AH352" s="207"/>
      <c r="AI352" s="207"/>
      <c r="AJ352" s="207"/>
      <c r="AK352" s="207"/>
      <c r="AL352" s="207"/>
      <c r="AM352" s="207"/>
      <c r="AN352" s="207"/>
      <c r="AO352" s="207"/>
      <c r="AP352" s="207"/>
      <c r="AQ352" s="207"/>
      <c r="AR352" s="207"/>
      <c r="AS352" s="207"/>
      <c r="AT352" s="207"/>
      <c r="AU352" s="207"/>
      <c r="AV352" s="207"/>
      <c r="AW352" s="207"/>
      <c r="AX352" s="207"/>
      <c r="AY352" s="207"/>
      <c r="AZ352" s="207"/>
      <c r="BA352" s="207"/>
      <c r="BB352" s="207"/>
      <c r="BC352" s="207"/>
      <c r="BD352" s="207"/>
      <c r="BE352" s="207"/>
      <c r="BF352" s="207"/>
      <c r="BG352" s="207"/>
      <c r="BH352" s="207"/>
    </row>
    <row r="353" spans="1:60" outlineLevel="1" x14ac:dyDescent="0.25">
      <c r="A353" s="214"/>
      <c r="B353" s="215"/>
      <c r="C353" s="249" t="s">
        <v>565</v>
      </c>
      <c r="D353" s="222"/>
      <c r="E353" s="223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07"/>
      <c r="Y353" s="207"/>
      <c r="Z353" s="207"/>
      <c r="AA353" s="207"/>
      <c r="AB353" s="207"/>
      <c r="AC353" s="207"/>
      <c r="AD353" s="207"/>
      <c r="AE353" s="207"/>
      <c r="AF353" s="207"/>
      <c r="AG353" s="207" t="s">
        <v>256</v>
      </c>
      <c r="AH353" s="207">
        <v>0</v>
      </c>
      <c r="AI353" s="207"/>
      <c r="AJ353" s="207"/>
      <c r="AK353" s="207"/>
      <c r="AL353" s="207"/>
      <c r="AM353" s="207"/>
      <c r="AN353" s="207"/>
      <c r="AO353" s="207"/>
      <c r="AP353" s="207"/>
      <c r="AQ353" s="207"/>
      <c r="AR353" s="207"/>
      <c r="AS353" s="207"/>
      <c r="AT353" s="207"/>
      <c r="AU353" s="207"/>
      <c r="AV353" s="207"/>
      <c r="AW353" s="207"/>
      <c r="AX353" s="207"/>
      <c r="AY353" s="207"/>
      <c r="AZ353" s="207"/>
      <c r="BA353" s="207"/>
      <c r="BB353" s="207"/>
      <c r="BC353" s="207"/>
      <c r="BD353" s="207"/>
      <c r="BE353" s="207"/>
      <c r="BF353" s="207"/>
      <c r="BG353" s="207"/>
      <c r="BH353" s="207"/>
    </row>
    <row r="354" spans="1:60" outlineLevel="1" x14ac:dyDescent="0.25">
      <c r="A354" s="214"/>
      <c r="B354" s="215"/>
      <c r="C354" s="249" t="s">
        <v>569</v>
      </c>
      <c r="D354" s="222"/>
      <c r="E354" s="223">
        <v>1</v>
      </c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07"/>
      <c r="Y354" s="207"/>
      <c r="Z354" s="207"/>
      <c r="AA354" s="207"/>
      <c r="AB354" s="207"/>
      <c r="AC354" s="207"/>
      <c r="AD354" s="207"/>
      <c r="AE354" s="207"/>
      <c r="AF354" s="207"/>
      <c r="AG354" s="207" t="s">
        <v>256</v>
      </c>
      <c r="AH354" s="207">
        <v>0</v>
      </c>
      <c r="AI354" s="207"/>
      <c r="AJ354" s="207"/>
      <c r="AK354" s="207"/>
      <c r="AL354" s="207"/>
      <c r="AM354" s="207"/>
      <c r="AN354" s="207"/>
      <c r="AO354" s="207"/>
      <c r="AP354" s="207"/>
      <c r="AQ354" s="207"/>
      <c r="AR354" s="207"/>
      <c r="AS354" s="207"/>
      <c r="AT354" s="207"/>
      <c r="AU354" s="207"/>
      <c r="AV354" s="207"/>
      <c r="AW354" s="207"/>
      <c r="AX354" s="207"/>
      <c r="AY354" s="207"/>
      <c r="AZ354" s="207"/>
      <c r="BA354" s="207"/>
      <c r="BB354" s="207"/>
      <c r="BC354" s="207"/>
      <c r="BD354" s="207"/>
      <c r="BE354" s="207"/>
      <c r="BF354" s="207"/>
      <c r="BG354" s="207"/>
      <c r="BH354" s="207"/>
    </row>
    <row r="355" spans="1:60" outlineLevel="1" x14ac:dyDescent="0.25">
      <c r="A355" s="214"/>
      <c r="B355" s="215"/>
      <c r="C355" s="249" t="s">
        <v>570</v>
      </c>
      <c r="D355" s="222"/>
      <c r="E355" s="223">
        <v>1</v>
      </c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07"/>
      <c r="Y355" s="207"/>
      <c r="Z355" s="207"/>
      <c r="AA355" s="207"/>
      <c r="AB355" s="207"/>
      <c r="AC355" s="207"/>
      <c r="AD355" s="207"/>
      <c r="AE355" s="207"/>
      <c r="AF355" s="207"/>
      <c r="AG355" s="207" t="s">
        <v>256</v>
      </c>
      <c r="AH355" s="207">
        <v>0</v>
      </c>
      <c r="AI355" s="207"/>
      <c r="AJ355" s="207"/>
      <c r="AK355" s="207"/>
      <c r="AL355" s="207"/>
      <c r="AM355" s="207"/>
      <c r="AN355" s="207"/>
      <c r="AO355" s="207"/>
      <c r="AP355" s="207"/>
      <c r="AQ355" s="207"/>
      <c r="AR355" s="207"/>
      <c r="AS355" s="207"/>
      <c r="AT355" s="207"/>
      <c r="AU355" s="207"/>
      <c r="AV355" s="207"/>
      <c r="AW355" s="207"/>
      <c r="AX355" s="207"/>
      <c r="AY355" s="207"/>
      <c r="AZ355" s="207"/>
      <c r="BA355" s="207"/>
      <c r="BB355" s="207"/>
      <c r="BC355" s="207"/>
      <c r="BD355" s="207"/>
      <c r="BE355" s="207"/>
      <c r="BF355" s="207"/>
      <c r="BG355" s="207"/>
      <c r="BH355" s="207"/>
    </row>
    <row r="356" spans="1:60" outlineLevel="1" x14ac:dyDescent="0.25">
      <c r="A356" s="214"/>
      <c r="B356" s="215"/>
      <c r="C356" s="249" t="s">
        <v>571</v>
      </c>
      <c r="D356" s="222"/>
      <c r="E356" s="223">
        <v>1</v>
      </c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07"/>
      <c r="Y356" s="207"/>
      <c r="Z356" s="207"/>
      <c r="AA356" s="207"/>
      <c r="AB356" s="207"/>
      <c r="AC356" s="207"/>
      <c r="AD356" s="207"/>
      <c r="AE356" s="207"/>
      <c r="AF356" s="207"/>
      <c r="AG356" s="207" t="s">
        <v>256</v>
      </c>
      <c r="AH356" s="207">
        <v>0</v>
      </c>
      <c r="AI356" s="207"/>
      <c r="AJ356" s="207"/>
      <c r="AK356" s="207"/>
      <c r="AL356" s="207"/>
      <c r="AM356" s="207"/>
      <c r="AN356" s="207"/>
      <c r="AO356" s="207"/>
      <c r="AP356" s="207"/>
      <c r="AQ356" s="207"/>
      <c r="AR356" s="207"/>
      <c r="AS356" s="207"/>
      <c r="AT356" s="207"/>
      <c r="AU356" s="207"/>
      <c r="AV356" s="207"/>
      <c r="AW356" s="207"/>
      <c r="AX356" s="207"/>
      <c r="AY356" s="207"/>
      <c r="AZ356" s="207"/>
      <c r="BA356" s="207"/>
      <c r="BB356" s="207"/>
      <c r="BC356" s="207"/>
      <c r="BD356" s="207"/>
      <c r="BE356" s="207"/>
      <c r="BF356" s="207"/>
      <c r="BG356" s="207"/>
      <c r="BH356" s="207"/>
    </row>
    <row r="357" spans="1:60" outlineLevel="1" x14ac:dyDescent="0.25">
      <c r="A357" s="214"/>
      <c r="B357" s="215"/>
      <c r="C357" s="247"/>
      <c r="D357" s="241"/>
      <c r="E357" s="241"/>
      <c r="F357" s="241"/>
      <c r="G357" s="241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07"/>
      <c r="Y357" s="207"/>
      <c r="Z357" s="207"/>
      <c r="AA357" s="207"/>
      <c r="AB357" s="207"/>
      <c r="AC357" s="207"/>
      <c r="AD357" s="207"/>
      <c r="AE357" s="207"/>
      <c r="AF357" s="207"/>
      <c r="AG357" s="207" t="s">
        <v>219</v>
      </c>
      <c r="AH357" s="207"/>
      <c r="AI357" s="207"/>
      <c r="AJ357" s="207"/>
      <c r="AK357" s="207"/>
      <c r="AL357" s="207"/>
      <c r="AM357" s="207"/>
      <c r="AN357" s="207"/>
      <c r="AO357" s="207"/>
      <c r="AP357" s="207"/>
      <c r="AQ357" s="207"/>
      <c r="AR357" s="207"/>
      <c r="AS357" s="207"/>
      <c r="AT357" s="207"/>
      <c r="AU357" s="207"/>
      <c r="AV357" s="207"/>
      <c r="AW357" s="207"/>
      <c r="AX357" s="207"/>
      <c r="AY357" s="207"/>
      <c r="AZ357" s="207"/>
      <c r="BA357" s="207"/>
      <c r="BB357" s="207"/>
      <c r="BC357" s="207"/>
      <c r="BD357" s="207"/>
      <c r="BE357" s="207"/>
      <c r="BF357" s="207"/>
      <c r="BG357" s="207"/>
      <c r="BH357" s="207"/>
    </row>
    <row r="358" spans="1:60" ht="20.399999999999999" outlineLevel="1" x14ac:dyDescent="0.25">
      <c r="A358" s="231">
        <v>61</v>
      </c>
      <c r="B358" s="232" t="s">
        <v>572</v>
      </c>
      <c r="C358" s="245" t="s">
        <v>573</v>
      </c>
      <c r="D358" s="233" t="s">
        <v>356</v>
      </c>
      <c r="E358" s="234">
        <v>1</v>
      </c>
      <c r="F358" s="235"/>
      <c r="G358" s="236">
        <f>ROUND(E358*F358,2)</f>
        <v>0</v>
      </c>
      <c r="H358" s="235"/>
      <c r="I358" s="236">
        <f>ROUND(E358*H358,2)</f>
        <v>0</v>
      </c>
      <c r="J358" s="235"/>
      <c r="K358" s="236">
        <f>ROUND(E358*J358,2)</f>
        <v>0</v>
      </c>
      <c r="L358" s="236">
        <v>21</v>
      </c>
      <c r="M358" s="236">
        <f>G358*(1+L358/100)</f>
        <v>0</v>
      </c>
      <c r="N358" s="236">
        <v>2.2800000000000001E-2</v>
      </c>
      <c r="O358" s="236">
        <f>ROUND(E358*N358,2)</f>
        <v>0.02</v>
      </c>
      <c r="P358" s="236">
        <v>0</v>
      </c>
      <c r="Q358" s="236">
        <f>ROUND(E358*P358,2)</f>
        <v>0</v>
      </c>
      <c r="R358" s="236"/>
      <c r="S358" s="236" t="s">
        <v>456</v>
      </c>
      <c r="T358" s="237" t="s">
        <v>215</v>
      </c>
      <c r="U358" s="217">
        <v>2.5</v>
      </c>
      <c r="V358" s="217">
        <f>ROUND(E358*U358,2)</f>
        <v>2.5</v>
      </c>
      <c r="W358" s="217"/>
      <c r="X358" s="207"/>
      <c r="Y358" s="207"/>
      <c r="Z358" s="207"/>
      <c r="AA358" s="207"/>
      <c r="AB358" s="207"/>
      <c r="AC358" s="207"/>
      <c r="AD358" s="207"/>
      <c r="AE358" s="207"/>
      <c r="AF358" s="207"/>
      <c r="AG358" s="207" t="s">
        <v>280</v>
      </c>
      <c r="AH358" s="207"/>
      <c r="AI358" s="207"/>
      <c r="AJ358" s="207"/>
      <c r="AK358" s="207"/>
      <c r="AL358" s="207"/>
      <c r="AM358" s="207"/>
      <c r="AN358" s="207"/>
      <c r="AO358" s="207"/>
      <c r="AP358" s="207"/>
      <c r="AQ358" s="207"/>
      <c r="AR358" s="207"/>
      <c r="AS358" s="207"/>
      <c r="AT358" s="207"/>
      <c r="AU358" s="207"/>
      <c r="AV358" s="207"/>
      <c r="AW358" s="207"/>
      <c r="AX358" s="207"/>
      <c r="AY358" s="207"/>
      <c r="AZ358" s="207"/>
      <c r="BA358" s="207"/>
      <c r="BB358" s="207"/>
      <c r="BC358" s="207"/>
      <c r="BD358" s="207"/>
      <c r="BE358" s="207"/>
      <c r="BF358" s="207"/>
      <c r="BG358" s="207"/>
      <c r="BH358" s="207"/>
    </row>
    <row r="359" spans="1:60" outlineLevel="1" x14ac:dyDescent="0.25">
      <c r="A359" s="214"/>
      <c r="B359" s="215"/>
      <c r="C359" s="249" t="s">
        <v>565</v>
      </c>
      <c r="D359" s="222"/>
      <c r="E359" s="223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07"/>
      <c r="Y359" s="207"/>
      <c r="Z359" s="207"/>
      <c r="AA359" s="207"/>
      <c r="AB359" s="207"/>
      <c r="AC359" s="207"/>
      <c r="AD359" s="207"/>
      <c r="AE359" s="207"/>
      <c r="AF359" s="207"/>
      <c r="AG359" s="207" t="s">
        <v>256</v>
      </c>
      <c r="AH359" s="207">
        <v>0</v>
      </c>
      <c r="AI359" s="207"/>
      <c r="AJ359" s="207"/>
      <c r="AK359" s="207"/>
      <c r="AL359" s="207"/>
      <c r="AM359" s="207"/>
      <c r="AN359" s="207"/>
      <c r="AO359" s="207"/>
      <c r="AP359" s="207"/>
      <c r="AQ359" s="207"/>
      <c r="AR359" s="207"/>
      <c r="AS359" s="207"/>
      <c r="AT359" s="207"/>
      <c r="AU359" s="207"/>
      <c r="AV359" s="207"/>
      <c r="AW359" s="207"/>
      <c r="AX359" s="207"/>
      <c r="AY359" s="207"/>
      <c r="AZ359" s="207"/>
      <c r="BA359" s="207"/>
      <c r="BB359" s="207"/>
      <c r="BC359" s="207"/>
      <c r="BD359" s="207"/>
      <c r="BE359" s="207"/>
      <c r="BF359" s="207"/>
      <c r="BG359" s="207"/>
      <c r="BH359" s="207"/>
    </row>
    <row r="360" spans="1:60" outlineLevel="1" x14ac:dyDescent="0.25">
      <c r="A360" s="214"/>
      <c r="B360" s="215"/>
      <c r="C360" s="249" t="s">
        <v>566</v>
      </c>
      <c r="D360" s="222"/>
      <c r="E360" s="223">
        <v>1</v>
      </c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07"/>
      <c r="Y360" s="207"/>
      <c r="Z360" s="207"/>
      <c r="AA360" s="207"/>
      <c r="AB360" s="207"/>
      <c r="AC360" s="207"/>
      <c r="AD360" s="207"/>
      <c r="AE360" s="207"/>
      <c r="AF360" s="207"/>
      <c r="AG360" s="207" t="s">
        <v>256</v>
      </c>
      <c r="AH360" s="207">
        <v>0</v>
      </c>
      <c r="AI360" s="207"/>
      <c r="AJ360" s="207"/>
      <c r="AK360" s="207"/>
      <c r="AL360" s="207"/>
      <c r="AM360" s="207"/>
      <c r="AN360" s="207"/>
      <c r="AO360" s="207"/>
      <c r="AP360" s="207"/>
      <c r="AQ360" s="207"/>
      <c r="AR360" s="207"/>
      <c r="AS360" s="207"/>
      <c r="AT360" s="207"/>
      <c r="AU360" s="207"/>
      <c r="AV360" s="207"/>
      <c r="AW360" s="207"/>
      <c r="AX360" s="207"/>
      <c r="AY360" s="207"/>
      <c r="AZ360" s="207"/>
      <c r="BA360" s="207"/>
      <c r="BB360" s="207"/>
      <c r="BC360" s="207"/>
      <c r="BD360" s="207"/>
      <c r="BE360" s="207"/>
      <c r="BF360" s="207"/>
      <c r="BG360" s="207"/>
      <c r="BH360" s="207"/>
    </row>
    <row r="361" spans="1:60" outlineLevel="1" x14ac:dyDescent="0.25">
      <c r="A361" s="214"/>
      <c r="B361" s="215"/>
      <c r="C361" s="247"/>
      <c r="D361" s="241"/>
      <c r="E361" s="241"/>
      <c r="F361" s="241"/>
      <c r="G361" s="241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07"/>
      <c r="Y361" s="207"/>
      <c r="Z361" s="207"/>
      <c r="AA361" s="207"/>
      <c r="AB361" s="207"/>
      <c r="AC361" s="207"/>
      <c r="AD361" s="207"/>
      <c r="AE361" s="207"/>
      <c r="AF361" s="207"/>
      <c r="AG361" s="207" t="s">
        <v>219</v>
      </c>
      <c r="AH361" s="207"/>
      <c r="AI361" s="207"/>
      <c r="AJ361" s="207"/>
      <c r="AK361" s="207"/>
      <c r="AL361" s="207"/>
      <c r="AM361" s="207"/>
      <c r="AN361" s="207"/>
      <c r="AO361" s="207"/>
      <c r="AP361" s="207"/>
      <c r="AQ361" s="207"/>
      <c r="AR361" s="207"/>
      <c r="AS361" s="207"/>
      <c r="AT361" s="207"/>
      <c r="AU361" s="207"/>
      <c r="AV361" s="207"/>
      <c r="AW361" s="207"/>
      <c r="AX361" s="207"/>
      <c r="AY361" s="207"/>
      <c r="AZ361" s="207"/>
      <c r="BA361" s="207"/>
      <c r="BB361" s="207"/>
      <c r="BC361" s="207"/>
      <c r="BD361" s="207"/>
      <c r="BE361" s="207"/>
      <c r="BF361" s="207"/>
      <c r="BG361" s="207"/>
      <c r="BH361" s="207"/>
    </row>
    <row r="362" spans="1:60" outlineLevel="1" x14ac:dyDescent="0.25">
      <c r="A362" s="231">
        <v>62</v>
      </c>
      <c r="B362" s="232" t="s">
        <v>574</v>
      </c>
      <c r="C362" s="245" t="s">
        <v>575</v>
      </c>
      <c r="D362" s="233" t="s">
        <v>356</v>
      </c>
      <c r="E362" s="234">
        <v>22</v>
      </c>
      <c r="F362" s="235"/>
      <c r="G362" s="236">
        <f>ROUND(E362*F362,2)</f>
        <v>0</v>
      </c>
      <c r="H362" s="235"/>
      <c r="I362" s="236">
        <f>ROUND(E362*H362,2)</f>
        <v>0</v>
      </c>
      <c r="J362" s="235"/>
      <c r="K362" s="236">
        <f>ROUND(E362*J362,2)</f>
        <v>0</v>
      </c>
      <c r="L362" s="236">
        <v>21</v>
      </c>
      <c r="M362" s="236">
        <f>G362*(1+L362/100)</f>
        <v>0</v>
      </c>
      <c r="N362" s="236">
        <v>0.04</v>
      </c>
      <c r="O362" s="236">
        <f>ROUND(E362*N362,2)</f>
        <v>0.88</v>
      </c>
      <c r="P362" s="236">
        <v>0</v>
      </c>
      <c r="Q362" s="236">
        <f>ROUND(E362*P362,2)</f>
        <v>0</v>
      </c>
      <c r="R362" s="236" t="s">
        <v>334</v>
      </c>
      <c r="S362" s="236" t="s">
        <v>214</v>
      </c>
      <c r="T362" s="237" t="s">
        <v>335</v>
      </c>
      <c r="U362" s="217">
        <v>0</v>
      </c>
      <c r="V362" s="217">
        <f>ROUND(E362*U362,2)</f>
        <v>0</v>
      </c>
      <c r="W362" s="217"/>
      <c r="X362" s="207"/>
      <c r="Y362" s="207"/>
      <c r="Z362" s="207"/>
      <c r="AA362" s="207"/>
      <c r="AB362" s="207"/>
      <c r="AC362" s="207"/>
      <c r="AD362" s="207"/>
      <c r="AE362" s="207"/>
      <c r="AF362" s="207"/>
      <c r="AG362" s="207" t="s">
        <v>336</v>
      </c>
      <c r="AH362" s="207"/>
      <c r="AI362" s="207"/>
      <c r="AJ362" s="207"/>
      <c r="AK362" s="207"/>
      <c r="AL362" s="207"/>
      <c r="AM362" s="207"/>
      <c r="AN362" s="207"/>
      <c r="AO362" s="207"/>
      <c r="AP362" s="207"/>
      <c r="AQ362" s="207"/>
      <c r="AR362" s="207"/>
      <c r="AS362" s="207"/>
      <c r="AT362" s="207"/>
      <c r="AU362" s="207"/>
      <c r="AV362" s="207"/>
      <c r="AW362" s="207"/>
      <c r="AX362" s="207"/>
      <c r="AY362" s="207"/>
      <c r="AZ362" s="207"/>
      <c r="BA362" s="207"/>
      <c r="BB362" s="207"/>
      <c r="BC362" s="207"/>
      <c r="BD362" s="207"/>
      <c r="BE362" s="207"/>
      <c r="BF362" s="207"/>
      <c r="BG362" s="207"/>
      <c r="BH362" s="207"/>
    </row>
    <row r="363" spans="1:60" outlineLevel="1" x14ac:dyDescent="0.25">
      <c r="A363" s="214"/>
      <c r="B363" s="215"/>
      <c r="C363" s="249" t="s">
        <v>552</v>
      </c>
      <c r="D363" s="222"/>
      <c r="E363" s="223"/>
      <c r="F363" s="21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07"/>
      <c r="Y363" s="207"/>
      <c r="Z363" s="207"/>
      <c r="AA363" s="207"/>
      <c r="AB363" s="207"/>
      <c r="AC363" s="207"/>
      <c r="AD363" s="207"/>
      <c r="AE363" s="207"/>
      <c r="AF363" s="207"/>
      <c r="AG363" s="207" t="s">
        <v>256</v>
      </c>
      <c r="AH363" s="207">
        <v>0</v>
      </c>
      <c r="AI363" s="207"/>
      <c r="AJ363" s="207"/>
      <c r="AK363" s="207"/>
      <c r="AL363" s="207"/>
      <c r="AM363" s="207"/>
      <c r="AN363" s="207"/>
      <c r="AO363" s="207"/>
      <c r="AP363" s="207"/>
      <c r="AQ363" s="207"/>
      <c r="AR363" s="207"/>
      <c r="AS363" s="207"/>
      <c r="AT363" s="207"/>
      <c r="AU363" s="207"/>
      <c r="AV363" s="207"/>
      <c r="AW363" s="207"/>
      <c r="AX363" s="207"/>
      <c r="AY363" s="207"/>
      <c r="AZ363" s="207"/>
      <c r="BA363" s="207"/>
      <c r="BB363" s="207"/>
      <c r="BC363" s="207"/>
      <c r="BD363" s="207"/>
      <c r="BE363" s="207"/>
      <c r="BF363" s="207"/>
      <c r="BG363" s="207"/>
      <c r="BH363" s="207"/>
    </row>
    <row r="364" spans="1:60" outlineLevel="1" x14ac:dyDescent="0.25">
      <c r="A364" s="214"/>
      <c r="B364" s="215"/>
      <c r="C364" s="249" t="s">
        <v>553</v>
      </c>
      <c r="D364" s="222"/>
      <c r="E364" s="223">
        <v>8</v>
      </c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07"/>
      <c r="Y364" s="207"/>
      <c r="Z364" s="207"/>
      <c r="AA364" s="207"/>
      <c r="AB364" s="207"/>
      <c r="AC364" s="207"/>
      <c r="AD364" s="207"/>
      <c r="AE364" s="207"/>
      <c r="AF364" s="207"/>
      <c r="AG364" s="207" t="s">
        <v>256</v>
      </c>
      <c r="AH364" s="207">
        <v>0</v>
      </c>
      <c r="AI364" s="207"/>
      <c r="AJ364" s="207"/>
      <c r="AK364" s="207"/>
      <c r="AL364" s="207"/>
      <c r="AM364" s="207"/>
      <c r="AN364" s="207"/>
      <c r="AO364" s="207"/>
      <c r="AP364" s="207"/>
      <c r="AQ364" s="207"/>
      <c r="AR364" s="207"/>
      <c r="AS364" s="207"/>
      <c r="AT364" s="207"/>
      <c r="AU364" s="207"/>
      <c r="AV364" s="207"/>
      <c r="AW364" s="207"/>
      <c r="AX364" s="207"/>
      <c r="AY364" s="207"/>
      <c r="AZ364" s="207"/>
      <c r="BA364" s="207"/>
      <c r="BB364" s="207"/>
      <c r="BC364" s="207"/>
      <c r="BD364" s="207"/>
      <c r="BE364" s="207"/>
      <c r="BF364" s="207"/>
      <c r="BG364" s="207"/>
      <c r="BH364" s="207"/>
    </row>
    <row r="365" spans="1:60" outlineLevel="1" x14ac:dyDescent="0.25">
      <c r="A365" s="214"/>
      <c r="B365" s="215"/>
      <c r="C365" s="249" t="s">
        <v>554</v>
      </c>
      <c r="D365" s="222"/>
      <c r="E365" s="223">
        <v>2</v>
      </c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07"/>
      <c r="Y365" s="207"/>
      <c r="Z365" s="207"/>
      <c r="AA365" s="207"/>
      <c r="AB365" s="207"/>
      <c r="AC365" s="207"/>
      <c r="AD365" s="207"/>
      <c r="AE365" s="207"/>
      <c r="AF365" s="207"/>
      <c r="AG365" s="207" t="s">
        <v>256</v>
      </c>
      <c r="AH365" s="207">
        <v>0</v>
      </c>
      <c r="AI365" s="207"/>
      <c r="AJ365" s="207"/>
      <c r="AK365" s="207"/>
      <c r="AL365" s="207"/>
      <c r="AM365" s="207"/>
      <c r="AN365" s="207"/>
      <c r="AO365" s="207"/>
      <c r="AP365" s="207"/>
      <c r="AQ365" s="207"/>
      <c r="AR365" s="207"/>
      <c r="AS365" s="207"/>
      <c r="AT365" s="207"/>
      <c r="AU365" s="207"/>
      <c r="AV365" s="207"/>
      <c r="AW365" s="207"/>
      <c r="AX365" s="207"/>
      <c r="AY365" s="207"/>
      <c r="AZ365" s="207"/>
      <c r="BA365" s="207"/>
      <c r="BB365" s="207"/>
      <c r="BC365" s="207"/>
      <c r="BD365" s="207"/>
      <c r="BE365" s="207"/>
      <c r="BF365" s="207"/>
      <c r="BG365" s="207"/>
      <c r="BH365" s="207"/>
    </row>
    <row r="366" spans="1:60" outlineLevel="1" x14ac:dyDescent="0.25">
      <c r="A366" s="214"/>
      <c r="B366" s="215"/>
      <c r="C366" s="249" t="s">
        <v>555</v>
      </c>
      <c r="D366" s="222"/>
      <c r="E366" s="223">
        <v>6</v>
      </c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07"/>
      <c r="Y366" s="207"/>
      <c r="Z366" s="207"/>
      <c r="AA366" s="207"/>
      <c r="AB366" s="207"/>
      <c r="AC366" s="207"/>
      <c r="AD366" s="207"/>
      <c r="AE366" s="207"/>
      <c r="AF366" s="207"/>
      <c r="AG366" s="207" t="s">
        <v>256</v>
      </c>
      <c r="AH366" s="207">
        <v>0</v>
      </c>
      <c r="AI366" s="207"/>
      <c r="AJ366" s="207"/>
      <c r="AK366" s="207"/>
      <c r="AL366" s="207"/>
      <c r="AM366" s="207"/>
      <c r="AN366" s="207"/>
      <c r="AO366" s="207"/>
      <c r="AP366" s="207"/>
      <c r="AQ366" s="207"/>
      <c r="AR366" s="207"/>
      <c r="AS366" s="207"/>
      <c r="AT366" s="207"/>
      <c r="AU366" s="207"/>
      <c r="AV366" s="207"/>
      <c r="AW366" s="207"/>
      <c r="AX366" s="207"/>
      <c r="AY366" s="207"/>
      <c r="AZ366" s="207"/>
      <c r="BA366" s="207"/>
      <c r="BB366" s="207"/>
      <c r="BC366" s="207"/>
      <c r="BD366" s="207"/>
      <c r="BE366" s="207"/>
      <c r="BF366" s="207"/>
      <c r="BG366" s="207"/>
      <c r="BH366" s="207"/>
    </row>
    <row r="367" spans="1:60" outlineLevel="1" x14ac:dyDescent="0.25">
      <c r="A367" s="214"/>
      <c r="B367" s="215"/>
      <c r="C367" s="249" t="s">
        <v>576</v>
      </c>
      <c r="D367" s="222"/>
      <c r="E367" s="223">
        <v>3</v>
      </c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07"/>
      <c r="Y367" s="207"/>
      <c r="Z367" s="207"/>
      <c r="AA367" s="207"/>
      <c r="AB367" s="207"/>
      <c r="AC367" s="207"/>
      <c r="AD367" s="207"/>
      <c r="AE367" s="207"/>
      <c r="AF367" s="207"/>
      <c r="AG367" s="207" t="s">
        <v>256</v>
      </c>
      <c r="AH367" s="207">
        <v>0</v>
      </c>
      <c r="AI367" s="207"/>
      <c r="AJ367" s="207"/>
      <c r="AK367" s="207"/>
      <c r="AL367" s="207"/>
      <c r="AM367" s="207"/>
      <c r="AN367" s="207"/>
      <c r="AO367" s="207"/>
      <c r="AP367" s="207"/>
      <c r="AQ367" s="207"/>
      <c r="AR367" s="207"/>
      <c r="AS367" s="207"/>
      <c r="AT367" s="207"/>
      <c r="AU367" s="207"/>
      <c r="AV367" s="207"/>
      <c r="AW367" s="207"/>
      <c r="AX367" s="207"/>
      <c r="AY367" s="207"/>
      <c r="AZ367" s="207"/>
      <c r="BA367" s="207"/>
      <c r="BB367" s="207"/>
      <c r="BC367" s="207"/>
      <c r="BD367" s="207"/>
      <c r="BE367" s="207"/>
      <c r="BF367" s="207"/>
      <c r="BG367" s="207"/>
      <c r="BH367" s="207"/>
    </row>
    <row r="368" spans="1:60" outlineLevel="1" x14ac:dyDescent="0.25">
      <c r="A368" s="214"/>
      <c r="B368" s="215"/>
      <c r="C368" s="249" t="s">
        <v>577</v>
      </c>
      <c r="D368" s="222"/>
      <c r="E368" s="223">
        <v>3</v>
      </c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07"/>
      <c r="Y368" s="207"/>
      <c r="Z368" s="207"/>
      <c r="AA368" s="207"/>
      <c r="AB368" s="207"/>
      <c r="AC368" s="207"/>
      <c r="AD368" s="207"/>
      <c r="AE368" s="207"/>
      <c r="AF368" s="207"/>
      <c r="AG368" s="207" t="s">
        <v>256</v>
      </c>
      <c r="AH368" s="207">
        <v>0</v>
      </c>
      <c r="AI368" s="207"/>
      <c r="AJ368" s="207"/>
      <c r="AK368" s="207"/>
      <c r="AL368" s="207"/>
      <c r="AM368" s="207"/>
      <c r="AN368" s="207"/>
      <c r="AO368" s="207"/>
      <c r="AP368" s="207"/>
      <c r="AQ368" s="207"/>
      <c r="AR368" s="207"/>
      <c r="AS368" s="207"/>
      <c r="AT368" s="207"/>
      <c r="AU368" s="207"/>
      <c r="AV368" s="207"/>
      <c r="AW368" s="207"/>
      <c r="AX368" s="207"/>
      <c r="AY368" s="207"/>
      <c r="AZ368" s="207"/>
      <c r="BA368" s="207"/>
      <c r="BB368" s="207"/>
      <c r="BC368" s="207"/>
      <c r="BD368" s="207"/>
      <c r="BE368" s="207"/>
      <c r="BF368" s="207"/>
      <c r="BG368" s="207"/>
      <c r="BH368" s="207"/>
    </row>
    <row r="369" spans="1:60" outlineLevel="1" x14ac:dyDescent="0.25">
      <c r="A369" s="214"/>
      <c r="B369" s="215"/>
      <c r="C369" s="247"/>
      <c r="D369" s="241"/>
      <c r="E369" s="241"/>
      <c r="F369" s="241"/>
      <c r="G369" s="241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07"/>
      <c r="Y369" s="207"/>
      <c r="Z369" s="207"/>
      <c r="AA369" s="207"/>
      <c r="AB369" s="207"/>
      <c r="AC369" s="207"/>
      <c r="AD369" s="207"/>
      <c r="AE369" s="207"/>
      <c r="AF369" s="207"/>
      <c r="AG369" s="207" t="s">
        <v>219</v>
      </c>
      <c r="AH369" s="207"/>
      <c r="AI369" s="207"/>
      <c r="AJ369" s="207"/>
      <c r="AK369" s="207"/>
      <c r="AL369" s="207"/>
      <c r="AM369" s="207"/>
      <c r="AN369" s="207"/>
      <c r="AO369" s="207"/>
      <c r="AP369" s="207"/>
      <c r="AQ369" s="207"/>
      <c r="AR369" s="207"/>
      <c r="AS369" s="207"/>
      <c r="AT369" s="207"/>
      <c r="AU369" s="207"/>
      <c r="AV369" s="207"/>
      <c r="AW369" s="207"/>
      <c r="AX369" s="207"/>
      <c r="AY369" s="207"/>
      <c r="AZ369" s="207"/>
      <c r="BA369" s="207"/>
      <c r="BB369" s="207"/>
      <c r="BC369" s="207"/>
      <c r="BD369" s="207"/>
      <c r="BE369" s="207"/>
      <c r="BF369" s="207"/>
      <c r="BG369" s="207"/>
      <c r="BH369" s="207"/>
    </row>
    <row r="370" spans="1:60" x14ac:dyDescent="0.25">
      <c r="A370" s="225" t="s">
        <v>209</v>
      </c>
      <c r="B370" s="226" t="s">
        <v>111</v>
      </c>
      <c r="C370" s="244" t="s">
        <v>112</v>
      </c>
      <c r="D370" s="227"/>
      <c r="E370" s="228"/>
      <c r="F370" s="229"/>
      <c r="G370" s="229">
        <f>SUMIF(AG371:AG375,"&lt;&gt;NOR",G371:G375)</f>
        <v>0</v>
      </c>
      <c r="H370" s="229"/>
      <c r="I370" s="229">
        <f>SUM(I371:I375)</f>
        <v>0</v>
      </c>
      <c r="J370" s="229"/>
      <c r="K370" s="229">
        <f>SUM(K371:K375)</f>
        <v>0</v>
      </c>
      <c r="L370" s="229"/>
      <c r="M370" s="229">
        <f>SUM(M371:M375)</f>
        <v>0</v>
      </c>
      <c r="N370" s="229"/>
      <c r="O370" s="229">
        <f>SUM(O371:O375)</f>
        <v>0.21</v>
      </c>
      <c r="P370" s="229"/>
      <c r="Q370" s="229">
        <f>SUM(Q371:Q375)</f>
        <v>0</v>
      </c>
      <c r="R370" s="229"/>
      <c r="S370" s="229"/>
      <c r="T370" s="230"/>
      <c r="U370" s="224"/>
      <c r="V370" s="224">
        <f>SUM(V371:V375)</f>
        <v>30.57</v>
      </c>
      <c r="W370" s="224"/>
      <c r="AG370" t="s">
        <v>210</v>
      </c>
    </row>
    <row r="371" spans="1:60" outlineLevel="1" x14ac:dyDescent="0.25">
      <c r="A371" s="231">
        <v>63</v>
      </c>
      <c r="B371" s="232" t="s">
        <v>578</v>
      </c>
      <c r="C371" s="245" t="s">
        <v>579</v>
      </c>
      <c r="D371" s="233" t="s">
        <v>323</v>
      </c>
      <c r="E371" s="234">
        <v>172.72405000000001</v>
      </c>
      <c r="F371" s="235"/>
      <c r="G371" s="236">
        <f>ROUND(E371*F371,2)</f>
        <v>0</v>
      </c>
      <c r="H371" s="235"/>
      <c r="I371" s="236">
        <f>ROUND(E371*H371,2)</f>
        <v>0</v>
      </c>
      <c r="J371" s="235"/>
      <c r="K371" s="236">
        <f>ROUND(E371*J371,2)</f>
        <v>0</v>
      </c>
      <c r="L371" s="236">
        <v>21</v>
      </c>
      <c r="M371" s="236">
        <f>G371*(1+L371/100)</f>
        <v>0</v>
      </c>
      <c r="N371" s="236">
        <v>1.2100000000000001E-3</v>
      </c>
      <c r="O371" s="236">
        <f>ROUND(E371*N371,2)</f>
        <v>0.21</v>
      </c>
      <c r="P371" s="236">
        <v>0</v>
      </c>
      <c r="Q371" s="236">
        <f>ROUND(E371*P371,2)</f>
        <v>0</v>
      </c>
      <c r="R371" s="236" t="s">
        <v>580</v>
      </c>
      <c r="S371" s="236" t="s">
        <v>214</v>
      </c>
      <c r="T371" s="237" t="s">
        <v>279</v>
      </c>
      <c r="U371" s="217">
        <v>0.17700000000000002</v>
      </c>
      <c r="V371" s="217">
        <f>ROUND(E371*U371,2)</f>
        <v>30.57</v>
      </c>
      <c r="W371" s="217"/>
      <c r="X371" s="207"/>
      <c r="Y371" s="207"/>
      <c r="Z371" s="207"/>
      <c r="AA371" s="207"/>
      <c r="AB371" s="207"/>
      <c r="AC371" s="207"/>
      <c r="AD371" s="207"/>
      <c r="AE371" s="207"/>
      <c r="AF371" s="207"/>
      <c r="AG371" s="207" t="s">
        <v>280</v>
      </c>
      <c r="AH371" s="207"/>
      <c r="AI371" s="207"/>
      <c r="AJ371" s="207"/>
      <c r="AK371" s="207"/>
      <c r="AL371" s="207"/>
      <c r="AM371" s="207"/>
      <c r="AN371" s="207"/>
      <c r="AO371" s="207"/>
      <c r="AP371" s="207"/>
      <c r="AQ371" s="207"/>
      <c r="AR371" s="207"/>
      <c r="AS371" s="207"/>
      <c r="AT371" s="207"/>
      <c r="AU371" s="207"/>
      <c r="AV371" s="207"/>
      <c r="AW371" s="207"/>
      <c r="AX371" s="207"/>
      <c r="AY371" s="207"/>
      <c r="AZ371" s="207"/>
      <c r="BA371" s="207"/>
      <c r="BB371" s="207"/>
      <c r="BC371" s="207"/>
      <c r="BD371" s="207"/>
      <c r="BE371" s="207"/>
      <c r="BF371" s="207"/>
      <c r="BG371" s="207"/>
      <c r="BH371" s="207"/>
    </row>
    <row r="372" spans="1:60" outlineLevel="1" x14ac:dyDescent="0.25">
      <c r="A372" s="214"/>
      <c r="B372" s="215"/>
      <c r="C372" s="249" t="s">
        <v>429</v>
      </c>
      <c r="D372" s="222"/>
      <c r="E372" s="223">
        <v>40.803000000000004</v>
      </c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07"/>
      <c r="Y372" s="207"/>
      <c r="Z372" s="207"/>
      <c r="AA372" s="207"/>
      <c r="AB372" s="207"/>
      <c r="AC372" s="207"/>
      <c r="AD372" s="207"/>
      <c r="AE372" s="207"/>
      <c r="AF372" s="207"/>
      <c r="AG372" s="207" t="s">
        <v>256</v>
      </c>
      <c r="AH372" s="207">
        <v>0</v>
      </c>
      <c r="AI372" s="207"/>
      <c r="AJ372" s="207"/>
      <c r="AK372" s="207"/>
      <c r="AL372" s="207"/>
      <c r="AM372" s="207"/>
      <c r="AN372" s="207"/>
      <c r="AO372" s="207"/>
      <c r="AP372" s="207"/>
      <c r="AQ372" s="207"/>
      <c r="AR372" s="207"/>
      <c r="AS372" s="207"/>
      <c r="AT372" s="207"/>
      <c r="AU372" s="207"/>
      <c r="AV372" s="207"/>
      <c r="AW372" s="207"/>
      <c r="AX372" s="207"/>
      <c r="AY372" s="207"/>
      <c r="AZ372" s="207"/>
      <c r="BA372" s="207"/>
      <c r="BB372" s="207"/>
      <c r="BC372" s="207"/>
      <c r="BD372" s="207"/>
      <c r="BE372" s="207"/>
      <c r="BF372" s="207"/>
      <c r="BG372" s="207"/>
      <c r="BH372" s="207"/>
    </row>
    <row r="373" spans="1:60" outlineLevel="1" x14ac:dyDescent="0.25">
      <c r="A373" s="214"/>
      <c r="B373" s="215"/>
      <c r="C373" s="249" t="s">
        <v>430</v>
      </c>
      <c r="D373" s="222"/>
      <c r="E373" s="223">
        <v>46.439800000000005</v>
      </c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07"/>
      <c r="Y373" s="207"/>
      <c r="Z373" s="207"/>
      <c r="AA373" s="207"/>
      <c r="AB373" s="207"/>
      <c r="AC373" s="207"/>
      <c r="AD373" s="207"/>
      <c r="AE373" s="207"/>
      <c r="AF373" s="207"/>
      <c r="AG373" s="207" t="s">
        <v>256</v>
      </c>
      <c r="AH373" s="207">
        <v>0</v>
      </c>
      <c r="AI373" s="207"/>
      <c r="AJ373" s="207"/>
      <c r="AK373" s="207"/>
      <c r="AL373" s="207"/>
      <c r="AM373" s="207"/>
      <c r="AN373" s="207"/>
      <c r="AO373" s="207"/>
      <c r="AP373" s="207"/>
      <c r="AQ373" s="207"/>
      <c r="AR373" s="207"/>
      <c r="AS373" s="207"/>
      <c r="AT373" s="207"/>
      <c r="AU373" s="207"/>
      <c r="AV373" s="207"/>
      <c r="AW373" s="207"/>
      <c r="AX373" s="207"/>
      <c r="AY373" s="207"/>
      <c r="AZ373" s="207"/>
      <c r="BA373" s="207"/>
      <c r="BB373" s="207"/>
      <c r="BC373" s="207"/>
      <c r="BD373" s="207"/>
      <c r="BE373" s="207"/>
      <c r="BF373" s="207"/>
      <c r="BG373" s="207"/>
      <c r="BH373" s="207"/>
    </row>
    <row r="374" spans="1:60" outlineLevel="1" x14ac:dyDescent="0.25">
      <c r="A374" s="214"/>
      <c r="B374" s="215"/>
      <c r="C374" s="249" t="s">
        <v>431</v>
      </c>
      <c r="D374" s="222"/>
      <c r="E374" s="223">
        <v>85.481250000000003</v>
      </c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07"/>
      <c r="Y374" s="207"/>
      <c r="Z374" s="207"/>
      <c r="AA374" s="207"/>
      <c r="AB374" s="207"/>
      <c r="AC374" s="207"/>
      <c r="AD374" s="207"/>
      <c r="AE374" s="207"/>
      <c r="AF374" s="207"/>
      <c r="AG374" s="207" t="s">
        <v>256</v>
      </c>
      <c r="AH374" s="207">
        <v>0</v>
      </c>
      <c r="AI374" s="207"/>
      <c r="AJ374" s="207"/>
      <c r="AK374" s="207"/>
      <c r="AL374" s="207"/>
      <c r="AM374" s="207"/>
      <c r="AN374" s="207"/>
      <c r="AO374" s="207"/>
      <c r="AP374" s="207"/>
      <c r="AQ374" s="207"/>
      <c r="AR374" s="207"/>
      <c r="AS374" s="207"/>
      <c r="AT374" s="207"/>
      <c r="AU374" s="207"/>
      <c r="AV374" s="207"/>
      <c r="AW374" s="207"/>
      <c r="AX374" s="207"/>
      <c r="AY374" s="207"/>
      <c r="AZ374" s="207"/>
      <c r="BA374" s="207"/>
      <c r="BB374" s="207"/>
      <c r="BC374" s="207"/>
      <c r="BD374" s="207"/>
      <c r="BE374" s="207"/>
      <c r="BF374" s="207"/>
      <c r="BG374" s="207"/>
      <c r="BH374" s="207"/>
    </row>
    <row r="375" spans="1:60" outlineLevel="1" x14ac:dyDescent="0.25">
      <c r="A375" s="214"/>
      <c r="B375" s="215"/>
      <c r="C375" s="247"/>
      <c r="D375" s="241"/>
      <c r="E375" s="241"/>
      <c r="F375" s="241"/>
      <c r="G375" s="241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07"/>
      <c r="Y375" s="207"/>
      <c r="Z375" s="207"/>
      <c r="AA375" s="207"/>
      <c r="AB375" s="207"/>
      <c r="AC375" s="207"/>
      <c r="AD375" s="207"/>
      <c r="AE375" s="207"/>
      <c r="AF375" s="207"/>
      <c r="AG375" s="207" t="s">
        <v>219</v>
      </c>
      <c r="AH375" s="207"/>
      <c r="AI375" s="207"/>
      <c r="AJ375" s="207"/>
      <c r="AK375" s="207"/>
      <c r="AL375" s="207"/>
      <c r="AM375" s="207"/>
      <c r="AN375" s="207"/>
      <c r="AO375" s="207"/>
      <c r="AP375" s="207"/>
      <c r="AQ375" s="207"/>
      <c r="AR375" s="207"/>
      <c r="AS375" s="207"/>
      <c r="AT375" s="207"/>
      <c r="AU375" s="207"/>
      <c r="AV375" s="207"/>
      <c r="AW375" s="207"/>
      <c r="AX375" s="207"/>
      <c r="AY375" s="207"/>
      <c r="AZ375" s="207"/>
      <c r="BA375" s="207"/>
      <c r="BB375" s="207"/>
      <c r="BC375" s="207"/>
      <c r="BD375" s="207"/>
      <c r="BE375" s="207"/>
      <c r="BF375" s="207"/>
      <c r="BG375" s="207"/>
      <c r="BH375" s="207"/>
    </row>
    <row r="376" spans="1:60" x14ac:dyDescent="0.25">
      <c r="A376" s="225" t="s">
        <v>209</v>
      </c>
      <c r="B376" s="226" t="s">
        <v>113</v>
      </c>
      <c r="C376" s="244" t="s">
        <v>114</v>
      </c>
      <c r="D376" s="227"/>
      <c r="E376" s="228"/>
      <c r="F376" s="229"/>
      <c r="G376" s="229">
        <f>SUMIF(AG377:AG391,"&lt;&gt;NOR",G377:G391)</f>
        <v>0</v>
      </c>
      <c r="H376" s="229"/>
      <c r="I376" s="229">
        <f>SUM(I377:I391)</f>
        <v>0</v>
      </c>
      <c r="J376" s="229"/>
      <c r="K376" s="229">
        <f>SUM(K377:K391)</f>
        <v>0</v>
      </c>
      <c r="L376" s="229"/>
      <c r="M376" s="229">
        <f>SUM(M377:M391)</f>
        <v>0</v>
      </c>
      <c r="N376" s="229"/>
      <c r="O376" s="229">
        <f>SUM(O377:O391)</f>
        <v>0.21</v>
      </c>
      <c r="P376" s="229"/>
      <c r="Q376" s="229">
        <f>SUM(Q377:Q391)</f>
        <v>0</v>
      </c>
      <c r="R376" s="229"/>
      <c r="S376" s="229"/>
      <c r="T376" s="230"/>
      <c r="U376" s="224"/>
      <c r="V376" s="224">
        <f>SUM(V377:V391)</f>
        <v>74.199999999999989</v>
      </c>
      <c r="W376" s="224"/>
      <c r="AG376" t="s">
        <v>210</v>
      </c>
    </row>
    <row r="377" spans="1:60" ht="40.799999999999997" outlineLevel="1" x14ac:dyDescent="0.25">
      <c r="A377" s="231">
        <v>64</v>
      </c>
      <c r="B377" s="232" t="s">
        <v>581</v>
      </c>
      <c r="C377" s="245" t="s">
        <v>582</v>
      </c>
      <c r="D377" s="233" t="s">
        <v>323</v>
      </c>
      <c r="E377" s="234">
        <v>216.22355000000002</v>
      </c>
      <c r="F377" s="235"/>
      <c r="G377" s="236">
        <f>ROUND(E377*F377,2)</f>
        <v>0</v>
      </c>
      <c r="H377" s="235"/>
      <c r="I377" s="236">
        <f>ROUND(E377*H377,2)</f>
        <v>0</v>
      </c>
      <c r="J377" s="235"/>
      <c r="K377" s="236">
        <f>ROUND(E377*J377,2)</f>
        <v>0</v>
      </c>
      <c r="L377" s="236">
        <v>21</v>
      </c>
      <c r="M377" s="236">
        <f>G377*(1+L377/100)</f>
        <v>0</v>
      </c>
      <c r="N377" s="236">
        <v>4.0000000000000003E-5</v>
      </c>
      <c r="O377" s="236">
        <f>ROUND(E377*N377,2)</f>
        <v>0.01</v>
      </c>
      <c r="P377" s="236">
        <v>0</v>
      </c>
      <c r="Q377" s="236">
        <f>ROUND(E377*P377,2)</f>
        <v>0</v>
      </c>
      <c r="R377" s="236" t="s">
        <v>340</v>
      </c>
      <c r="S377" s="236" t="s">
        <v>214</v>
      </c>
      <c r="T377" s="237" t="s">
        <v>279</v>
      </c>
      <c r="U377" s="217">
        <v>0.30800000000000005</v>
      </c>
      <c r="V377" s="217">
        <f>ROUND(E377*U377,2)</f>
        <v>66.599999999999994</v>
      </c>
      <c r="W377" s="217"/>
      <c r="X377" s="207"/>
      <c r="Y377" s="207"/>
      <c r="Z377" s="207"/>
      <c r="AA377" s="207"/>
      <c r="AB377" s="207"/>
      <c r="AC377" s="207"/>
      <c r="AD377" s="207"/>
      <c r="AE377" s="207"/>
      <c r="AF377" s="207"/>
      <c r="AG377" s="207" t="s">
        <v>280</v>
      </c>
      <c r="AH377" s="207"/>
      <c r="AI377" s="207"/>
      <c r="AJ377" s="207"/>
      <c r="AK377" s="207"/>
      <c r="AL377" s="207"/>
      <c r="AM377" s="207"/>
      <c r="AN377" s="207"/>
      <c r="AO377" s="207"/>
      <c r="AP377" s="207"/>
      <c r="AQ377" s="207"/>
      <c r="AR377" s="207"/>
      <c r="AS377" s="207"/>
      <c r="AT377" s="207"/>
      <c r="AU377" s="207"/>
      <c r="AV377" s="207"/>
      <c r="AW377" s="207"/>
      <c r="AX377" s="207"/>
      <c r="AY377" s="207"/>
      <c r="AZ377" s="207"/>
      <c r="BA377" s="207"/>
      <c r="BB377" s="207"/>
      <c r="BC377" s="207"/>
      <c r="BD377" s="207"/>
      <c r="BE377" s="207"/>
      <c r="BF377" s="207"/>
      <c r="BG377" s="207"/>
      <c r="BH377" s="207"/>
    </row>
    <row r="378" spans="1:60" outlineLevel="1" x14ac:dyDescent="0.25">
      <c r="A378" s="214"/>
      <c r="B378" s="215"/>
      <c r="C378" s="249" t="s">
        <v>583</v>
      </c>
      <c r="D378" s="222"/>
      <c r="E378" s="223">
        <v>216.22355000000002</v>
      </c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07"/>
      <c r="Y378" s="207"/>
      <c r="Z378" s="207"/>
      <c r="AA378" s="207"/>
      <c r="AB378" s="207"/>
      <c r="AC378" s="207"/>
      <c r="AD378" s="207"/>
      <c r="AE378" s="207"/>
      <c r="AF378" s="207"/>
      <c r="AG378" s="207" t="s">
        <v>256</v>
      </c>
      <c r="AH378" s="207">
        <v>0</v>
      </c>
      <c r="AI378" s="207"/>
      <c r="AJ378" s="207"/>
      <c r="AK378" s="207"/>
      <c r="AL378" s="207"/>
      <c r="AM378" s="207"/>
      <c r="AN378" s="207"/>
      <c r="AO378" s="207"/>
      <c r="AP378" s="207"/>
      <c r="AQ378" s="207"/>
      <c r="AR378" s="207"/>
      <c r="AS378" s="207"/>
      <c r="AT378" s="207"/>
      <c r="AU378" s="207"/>
      <c r="AV378" s="207"/>
      <c r="AW378" s="207"/>
      <c r="AX378" s="207"/>
      <c r="AY378" s="207"/>
      <c r="AZ378" s="207"/>
      <c r="BA378" s="207"/>
      <c r="BB378" s="207"/>
      <c r="BC378" s="207"/>
      <c r="BD378" s="207"/>
      <c r="BE378" s="207"/>
      <c r="BF378" s="207"/>
      <c r="BG378" s="207"/>
      <c r="BH378" s="207"/>
    </row>
    <row r="379" spans="1:60" outlineLevel="1" x14ac:dyDescent="0.25">
      <c r="A379" s="214"/>
      <c r="B379" s="215"/>
      <c r="C379" s="247"/>
      <c r="D379" s="241"/>
      <c r="E379" s="241"/>
      <c r="F379" s="241"/>
      <c r="G379" s="241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07"/>
      <c r="Y379" s="207"/>
      <c r="Z379" s="207"/>
      <c r="AA379" s="207"/>
      <c r="AB379" s="207"/>
      <c r="AC379" s="207"/>
      <c r="AD379" s="207"/>
      <c r="AE379" s="207"/>
      <c r="AF379" s="207"/>
      <c r="AG379" s="207" t="s">
        <v>219</v>
      </c>
      <c r="AH379" s="207"/>
      <c r="AI379" s="207"/>
      <c r="AJ379" s="207"/>
      <c r="AK379" s="207"/>
      <c r="AL379" s="207"/>
      <c r="AM379" s="207"/>
      <c r="AN379" s="207"/>
      <c r="AO379" s="207"/>
      <c r="AP379" s="207"/>
      <c r="AQ379" s="207"/>
      <c r="AR379" s="207"/>
      <c r="AS379" s="207"/>
      <c r="AT379" s="207"/>
      <c r="AU379" s="207"/>
      <c r="AV379" s="207"/>
      <c r="AW379" s="207"/>
      <c r="AX379" s="207"/>
      <c r="AY379" s="207"/>
      <c r="AZ379" s="207"/>
      <c r="BA379" s="207"/>
      <c r="BB379" s="207"/>
      <c r="BC379" s="207"/>
      <c r="BD379" s="207"/>
      <c r="BE379" s="207"/>
      <c r="BF379" s="207"/>
      <c r="BG379" s="207"/>
      <c r="BH379" s="207"/>
    </row>
    <row r="380" spans="1:60" ht="30.6" outlineLevel="1" x14ac:dyDescent="0.25">
      <c r="A380" s="231">
        <v>65</v>
      </c>
      <c r="B380" s="232" t="s">
        <v>584</v>
      </c>
      <c r="C380" s="245" t="s">
        <v>585</v>
      </c>
      <c r="D380" s="233" t="s">
        <v>356</v>
      </c>
      <c r="E380" s="234">
        <v>9</v>
      </c>
      <c r="F380" s="235"/>
      <c r="G380" s="236">
        <f>ROUND(E380*F380,2)</f>
        <v>0</v>
      </c>
      <c r="H380" s="235"/>
      <c r="I380" s="236">
        <f>ROUND(E380*H380,2)</f>
        <v>0</v>
      </c>
      <c r="J380" s="235"/>
      <c r="K380" s="236">
        <f>ROUND(E380*J380,2)</f>
        <v>0</v>
      </c>
      <c r="L380" s="236">
        <v>21</v>
      </c>
      <c r="M380" s="236">
        <f>G380*(1+L380/100)</f>
        <v>0</v>
      </c>
      <c r="N380" s="236">
        <v>1.6380000000000002E-2</v>
      </c>
      <c r="O380" s="236">
        <f>ROUND(E380*N380,2)</f>
        <v>0.15</v>
      </c>
      <c r="P380" s="236">
        <v>0</v>
      </c>
      <c r="Q380" s="236">
        <f>ROUND(E380*P380,2)</f>
        <v>0</v>
      </c>
      <c r="R380" s="236" t="s">
        <v>340</v>
      </c>
      <c r="S380" s="236" t="s">
        <v>214</v>
      </c>
      <c r="T380" s="237" t="s">
        <v>279</v>
      </c>
      <c r="U380" s="217">
        <v>0.4</v>
      </c>
      <c r="V380" s="217">
        <f>ROUND(E380*U380,2)</f>
        <v>3.6</v>
      </c>
      <c r="W380" s="217"/>
      <c r="X380" s="207"/>
      <c r="Y380" s="207"/>
      <c r="Z380" s="207"/>
      <c r="AA380" s="207"/>
      <c r="AB380" s="207"/>
      <c r="AC380" s="207"/>
      <c r="AD380" s="207"/>
      <c r="AE380" s="207"/>
      <c r="AF380" s="207"/>
      <c r="AG380" s="207" t="s">
        <v>280</v>
      </c>
      <c r="AH380" s="207"/>
      <c r="AI380" s="207"/>
      <c r="AJ380" s="207"/>
      <c r="AK380" s="207"/>
      <c r="AL380" s="207"/>
      <c r="AM380" s="207"/>
      <c r="AN380" s="207"/>
      <c r="AO380" s="207"/>
      <c r="AP380" s="207"/>
      <c r="AQ380" s="207"/>
      <c r="AR380" s="207"/>
      <c r="AS380" s="207"/>
      <c r="AT380" s="207"/>
      <c r="AU380" s="207"/>
      <c r="AV380" s="207"/>
      <c r="AW380" s="207"/>
      <c r="AX380" s="207"/>
      <c r="AY380" s="207"/>
      <c r="AZ380" s="207"/>
      <c r="BA380" s="207"/>
      <c r="BB380" s="207"/>
      <c r="BC380" s="207"/>
      <c r="BD380" s="207"/>
      <c r="BE380" s="207"/>
      <c r="BF380" s="207"/>
      <c r="BG380" s="207"/>
      <c r="BH380" s="207"/>
    </row>
    <row r="381" spans="1:60" outlineLevel="1" x14ac:dyDescent="0.25">
      <c r="A381" s="214"/>
      <c r="B381" s="215"/>
      <c r="C381" s="260" t="s">
        <v>586</v>
      </c>
      <c r="D381" s="257"/>
      <c r="E381" s="257"/>
      <c r="F381" s="257"/>
      <c r="G381" s="25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07"/>
      <c r="Y381" s="207"/>
      <c r="Z381" s="207"/>
      <c r="AA381" s="207"/>
      <c r="AB381" s="207"/>
      <c r="AC381" s="207"/>
      <c r="AD381" s="207"/>
      <c r="AE381" s="207"/>
      <c r="AF381" s="207"/>
      <c r="AG381" s="207" t="s">
        <v>282</v>
      </c>
      <c r="AH381" s="207"/>
      <c r="AI381" s="207"/>
      <c r="AJ381" s="207"/>
      <c r="AK381" s="207"/>
      <c r="AL381" s="207"/>
      <c r="AM381" s="207"/>
      <c r="AN381" s="207"/>
      <c r="AO381" s="207"/>
      <c r="AP381" s="207"/>
      <c r="AQ381" s="207"/>
      <c r="AR381" s="207"/>
      <c r="AS381" s="207"/>
      <c r="AT381" s="207"/>
      <c r="AU381" s="207"/>
      <c r="AV381" s="207"/>
      <c r="AW381" s="207"/>
      <c r="AX381" s="207"/>
      <c r="AY381" s="207"/>
      <c r="AZ381" s="207"/>
      <c r="BA381" s="207"/>
      <c r="BB381" s="207"/>
      <c r="BC381" s="207"/>
      <c r="BD381" s="207"/>
      <c r="BE381" s="207"/>
      <c r="BF381" s="207"/>
      <c r="BG381" s="207"/>
      <c r="BH381" s="207"/>
    </row>
    <row r="382" spans="1:60" outlineLevel="1" x14ac:dyDescent="0.25">
      <c r="A382" s="214"/>
      <c r="B382" s="215"/>
      <c r="C382" s="249" t="s">
        <v>587</v>
      </c>
      <c r="D382" s="222"/>
      <c r="E382" s="223">
        <v>9</v>
      </c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07"/>
      <c r="Y382" s="207"/>
      <c r="Z382" s="207"/>
      <c r="AA382" s="207"/>
      <c r="AB382" s="207"/>
      <c r="AC382" s="207"/>
      <c r="AD382" s="207"/>
      <c r="AE382" s="207"/>
      <c r="AF382" s="207"/>
      <c r="AG382" s="207" t="s">
        <v>256</v>
      </c>
      <c r="AH382" s="207">
        <v>0</v>
      </c>
      <c r="AI382" s="207"/>
      <c r="AJ382" s="207"/>
      <c r="AK382" s="207"/>
      <c r="AL382" s="207"/>
      <c r="AM382" s="207"/>
      <c r="AN382" s="207"/>
      <c r="AO382" s="207"/>
      <c r="AP382" s="207"/>
      <c r="AQ382" s="207"/>
      <c r="AR382" s="207"/>
      <c r="AS382" s="207"/>
      <c r="AT382" s="207"/>
      <c r="AU382" s="207"/>
      <c r="AV382" s="207"/>
      <c r="AW382" s="207"/>
      <c r="AX382" s="207"/>
      <c r="AY382" s="207"/>
      <c r="AZ382" s="207"/>
      <c r="BA382" s="207"/>
      <c r="BB382" s="207"/>
      <c r="BC382" s="207"/>
      <c r="BD382" s="207"/>
      <c r="BE382" s="207"/>
      <c r="BF382" s="207"/>
      <c r="BG382" s="207"/>
      <c r="BH382" s="207"/>
    </row>
    <row r="383" spans="1:60" outlineLevel="1" x14ac:dyDescent="0.25">
      <c r="A383" s="214"/>
      <c r="B383" s="215"/>
      <c r="C383" s="247"/>
      <c r="D383" s="241"/>
      <c r="E383" s="241"/>
      <c r="F383" s="241"/>
      <c r="G383" s="241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07"/>
      <c r="Y383" s="207"/>
      <c r="Z383" s="207"/>
      <c r="AA383" s="207"/>
      <c r="AB383" s="207"/>
      <c r="AC383" s="207"/>
      <c r="AD383" s="207"/>
      <c r="AE383" s="207"/>
      <c r="AF383" s="207"/>
      <c r="AG383" s="207" t="s">
        <v>219</v>
      </c>
      <c r="AH383" s="207"/>
      <c r="AI383" s="207"/>
      <c r="AJ383" s="207"/>
      <c r="AK383" s="207"/>
      <c r="AL383" s="207"/>
      <c r="AM383" s="207"/>
      <c r="AN383" s="207"/>
      <c r="AO383" s="207"/>
      <c r="AP383" s="207"/>
      <c r="AQ383" s="207"/>
      <c r="AR383" s="207"/>
      <c r="AS383" s="207"/>
      <c r="AT383" s="207"/>
      <c r="AU383" s="207"/>
      <c r="AV383" s="207"/>
      <c r="AW383" s="207"/>
      <c r="AX383" s="207"/>
      <c r="AY383" s="207"/>
      <c r="AZ383" s="207"/>
      <c r="BA383" s="207"/>
      <c r="BB383" s="207"/>
      <c r="BC383" s="207"/>
      <c r="BD383" s="207"/>
      <c r="BE383" s="207"/>
      <c r="BF383" s="207"/>
      <c r="BG383" s="207"/>
      <c r="BH383" s="207"/>
    </row>
    <row r="384" spans="1:60" ht="30.6" outlineLevel="1" x14ac:dyDescent="0.25">
      <c r="A384" s="231">
        <v>66</v>
      </c>
      <c r="B384" s="232" t="s">
        <v>588</v>
      </c>
      <c r="C384" s="245" t="s">
        <v>589</v>
      </c>
      <c r="D384" s="233" t="s">
        <v>356</v>
      </c>
      <c r="E384" s="234">
        <v>10</v>
      </c>
      <c r="F384" s="235"/>
      <c r="G384" s="236">
        <f>ROUND(E384*F384,2)</f>
        <v>0</v>
      </c>
      <c r="H384" s="235"/>
      <c r="I384" s="236">
        <f>ROUND(E384*H384,2)</f>
        <v>0</v>
      </c>
      <c r="J384" s="235"/>
      <c r="K384" s="236">
        <f>ROUND(E384*J384,2)</f>
        <v>0</v>
      </c>
      <c r="L384" s="236">
        <v>21</v>
      </c>
      <c r="M384" s="236">
        <f>G384*(1+L384/100)</f>
        <v>0</v>
      </c>
      <c r="N384" s="236">
        <v>1.5000000000000001E-4</v>
      </c>
      <c r="O384" s="236">
        <f>ROUND(E384*N384,2)</f>
        <v>0</v>
      </c>
      <c r="P384" s="236">
        <v>0</v>
      </c>
      <c r="Q384" s="236">
        <f>ROUND(E384*P384,2)</f>
        <v>0</v>
      </c>
      <c r="R384" s="236" t="s">
        <v>340</v>
      </c>
      <c r="S384" s="236" t="s">
        <v>214</v>
      </c>
      <c r="T384" s="237" t="s">
        <v>279</v>
      </c>
      <c r="U384" s="217">
        <v>0.4</v>
      </c>
      <c r="V384" s="217">
        <f>ROUND(E384*U384,2)</f>
        <v>4</v>
      </c>
      <c r="W384" s="217"/>
      <c r="X384" s="207"/>
      <c r="Y384" s="207"/>
      <c r="Z384" s="207"/>
      <c r="AA384" s="207"/>
      <c r="AB384" s="207"/>
      <c r="AC384" s="207"/>
      <c r="AD384" s="207"/>
      <c r="AE384" s="207"/>
      <c r="AF384" s="207"/>
      <c r="AG384" s="207" t="s">
        <v>280</v>
      </c>
      <c r="AH384" s="207"/>
      <c r="AI384" s="207"/>
      <c r="AJ384" s="207"/>
      <c r="AK384" s="207"/>
      <c r="AL384" s="207"/>
      <c r="AM384" s="207"/>
      <c r="AN384" s="207"/>
      <c r="AO384" s="207"/>
      <c r="AP384" s="207"/>
      <c r="AQ384" s="207"/>
      <c r="AR384" s="207"/>
      <c r="AS384" s="207"/>
      <c r="AT384" s="207"/>
      <c r="AU384" s="207"/>
      <c r="AV384" s="207"/>
      <c r="AW384" s="207"/>
      <c r="AX384" s="207"/>
      <c r="AY384" s="207"/>
      <c r="AZ384" s="207"/>
      <c r="BA384" s="207"/>
      <c r="BB384" s="207"/>
      <c r="BC384" s="207"/>
      <c r="BD384" s="207"/>
      <c r="BE384" s="207"/>
      <c r="BF384" s="207"/>
      <c r="BG384" s="207"/>
      <c r="BH384" s="207"/>
    </row>
    <row r="385" spans="1:60" outlineLevel="1" x14ac:dyDescent="0.25">
      <c r="A385" s="214"/>
      <c r="B385" s="215"/>
      <c r="C385" s="260" t="s">
        <v>586</v>
      </c>
      <c r="D385" s="257"/>
      <c r="E385" s="257"/>
      <c r="F385" s="257"/>
      <c r="G385" s="25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07"/>
      <c r="Y385" s="207"/>
      <c r="Z385" s="207"/>
      <c r="AA385" s="207"/>
      <c r="AB385" s="207"/>
      <c r="AC385" s="207"/>
      <c r="AD385" s="207"/>
      <c r="AE385" s="207"/>
      <c r="AF385" s="207"/>
      <c r="AG385" s="207" t="s">
        <v>282</v>
      </c>
      <c r="AH385" s="207"/>
      <c r="AI385" s="207"/>
      <c r="AJ385" s="207"/>
      <c r="AK385" s="207"/>
      <c r="AL385" s="207"/>
      <c r="AM385" s="207"/>
      <c r="AN385" s="207"/>
      <c r="AO385" s="207"/>
      <c r="AP385" s="207"/>
      <c r="AQ385" s="207"/>
      <c r="AR385" s="207"/>
      <c r="AS385" s="207"/>
      <c r="AT385" s="207"/>
      <c r="AU385" s="207"/>
      <c r="AV385" s="207"/>
      <c r="AW385" s="207"/>
      <c r="AX385" s="207"/>
      <c r="AY385" s="207"/>
      <c r="AZ385" s="207"/>
      <c r="BA385" s="207"/>
      <c r="BB385" s="207"/>
      <c r="BC385" s="207"/>
      <c r="BD385" s="207"/>
      <c r="BE385" s="207"/>
      <c r="BF385" s="207"/>
      <c r="BG385" s="207"/>
      <c r="BH385" s="207"/>
    </row>
    <row r="386" spans="1:60" outlineLevel="1" x14ac:dyDescent="0.25">
      <c r="A386" s="214"/>
      <c r="B386" s="215"/>
      <c r="C386" s="249" t="s">
        <v>590</v>
      </c>
      <c r="D386" s="222"/>
      <c r="E386" s="223">
        <v>10</v>
      </c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07"/>
      <c r="Y386" s="207"/>
      <c r="Z386" s="207"/>
      <c r="AA386" s="207"/>
      <c r="AB386" s="207"/>
      <c r="AC386" s="207"/>
      <c r="AD386" s="207"/>
      <c r="AE386" s="207"/>
      <c r="AF386" s="207"/>
      <c r="AG386" s="207" t="s">
        <v>256</v>
      </c>
      <c r="AH386" s="207">
        <v>0</v>
      </c>
      <c r="AI386" s="207"/>
      <c r="AJ386" s="207"/>
      <c r="AK386" s="207"/>
      <c r="AL386" s="207"/>
      <c r="AM386" s="207"/>
      <c r="AN386" s="207"/>
      <c r="AO386" s="207"/>
      <c r="AP386" s="207"/>
      <c r="AQ386" s="207"/>
      <c r="AR386" s="207"/>
      <c r="AS386" s="207"/>
      <c r="AT386" s="207"/>
      <c r="AU386" s="207"/>
      <c r="AV386" s="207"/>
      <c r="AW386" s="207"/>
      <c r="AX386" s="207"/>
      <c r="AY386" s="207"/>
      <c r="AZ386" s="207"/>
      <c r="BA386" s="207"/>
      <c r="BB386" s="207"/>
      <c r="BC386" s="207"/>
      <c r="BD386" s="207"/>
      <c r="BE386" s="207"/>
      <c r="BF386" s="207"/>
      <c r="BG386" s="207"/>
      <c r="BH386" s="207"/>
    </row>
    <row r="387" spans="1:60" outlineLevel="1" x14ac:dyDescent="0.25">
      <c r="A387" s="214"/>
      <c r="B387" s="215"/>
      <c r="C387" s="247"/>
      <c r="D387" s="241"/>
      <c r="E387" s="241"/>
      <c r="F387" s="241"/>
      <c r="G387" s="241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07"/>
      <c r="Y387" s="207"/>
      <c r="Z387" s="207"/>
      <c r="AA387" s="207"/>
      <c r="AB387" s="207"/>
      <c r="AC387" s="207"/>
      <c r="AD387" s="207"/>
      <c r="AE387" s="207"/>
      <c r="AF387" s="207"/>
      <c r="AG387" s="207" t="s">
        <v>219</v>
      </c>
      <c r="AH387" s="207"/>
      <c r="AI387" s="207"/>
      <c r="AJ387" s="207"/>
      <c r="AK387" s="207"/>
      <c r="AL387" s="207"/>
      <c r="AM387" s="207"/>
      <c r="AN387" s="207"/>
      <c r="AO387" s="207"/>
      <c r="AP387" s="207"/>
      <c r="AQ387" s="207"/>
      <c r="AR387" s="207"/>
      <c r="AS387" s="207"/>
      <c r="AT387" s="207"/>
      <c r="AU387" s="207"/>
      <c r="AV387" s="207"/>
      <c r="AW387" s="207"/>
      <c r="AX387" s="207"/>
      <c r="AY387" s="207"/>
      <c r="AZ387" s="207"/>
      <c r="BA387" s="207"/>
      <c r="BB387" s="207"/>
      <c r="BC387" s="207"/>
      <c r="BD387" s="207"/>
      <c r="BE387" s="207"/>
      <c r="BF387" s="207"/>
      <c r="BG387" s="207"/>
      <c r="BH387" s="207"/>
    </row>
    <row r="388" spans="1:60" outlineLevel="1" x14ac:dyDescent="0.25">
      <c r="A388" s="231">
        <v>67</v>
      </c>
      <c r="B388" s="232" t="s">
        <v>591</v>
      </c>
      <c r="C388" s="245" t="s">
        <v>592</v>
      </c>
      <c r="D388" s="233" t="s">
        <v>593</v>
      </c>
      <c r="E388" s="234">
        <v>9</v>
      </c>
      <c r="F388" s="235"/>
      <c r="G388" s="236">
        <f>ROUND(E388*F388,2)</f>
        <v>0</v>
      </c>
      <c r="H388" s="235"/>
      <c r="I388" s="236">
        <f>ROUND(E388*H388,2)</f>
        <v>0</v>
      </c>
      <c r="J388" s="235"/>
      <c r="K388" s="236">
        <f>ROUND(E388*J388,2)</f>
        <v>0</v>
      </c>
      <c r="L388" s="236">
        <v>21</v>
      </c>
      <c r="M388" s="236">
        <f>G388*(1+L388/100)</f>
        <v>0</v>
      </c>
      <c r="N388" s="236">
        <v>1.9500000000000001E-3</v>
      </c>
      <c r="O388" s="236">
        <f>ROUND(E388*N388,2)</f>
        <v>0.02</v>
      </c>
      <c r="P388" s="236">
        <v>0</v>
      </c>
      <c r="Q388" s="236">
        <f>ROUND(E388*P388,2)</f>
        <v>0</v>
      </c>
      <c r="R388" s="236"/>
      <c r="S388" s="236" t="s">
        <v>456</v>
      </c>
      <c r="T388" s="237" t="s">
        <v>215</v>
      </c>
      <c r="U388" s="217">
        <v>0</v>
      </c>
      <c r="V388" s="217">
        <f>ROUND(E388*U388,2)</f>
        <v>0</v>
      </c>
      <c r="W388" s="217"/>
      <c r="X388" s="207"/>
      <c r="Y388" s="207"/>
      <c r="Z388" s="207"/>
      <c r="AA388" s="207"/>
      <c r="AB388" s="207"/>
      <c r="AC388" s="207"/>
      <c r="AD388" s="207"/>
      <c r="AE388" s="207"/>
      <c r="AF388" s="207"/>
      <c r="AG388" s="207" t="s">
        <v>336</v>
      </c>
      <c r="AH388" s="207"/>
      <c r="AI388" s="207"/>
      <c r="AJ388" s="207"/>
      <c r="AK388" s="207"/>
      <c r="AL388" s="207"/>
      <c r="AM388" s="207"/>
      <c r="AN388" s="207"/>
      <c r="AO388" s="207"/>
      <c r="AP388" s="207"/>
      <c r="AQ388" s="207"/>
      <c r="AR388" s="207"/>
      <c r="AS388" s="207"/>
      <c r="AT388" s="207"/>
      <c r="AU388" s="207"/>
      <c r="AV388" s="207"/>
      <c r="AW388" s="207"/>
      <c r="AX388" s="207"/>
      <c r="AY388" s="207"/>
      <c r="AZ388" s="207"/>
      <c r="BA388" s="207"/>
      <c r="BB388" s="207"/>
      <c r="BC388" s="207"/>
      <c r="BD388" s="207"/>
      <c r="BE388" s="207"/>
      <c r="BF388" s="207"/>
      <c r="BG388" s="207"/>
      <c r="BH388" s="207"/>
    </row>
    <row r="389" spans="1:60" outlineLevel="1" x14ac:dyDescent="0.25">
      <c r="A389" s="214"/>
      <c r="B389" s="215"/>
      <c r="C389" s="264"/>
      <c r="D389" s="258"/>
      <c r="E389" s="258"/>
      <c r="F389" s="258"/>
      <c r="G389" s="258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07"/>
      <c r="Y389" s="207"/>
      <c r="Z389" s="207"/>
      <c r="AA389" s="207"/>
      <c r="AB389" s="207"/>
      <c r="AC389" s="207"/>
      <c r="AD389" s="207"/>
      <c r="AE389" s="207"/>
      <c r="AF389" s="207"/>
      <c r="AG389" s="207" t="s">
        <v>219</v>
      </c>
      <c r="AH389" s="207"/>
      <c r="AI389" s="207"/>
      <c r="AJ389" s="207"/>
      <c r="AK389" s="207"/>
      <c r="AL389" s="207"/>
      <c r="AM389" s="207"/>
      <c r="AN389" s="207"/>
      <c r="AO389" s="207"/>
      <c r="AP389" s="207"/>
      <c r="AQ389" s="207"/>
      <c r="AR389" s="207"/>
      <c r="AS389" s="207"/>
      <c r="AT389" s="207"/>
      <c r="AU389" s="207"/>
      <c r="AV389" s="207"/>
      <c r="AW389" s="207"/>
      <c r="AX389" s="207"/>
      <c r="AY389" s="207"/>
      <c r="AZ389" s="207"/>
      <c r="BA389" s="207"/>
      <c r="BB389" s="207"/>
      <c r="BC389" s="207"/>
      <c r="BD389" s="207"/>
      <c r="BE389" s="207"/>
      <c r="BF389" s="207"/>
      <c r="BG389" s="207"/>
      <c r="BH389" s="207"/>
    </row>
    <row r="390" spans="1:60" outlineLevel="1" x14ac:dyDescent="0.25">
      <c r="A390" s="231">
        <v>68</v>
      </c>
      <c r="B390" s="232" t="s">
        <v>594</v>
      </c>
      <c r="C390" s="245" t="s">
        <v>595</v>
      </c>
      <c r="D390" s="233" t="s">
        <v>593</v>
      </c>
      <c r="E390" s="234">
        <v>10</v>
      </c>
      <c r="F390" s="235"/>
      <c r="G390" s="236">
        <f>ROUND(E390*F390,2)</f>
        <v>0</v>
      </c>
      <c r="H390" s="235"/>
      <c r="I390" s="236">
        <f>ROUND(E390*H390,2)</f>
        <v>0</v>
      </c>
      <c r="J390" s="235"/>
      <c r="K390" s="236">
        <f>ROUND(E390*J390,2)</f>
        <v>0</v>
      </c>
      <c r="L390" s="236">
        <v>21</v>
      </c>
      <c r="M390" s="236">
        <f>G390*(1+L390/100)</f>
        <v>0</v>
      </c>
      <c r="N390" s="236">
        <v>2.5100000000000001E-3</v>
      </c>
      <c r="O390" s="236">
        <f>ROUND(E390*N390,2)</f>
        <v>0.03</v>
      </c>
      <c r="P390" s="236">
        <v>0</v>
      </c>
      <c r="Q390" s="236">
        <f>ROUND(E390*P390,2)</f>
        <v>0</v>
      </c>
      <c r="R390" s="236"/>
      <c r="S390" s="236" t="s">
        <v>456</v>
      </c>
      <c r="T390" s="237" t="s">
        <v>215</v>
      </c>
      <c r="U390" s="217">
        <v>0</v>
      </c>
      <c r="V390" s="217">
        <f>ROUND(E390*U390,2)</f>
        <v>0</v>
      </c>
      <c r="W390" s="217"/>
      <c r="X390" s="207"/>
      <c r="Y390" s="207"/>
      <c r="Z390" s="207"/>
      <c r="AA390" s="207"/>
      <c r="AB390" s="207"/>
      <c r="AC390" s="207"/>
      <c r="AD390" s="207"/>
      <c r="AE390" s="207"/>
      <c r="AF390" s="207"/>
      <c r="AG390" s="207" t="s">
        <v>336</v>
      </c>
      <c r="AH390" s="207"/>
      <c r="AI390" s="207"/>
      <c r="AJ390" s="207"/>
      <c r="AK390" s="207"/>
      <c r="AL390" s="207"/>
      <c r="AM390" s="207"/>
      <c r="AN390" s="207"/>
      <c r="AO390" s="207"/>
      <c r="AP390" s="207"/>
      <c r="AQ390" s="207"/>
      <c r="AR390" s="207"/>
      <c r="AS390" s="207"/>
      <c r="AT390" s="207"/>
      <c r="AU390" s="207"/>
      <c r="AV390" s="207"/>
      <c r="AW390" s="207"/>
      <c r="AX390" s="207"/>
      <c r="AY390" s="207"/>
      <c r="AZ390" s="207"/>
      <c r="BA390" s="207"/>
      <c r="BB390" s="207"/>
      <c r="BC390" s="207"/>
      <c r="BD390" s="207"/>
      <c r="BE390" s="207"/>
      <c r="BF390" s="207"/>
      <c r="BG390" s="207"/>
      <c r="BH390" s="207"/>
    </row>
    <row r="391" spans="1:60" outlineLevel="1" x14ac:dyDescent="0.25">
      <c r="A391" s="214"/>
      <c r="B391" s="215"/>
      <c r="C391" s="264"/>
      <c r="D391" s="258"/>
      <c r="E391" s="258"/>
      <c r="F391" s="258"/>
      <c r="G391" s="258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07"/>
      <c r="Y391" s="207"/>
      <c r="Z391" s="207"/>
      <c r="AA391" s="207"/>
      <c r="AB391" s="207"/>
      <c r="AC391" s="207"/>
      <c r="AD391" s="207"/>
      <c r="AE391" s="207"/>
      <c r="AF391" s="207"/>
      <c r="AG391" s="207" t="s">
        <v>219</v>
      </c>
      <c r="AH391" s="207"/>
      <c r="AI391" s="207"/>
      <c r="AJ391" s="207"/>
      <c r="AK391" s="207"/>
      <c r="AL391" s="207"/>
      <c r="AM391" s="207"/>
      <c r="AN391" s="207"/>
      <c r="AO391" s="207"/>
      <c r="AP391" s="207"/>
      <c r="AQ391" s="207"/>
      <c r="AR391" s="207"/>
      <c r="AS391" s="207"/>
      <c r="AT391" s="207"/>
      <c r="AU391" s="207"/>
      <c r="AV391" s="207"/>
      <c r="AW391" s="207"/>
      <c r="AX391" s="207"/>
      <c r="AY391" s="207"/>
      <c r="AZ391" s="207"/>
      <c r="BA391" s="207"/>
      <c r="BB391" s="207"/>
      <c r="BC391" s="207"/>
      <c r="BD391" s="207"/>
      <c r="BE391" s="207"/>
      <c r="BF391" s="207"/>
      <c r="BG391" s="207"/>
      <c r="BH391" s="207"/>
    </row>
    <row r="392" spans="1:60" x14ac:dyDescent="0.25">
      <c r="A392" s="225" t="s">
        <v>209</v>
      </c>
      <c r="B392" s="226" t="s">
        <v>115</v>
      </c>
      <c r="C392" s="244" t="s">
        <v>116</v>
      </c>
      <c r="D392" s="227"/>
      <c r="E392" s="228"/>
      <c r="F392" s="229"/>
      <c r="G392" s="229">
        <f>SUMIF(AG393:AG475,"&lt;&gt;NOR",G393:G475)</f>
        <v>0</v>
      </c>
      <c r="H392" s="229"/>
      <c r="I392" s="229">
        <f>SUM(I393:I475)</f>
        <v>0</v>
      </c>
      <c r="J392" s="229"/>
      <c r="K392" s="229">
        <f>SUM(K393:K475)</f>
        <v>0</v>
      </c>
      <c r="L392" s="229"/>
      <c r="M392" s="229">
        <f>SUM(M393:M475)</f>
        <v>0</v>
      </c>
      <c r="N392" s="229"/>
      <c r="O392" s="229">
        <f>SUM(O393:O475)</f>
        <v>0.11</v>
      </c>
      <c r="P392" s="229"/>
      <c r="Q392" s="229">
        <f>SUM(Q393:Q475)</f>
        <v>228.53999999999996</v>
      </c>
      <c r="R392" s="229"/>
      <c r="S392" s="229"/>
      <c r="T392" s="230"/>
      <c r="U392" s="224"/>
      <c r="V392" s="224">
        <f>SUM(V393:V475)</f>
        <v>557.47</v>
      </c>
      <c r="W392" s="224"/>
      <c r="AG392" t="s">
        <v>210</v>
      </c>
    </row>
    <row r="393" spans="1:60" outlineLevel="1" x14ac:dyDescent="0.25">
      <c r="A393" s="231">
        <v>69</v>
      </c>
      <c r="B393" s="232" t="s">
        <v>596</v>
      </c>
      <c r="C393" s="245" t="s">
        <v>597</v>
      </c>
      <c r="D393" s="233" t="s">
        <v>323</v>
      </c>
      <c r="E393" s="234">
        <v>27.471800000000002</v>
      </c>
      <c r="F393" s="235"/>
      <c r="G393" s="236">
        <f>ROUND(E393*F393,2)</f>
        <v>0</v>
      </c>
      <c r="H393" s="235"/>
      <c r="I393" s="236">
        <f>ROUND(E393*H393,2)</f>
        <v>0</v>
      </c>
      <c r="J393" s="235"/>
      <c r="K393" s="236">
        <f>ROUND(E393*J393,2)</f>
        <v>0</v>
      </c>
      <c r="L393" s="236">
        <v>21</v>
      </c>
      <c r="M393" s="236">
        <f>G393*(1+L393/100)</f>
        <v>0</v>
      </c>
      <c r="N393" s="236">
        <v>6.7000000000000002E-4</v>
      </c>
      <c r="O393" s="236">
        <f>ROUND(E393*N393,2)</f>
        <v>0.02</v>
      </c>
      <c r="P393" s="236">
        <v>0.10700000000000001</v>
      </c>
      <c r="Q393" s="236">
        <f>ROUND(E393*P393,2)</f>
        <v>2.94</v>
      </c>
      <c r="R393" s="236" t="s">
        <v>598</v>
      </c>
      <c r="S393" s="236" t="s">
        <v>214</v>
      </c>
      <c r="T393" s="237" t="s">
        <v>279</v>
      </c>
      <c r="U393" s="217">
        <v>0.158</v>
      </c>
      <c r="V393" s="217">
        <f>ROUND(E393*U393,2)</f>
        <v>4.34</v>
      </c>
      <c r="W393" s="217"/>
      <c r="X393" s="207"/>
      <c r="Y393" s="207"/>
      <c r="Z393" s="207"/>
      <c r="AA393" s="207"/>
      <c r="AB393" s="207"/>
      <c r="AC393" s="207"/>
      <c r="AD393" s="207"/>
      <c r="AE393" s="207"/>
      <c r="AF393" s="207"/>
      <c r="AG393" s="207" t="s">
        <v>280</v>
      </c>
      <c r="AH393" s="207"/>
      <c r="AI393" s="207"/>
      <c r="AJ393" s="207"/>
      <c r="AK393" s="207"/>
      <c r="AL393" s="207"/>
      <c r="AM393" s="207"/>
      <c r="AN393" s="207"/>
      <c r="AO393" s="207"/>
      <c r="AP393" s="207"/>
      <c r="AQ393" s="207"/>
      <c r="AR393" s="207"/>
      <c r="AS393" s="207"/>
      <c r="AT393" s="207"/>
      <c r="AU393" s="207"/>
      <c r="AV393" s="207"/>
      <c r="AW393" s="207"/>
      <c r="AX393" s="207"/>
      <c r="AY393" s="207"/>
      <c r="AZ393" s="207"/>
      <c r="BA393" s="207"/>
      <c r="BB393" s="207"/>
      <c r="BC393" s="207"/>
      <c r="BD393" s="207"/>
      <c r="BE393" s="207"/>
      <c r="BF393" s="207"/>
      <c r="BG393" s="207"/>
      <c r="BH393" s="207"/>
    </row>
    <row r="394" spans="1:60" ht="21" outlineLevel="1" x14ac:dyDescent="0.25">
      <c r="A394" s="214"/>
      <c r="B394" s="215"/>
      <c r="C394" s="260" t="s">
        <v>599</v>
      </c>
      <c r="D394" s="257"/>
      <c r="E394" s="257"/>
      <c r="F394" s="257"/>
      <c r="G394" s="25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07"/>
      <c r="Y394" s="207"/>
      <c r="Z394" s="207"/>
      <c r="AA394" s="207"/>
      <c r="AB394" s="207"/>
      <c r="AC394" s="207"/>
      <c r="AD394" s="207"/>
      <c r="AE394" s="207"/>
      <c r="AF394" s="207"/>
      <c r="AG394" s="207" t="s">
        <v>282</v>
      </c>
      <c r="AH394" s="207"/>
      <c r="AI394" s="207"/>
      <c r="AJ394" s="207"/>
      <c r="AK394" s="207"/>
      <c r="AL394" s="207"/>
      <c r="AM394" s="207"/>
      <c r="AN394" s="207"/>
      <c r="AO394" s="207"/>
      <c r="AP394" s="207"/>
      <c r="AQ394" s="207"/>
      <c r="AR394" s="207"/>
      <c r="AS394" s="207"/>
      <c r="AT394" s="207"/>
      <c r="AU394" s="207"/>
      <c r="AV394" s="207"/>
      <c r="AW394" s="207"/>
      <c r="AX394" s="207"/>
      <c r="AY394" s="207"/>
      <c r="AZ394" s="207"/>
      <c r="BA394" s="238" t="str">
        <f>C394</f>
        <v>nebo vybourání otvorů průřezové plochy přes 4 m2 v příčkách, včetně pomocného lešení o výšce podlahy do 1900 mm a pro zatížení do 1,5 kPa  (150 kg/m2),</v>
      </c>
      <c r="BB394" s="207"/>
      <c r="BC394" s="207"/>
      <c r="BD394" s="207"/>
      <c r="BE394" s="207"/>
      <c r="BF394" s="207"/>
      <c r="BG394" s="207"/>
      <c r="BH394" s="207"/>
    </row>
    <row r="395" spans="1:60" outlineLevel="1" x14ac:dyDescent="0.25">
      <c r="A395" s="214"/>
      <c r="B395" s="215"/>
      <c r="C395" s="249" t="s">
        <v>600</v>
      </c>
      <c r="D395" s="222"/>
      <c r="E395" s="223">
        <v>2.6478000000000002</v>
      </c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07"/>
      <c r="Y395" s="207"/>
      <c r="Z395" s="207"/>
      <c r="AA395" s="207"/>
      <c r="AB395" s="207"/>
      <c r="AC395" s="207"/>
      <c r="AD395" s="207"/>
      <c r="AE395" s="207"/>
      <c r="AF395" s="207"/>
      <c r="AG395" s="207" t="s">
        <v>256</v>
      </c>
      <c r="AH395" s="207">
        <v>0</v>
      </c>
      <c r="AI395" s="207"/>
      <c r="AJ395" s="207"/>
      <c r="AK395" s="207"/>
      <c r="AL395" s="207"/>
      <c r="AM395" s="207"/>
      <c r="AN395" s="207"/>
      <c r="AO395" s="207"/>
      <c r="AP395" s="207"/>
      <c r="AQ395" s="207"/>
      <c r="AR395" s="207"/>
      <c r="AS395" s="207"/>
      <c r="AT395" s="207"/>
      <c r="AU395" s="207"/>
      <c r="AV395" s="207"/>
      <c r="AW395" s="207"/>
      <c r="AX395" s="207"/>
      <c r="AY395" s="207"/>
      <c r="AZ395" s="207"/>
      <c r="BA395" s="207"/>
      <c r="BB395" s="207"/>
      <c r="BC395" s="207"/>
      <c r="BD395" s="207"/>
      <c r="BE395" s="207"/>
      <c r="BF395" s="207"/>
      <c r="BG395" s="207"/>
      <c r="BH395" s="207"/>
    </row>
    <row r="396" spans="1:60" outlineLevel="1" x14ac:dyDescent="0.25">
      <c r="A396" s="214"/>
      <c r="B396" s="215"/>
      <c r="C396" s="249" t="s">
        <v>601</v>
      </c>
      <c r="D396" s="222"/>
      <c r="E396" s="223">
        <v>18.189</v>
      </c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07"/>
      <c r="Y396" s="207"/>
      <c r="Z396" s="207"/>
      <c r="AA396" s="207"/>
      <c r="AB396" s="207"/>
      <c r="AC396" s="207"/>
      <c r="AD396" s="207"/>
      <c r="AE396" s="207"/>
      <c r="AF396" s="207"/>
      <c r="AG396" s="207" t="s">
        <v>256</v>
      </c>
      <c r="AH396" s="207">
        <v>0</v>
      </c>
      <c r="AI396" s="207"/>
      <c r="AJ396" s="207"/>
      <c r="AK396" s="207"/>
      <c r="AL396" s="207"/>
      <c r="AM396" s="207"/>
      <c r="AN396" s="207"/>
      <c r="AO396" s="207"/>
      <c r="AP396" s="207"/>
      <c r="AQ396" s="207"/>
      <c r="AR396" s="207"/>
      <c r="AS396" s="207"/>
      <c r="AT396" s="207"/>
      <c r="AU396" s="207"/>
      <c r="AV396" s="207"/>
      <c r="AW396" s="207"/>
      <c r="AX396" s="207"/>
      <c r="AY396" s="207"/>
      <c r="AZ396" s="207"/>
      <c r="BA396" s="207"/>
      <c r="BB396" s="207"/>
      <c r="BC396" s="207"/>
      <c r="BD396" s="207"/>
      <c r="BE396" s="207"/>
      <c r="BF396" s="207"/>
      <c r="BG396" s="207"/>
      <c r="BH396" s="207"/>
    </row>
    <row r="397" spans="1:60" outlineLevel="1" x14ac:dyDescent="0.25">
      <c r="A397" s="214"/>
      <c r="B397" s="215"/>
      <c r="C397" s="249" t="s">
        <v>602</v>
      </c>
      <c r="D397" s="222"/>
      <c r="E397" s="223">
        <v>-2.3639999999999999</v>
      </c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07"/>
      <c r="Y397" s="207"/>
      <c r="Z397" s="207"/>
      <c r="AA397" s="207"/>
      <c r="AB397" s="207"/>
      <c r="AC397" s="207"/>
      <c r="AD397" s="207"/>
      <c r="AE397" s="207"/>
      <c r="AF397" s="207"/>
      <c r="AG397" s="207" t="s">
        <v>256</v>
      </c>
      <c r="AH397" s="207">
        <v>0</v>
      </c>
      <c r="AI397" s="207"/>
      <c r="AJ397" s="207"/>
      <c r="AK397" s="207"/>
      <c r="AL397" s="207"/>
      <c r="AM397" s="207"/>
      <c r="AN397" s="207"/>
      <c r="AO397" s="207"/>
      <c r="AP397" s="207"/>
      <c r="AQ397" s="207"/>
      <c r="AR397" s="207"/>
      <c r="AS397" s="207"/>
      <c r="AT397" s="207"/>
      <c r="AU397" s="207"/>
      <c r="AV397" s="207"/>
      <c r="AW397" s="207"/>
      <c r="AX397" s="207"/>
      <c r="AY397" s="207"/>
      <c r="AZ397" s="207"/>
      <c r="BA397" s="207"/>
      <c r="BB397" s="207"/>
      <c r="BC397" s="207"/>
      <c r="BD397" s="207"/>
      <c r="BE397" s="207"/>
      <c r="BF397" s="207"/>
      <c r="BG397" s="207"/>
      <c r="BH397" s="207"/>
    </row>
    <row r="398" spans="1:60" outlineLevel="1" x14ac:dyDescent="0.25">
      <c r="A398" s="214"/>
      <c r="B398" s="215"/>
      <c r="C398" s="249" t="s">
        <v>603</v>
      </c>
      <c r="D398" s="222"/>
      <c r="E398" s="223">
        <v>8.9990000000000006</v>
      </c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07"/>
      <c r="Y398" s="207"/>
      <c r="Z398" s="207"/>
      <c r="AA398" s="207"/>
      <c r="AB398" s="207"/>
      <c r="AC398" s="207"/>
      <c r="AD398" s="207"/>
      <c r="AE398" s="207"/>
      <c r="AF398" s="207"/>
      <c r="AG398" s="207" t="s">
        <v>256</v>
      </c>
      <c r="AH398" s="207">
        <v>0</v>
      </c>
      <c r="AI398" s="207"/>
      <c r="AJ398" s="207"/>
      <c r="AK398" s="207"/>
      <c r="AL398" s="207"/>
      <c r="AM398" s="207"/>
      <c r="AN398" s="207"/>
      <c r="AO398" s="207"/>
      <c r="AP398" s="207"/>
      <c r="AQ398" s="207"/>
      <c r="AR398" s="207"/>
      <c r="AS398" s="207"/>
      <c r="AT398" s="207"/>
      <c r="AU398" s="207"/>
      <c r="AV398" s="207"/>
      <c r="AW398" s="207"/>
      <c r="AX398" s="207"/>
      <c r="AY398" s="207"/>
      <c r="AZ398" s="207"/>
      <c r="BA398" s="207"/>
      <c r="BB398" s="207"/>
      <c r="BC398" s="207"/>
      <c r="BD398" s="207"/>
      <c r="BE398" s="207"/>
      <c r="BF398" s="207"/>
      <c r="BG398" s="207"/>
      <c r="BH398" s="207"/>
    </row>
    <row r="399" spans="1:60" outlineLevel="1" x14ac:dyDescent="0.25">
      <c r="A399" s="214"/>
      <c r="B399" s="215"/>
      <c r="C399" s="247"/>
      <c r="D399" s="241"/>
      <c r="E399" s="241"/>
      <c r="F399" s="241"/>
      <c r="G399" s="241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07"/>
      <c r="Y399" s="207"/>
      <c r="Z399" s="207"/>
      <c r="AA399" s="207"/>
      <c r="AB399" s="207"/>
      <c r="AC399" s="207"/>
      <c r="AD399" s="207"/>
      <c r="AE399" s="207"/>
      <c r="AF399" s="207"/>
      <c r="AG399" s="207" t="s">
        <v>219</v>
      </c>
      <c r="AH399" s="207"/>
      <c r="AI399" s="207"/>
      <c r="AJ399" s="207"/>
      <c r="AK399" s="207"/>
      <c r="AL399" s="207"/>
      <c r="AM399" s="207"/>
      <c r="AN399" s="207"/>
      <c r="AO399" s="207"/>
      <c r="AP399" s="207"/>
      <c r="AQ399" s="207"/>
      <c r="AR399" s="207"/>
      <c r="AS399" s="207"/>
      <c r="AT399" s="207"/>
      <c r="AU399" s="207"/>
      <c r="AV399" s="207"/>
      <c r="AW399" s="207"/>
      <c r="AX399" s="207"/>
      <c r="AY399" s="207"/>
      <c r="AZ399" s="207"/>
      <c r="BA399" s="207"/>
      <c r="BB399" s="207"/>
      <c r="BC399" s="207"/>
      <c r="BD399" s="207"/>
      <c r="BE399" s="207"/>
      <c r="BF399" s="207"/>
      <c r="BG399" s="207"/>
      <c r="BH399" s="207"/>
    </row>
    <row r="400" spans="1:60" outlineLevel="1" x14ac:dyDescent="0.25">
      <c r="A400" s="231">
        <v>70</v>
      </c>
      <c r="B400" s="232" t="s">
        <v>604</v>
      </c>
      <c r="C400" s="245" t="s">
        <v>605</v>
      </c>
      <c r="D400" s="233" t="s">
        <v>323</v>
      </c>
      <c r="E400" s="234">
        <v>69.988200000000006</v>
      </c>
      <c r="F400" s="235"/>
      <c r="G400" s="236">
        <f>ROUND(E400*F400,2)</f>
        <v>0</v>
      </c>
      <c r="H400" s="235"/>
      <c r="I400" s="236">
        <f>ROUND(E400*H400,2)</f>
        <v>0</v>
      </c>
      <c r="J400" s="235"/>
      <c r="K400" s="236">
        <f>ROUND(E400*J400,2)</f>
        <v>0</v>
      </c>
      <c r="L400" s="236">
        <v>21</v>
      </c>
      <c r="M400" s="236">
        <f>G400*(1+L400/100)</f>
        <v>0</v>
      </c>
      <c r="N400" s="236">
        <v>6.7000000000000002E-4</v>
      </c>
      <c r="O400" s="236">
        <f>ROUND(E400*N400,2)</f>
        <v>0.05</v>
      </c>
      <c r="P400" s="236">
        <v>0.13300000000000001</v>
      </c>
      <c r="Q400" s="236">
        <f>ROUND(E400*P400,2)</f>
        <v>9.31</v>
      </c>
      <c r="R400" s="236" t="s">
        <v>598</v>
      </c>
      <c r="S400" s="236" t="s">
        <v>214</v>
      </c>
      <c r="T400" s="237" t="s">
        <v>279</v>
      </c>
      <c r="U400" s="217">
        <v>0.188</v>
      </c>
      <c r="V400" s="217">
        <f>ROUND(E400*U400,2)</f>
        <v>13.16</v>
      </c>
      <c r="W400" s="217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 t="s">
        <v>280</v>
      </c>
      <c r="AH400" s="207"/>
      <c r="AI400" s="207"/>
      <c r="AJ400" s="207"/>
      <c r="AK400" s="207"/>
      <c r="AL400" s="207"/>
      <c r="AM400" s="207"/>
      <c r="AN400" s="207"/>
      <c r="AO400" s="207"/>
      <c r="AP400" s="207"/>
      <c r="AQ400" s="207"/>
      <c r="AR400" s="207"/>
      <c r="AS400" s="207"/>
      <c r="AT400" s="207"/>
      <c r="AU400" s="207"/>
      <c r="AV400" s="207"/>
      <c r="AW400" s="207"/>
      <c r="AX400" s="207"/>
      <c r="AY400" s="207"/>
      <c r="AZ400" s="207"/>
      <c r="BA400" s="207"/>
      <c r="BB400" s="207"/>
      <c r="BC400" s="207"/>
      <c r="BD400" s="207"/>
      <c r="BE400" s="207"/>
      <c r="BF400" s="207"/>
      <c r="BG400" s="207"/>
      <c r="BH400" s="207"/>
    </row>
    <row r="401" spans="1:60" ht="21" outlineLevel="1" x14ac:dyDescent="0.25">
      <c r="A401" s="214"/>
      <c r="B401" s="215"/>
      <c r="C401" s="260" t="s">
        <v>599</v>
      </c>
      <c r="D401" s="257"/>
      <c r="E401" s="257"/>
      <c r="F401" s="257"/>
      <c r="G401" s="25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07"/>
      <c r="Y401" s="207"/>
      <c r="Z401" s="207"/>
      <c r="AA401" s="207"/>
      <c r="AB401" s="207"/>
      <c r="AC401" s="207"/>
      <c r="AD401" s="207"/>
      <c r="AE401" s="207"/>
      <c r="AF401" s="207"/>
      <c r="AG401" s="207" t="s">
        <v>282</v>
      </c>
      <c r="AH401" s="207"/>
      <c r="AI401" s="207"/>
      <c r="AJ401" s="207"/>
      <c r="AK401" s="207"/>
      <c r="AL401" s="207"/>
      <c r="AM401" s="207"/>
      <c r="AN401" s="207"/>
      <c r="AO401" s="207"/>
      <c r="AP401" s="207"/>
      <c r="AQ401" s="207"/>
      <c r="AR401" s="207"/>
      <c r="AS401" s="207"/>
      <c r="AT401" s="207"/>
      <c r="AU401" s="207"/>
      <c r="AV401" s="207"/>
      <c r="AW401" s="207"/>
      <c r="AX401" s="207"/>
      <c r="AY401" s="207"/>
      <c r="AZ401" s="207"/>
      <c r="BA401" s="238" t="str">
        <f>C401</f>
        <v>nebo vybourání otvorů průřezové plochy přes 4 m2 v příčkách, včetně pomocného lešení o výšce podlahy do 1900 mm a pro zatížení do 1,5 kPa  (150 kg/m2),</v>
      </c>
      <c r="BB401" s="207"/>
      <c r="BC401" s="207"/>
      <c r="BD401" s="207"/>
      <c r="BE401" s="207"/>
      <c r="BF401" s="207"/>
      <c r="BG401" s="207"/>
      <c r="BH401" s="207"/>
    </row>
    <row r="402" spans="1:60" outlineLevel="1" x14ac:dyDescent="0.25">
      <c r="A402" s="214"/>
      <c r="B402" s="215"/>
      <c r="C402" s="249" t="s">
        <v>606</v>
      </c>
      <c r="D402" s="222"/>
      <c r="E402" s="223">
        <v>53.315600000000003</v>
      </c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07"/>
      <c r="Y402" s="207"/>
      <c r="Z402" s="207"/>
      <c r="AA402" s="207"/>
      <c r="AB402" s="207"/>
      <c r="AC402" s="207"/>
      <c r="AD402" s="207"/>
      <c r="AE402" s="207"/>
      <c r="AF402" s="207"/>
      <c r="AG402" s="207" t="s">
        <v>256</v>
      </c>
      <c r="AH402" s="207">
        <v>0</v>
      </c>
      <c r="AI402" s="207"/>
      <c r="AJ402" s="207"/>
      <c r="AK402" s="207"/>
      <c r="AL402" s="207"/>
      <c r="AM402" s="207"/>
      <c r="AN402" s="207"/>
      <c r="AO402" s="207"/>
      <c r="AP402" s="207"/>
      <c r="AQ402" s="207"/>
      <c r="AR402" s="207"/>
      <c r="AS402" s="207"/>
      <c r="AT402" s="207"/>
      <c r="AU402" s="207"/>
      <c r="AV402" s="207"/>
      <c r="AW402" s="207"/>
      <c r="AX402" s="207"/>
      <c r="AY402" s="207"/>
      <c r="AZ402" s="207"/>
      <c r="BA402" s="207"/>
      <c r="BB402" s="207"/>
      <c r="BC402" s="207"/>
      <c r="BD402" s="207"/>
      <c r="BE402" s="207"/>
      <c r="BF402" s="207"/>
      <c r="BG402" s="207"/>
      <c r="BH402" s="207"/>
    </row>
    <row r="403" spans="1:60" outlineLevel="1" x14ac:dyDescent="0.25">
      <c r="A403" s="214"/>
      <c r="B403" s="215"/>
      <c r="C403" s="249" t="s">
        <v>607</v>
      </c>
      <c r="D403" s="222"/>
      <c r="E403" s="223">
        <v>16.672600000000003</v>
      </c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07"/>
      <c r="Y403" s="207"/>
      <c r="Z403" s="207"/>
      <c r="AA403" s="207"/>
      <c r="AB403" s="207"/>
      <c r="AC403" s="207"/>
      <c r="AD403" s="207"/>
      <c r="AE403" s="207"/>
      <c r="AF403" s="207"/>
      <c r="AG403" s="207" t="s">
        <v>256</v>
      </c>
      <c r="AH403" s="207">
        <v>0</v>
      </c>
      <c r="AI403" s="207"/>
      <c r="AJ403" s="207"/>
      <c r="AK403" s="207"/>
      <c r="AL403" s="207"/>
      <c r="AM403" s="207"/>
      <c r="AN403" s="207"/>
      <c r="AO403" s="207"/>
      <c r="AP403" s="207"/>
      <c r="AQ403" s="207"/>
      <c r="AR403" s="207"/>
      <c r="AS403" s="207"/>
      <c r="AT403" s="207"/>
      <c r="AU403" s="207"/>
      <c r="AV403" s="207"/>
      <c r="AW403" s="207"/>
      <c r="AX403" s="207"/>
      <c r="AY403" s="207"/>
      <c r="AZ403" s="207"/>
      <c r="BA403" s="207"/>
      <c r="BB403" s="207"/>
      <c r="BC403" s="207"/>
      <c r="BD403" s="207"/>
      <c r="BE403" s="207"/>
      <c r="BF403" s="207"/>
      <c r="BG403" s="207"/>
      <c r="BH403" s="207"/>
    </row>
    <row r="404" spans="1:60" outlineLevel="1" x14ac:dyDescent="0.25">
      <c r="A404" s="214"/>
      <c r="B404" s="215"/>
      <c r="C404" s="247"/>
      <c r="D404" s="241"/>
      <c r="E404" s="241"/>
      <c r="F404" s="241"/>
      <c r="G404" s="241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07"/>
      <c r="Y404" s="207"/>
      <c r="Z404" s="207"/>
      <c r="AA404" s="207"/>
      <c r="AB404" s="207"/>
      <c r="AC404" s="207"/>
      <c r="AD404" s="207"/>
      <c r="AE404" s="207"/>
      <c r="AF404" s="207"/>
      <c r="AG404" s="207" t="s">
        <v>219</v>
      </c>
      <c r="AH404" s="207"/>
      <c r="AI404" s="207"/>
      <c r="AJ404" s="207"/>
      <c r="AK404" s="207"/>
      <c r="AL404" s="207"/>
      <c r="AM404" s="207"/>
      <c r="AN404" s="207"/>
      <c r="AO404" s="207"/>
      <c r="AP404" s="207"/>
      <c r="AQ404" s="207"/>
      <c r="AR404" s="207"/>
      <c r="AS404" s="207"/>
      <c r="AT404" s="207"/>
      <c r="AU404" s="207"/>
      <c r="AV404" s="207"/>
      <c r="AW404" s="207"/>
      <c r="AX404" s="207"/>
      <c r="AY404" s="207"/>
      <c r="AZ404" s="207"/>
      <c r="BA404" s="207"/>
      <c r="BB404" s="207"/>
      <c r="BC404" s="207"/>
      <c r="BD404" s="207"/>
      <c r="BE404" s="207"/>
      <c r="BF404" s="207"/>
      <c r="BG404" s="207"/>
      <c r="BH404" s="207"/>
    </row>
    <row r="405" spans="1:60" outlineLevel="1" x14ac:dyDescent="0.25">
      <c r="A405" s="231">
        <v>71</v>
      </c>
      <c r="B405" s="232" t="s">
        <v>608</v>
      </c>
      <c r="C405" s="245" t="s">
        <v>609</v>
      </c>
      <c r="D405" s="233" t="s">
        <v>277</v>
      </c>
      <c r="E405" s="234">
        <v>22.272750000000002</v>
      </c>
      <c r="F405" s="235"/>
      <c r="G405" s="236">
        <f>ROUND(E405*F405,2)</f>
        <v>0</v>
      </c>
      <c r="H405" s="235"/>
      <c r="I405" s="236">
        <f>ROUND(E405*H405,2)</f>
        <v>0</v>
      </c>
      <c r="J405" s="235"/>
      <c r="K405" s="236">
        <f>ROUND(E405*J405,2)</f>
        <v>0</v>
      </c>
      <c r="L405" s="236">
        <v>21</v>
      </c>
      <c r="M405" s="236">
        <f>G405*(1+L405/100)</f>
        <v>0</v>
      </c>
      <c r="N405" s="236">
        <v>1.2800000000000001E-3</v>
      </c>
      <c r="O405" s="236">
        <f>ROUND(E405*N405,2)</f>
        <v>0.03</v>
      </c>
      <c r="P405" s="236">
        <v>2</v>
      </c>
      <c r="Q405" s="236">
        <f>ROUND(E405*P405,2)</f>
        <v>44.55</v>
      </c>
      <c r="R405" s="236" t="s">
        <v>598</v>
      </c>
      <c r="S405" s="236" t="s">
        <v>214</v>
      </c>
      <c r="T405" s="237" t="s">
        <v>279</v>
      </c>
      <c r="U405" s="217">
        <v>1.7790000000000001</v>
      </c>
      <c r="V405" s="217">
        <f>ROUND(E405*U405,2)</f>
        <v>39.619999999999997</v>
      </c>
      <c r="W405" s="217"/>
      <c r="X405" s="207"/>
      <c r="Y405" s="207"/>
      <c r="Z405" s="207"/>
      <c r="AA405" s="207"/>
      <c r="AB405" s="207"/>
      <c r="AC405" s="207"/>
      <c r="AD405" s="207"/>
      <c r="AE405" s="207"/>
      <c r="AF405" s="207"/>
      <c r="AG405" s="207" t="s">
        <v>280</v>
      </c>
      <c r="AH405" s="207"/>
      <c r="AI405" s="207"/>
      <c r="AJ405" s="207"/>
      <c r="AK405" s="207"/>
      <c r="AL405" s="207"/>
      <c r="AM405" s="207"/>
      <c r="AN405" s="207"/>
      <c r="AO405" s="207"/>
      <c r="AP405" s="207"/>
      <c r="AQ405" s="207"/>
      <c r="AR405" s="207"/>
      <c r="AS405" s="207"/>
      <c r="AT405" s="207"/>
      <c r="AU405" s="207"/>
      <c r="AV405" s="207"/>
      <c r="AW405" s="207"/>
      <c r="AX405" s="207"/>
      <c r="AY405" s="207"/>
      <c r="AZ405" s="207"/>
      <c r="BA405" s="207"/>
      <c r="BB405" s="207"/>
      <c r="BC405" s="207"/>
      <c r="BD405" s="207"/>
      <c r="BE405" s="207"/>
      <c r="BF405" s="207"/>
      <c r="BG405" s="207"/>
      <c r="BH405" s="207"/>
    </row>
    <row r="406" spans="1:60" ht="21" outlineLevel="1" x14ac:dyDescent="0.25">
      <c r="A406" s="214"/>
      <c r="B406" s="215"/>
      <c r="C406" s="260" t="s">
        <v>610</v>
      </c>
      <c r="D406" s="257"/>
      <c r="E406" s="257"/>
      <c r="F406" s="257"/>
      <c r="G406" s="25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07"/>
      <c r="Y406" s="207"/>
      <c r="Z406" s="207"/>
      <c r="AA406" s="207"/>
      <c r="AB406" s="207"/>
      <c r="AC406" s="207"/>
      <c r="AD406" s="207"/>
      <c r="AE406" s="207"/>
      <c r="AF406" s="207"/>
      <c r="AG406" s="207" t="s">
        <v>282</v>
      </c>
      <c r="AH406" s="207"/>
      <c r="AI406" s="207"/>
      <c r="AJ406" s="207"/>
      <c r="AK406" s="207"/>
      <c r="AL406" s="207"/>
      <c r="AM406" s="207"/>
      <c r="AN406" s="207"/>
      <c r="AO406" s="207"/>
      <c r="AP406" s="207"/>
      <c r="AQ406" s="207"/>
      <c r="AR406" s="207"/>
      <c r="AS406" s="207"/>
      <c r="AT406" s="207"/>
      <c r="AU406" s="207"/>
      <c r="AV406" s="207"/>
      <c r="AW406" s="207"/>
      <c r="AX406" s="207"/>
      <c r="AY406" s="207"/>
      <c r="AZ406" s="207"/>
      <c r="BA406" s="238" t="str">
        <f>C406</f>
        <v>nebo vybourání otvorů průřezové plochy přes 4 m2 ve zdivu nadzákladovém, včetně pomocného lešení o výšce podlahy do 1900 mm a pro zatížení do 1,5 kPa  (150 kg/m2)</v>
      </c>
      <c r="BB406" s="207"/>
      <c r="BC406" s="207"/>
      <c r="BD406" s="207"/>
      <c r="BE406" s="207"/>
      <c r="BF406" s="207"/>
      <c r="BG406" s="207"/>
      <c r="BH406" s="207"/>
    </row>
    <row r="407" spans="1:60" outlineLevel="1" x14ac:dyDescent="0.25">
      <c r="A407" s="214"/>
      <c r="B407" s="215"/>
      <c r="C407" s="249" t="s">
        <v>611</v>
      </c>
      <c r="D407" s="222"/>
      <c r="E407" s="223">
        <v>8.7705000000000002</v>
      </c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07"/>
      <c r="Y407" s="207"/>
      <c r="Z407" s="207"/>
      <c r="AA407" s="207"/>
      <c r="AB407" s="207"/>
      <c r="AC407" s="207"/>
      <c r="AD407" s="207"/>
      <c r="AE407" s="207"/>
      <c r="AF407" s="207"/>
      <c r="AG407" s="207" t="s">
        <v>256</v>
      </c>
      <c r="AH407" s="207">
        <v>0</v>
      </c>
      <c r="AI407" s="207"/>
      <c r="AJ407" s="207"/>
      <c r="AK407" s="207"/>
      <c r="AL407" s="207"/>
      <c r="AM407" s="207"/>
      <c r="AN407" s="207"/>
      <c r="AO407" s="207"/>
      <c r="AP407" s="207"/>
      <c r="AQ407" s="207"/>
      <c r="AR407" s="207"/>
      <c r="AS407" s="207"/>
      <c r="AT407" s="207"/>
      <c r="AU407" s="207"/>
      <c r="AV407" s="207"/>
      <c r="AW407" s="207"/>
      <c r="AX407" s="207"/>
      <c r="AY407" s="207"/>
      <c r="AZ407" s="207"/>
      <c r="BA407" s="207"/>
      <c r="BB407" s="207"/>
      <c r="BC407" s="207"/>
      <c r="BD407" s="207"/>
      <c r="BE407" s="207"/>
      <c r="BF407" s="207"/>
      <c r="BG407" s="207"/>
      <c r="BH407" s="207"/>
    </row>
    <row r="408" spans="1:60" outlineLevel="1" x14ac:dyDescent="0.25">
      <c r="A408" s="214"/>
      <c r="B408" s="215"/>
      <c r="C408" s="249" t="s">
        <v>612</v>
      </c>
      <c r="D408" s="222"/>
      <c r="E408" s="223">
        <v>5.2470000000000008</v>
      </c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07"/>
      <c r="Y408" s="207"/>
      <c r="Z408" s="207"/>
      <c r="AA408" s="207"/>
      <c r="AB408" s="207"/>
      <c r="AC408" s="207"/>
      <c r="AD408" s="207"/>
      <c r="AE408" s="207"/>
      <c r="AF408" s="207"/>
      <c r="AG408" s="207" t="s">
        <v>256</v>
      </c>
      <c r="AH408" s="207">
        <v>0</v>
      </c>
      <c r="AI408" s="207"/>
      <c r="AJ408" s="207"/>
      <c r="AK408" s="207"/>
      <c r="AL408" s="207"/>
      <c r="AM408" s="207"/>
      <c r="AN408" s="207"/>
      <c r="AO408" s="207"/>
      <c r="AP408" s="207"/>
      <c r="AQ408" s="207"/>
      <c r="AR408" s="207"/>
      <c r="AS408" s="207"/>
      <c r="AT408" s="207"/>
      <c r="AU408" s="207"/>
      <c r="AV408" s="207"/>
      <c r="AW408" s="207"/>
      <c r="AX408" s="207"/>
      <c r="AY408" s="207"/>
      <c r="AZ408" s="207"/>
      <c r="BA408" s="207"/>
      <c r="BB408" s="207"/>
      <c r="BC408" s="207"/>
      <c r="BD408" s="207"/>
      <c r="BE408" s="207"/>
      <c r="BF408" s="207"/>
      <c r="BG408" s="207"/>
      <c r="BH408" s="207"/>
    </row>
    <row r="409" spans="1:60" outlineLevel="1" x14ac:dyDescent="0.25">
      <c r="A409" s="214"/>
      <c r="B409" s="215"/>
      <c r="C409" s="249" t="s">
        <v>613</v>
      </c>
      <c r="D409" s="222"/>
      <c r="E409" s="223">
        <v>3.5775000000000001</v>
      </c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07"/>
      <c r="Y409" s="207"/>
      <c r="Z409" s="207"/>
      <c r="AA409" s="207"/>
      <c r="AB409" s="207"/>
      <c r="AC409" s="207"/>
      <c r="AD409" s="207"/>
      <c r="AE409" s="207"/>
      <c r="AF409" s="207"/>
      <c r="AG409" s="207" t="s">
        <v>256</v>
      </c>
      <c r="AH409" s="207">
        <v>0</v>
      </c>
      <c r="AI409" s="207"/>
      <c r="AJ409" s="207"/>
      <c r="AK409" s="207"/>
      <c r="AL409" s="207"/>
      <c r="AM409" s="207"/>
      <c r="AN409" s="207"/>
      <c r="AO409" s="207"/>
      <c r="AP409" s="207"/>
      <c r="AQ409" s="207"/>
      <c r="AR409" s="207"/>
      <c r="AS409" s="207"/>
      <c r="AT409" s="207"/>
      <c r="AU409" s="207"/>
      <c r="AV409" s="207"/>
      <c r="AW409" s="207"/>
      <c r="AX409" s="207"/>
      <c r="AY409" s="207"/>
      <c r="AZ409" s="207"/>
      <c r="BA409" s="207"/>
      <c r="BB409" s="207"/>
      <c r="BC409" s="207"/>
      <c r="BD409" s="207"/>
      <c r="BE409" s="207"/>
      <c r="BF409" s="207"/>
      <c r="BG409" s="207"/>
      <c r="BH409" s="207"/>
    </row>
    <row r="410" spans="1:60" outlineLevel="1" x14ac:dyDescent="0.25">
      <c r="A410" s="214"/>
      <c r="B410" s="215"/>
      <c r="C410" s="249" t="s">
        <v>614</v>
      </c>
      <c r="D410" s="222"/>
      <c r="E410" s="223">
        <v>4.6777500000000005</v>
      </c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07"/>
      <c r="Y410" s="207"/>
      <c r="Z410" s="207"/>
      <c r="AA410" s="207"/>
      <c r="AB410" s="207"/>
      <c r="AC410" s="207"/>
      <c r="AD410" s="207"/>
      <c r="AE410" s="207"/>
      <c r="AF410" s="207"/>
      <c r="AG410" s="207" t="s">
        <v>256</v>
      </c>
      <c r="AH410" s="207">
        <v>0</v>
      </c>
      <c r="AI410" s="207"/>
      <c r="AJ410" s="207"/>
      <c r="AK410" s="207"/>
      <c r="AL410" s="207"/>
      <c r="AM410" s="207"/>
      <c r="AN410" s="207"/>
      <c r="AO410" s="207"/>
      <c r="AP410" s="207"/>
      <c r="AQ410" s="207"/>
      <c r="AR410" s="207"/>
      <c r="AS410" s="207"/>
      <c r="AT410" s="207"/>
      <c r="AU410" s="207"/>
      <c r="AV410" s="207"/>
      <c r="AW410" s="207"/>
      <c r="AX410" s="207"/>
      <c r="AY410" s="207"/>
      <c r="AZ410" s="207"/>
      <c r="BA410" s="207"/>
      <c r="BB410" s="207"/>
      <c r="BC410" s="207"/>
      <c r="BD410" s="207"/>
      <c r="BE410" s="207"/>
      <c r="BF410" s="207"/>
      <c r="BG410" s="207"/>
      <c r="BH410" s="207"/>
    </row>
    <row r="411" spans="1:60" outlineLevel="1" x14ac:dyDescent="0.25">
      <c r="A411" s="214"/>
      <c r="B411" s="215"/>
      <c r="C411" s="247"/>
      <c r="D411" s="241"/>
      <c r="E411" s="241"/>
      <c r="F411" s="241"/>
      <c r="G411" s="241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07"/>
      <c r="Y411" s="207"/>
      <c r="Z411" s="207"/>
      <c r="AA411" s="207"/>
      <c r="AB411" s="207"/>
      <c r="AC411" s="207"/>
      <c r="AD411" s="207"/>
      <c r="AE411" s="207"/>
      <c r="AF411" s="207"/>
      <c r="AG411" s="207" t="s">
        <v>219</v>
      </c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</row>
    <row r="412" spans="1:60" outlineLevel="1" x14ac:dyDescent="0.25">
      <c r="A412" s="231">
        <v>72</v>
      </c>
      <c r="B412" s="232" t="s">
        <v>615</v>
      </c>
      <c r="C412" s="245" t="s">
        <v>616</v>
      </c>
      <c r="D412" s="233" t="s">
        <v>277</v>
      </c>
      <c r="E412" s="234">
        <v>1.3881000000000001</v>
      </c>
      <c r="F412" s="235"/>
      <c r="G412" s="236">
        <f>ROUND(E412*F412,2)</f>
        <v>0</v>
      </c>
      <c r="H412" s="235"/>
      <c r="I412" s="236">
        <f>ROUND(E412*H412,2)</f>
        <v>0</v>
      </c>
      <c r="J412" s="235"/>
      <c r="K412" s="236">
        <f>ROUND(E412*J412,2)</f>
        <v>0</v>
      </c>
      <c r="L412" s="236">
        <v>21</v>
      </c>
      <c r="M412" s="236">
        <f>G412*(1+L412/100)</f>
        <v>0</v>
      </c>
      <c r="N412" s="236">
        <v>1.4700000000000002E-3</v>
      </c>
      <c r="O412" s="236">
        <f>ROUND(E412*N412,2)</f>
        <v>0</v>
      </c>
      <c r="P412" s="236">
        <v>2.4000000000000004</v>
      </c>
      <c r="Q412" s="236">
        <f>ROUND(E412*P412,2)</f>
        <v>3.33</v>
      </c>
      <c r="R412" s="236" t="s">
        <v>598</v>
      </c>
      <c r="S412" s="236" t="s">
        <v>214</v>
      </c>
      <c r="T412" s="237" t="s">
        <v>279</v>
      </c>
      <c r="U412" s="217">
        <v>8.5</v>
      </c>
      <c r="V412" s="217">
        <f>ROUND(E412*U412,2)</f>
        <v>11.8</v>
      </c>
      <c r="W412" s="217"/>
      <c r="X412" s="207"/>
      <c r="Y412" s="207"/>
      <c r="Z412" s="207"/>
      <c r="AA412" s="207"/>
      <c r="AB412" s="207"/>
      <c r="AC412" s="207"/>
      <c r="AD412" s="207"/>
      <c r="AE412" s="207"/>
      <c r="AF412" s="207"/>
      <c r="AG412" s="207" t="s">
        <v>280</v>
      </c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</row>
    <row r="413" spans="1:60" ht="21" outlineLevel="1" x14ac:dyDescent="0.25">
      <c r="A413" s="214"/>
      <c r="B413" s="215"/>
      <c r="C413" s="260" t="s">
        <v>617</v>
      </c>
      <c r="D413" s="257"/>
      <c r="E413" s="257"/>
      <c r="F413" s="257"/>
      <c r="G413" s="25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07"/>
      <c r="Y413" s="207"/>
      <c r="Z413" s="207"/>
      <c r="AA413" s="207"/>
      <c r="AB413" s="207"/>
      <c r="AC413" s="207"/>
      <c r="AD413" s="207"/>
      <c r="AE413" s="207"/>
      <c r="AF413" s="207"/>
      <c r="AG413" s="207" t="s">
        <v>282</v>
      </c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38" t="str">
        <f>C413</f>
        <v>nebo vybourání otvorů průřezové plochy přes 4 m2 ve zdivu železobetonovém, včetně pomocného lešení o výšce podlahy do 1900 mm a pro zatížení do 1,5 kPa  (150 kg/m2),</v>
      </c>
      <c r="BB413" s="207"/>
      <c r="BC413" s="207"/>
      <c r="BD413" s="207"/>
      <c r="BE413" s="207"/>
      <c r="BF413" s="207"/>
      <c r="BG413" s="207"/>
      <c r="BH413" s="207"/>
    </row>
    <row r="414" spans="1:60" outlineLevel="1" x14ac:dyDescent="0.25">
      <c r="A414" s="214"/>
      <c r="B414" s="215"/>
      <c r="C414" s="249" t="s">
        <v>618</v>
      </c>
      <c r="D414" s="222"/>
      <c r="E414" s="223">
        <v>2.5746000000000002</v>
      </c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07"/>
      <c r="Y414" s="207"/>
      <c r="Z414" s="207"/>
      <c r="AA414" s="207"/>
      <c r="AB414" s="207"/>
      <c r="AC414" s="207"/>
      <c r="AD414" s="207"/>
      <c r="AE414" s="207"/>
      <c r="AF414" s="207"/>
      <c r="AG414" s="207" t="s">
        <v>256</v>
      </c>
      <c r="AH414" s="207">
        <v>0</v>
      </c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</row>
    <row r="415" spans="1:60" outlineLevel="1" x14ac:dyDescent="0.25">
      <c r="A415" s="214"/>
      <c r="B415" s="215"/>
      <c r="C415" s="249" t="s">
        <v>619</v>
      </c>
      <c r="D415" s="222"/>
      <c r="E415" s="223">
        <v>-1.1864999999999999</v>
      </c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07"/>
      <c r="Y415" s="207"/>
      <c r="Z415" s="207"/>
      <c r="AA415" s="207"/>
      <c r="AB415" s="207"/>
      <c r="AC415" s="207"/>
      <c r="AD415" s="207"/>
      <c r="AE415" s="207"/>
      <c r="AF415" s="207"/>
      <c r="AG415" s="207" t="s">
        <v>256</v>
      </c>
      <c r="AH415" s="207">
        <v>0</v>
      </c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</row>
    <row r="416" spans="1:60" outlineLevel="1" x14ac:dyDescent="0.25">
      <c r="A416" s="214"/>
      <c r="B416" s="215"/>
      <c r="C416" s="247"/>
      <c r="D416" s="241"/>
      <c r="E416" s="241"/>
      <c r="F416" s="241"/>
      <c r="G416" s="241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07"/>
      <c r="Y416" s="207"/>
      <c r="Z416" s="207"/>
      <c r="AA416" s="207"/>
      <c r="AB416" s="207"/>
      <c r="AC416" s="207"/>
      <c r="AD416" s="207"/>
      <c r="AE416" s="207"/>
      <c r="AF416" s="207"/>
      <c r="AG416" s="207" t="s">
        <v>219</v>
      </c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</row>
    <row r="417" spans="1:60" ht="20.399999999999999" outlineLevel="1" x14ac:dyDescent="0.25">
      <c r="A417" s="231">
        <v>73</v>
      </c>
      <c r="B417" s="232" t="s">
        <v>620</v>
      </c>
      <c r="C417" s="245" t="s">
        <v>621</v>
      </c>
      <c r="D417" s="233" t="s">
        <v>277</v>
      </c>
      <c r="E417" s="234">
        <v>16.977450000000001</v>
      </c>
      <c r="F417" s="235"/>
      <c r="G417" s="236">
        <f>ROUND(E417*F417,2)</f>
        <v>0</v>
      </c>
      <c r="H417" s="235"/>
      <c r="I417" s="236">
        <f>ROUND(E417*H417,2)</f>
        <v>0</v>
      </c>
      <c r="J417" s="235"/>
      <c r="K417" s="236">
        <f>ROUND(E417*J417,2)</f>
        <v>0</v>
      </c>
      <c r="L417" s="236">
        <v>21</v>
      </c>
      <c r="M417" s="236">
        <f>G417*(1+L417/100)</f>
        <v>0</v>
      </c>
      <c r="N417" s="236">
        <v>0</v>
      </c>
      <c r="O417" s="236">
        <f>ROUND(E417*N417,2)</f>
        <v>0</v>
      </c>
      <c r="P417" s="236">
        <v>2.2000000000000002</v>
      </c>
      <c r="Q417" s="236">
        <f>ROUND(E417*P417,2)</f>
        <v>37.35</v>
      </c>
      <c r="R417" s="236" t="s">
        <v>598</v>
      </c>
      <c r="S417" s="236" t="s">
        <v>214</v>
      </c>
      <c r="T417" s="237" t="s">
        <v>279</v>
      </c>
      <c r="U417" s="217">
        <v>4.6550000000000002</v>
      </c>
      <c r="V417" s="217">
        <f>ROUND(E417*U417,2)</f>
        <v>79.03</v>
      </c>
      <c r="W417" s="217"/>
      <c r="X417" s="207"/>
      <c r="Y417" s="207"/>
      <c r="Z417" s="207"/>
      <c r="AA417" s="207"/>
      <c r="AB417" s="207"/>
      <c r="AC417" s="207"/>
      <c r="AD417" s="207"/>
      <c r="AE417" s="207"/>
      <c r="AF417" s="207"/>
      <c r="AG417" s="207" t="s">
        <v>280</v>
      </c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</row>
    <row r="418" spans="1:60" outlineLevel="1" x14ac:dyDescent="0.25">
      <c r="A418" s="214"/>
      <c r="B418" s="215"/>
      <c r="C418" s="249" t="s">
        <v>622</v>
      </c>
      <c r="D418" s="222"/>
      <c r="E418" s="223">
        <v>0.46480000000000005</v>
      </c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07"/>
      <c r="Y418" s="207"/>
      <c r="Z418" s="207"/>
      <c r="AA418" s="207"/>
      <c r="AB418" s="207"/>
      <c r="AC418" s="207"/>
      <c r="AD418" s="207"/>
      <c r="AE418" s="207"/>
      <c r="AF418" s="207"/>
      <c r="AG418" s="207" t="s">
        <v>256</v>
      </c>
      <c r="AH418" s="207">
        <v>0</v>
      </c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</row>
    <row r="419" spans="1:60" outlineLevel="1" x14ac:dyDescent="0.25">
      <c r="A419" s="214"/>
      <c r="B419" s="215"/>
      <c r="C419" s="249" t="s">
        <v>623</v>
      </c>
      <c r="D419" s="222"/>
      <c r="E419" s="223">
        <v>0.60965000000000003</v>
      </c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07"/>
      <c r="Y419" s="207"/>
      <c r="Z419" s="207"/>
      <c r="AA419" s="207"/>
      <c r="AB419" s="207"/>
      <c r="AC419" s="207"/>
      <c r="AD419" s="207"/>
      <c r="AE419" s="207"/>
      <c r="AF419" s="207"/>
      <c r="AG419" s="207" t="s">
        <v>256</v>
      </c>
      <c r="AH419" s="207">
        <v>0</v>
      </c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207"/>
      <c r="BH419" s="207"/>
    </row>
    <row r="420" spans="1:60" outlineLevel="1" x14ac:dyDescent="0.25">
      <c r="A420" s="214"/>
      <c r="B420" s="215"/>
      <c r="C420" s="249" t="s">
        <v>624</v>
      </c>
      <c r="D420" s="222"/>
      <c r="E420" s="223">
        <v>15.903</v>
      </c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07"/>
      <c r="Y420" s="207"/>
      <c r="Z420" s="207"/>
      <c r="AA420" s="207"/>
      <c r="AB420" s="207"/>
      <c r="AC420" s="207"/>
      <c r="AD420" s="207"/>
      <c r="AE420" s="207"/>
      <c r="AF420" s="207"/>
      <c r="AG420" s="207" t="s">
        <v>256</v>
      </c>
      <c r="AH420" s="207">
        <v>0</v>
      </c>
      <c r="AI420" s="207"/>
      <c r="AJ420" s="207"/>
      <c r="AK420" s="207"/>
      <c r="AL420" s="207"/>
      <c r="AM420" s="207"/>
      <c r="AN420" s="207"/>
      <c r="AO420" s="207"/>
      <c r="AP420" s="207"/>
      <c r="AQ420" s="207"/>
      <c r="AR420" s="207"/>
      <c r="AS420" s="207"/>
      <c r="AT420" s="207"/>
      <c r="AU420" s="207"/>
      <c r="AV420" s="207"/>
      <c r="AW420" s="207"/>
      <c r="AX420" s="207"/>
      <c r="AY420" s="207"/>
      <c r="AZ420" s="207"/>
      <c r="BA420" s="207"/>
      <c r="BB420" s="207"/>
      <c r="BC420" s="207"/>
      <c r="BD420" s="207"/>
      <c r="BE420" s="207"/>
      <c r="BF420" s="207"/>
      <c r="BG420" s="207"/>
      <c r="BH420" s="207"/>
    </row>
    <row r="421" spans="1:60" outlineLevel="1" x14ac:dyDescent="0.25">
      <c r="A421" s="214"/>
      <c r="B421" s="215"/>
      <c r="C421" s="247"/>
      <c r="D421" s="241"/>
      <c r="E421" s="241"/>
      <c r="F421" s="241"/>
      <c r="G421" s="241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07"/>
      <c r="Y421" s="207"/>
      <c r="Z421" s="207"/>
      <c r="AA421" s="207"/>
      <c r="AB421" s="207"/>
      <c r="AC421" s="207"/>
      <c r="AD421" s="207"/>
      <c r="AE421" s="207"/>
      <c r="AF421" s="207"/>
      <c r="AG421" s="207" t="s">
        <v>219</v>
      </c>
      <c r="AH421" s="207"/>
      <c r="AI421" s="207"/>
      <c r="AJ421" s="207"/>
      <c r="AK421" s="207"/>
      <c r="AL421" s="207"/>
      <c r="AM421" s="207"/>
      <c r="AN421" s="207"/>
      <c r="AO421" s="207"/>
      <c r="AP421" s="207"/>
      <c r="AQ421" s="207"/>
      <c r="AR421" s="207"/>
      <c r="AS421" s="207"/>
      <c r="AT421" s="207"/>
      <c r="AU421" s="207"/>
      <c r="AV421" s="207"/>
      <c r="AW421" s="207"/>
      <c r="AX421" s="207"/>
      <c r="AY421" s="207"/>
      <c r="AZ421" s="207"/>
      <c r="BA421" s="207"/>
      <c r="BB421" s="207"/>
      <c r="BC421" s="207"/>
      <c r="BD421" s="207"/>
      <c r="BE421" s="207"/>
      <c r="BF421" s="207"/>
      <c r="BG421" s="207"/>
      <c r="BH421" s="207"/>
    </row>
    <row r="422" spans="1:60" ht="20.399999999999999" outlineLevel="1" x14ac:dyDescent="0.25">
      <c r="A422" s="231">
        <v>74</v>
      </c>
      <c r="B422" s="232" t="s">
        <v>625</v>
      </c>
      <c r="C422" s="245" t="s">
        <v>626</v>
      </c>
      <c r="D422" s="233" t="s">
        <v>277</v>
      </c>
      <c r="E422" s="234">
        <v>26.205210000000001</v>
      </c>
      <c r="F422" s="235"/>
      <c r="G422" s="236">
        <f>ROUND(E422*F422,2)</f>
        <v>0</v>
      </c>
      <c r="H422" s="235"/>
      <c r="I422" s="236">
        <f>ROUND(E422*H422,2)</f>
        <v>0</v>
      </c>
      <c r="J422" s="235"/>
      <c r="K422" s="236">
        <f>ROUND(E422*J422,2)</f>
        <v>0</v>
      </c>
      <c r="L422" s="236">
        <v>21</v>
      </c>
      <c r="M422" s="236">
        <f>G422*(1+L422/100)</f>
        <v>0</v>
      </c>
      <c r="N422" s="236">
        <v>0</v>
      </c>
      <c r="O422" s="236">
        <f>ROUND(E422*N422,2)</f>
        <v>0</v>
      </c>
      <c r="P422" s="236">
        <v>2.2000000000000002</v>
      </c>
      <c r="Q422" s="236">
        <f>ROUND(E422*P422,2)</f>
        <v>57.65</v>
      </c>
      <c r="R422" s="236" t="s">
        <v>598</v>
      </c>
      <c r="S422" s="236" t="s">
        <v>214</v>
      </c>
      <c r="T422" s="237" t="s">
        <v>279</v>
      </c>
      <c r="U422" s="217">
        <v>10.47</v>
      </c>
      <c r="V422" s="217">
        <f>ROUND(E422*U422,2)</f>
        <v>274.37</v>
      </c>
      <c r="W422" s="217"/>
      <c r="X422" s="207"/>
      <c r="Y422" s="207"/>
      <c r="Z422" s="207"/>
      <c r="AA422" s="207"/>
      <c r="AB422" s="207"/>
      <c r="AC422" s="207"/>
      <c r="AD422" s="207"/>
      <c r="AE422" s="207"/>
      <c r="AF422" s="207"/>
      <c r="AG422" s="207" t="s">
        <v>280</v>
      </c>
      <c r="AH422" s="207"/>
      <c r="AI422" s="207"/>
      <c r="AJ422" s="207"/>
      <c r="AK422" s="207"/>
      <c r="AL422" s="207"/>
      <c r="AM422" s="207"/>
      <c r="AN422" s="207"/>
      <c r="AO422" s="207"/>
      <c r="AP422" s="207"/>
      <c r="AQ422" s="207"/>
      <c r="AR422" s="207"/>
      <c r="AS422" s="207"/>
      <c r="AT422" s="207"/>
      <c r="AU422" s="207"/>
      <c r="AV422" s="207"/>
      <c r="AW422" s="207"/>
      <c r="AX422" s="207"/>
      <c r="AY422" s="207"/>
      <c r="AZ422" s="207"/>
      <c r="BA422" s="207"/>
      <c r="BB422" s="207"/>
      <c r="BC422" s="207"/>
      <c r="BD422" s="207"/>
      <c r="BE422" s="207"/>
      <c r="BF422" s="207"/>
      <c r="BG422" s="207"/>
      <c r="BH422" s="207"/>
    </row>
    <row r="423" spans="1:60" outlineLevel="1" x14ac:dyDescent="0.25">
      <c r="A423" s="214"/>
      <c r="B423" s="215"/>
      <c r="C423" s="249" t="s">
        <v>627</v>
      </c>
      <c r="D423" s="222"/>
      <c r="E423" s="223">
        <v>26.139960000000002</v>
      </c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07"/>
      <c r="Y423" s="207"/>
      <c r="Z423" s="207"/>
      <c r="AA423" s="207"/>
      <c r="AB423" s="207"/>
      <c r="AC423" s="207"/>
      <c r="AD423" s="207"/>
      <c r="AE423" s="207"/>
      <c r="AF423" s="207"/>
      <c r="AG423" s="207" t="s">
        <v>256</v>
      </c>
      <c r="AH423" s="207">
        <v>0</v>
      </c>
      <c r="AI423" s="207"/>
      <c r="AJ423" s="207"/>
      <c r="AK423" s="207"/>
      <c r="AL423" s="207"/>
      <c r="AM423" s="207"/>
      <c r="AN423" s="207"/>
      <c r="AO423" s="207"/>
      <c r="AP423" s="207"/>
      <c r="AQ423" s="207"/>
      <c r="AR423" s="207"/>
      <c r="AS423" s="207"/>
      <c r="AT423" s="207"/>
      <c r="AU423" s="207"/>
      <c r="AV423" s="207"/>
      <c r="AW423" s="207"/>
      <c r="AX423" s="207"/>
      <c r="AY423" s="207"/>
      <c r="AZ423" s="207"/>
      <c r="BA423" s="207"/>
      <c r="BB423" s="207"/>
      <c r="BC423" s="207"/>
      <c r="BD423" s="207"/>
      <c r="BE423" s="207"/>
      <c r="BF423" s="207"/>
      <c r="BG423" s="207"/>
      <c r="BH423" s="207"/>
    </row>
    <row r="424" spans="1:60" outlineLevel="1" x14ac:dyDescent="0.25">
      <c r="A424" s="214"/>
      <c r="B424" s="215"/>
      <c r="C424" s="249" t="s">
        <v>628</v>
      </c>
      <c r="D424" s="222"/>
      <c r="E424" s="223">
        <v>6.5250000000000002E-2</v>
      </c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07"/>
      <c r="Y424" s="207"/>
      <c r="Z424" s="207"/>
      <c r="AA424" s="207"/>
      <c r="AB424" s="207"/>
      <c r="AC424" s="207"/>
      <c r="AD424" s="207"/>
      <c r="AE424" s="207"/>
      <c r="AF424" s="207"/>
      <c r="AG424" s="207" t="s">
        <v>256</v>
      </c>
      <c r="AH424" s="207">
        <v>0</v>
      </c>
      <c r="AI424" s="207"/>
      <c r="AJ424" s="207"/>
      <c r="AK424" s="207"/>
      <c r="AL424" s="207"/>
      <c r="AM424" s="207"/>
      <c r="AN424" s="207"/>
      <c r="AO424" s="207"/>
      <c r="AP424" s="207"/>
      <c r="AQ424" s="207"/>
      <c r="AR424" s="207"/>
      <c r="AS424" s="207"/>
      <c r="AT424" s="207"/>
      <c r="AU424" s="207"/>
      <c r="AV424" s="207"/>
      <c r="AW424" s="207"/>
      <c r="AX424" s="207"/>
      <c r="AY424" s="207"/>
      <c r="AZ424" s="207"/>
      <c r="BA424" s="207"/>
      <c r="BB424" s="207"/>
      <c r="BC424" s="207"/>
      <c r="BD424" s="207"/>
      <c r="BE424" s="207"/>
      <c r="BF424" s="207"/>
      <c r="BG424" s="207"/>
      <c r="BH424" s="207"/>
    </row>
    <row r="425" spans="1:60" outlineLevel="1" x14ac:dyDescent="0.25">
      <c r="A425" s="214"/>
      <c r="B425" s="215"/>
      <c r="C425" s="247"/>
      <c r="D425" s="241"/>
      <c r="E425" s="241"/>
      <c r="F425" s="241"/>
      <c r="G425" s="241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07"/>
      <c r="Y425" s="207"/>
      <c r="Z425" s="207"/>
      <c r="AA425" s="207"/>
      <c r="AB425" s="207"/>
      <c r="AC425" s="207"/>
      <c r="AD425" s="207"/>
      <c r="AE425" s="207"/>
      <c r="AF425" s="207"/>
      <c r="AG425" s="207" t="s">
        <v>219</v>
      </c>
      <c r="AH425" s="207"/>
      <c r="AI425" s="207"/>
      <c r="AJ425" s="207"/>
      <c r="AK425" s="207"/>
      <c r="AL425" s="207"/>
      <c r="AM425" s="207"/>
      <c r="AN425" s="207"/>
      <c r="AO425" s="207"/>
      <c r="AP425" s="207"/>
      <c r="AQ425" s="207"/>
      <c r="AR425" s="207"/>
      <c r="AS425" s="207"/>
      <c r="AT425" s="207"/>
      <c r="AU425" s="207"/>
      <c r="AV425" s="207"/>
      <c r="AW425" s="207"/>
      <c r="AX425" s="207"/>
      <c r="AY425" s="207"/>
      <c r="AZ425" s="207"/>
      <c r="BA425" s="207"/>
      <c r="BB425" s="207"/>
      <c r="BC425" s="207"/>
      <c r="BD425" s="207"/>
      <c r="BE425" s="207"/>
      <c r="BF425" s="207"/>
      <c r="BG425" s="207"/>
      <c r="BH425" s="207"/>
    </row>
    <row r="426" spans="1:60" ht="20.399999999999999" outlineLevel="1" x14ac:dyDescent="0.25">
      <c r="A426" s="231">
        <v>75</v>
      </c>
      <c r="B426" s="232" t="s">
        <v>629</v>
      </c>
      <c r="C426" s="245" t="s">
        <v>630</v>
      </c>
      <c r="D426" s="233" t="s">
        <v>277</v>
      </c>
      <c r="E426" s="234">
        <v>18.288400000000003</v>
      </c>
      <c r="F426" s="235"/>
      <c r="G426" s="236">
        <f>ROUND(E426*F426,2)</f>
        <v>0</v>
      </c>
      <c r="H426" s="235"/>
      <c r="I426" s="236">
        <f>ROUND(E426*H426,2)</f>
        <v>0</v>
      </c>
      <c r="J426" s="235"/>
      <c r="K426" s="236">
        <f>ROUND(E426*J426,2)</f>
        <v>0</v>
      </c>
      <c r="L426" s="236">
        <v>21</v>
      </c>
      <c r="M426" s="236">
        <f>G426*(1+L426/100)</f>
        <v>0</v>
      </c>
      <c r="N426" s="236">
        <v>0</v>
      </c>
      <c r="O426" s="236">
        <f>ROUND(E426*N426,2)</f>
        <v>0</v>
      </c>
      <c r="P426" s="236">
        <v>1.4000000000000001</v>
      </c>
      <c r="Q426" s="236">
        <f>ROUND(E426*P426,2)</f>
        <v>25.6</v>
      </c>
      <c r="R426" s="236" t="s">
        <v>598</v>
      </c>
      <c r="S426" s="236" t="s">
        <v>214</v>
      </c>
      <c r="T426" s="237" t="s">
        <v>279</v>
      </c>
      <c r="U426" s="217">
        <v>1.2570000000000001</v>
      </c>
      <c r="V426" s="217">
        <f>ROUND(E426*U426,2)</f>
        <v>22.99</v>
      </c>
      <c r="W426" s="21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 t="s">
        <v>280</v>
      </c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</row>
    <row r="427" spans="1:60" outlineLevel="1" x14ac:dyDescent="0.25">
      <c r="A427" s="214"/>
      <c r="B427" s="215"/>
      <c r="C427" s="249" t="s">
        <v>631</v>
      </c>
      <c r="D427" s="222"/>
      <c r="E427" s="223">
        <v>12.751200000000001</v>
      </c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 t="s">
        <v>256</v>
      </c>
      <c r="AH427" s="207">
        <v>0</v>
      </c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</row>
    <row r="428" spans="1:60" ht="20.399999999999999" outlineLevel="1" x14ac:dyDescent="0.25">
      <c r="A428" s="214"/>
      <c r="B428" s="215"/>
      <c r="C428" s="249" t="s">
        <v>632</v>
      </c>
      <c r="D428" s="222"/>
      <c r="E428" s="223">
        <v>-1.2937999999999998</v>
      </c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 t="s">
        <v>256</v>
      </c>
      <c r="AH428" s="207">
        <v>0</v>
      </c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</row>
    <row r="429" spans="1:60" outlineLevel="1" x14ac:dyDescent="0.25">
      <c r="A429" s="214"/>
      <c r="B429" s="215"/>
      <c r="C429" s="249" t="s">
        <v>628</v>
      </c>
      <c r="D429" s="222"/>
      <c r="E429" s="223">
        <v>6.5250000000000002E-2</v>
      </c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 t="s">
        <v>256</v>
      </c>
      <c r="AH429" s="207">
        <v>0</v>
      </c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</row>
    <row r="430" spans="1:60" outlineLevel="1" x14ac:dyDescent="0.25">
      <c r="A430" s="214"/>
      <c r="B430" s="215"/>
      <c r="C430" s="249" t="s">
        <v>633</v>
      </c>
      <c r="D430" s="222"/>
      <c r="E430" s="223">
        <v>6.7657500000000006</v>
      </c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 t="s">
        <v>256</v>
      </c>
      <c r="AH430" s="207">
        <v>0</v>
      </c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</row>
    <row r="431" spans="1:60" outlineLevel="1" x14ac:dyDescent="0.25">
      <c r="A431" s="214"/>
      <c r="B431" s="215"/>
      <c r="C431" s="247"/>
      <c r="D431" s="241"/>
      <c r="E431" s="241"/>
      <c r="F431" s="241"/>
      <c r="G431" s="241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07"/>
      <c r="Y431" s="207"/>
      <c r="Z431" s="207"/>
      <c r="AA431" s="207"/>
      <c r="AB431" s="207"/>
      <c r="AC431" s="207"/>
      <c r="AD431" s="207"/>
      <c r="AE431" s="207"/>
      <c r="AF431" s="207"/>
      <c r="AG431" s="207" t="s">
        <v>219</v>
      </c>
      <c r="AH431" s="207"/>
      <c r="AI431" s="207"/>
      <c r="AJ431" s="207"/>
      <c r="AK431" s="207"/>
      <c r="AL431" s="207"/>
      <c r="AM431" s="207"/>
      <c r="AN431" s="207"/>
      <c r="AO431" s="207"/>
      <c r="AP431" s="207"/>
      <c r="AQ431" s="207"/>
      <c r="AR431" s="207"/>
      <c r="AS431" s="207"/>
      <c r="AT431" s="207"/>
      <c r="AU431" s="207"/>
      <c r="AV431" s="207"/>
      <c r="AW431" s="207"/>
      <c r="AX431" s="207"/>
      <c r="AY431" s="207"/>
      <c r="AZ431" s="207"/>
      <c r="BA431" s="207"/>
      <c r="BB431" s="207"/>
      <c r="BC431" s="207"/>
      <c r="BD431" s="207"/>
      <c r="BE431" s="207"/>
      <c r="BF431" s="207"/>
      <c r="BG431" s="207"/>
      <c r="BH431" s="207"/>
    </row>
    <row r="432" spans="1:60" ht="20.399999999999999" outlineLevel="1" x14ac:dyDescent="0.25">
      <c r="A432" s="231">
        <v>76</v>
      </c>
      <c r="B432" s="232" t="s">
        <v>634</v>
      </c>
      <c r="C432" s="245" t="s">
        <v>635</v>
      </c>
      <c r="D432" s="233" t="s">
        <v>277</v>
      </c>
      <c r="E432" s="234">
        <v>23.680130000000002</v>
      </c>
      <c r="F432" s="235"/>
      <c r="G432" s="236">
        <f>ROUND(E432*F432,2)</f>
        <v>0</v>
      </c>
      <c r="H432" s="235"/>
      <c r="I432" s="236">
        <f>ROUND(E432*H432,2)</f>
        <v>0</v>
      </c>
      <c r="J432" s="235"/>
      <c r="K432" s="236">
        <f>ROUND(E432*J432,2)</f>
        <v>0</v>
      </c>
      <c r="L432" s="236">
        <v>21</v>
      </c>
      <c r="M432" s="236">
        <f>G432*(1+L432/100)</f>
        <v>0</v>
      </c>
      <c r="N432" s="236">
        <v>0</v>
      </c>
      <c r="O432" s="236">
        <f>ROUND(E432*N432,2)</f>
        <v>0</v>
      </c>
      <c r="P432" s="236">
        <v>1.4000000000000001</v>
      </c>
      <c r="Q432" s="236">
        <f>ROUND(E432*P432,2)</f>
        <v>33.15</v>
      </c>
      <c r="R432" s="236" t="s">
        <v>598</v>
      </c>
      <c r="S432" s="236" t="s">
        <v>214</v>
      </c>
      <c r="T432" s="237" t="s">
        <v>279</v>
      </c>
      <c r="U432" s="217">
        <v>0.875</v>
      </c>
      <c r="V432" s="217">
        <f>ROUND(E432*U432,2)</f>
        <v>20.72</v>
      </c>
      <c r="W432" s="217"/>
      <c r="X432" s="207"/>
      <c r="Y432" s="207"/>
      <c r="Z432" s="207"/>
      <c r="AA432" s="207"/>
      <c r="AB432" s="207"/>
      <c r="AC432" s="207"/>
      <c r="AD432" s="207"/>
      <c r="AE432" s="207"/>
      <c r="AF432" s="207"/>
      <c r="AG432" s="207" t="s">
        <v>280</v>
      </c>
      <c r="AH432" s="207"/>
      <c r="AI432" s="207"/>
      <c r="AJ432" s="207"/>
      <c r="AK432" s="207"/>
      <c r="AL432" s="207"/>
      <c r="AM432" s="207"/>
      <c r="AN432" s="207"/>
      <c r="AO432" s="207"/>
      <c r="AP432" s="207"/>
      <c r="AQ432" s="207"/>
      <c r="AR432" s="207"/>
      <c r="AS432" s="207"/>
      <c r="AT432" s="207"/>
      <c r="AU432" s="207"/>
      <c r="AV432" s="207"/>
      <c r="AW432" s="207"/>
      <c r="AX432" s="207"/>
      <c r="AY432" s="207"/>
      <c r="AZ432" s="207"/>
      <c r="BA432" s="207"/>
      <c r="BB432" s="207"/>
      <c r="BC432" s="207"/>
      <c r="BD432" s="207"/>
      <c r="BE432" s="207"/>
      <c r="BF432" s="207"/>
      <c r="BG432" s="207"/>
      <c r="BH432" s="207"/>
    </row>
    <row r="433" spans="1:60" outlineLevel="1" x14ac:dyDescent="0.25">
      <c r="A433" s="214"/>
      <c r="B433" s="215"/>
      <c r="C433" s="249" t="s">
        <v>636</v>
      </c>
      <c r="D433" s="222"/>
      <c r="E433" s="223">
        <v>23.680130000000002</v>
      </c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07"/>
      <c r="Y433" s="207"/>
      <c r="Z433" s="207"/>
      <c r="AA433" s="207"/>
      <c r="AB433" s="207"/>
      <c r="AC433" s="207"/>
      <c r="AD433" s="207"/>
      <c r="AE433" s="207"/>
      <c r="AF433" s="207"/>
      <c r="AG433" s="207" t="s">
        <v>256</v>
      </c>
      <c r="AH433" s="207">
        <v>0</v>
      </c>
      <c r="AI433" s="207"/>
      <c r="AJ433" s="207"/>
      <c r="AK433" s="207"/>
      <c r="AL433" s="207"/>
      <c r="AM433" s="207"/>
      <c r="AN433" s="207"/>
      <c r="AO433" s="207"/>
      <c r="AP433" s="207"/>
      <c r="AQ433" s="207"/>
      <c r="AR433" s="207"/>
      <c r="AS433" s="207"/>
      <c r="AT433" s="207"/>
      <c r="AU433" s="207"/>
      <c r="AV433" s="207"/>
      <c r="AW433" s="207"/>
      <c r="AX433" s="207"/>
      <c r="AY433" s="207"/>
      <c r="AZ433" s="207"/>
      <c r="BA433" s="207"/>
      <c r="BB433" s="207"/>
      <c r="BC433" s="207"/>
      <c r="BD433" s="207"/>
      <c r="BE433" s="207"/>
      <c r="BF433" s="207"/>
      <c r="BG433" s="207"/>
      <c r="BH433" s="207"/>
    </row>
    <row r="434" spans="1:60" outlineLevel="1" x14ac:dyDescent="0.25">
      <c r="A434" s="214"/>
      <c r="B434" s="215"/>
      <c r="C434" s="247"/>
      <c r="D434" s="241"/>
      <c r="E434" s="241"/>
      <c r="F434" s="241"/>
      <c r="G434" s="241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07"/>
      <c r="Y434" s="207"/>
      <c r="Z434" s="207"/>
      <c r="AA434" s="207"/>
      <c r="AB434" s="207"/>
      <c r="AC434" s="207"/>
      <c r="AD434" s="207"/>
      <c r="AE434" s="207"/>
      <c r="AF434" s="207"/>
      <c r="AG434" s="207" t="s">
        <v>219</v>
      </c>
      <c r="AH434" s="207"/>
      <c r="AI434" s="207"/>
      <c r="AJ434" s="207"/>
      <c r="AK434" s="207"/>
      <c r="AL434" s="207"/>
      <c r="AM434" s="207"/>
      <c r="AN434" s="207"/>
      <c r="AO434" s="207"/>
      <c r="AP434" s="207"/>
      <c r="AQ434" s="207"/>
      <c r="AR434" s="207"/>
      <c r="AS434" s="207"/>
      <c r="AT434" s="207"/>
      <c r="AU434" s="207"/>
      <c r="AV434" s="207"/>
      <c r="AW434" s="207"/>
      <c r="AX434" s="207"/>
      <c r="AY434" s="207"/>
      <c r="AZ434" s="207"/>
      <c r="BA434" s="207"/>
      <c r="BB434" s="207"/>
      <c r="BC434" s="207"/>
      <c r="BD434" s="207"/>
      <c r="BE434" s="207"/>
      <c r="BF434" s="207"/>
      <c r="BG434" s="207"/>
      <c r="BH434" s="207"/>
    </row>
    <row r="435" spans="1:60" outlineLevel="1" x14ac:dyDescent="0.25">
      <c r="A435" s="231">
        <v>77</v>
      </c>
      <c r="B435" s="232" t="s">
        <v>637</v>
      </c>
      <c r="C435" s="245" t="s">
        <v>638</v>
      </c>
      <c r="D435" s="233" t="s">
        <v>462</v>
      </c>
      <c r="E435" s="234">
        <v>29.700000000000003</v>
      </c>
      <c r="F435" s="235"/>
      <c r="G435" s="236">
        <f>ROUND(E435*F435,2)</f>
        <v>0</v>
      </c>
      <c r="H435" s="235"/>
      <c r="I435" s="236">
        <f>ROUND(E435*H435,2)</f>
        <v>0</v>
      </c>
      <c r="J435" s="235"/>
      <c r="K435" s="236">
        <f>ROUND(E435*J435,2)</f>
        <v>0</v>
      </c>
      <c r="L435" s="236">
        <v>21</v>
      </c>
      <c r="M435" s="236">
        <f>G435*(1+L435/100)</f>
        <v>0</v>
      </c>
      <c r="N435" s="236">
        <v>0</v>
      </c>
      <c r="O435" s="236">
        <f>ROUND(E435*N435,2)</f>
        <v>0</v>
      </c>
      <c r="P435" s="236">
        <v>8.2000000000000003E-2</v>
      </c>
      <c r="Q435" s="236">
        <f>ROUND(E435*P435,2)</f>
        <v>2.44</v>
      </c>
      <c r="R435" s="236" t="s">
        <v>598</v>
      </c>
      <c r="S435" s="236" t="s">
        <v>214</v>
      </c>
      <c r="T435" s="237" t="s">
        <v>279</v>
      </c>
      <c r="U435" s="217">
        <v>0.42100000000000004</v>
      </c>
      <c r="V435" s="217">
        <f>ROUND(E435*U435,2)</f>
        <v>12.5</v>
      </c>
      <c r="W435" s="217"/>
      <c r="X435" s="207"/>
      <c r="Y435" s="207"/>
      <c r="Z435" s="207"/>
      <c r="AA435" s="207"/>
      <c r="AB435" s="207"/>
      <c r="AC435" s="207"/>
      <c r="AD435" s="207"/>
      <c r="AE435" s="207"/>
      <c r="AF435" s="207"/>
      <c r="AG435" s="207" t="s">
        <v>280</v>
      </c>
      <c r="AH435" s="207"/>
      <c r="AI435" s="207"/>
      <c r="AJ435" s="207"/>
      <c r="AK435" s="207"/>
      <c r="AL435" s="207"/>
      <c r="AM435" s="207"/>
      <c r="AN435" s="207"/>
      <c r="AO435" s="207"/>
      <c r="AP435" s="207"/>
      <c r="AQ435" s="207"/>
      <c r="AR435" s="207"/>
      <c r="AS435" s="207"/>
      <c r="AT435" s="207"/>
      <c r="AU435" s="207"/>
      <c r="AV435" s="207"/>
      <c r="AW435" s="207"/>
      <c r="AX435" s="207"/>
      <c r="AY435" s="207"/>
      <c r="AZ435" s="207"/>
      <c r="BA435" s="207"/>
      <c r="BB435" s="207"/>
      <c r="BC435" s="207"/>
      <c r="BD435" s="207"/>
      <c r="BE435" s="207"/>
      <c r="BF435" s="207"/>
      <c r="BG435" s="207"/>
      <c r="BH435" s="207"/>
    </row>
    <row r="436" spans="1:60" outlineLevel="1" x14ac:dyDescent="0.25">
      <c r="A436" s="214"/>
      <c r="B436" s="215"/>
      <c r="C436" s="249" t="s">
        <v>639</v>
      </c>
      <c r="D436" s="222"/>
      <c r="E436" s="223">
        <v>29.700000000000003</v>
      </c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07"/>
      <c r="Y436" s="207"/>
      <c r="Z436" s="207"/>
      <c r="AA436" s="207"/>
      <c r="AB436" s="207"/>
      <c r="AC436" s="207"/>
      <c r="AD436" s="207"/>
      <c r="AE436" s="207"/>
      <c r="AF436" s="207"/>
      <c r="AG436" s="207" t="s">
        <v>256</v>
      </c>
      <c r="AH436" s="207">
        <v>0</v>
      </c>
      <c r="AI436" s="207"/>
      <c r="AJ436" s="207"/>
      <c r="AK436" s="207"/>
      <c r="AL436" s="207"/>
      <c r="AM436" s="207"/>
      <c r="AN436" s="207"/>
      <c r="AO436" s="207"/>
      <c r="AP436" s="207"/>
      <c r="AQ436" s="207"/>
      <c r="AR436" s="207"/>
      <c r="AS436" s="207"/>
      <c r="AT436" s="207"/>
      <c r="AU436" s="207"/>
      <c r="AV436" s="207"/>
      <c r="AW436" s="207"/>
      <c r="AX436" s="207"/>
      <c r="AY436" s="207"/>
      <c r="AZ436" s="207"/>
      <c r="BA436" s="207"/>
      <c r="BB436" s="207"/>
      <c r="BC436" s="207"/>
      <c r="BD436" s="207"/>
      <c r="BE436" s="207"/>
      <c r="BF436" s="207"/>
      <c r="BG436" s="207"/>
      <c r="BH436" s="207"/>
    </row>
    <row r="437" spans="1:60" outlineLevel="1" x14ac:dyDescent="0.25">
      <c r="A437" s="214"/>
      <c r="B437" s="215"/>
      <c r="C437" s="247"/>
      <c r="D437" s="241"/>
      <c r="E437" s="241"/>
      <c r="F437" s="241"/>
      <c r="G437" s="241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07"/>
      <c r="Y437" s="207"/>
      <c r="Z437" s="207"/>
      <c r="AA437" s="207"/>
      <c r="AB437" s="207"/>
      <c r="AC437" s="207"/>
      <c r="AD437" s="207"/>
      <c r="AE437" s="207"/>
      <c r="AF437" s="207"/>
      <c r="AG437" s="207" t="s">
        <v>219</v>
      </c>
      <c r="AH437" s="207"/>
      <c r="AI437" s="207"/>
      <c r="AJ437" s="207"/>
      <c r="AK437" s="207"/>
      <c r="AL437" s="207"/>
      <c r="AM437" s="207"/>
      <c r="AN437" s="207"/>
      <c r="AO437" s="207"/>
      <c r="AP437" s="207"/>
      <c r="AQ437" s="207"/>
      <c r="AR437" s="207"/>
      <c r="AS437" s="207"/>
      <c r="AT437" s="207"/>
      <c r="AU437" s="207"/>
      <c r="AV437" s="207"/>
      <c r="AW437" s="207"/>
      <c r="AX437" s="207"/>
      <c r="AY437" s="207"/>
      <c r="AZ437" s="207"/>
      <c r="BA437" s="207"/>
      <c r="BB437" s="207"/>
      <c r="BC437" s="207"/>
      <c r="BD437" s="207"/>
      <c r="BE437" s="207"/>
      <c r="BF437" s="207"/>
      <c r="BG437" s="207"/>
      <c r="BH437" s="207"/>
    </row>
    <row r="438" spans="1:60" ht="20.399999999999999" outlineLevel="1" x14ac:dyDescent="0.25">
      <c r="A438" s="231">
        <v>78</v>
      </c>
      <c r="B438" s="232" t="s">
        <v>640</v>
      </c>
      <c r="C438" s="245" t="s">
        <v>641</v>
      </c>
      <c r="D438" s="233" t="s">
        <v>323</v>
      </c>
      <c r="E438" s="234">
        <v>3.6900000000000004</v>
      </c>
      <c r="F438" s="235"/>
      <c r="G438" s="236">
        <f>ROUND(E438*F438,2)</f>
        <v>0</v>
      </c>
      <c r="H438" s="235"/>
      <c r="I438" s="236">
        <f>ROUND(E438*H438,2)</f>
        <v>0</v>
      </c>
      <c r="J438" s="235"/>
      <c r="K438" s="236">
        <f>ROUND(E438*J438,2)</f>
        <v>0</v>
      </c>
      <c r="L438" s="236">
        <v>21</v>
      </c>
      <c r="M438" s="236">
        <f>G438*(1+L438/100)</f>
        <v>0</v>
      </c>
      <c r="N438" s="236">
        <v>0</v>
      </c>
      <c r="O438" s="236">
        <f>ROUND(E438*N438,2)</f>
        <v>0</v>
      </c>
      <c r="P438" s="236">
        <v>5.5E-2</v>
      </c>
      <c r="Q438" s="236">
        <f>ROUND(E438*P438,2)</f>
        <v>0.2</v>
      </c>
      <c r="R438" s="236" t="s">
        <v>598</v>
      </c>
      <c r="S438" s="236" t="s">
        <v>214</v>
      </c>
      <c r="T438" s="237" t="s">
        <v>279</v>
      </c>
      <c r="U438" s="217">
        <v>0.42500000000000004</v>
      </c>
      <c r="V438" s="217">
        <f>ROUND(E438*U438,2)</f>
        <v>1.57</v>
      </c>
      <c r="W438" s="217"/>
      <c r="X438" s="207"/>
      <c r="Y438" s="207"/>
      <c r="Z438" s="207"/>
      <c r="AA438" s="207"/>
      <c r="AB438" s="207"/>
      <c r="AC438" s="207"/>
      <c r="AD438" s="207"/>
      <c r="AE438" s="207"/>
      <c r="AF438" s="207"/>
      <c r="AG438" s="207" t="s">
        <v>280</v>
      </c>
      <c r="AH438" s="207"/>
      <c r="AI438" s="207"/>
      <c r="AJ438" s="207"/>
      <c r="AK438" s="207"/>
      <c r="AL438" s="207"/>
      <c r="AM438" s="207"/>
      <c r="AN438" s="207"/>
      <c r="AO438" s="207"/>
      <c r="AP438" s="207"/>
      <c r="AQ438" s="207"/>
      <c r="AR438" s="207"/>
      <c r="AS438" s="207"/>
      <c r="AT438" s="207"/>
      <c r="AU438" s="207"/>
      <c r="AV438" s="207"/>
      <c r="AW438" s="207"/>
      <c r="AX438" s="207"/>
      <c r="AY438" s="207"/>
      <c r="AZ438" s="207"/>
      <c r="BA438" s="207"/>
      <c r="BB438" s="207"/>
      <c r="BC438" s="207"/>
      <c r="BD438" s="207"/>
      <c r="BE438" s="207"/>
      <c r="BF438" s="207"/>
      <c r="BG438" s="207"/>
      <c r="BH438" s="207"/>
    </row>
    <row r="439" spans="1:60" ht="21" outlineLevel="1" x14ac:dyDescent="0.25">
      <c r="A439" s="214"/>
      <c r="B439" s="215"/>
      <c r="C439" s="260" t="s">
        <v>642</v>
      </c>
      <c r="D439" s="257"/>
      <c r="E439" s="257"/>
      <c r="F439" s="257"/>
      <c r="G439" s="25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07"/>
      <c r="Y439" s="207"/>
      <c r="Z439" s="207"/>
      <c r="AA439" s="207"/>
      <c r="AB439" s="207"/>
      <c r="AC439" s="207"/>
      <c r="AD439" s="207"/>
      <c r="AE439" s="207"/>
      <c r="AF439" s="207"/>
      <c r="AG439" s="207" t="s">
        <v>282</v>
      </c>
      <c r="AH439" s="207"/>
      <c r="AI439" s="207"/>
      <c r="AJ439" s="207"/>
      <c r="AK439" s="207"/>
      <c r="AL439" s="207"/>
      <c r="AM439" s="207"/>
      <c r="AN439" s="207"/>
      <c r="AO439" s="207"/>
      <c r="AP439" s="207"/>
      <c r="AQ439" s="207"/>
      <c r="AR439" s="207"/>
      <c r="AS439" s="207"/>
      <c r="AT439" s="207"/>
      <c r="AU439" s="207"/>
      <c r="AV439" s="207"/>
      <c r="AW439" s="207"/>
      <c r="AX439" s="207"/>
      <c r="AY439" s="207"/>
      <c r="AZ439" s="207"/>
      <c r="BA439" s="238" t="str">
        <f>C439</f>
        <v>bez odstupu, po hrubém vybourání otvorů v jakémkoliv zdivu cihelném, včetně pomocného lešení o výšce podlahy do 1900 mm a pro zatížení do 1,5 kPa  (150 kg/m2),</v>
      </c>
      <c r="BB439" s="207"/>
      <c r="BC439" s="207"/>
      <c r="BD439" s="207"/>
      <c r="BE439" s="207"/>
      <c r="BF439" s="207"/>
      <c r="BG439" s="207"/>
      <c r="BH439" s="207"/>
    </row>
    <row r="440" spans="1:60" outlineLevel="1" x14ac:dyDescent="0.25">
      <c r="A440" s="214"/>
      <c r="B440" s="215"/>
      <c r="C440" s="249" t="s">
        <v>643</v>
      </c>
      <c r="D440" s="222"/>
      <c r="E440" s="223">
        <v>3.6900000000000004</v>
      </c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07"/>
      <c r="Y440" s="207"/>
      <c r="Z440" s="207"/>
      <c r="AA440" s="207"/>
      <c r="AB440" s="207"/>
      <c r="AC440" s="207"/>
      <c r="AD440" s="207"/>
      <c r="AE440" s="207"/>
      <c r="AF440" s="207"/>
      <c r="AG440" s="207" t="s">
        <v>256</v>
      </c>
      <c r="AH440" s="207">
        <v>0</v>
      </c>
      <c r="AI440" s="207"/>
      <c r="AJ440" s="207"/>
      <c r="AK440" s="207"/>
      <c r="AL440" s="207"/>
      <c r="AM440" s="207"/>
      <c r="AN440" s="207"/>
      <c r="AO440" s="207"/>
      <c r="AP440" s="207"/>
      <c r="AQ440" s="207"/>
      <c r="AR440" s="207"/>
      <c r="AS440" s="207"/>
      <c r="AT440" s="207"/>
      <c r="AU440" s="207"/>
      <c r="AV440" s="207"/>
      <c r="AW440" s="207"/>
      <c r="AX440" s="207"/>
      <c r="AY440" s="207"/>
      <c r="AZ440" s="207"/>
      <c r="BA440" s="207"/>
      <c r="BB440" s="207"/>
      <c r="BC440" s="207"/>
      <c r="BD440" s="207"/>
      <c r="BE440" s="207"/>
      <c r="BF440" s="207"/>
      <c r="BG440" s="207"/>
      <c r="BH440" s="207"/>
    </row>
    <row r="441" spans="1:60" outlineLevel="1" x14ac:dyDescent="0.25">
      <c r="A441" s="214"/>
      <c r="B441" s="215"/>
      <c r="C441" s="247"/>
      <c r="D441" s="241"/>
      <c r="E441" s="241"/>
      <c r="F441" s="241"/>
      <c r="G441" s="241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07"/>
      <c r="Y441" s="207"/>
      <c r="Z441" s="207"/>
      <c r="AA441" s="207"/>
      <c r="AB441" s="207"/>
      <c r="AC441" s="207"/>
      <c r="AD441" s="207"/>
      <c r="AE441" s="207"/>
      <c r="AF441" s="207"/>
      <c r="AG441" s="207" t="s">
        <v>219</v>
      </c>
      <c r="AH441" s="207"/>
      <c r="AI441" s="207"/>
      <c r="AJ441" s="207"/>
      <c r="AK441" s="207"/>
      <c r="AL441" s="207"/>
      <c r="AM441" s="207"/>
      <c r="AN441" s="207"/>
      <c r="AO441" s="207"/>
      <c r="AP441" s="207"/>
      <c r="AQ441" s="207"/>
      <c r="AR441" s="207"/>
      <c r="AS441" s="207"/>
      <c r="AT441" s="207"/>
      <c r="AU441" s="207"/>
      <c r="AV441" s="207"/>
      <c r="AW441" s="207"/>
      <c r="AX441" s="207"/>
      <c r="AY441" s="207"/>
      <c r="AZ441" s="207"/>
      <c r="BA441" s="207"/>
      <c r="BB441" s="207"/>
      <c r="BC441" s="207"/>
      <c r="BD441" s="207"/>
      <c r="BE441" s="207"/>
      <c r="BF441" s="207"/>
      <c r="BG441" s="207"/>
      <c r="BH441" s="207"/>
    </row>
    <row r="442" spans="1:60" outlineLevel="1" x14ac:dyDescent="0.25">
      <c r="A442" s="231">
        <v>79</v>
      </c>
      <c r="B442" s="232" t="s">
        <v>644</v>
      </c>
      <c r="C442" s="245" t="s">
        <v>645</v>
      </c>
      <c r="D442" s="233" t="s">
        <v>356</v>
      </c>
      <c r="E442" s="234">
        <v>1</v>
      </c>
      <c r="F442" s="235"/>
      <c r="G442" s="236">
        <f>ROUND(E442*F442,2)</f>
        <v>0</v>
      </c>
      <c r="H442" s="235"/>
      <c r="I442" s="236">
        <f>ROUND(E442*H442,2)</f>
        <v>0</v>
      </c>
      <c r="J442" s="235"/>
      <c r="K442" s="236">
        <f>ROUND(E442*J442,2)</f>
        <v>0</v>
      </c>
      <c r="L442" s="236">
        <v>21</v>
      </c>
      <c r="M442" s="236">
        <f>G442*(1+L442/100)</f>
        <v>0</v>
      </c>
      <c r="N442" s="236">
        <v>0</v>
      </c>
      <c r="O442" s="236">
        <f>ROUND(E442*N442,2)</f>
        <v>0</v>
      </c>
      <c r="P442" s="236">
        <v>0</v>
      </c>
      <c r="Q442" s="236">
        <f>ROUND(E442*P442,2)</f>
        <v>0</v>
      </c>
      <c r="R442" s="236" t="s">
        <v>598</v>
      </c>
      <c r="S442" s="236" t="s">
        <v>214</v>
      </c>
      <c r="T442" s="237" t="s">
        <v>279</v>
      </c>
      <c r="U442" s="217">
        <v>3.0000000000000002E-2</v>
      </c>
      <c r="V442" s="217">
        <f>ROUND(E442*U442,2)</f>
        <v>0.03</v>
      </c>
      <c r="W442" s="217"/>
      <c r="X442" s="207"/>
      <c r="Y442" s="207"/>
      <c r="Z442" s="207"/>
      <c r="AA442" s="207"/>
      <c r="AB442" s="207"/>
      <c r="AC442" s="207"/>
      <c r="AD442" s="207"/>
      <c r="AE442" s="207"/>
      <c r="AF442" s="207"/>
      <c r="AG442" s="207" t="s">
        <v>280</v>
      </c>
      <c r="AH442" s="207"/>
      <c r="AI442" s="207"/>
      <c r="AJ442" s="207"/>
      <c r="AK442" s="207"/>
      <c r="AL442" s="207"/>
      <c r="AM442" s="207"/>
      <c r="AN442" s="207"/>
      <c r="AO442" s="207"/>
      <c r="AP442" s="207"/>
      <c r="AQ442" s="207"/>
      <c r="AR442" s="207"/>
      <c r="AS442" s="207"/>
      <c r="AT442" s="207"/>
      <c r="AU442" s="207"/>
      <c r="AV442" s="207"/>
      <c r="AW442" s="207"/>
      <c r="AX442" s="207"/>
      <c r="AY442" s="207"/>
      <c r="AZ442" s="207"/>
      <c r="BA442" s="207"/>
      <c r="BB442" s="207"/>
      <c r="BC442" s="207"/>
      <c r="BD442" s="207"/>
      <c r="BE442" s="207"/>
      <c r="BF442" s="207"/>
      <c r="BG442" s="207"/>
      <c r="BH442" s="207"/>
    </row>
    <row r="443" spans="1:60" outlineLevel="1" x14ac:dyDescent="0.25">
      <c r="A443" s="214"/>
      <c r="B443" s="215"/>
      <c r="C443" s="260" t="s">
        <v>646</v>
      </c>
      <c r="D443" s="257"/>
      <c r="E443" s="257"/>
      <c r="F443" s="257"/>
      <c r="G443" s="25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07"/>
      <c r="Y443" s="207"/>
      <c r="Z443" s="207"/>
      <c r="AA443" s="207"/>
      <c r="AB443" s="207"/>
      <c r="AC443" s="207"/>
      <c r="AD443" s="207"/>
      <c r="AE443" s="207"/>
      <c r="AF443" s="207"/>
      <c r="AG443" s="207" t="s">
        <v>282</v>
      </c>
      <c r="AH443" s="207"/>
      <c r="AI443" s="207"/>
      <c r="AJ443" s="207"/>
      <c r="AK443" s="207"/>
      <c r="AL443" s="207"/>
      <c r="AM443" s="207"/>
      <c r="AN443" s="207"/>
      <c r="AO443" s="207"/>
      <c r="AP443" s="207"/>
      <c r="AQ443" s="207"/>
      <c r="AR443" s="207"/>
      <c r="AS443" s="207"/>
      <c r="AT443" s="207"/>
      <c r="AU443" s="207"/>
      <c r="AV443" s="207"/>
      <c r="AW443" s="207"/>
      <c r="AX443" s="207"/>
      <c r="AY443" s="207"/>
      <c r="AZ443" s="207"/>
      <c r="BA443" s="207"/>
      <c r="BB443" s="207"/>
      <c r="BC443" s="207"/>
      <c r="BD443" s="207"/>
      <c r="BE443" s="207"/>
      <c r="BF443" s="207"/>
      <c r="BG443" s="207"/>
      <c r="BH443" s="207"/>
    </row>
    <row r="444" spans="1:60" outlineLevel="1" x14ac:dyDescent="0.25">
      <c r="A444" s="214"/>
      <c r="B444" s="215"/>
      <c r="C444" s="247"/>
      <c r="D444" s="241"/>
      <c r="E444" s="241"/>
      <c r="F444" s="241"/>
      <c r="G444" s="241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07"/>
      <c r="Y444" s="207"/>
      <c r="Z444" s="207"/>
      <c r="AA444" s="207"/>
      <c r="AB444" s="207"/>
      <c r="AC444" s="207"/>
      <c r="AD444" s="207"/>
      <c r="AE444" s="207"/>
      <c r="AF444" s="207"/>
      <c r="AG444" s="207" t="s">
        <v>219</v>
      </c>
      <c r="AH444" s="207"/>
      <c r="AI444" s="207"/>
      <c r="AJ444" s="207"/>
      <c r="AK444" s="207"/>
      <c r="AL444" s="207"/>
      <c r="AM444" s="207"/>
      <c r="AN444" s="207"/>
      <c r="AO444" s="207"/>
      <c r="AP444" s="207"/>
      <c r="AQ444" s="207"/>
      <c r="AR444" s="207"/>
      <c r="AS444" s="207"/>
      <c r="AT444" s="207"/>
      <c r="AU444" s="207"/>
      <c r="AV444" s="207"/>
      <c r="AW444" s="207"/>
      <c r="AX444" s="207"/>
      <c r="AY444" s="207"/>
      <c r="AZ444" s="207"/>
      <c r="BA444" s="207"/>
      <c r="BB444" s="207"/>
      <c r="BC444" s="207"/>
      <c r="BD444" s="207"/>
      <c r="BE444" s="207"/>
      <c r="BF444" s="207"/>
      <c r="BG444" s="207"/>
      <c r="BH444" s="207"/>
    </row>
    <row r="445" spans="1:60" outlineLevel="1" x14ac:dyDescent="0.25">
      <c r="A445" s="231">
        <v>80</v>
      </c>
      <c r="B445" s="232" t="s">
        <v>647</v>
      </c>
      <c r="C445" s="245" t="s">
        <v>648</v>
      </c>
      <c r="D445" s="233" t="s">
        <v>356</v>
      </c>
      <c r="E445" s="234">
        <v>7</v>
      </c>
      <c r="F445" s="235"/>
      <c r="G445" s="236">
        <f>ROUND(E445*F445,2)</f>
        <v>0</v>
      </c>
      <c r="H445" s="235"/>
      <c r="I445" s="236">
        <f>ROUND(E445*H445,2)</f>
        <v>0</v>
      </c>
      <c r="J445" s="235"/>
      <c r="K445" s="236">
        <f>ROUND(E445*J445,2)</f>
        <v>0</v>
      </c>
      <c r="L445" s="236">
        <v>21</v>
      </c>
      <c r="M445" s="236">
        <f>G445*(1+L445/100)</f>
        <v>0</v>
      </c>
      <c r="N445" s="236">
        <v>0</v>
      </c>
      <c r="O445" s="236">
        <f>ROUND(E445*N445,2)</f>
        <v>0</v>
      </c>
      <c r="P445" s="236">
        <v>0</v>
      </c>
      <c r="Q445" s="236">
        <f>ROUND(E445*P445,2)</f>
        <v>0</v>
      </c>
      <c r="R445" s="236" t="s">
        <v>598</v>
      </c>
      <c r="S445" s="236" t="s">
        <v>214</v>
      </c>
      <c r="T445" s="237" t="s">
        <v>279</v>
      </c>
      <c r="U445" s="217">
        <v>0.05</v>
      </c>
      <c r="V445" s="217">
        <f>ROUND(E445*U445,2)</f>
        <v>0.35</v>
      </c>
      <c r="W445" s="217"/>
      <c r="X445" s="207"/>
      <c r="Y445" s="207"/>
      <c r="Z445" s="207"/>
      <c r="AA445" s="207"/>
      <c r="AB445" s="207"/>
      <c r="AC445" s="207"/>
      <c r="AD445" s="207"/>
      <c r="AE445" s="207"/>
      <c r="AF445" s="207"/>
      <c r="AG445" s="207" t="s">
        <v>280</v>
      </c>
      <c r="AH445" s="207"/>
      <c r="AI445" s="207"/>
      <c r="AJ445" s="207"/>
      <c r="AK445" s="207"/>
      <c r="AL445" s="207"/>
      <c r="AM445" s="207"/>
      <c r="AN445" s="207"/>
      <c r="AO445" s="207"/>
      <c r="AP445" s="207"/>
      <c r="AQ445" s="207"/>
      <c r="AR445" s="207"/>
      <c r="AS445" s="207"/>
      <c r="AT445" s="207"/>
      <c r="AU445" s="207"/>
      <c r="AV445" s="207"/>
      <c r="AW445" s="207"/>
      <c r="AX445" s="207"/>
      <c r="AY445" s="207"/>
      <c r="AZ445" s="207"/>
      <c r="BA445" s="207"/>
      <c r="BB445" s="207"/>
      <c r="BC445" s="207"/>
      <c r="BD445" s="207"/>
      <c r="BE445" s="207"/>
      <c r="BF445" s="207"/>
      <c r="BG445" s="207"/>
      <c r="BH445" s="207"/>
    </row>
    <row r="446" spans="1:60" outlineLevel="1" x14ac:dyDescent="0.25">
      <c r="A446" s="214"/>
      <c r="B446" s="215"/>
      <c r="C446" s="260" t="s">
        <v>646</v>
      </c>
      <c r="D446" s="257"/>
      <c r="E446" s="257"/>
      <c r="F446" s="257"/>
      <c r="G446" s="25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07"/>
      <c r="Y446" s="207"/>
      <c r="Z446" s="207"/>
      <c r="AA446" s="207"/>
      <c r="AB446" s="207"/>
      <c r="AC446" s="207"/>
      <c r="AD446" s="207"/>
      <c r="AE446" s="207"/>
      <c r="AF446" s="207"/>
      <c r="AG446" s="207" t="s">
        <v>282</v>
      </c>
      <c r="AH446" s="207"/>
      <c r="AI446" s="207"/>
      <c r="AJ446" s="207"/>
      <c r="AK446" s="207"/>
      <c r="AL446" s="207"/>
      <c r="AM446" s="207"/>
      <c r="AN446" s="207"/>
      <c r="AO446" s="207"/>
      <c r="AP446" s="207"/>
      <c r="AQ446" s="207"/>
      <c r="AR446" s="207"/>
      <c r="AS446" s="207"/>
      <c r="AT446" s="207"/>
      <c r="AU446" s="207"/>
      <c r="AV446" s="207"/>
      <c r="AW446" s="207"/>
      <c r="AX446" s="207"/>
      <c r="AY446" s="207"/>
      <c r="AZ446" s="207"/>
      <c r="BA446" s="207"/>
      <c r="BB446" s="207"/>
      <c r="BC446" s="207"/>
      <c r="BD446" s="207"/>
      <c r="BE446" s="207"/>
      <c r="BF446" s="207"/>
      <c r="BG446" s="207"/>
      <c r="BH446" s="207"/>
    </row>
    <row r="447" spans="1:60" outlineLevel="1" x14ac:dyDescent="0.25">
      <c r="A447" s="214"/>
      <c r="B447" s="215"/>
      <c r="C447" s="247"/>
      <c r="D447" s="241"/>
      <c r="E447" s="241"/>
      <c r="F447" s="241"/>
      <c r="G447" s="241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07"/>
      <c r="Y447" s="207"/>
      <c r="Z447" s="207"/>
      <c r="AA447" s="207"/>
      <c r="AB447" s="207"/>
      <c r="AC447" s="207"/>
      <c r="AD447" s="207"/>
      <c r="AE447" s="207"/>
      <c r="AF447" s="207"/>
      <c r="AG447" s="207" t="s">
        <v>219</v>
      </c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</row>
    <row r="448" spans="1:60" outlineLevel="1" x14ac:dyDescent="0.25">
      <c r="A448" s="231">
        <v>81</v>
      </c>
      <c r="B448" s="232" t="s">
        <v>649</v>
      </c>
      <c r="C448" s="245" t="s">
        <v>650</v>
      </c>
      <c r="D448" s="233" t="s">
        <v>323</v>
      </c>
      <c r="E448" s="234">
        <v>0.33350000000000002</v>
      </c>
      <c r="F448" s="235"/>
      <c r="G448" s="236">
        <f>ROUND(E448*F448,2)</f>
        <v>0</v>
      </c>
      <c r="H448" s="235"/>
      <c r="I448" s="236">
        <f>ROUND(E448*H448,2)</f>
        <v>0</v>
      </c>
      <c r="J448" s="235"/>
      <c r="K448" s="236">
        <f>ROUND(E448*J448,2)</f>
        <v>0</v>
      </c>
      <c r="L448" s="236">
        <v>21</v>
      </c>
      <c r="M448" s="236">
        <f>G448*(1+L448/100)</f>
        <v>0</v>
      </c>
      <c r="N448" s="236">
        <v>2.1900000000000001E-3</v>
      </c>
      <c r="O448" s="236">
        <f>ROUND(E448*N448,2)</f>
        <v>0</v>
      </c>
      <c r="P448" s="236">
        <v>7.5000000000000011E-2</v>
      </c>
      <c r="Q448" s="236">
        <f>ROUND(E448*P448,2)</f>
        <v>0.03</v>
      </c>
      <c r="R448" s="236" t="s">
        <v>598</v>
      </c>
      <c r="S448" s="236" t="s">
        <v>214</v>
      </c>
      <c r="T448" s="237" t="s">
        <v>279</v>
      </c>
      <c r="U448" s="217">
        <v>0.95500000000000007</v>
      </c>
      <c r="V448" s="217">
        <f>ROUND(E448*U448,2)</f>
        <v>0.32</v>
      </c>
      <c r="W448" s="217"/>
      <c r="X448" s="207"/>
      <c r="Y448" s="207"/>
      <c r="Z448" s="207"/>
      <c r="AA448" s="207"/>
      <c r="AB448" s="207"/>
      <c r="AC448" s="207"/>
      <c r="AD448" s="207"/>
      <c r="AE448" s="207"/>
      <c r="AF448" s="207"/>
      <c r="AG448" s="207" t="s">
        <v>280</v>
      </c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</row>
    <row r="449" spans="1:60" outlineLevel="1" x14ac:dyDescent="0.25">
      <c r="A449" s="214"/>
      <c r="B449" s="215"/>
      <c r="C449" s="260" t="s">
        <v>651</v>
      </c>
      <c r="D449" s="257"/>
      <c r="E449" s="257"/>
      <c r="F449" s="257"/>
      <c r="G449" s="25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07"/>
      <c r="Y449" s="207"/>
      <c r="Z449" s="207"/>
      <c r="AA449" s="207"/>
      <c r="AB449" s="207"/>
      <c r="AC449" s="207"/>
      <c r="AD449" s="207"/>
      <c r="AE449" s="207"/>
      <c r="AF449" s="207"/>
      <c r="AG449" s="207" t="s">
        <v>282</v>
      </c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</row>
    <row r="450" spans="1:60" outlineLevel="1" x14ac:dyDescent="0.25">
      <c r="A450" s="214"/>
      <c r="B450" s="215"/>
      <c r="C450" s="249" t="s">
        <v>652</v>
      </c>
      <c r="D450" s="222"/>
      <c r="E450" s="223">
        <v>0.33350000000000002</v>
      </c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07"/>
      <c r="Y450" s="207"/>
      <c r="Z450" s="207"/>
      <c r="AA450" s="207"/>
      <c r="AB450" s="207"/>
      <c r="AC450" s="207"/>
      <c r="AD450" s="207"/>
      <c r="AE450" s="207"/>
      <c r="AF450" s="207"/>
      <c r="AG450" s="207" t="s">
        <v>256</v>
      </c>
      <c r="AH450" s="207">
        <v>0</v>
      </c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</row>
    <row r="451" spans="1:60" outlineLevel="1" x14ac:dyDescent="0.25">
      <c r="A451" s="214"/>
      <c r="B451" s="215"/>
      <c r="C451" s="247"/>
      <c r="D451" s="241"/>
      <c r="E451" s="241"/>
      <c r="F451" s="241"/>
      <c r="G451" s="241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07"/>
      <c r="Y451" s="207"/>
      <c r="Z451" s="207"/>
      <c r="AA451" s="207"/>
      <c r="AB451" s="207"/>
      <c r="AC451" s="207"/>
      <c r="AD451" s="207"/>
      <c r="AE451" s="207"/>
      <c r="AF451" s="207"/>
      <c r="AG451" s="207" t="s">
        <v>219</v>
      </c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</row>
    <row r="452" spans="1:60" outlineLevel="1" x14ac:dyDescent="0.25">
      <c r="A452" s="231">
        <v>82</v>
      </c>
      <c r="B452" s="232" t="s">
        <v>653</v>
      </c>
      <c r="C452" s="245" t="s">
        <v>654</v>
      </c>
      <c r="D452" s="233" t="s">
        <v>356</v>
      </c>
      <c r="E452" s="234">
        <v>2</v>
      </c>
      <c r="F452" s="235"/>
      <c r="G452" s="236">
        <f>ROUND(E452*F452,2)</f>
        <v>0</v>
      </c>
      <c r="H452" s="235"/>
      <c r="I452" s="236">
        <f>ROUND(E452*H452,2)</f>
        <v>0</v>
      </c>
      <c r="J452" s="235"/>
      <c r="K452" s="236">
        <f>ROUND(E452*J452,2)</f>
        <v>0</v>
      </c>
      <c r="L452" s="236">
        <v>21</v>
      </c>
      <c r="M452" s="236">
        <f>G452*(1+L452/100)</f>
        <v>0</v>
      </c>
      <c r="N452" s="236">
        <v>0</v>
      </c>
      <c r="O452" s="236">
        <f>ROUND(E452*N452,2)</f>
        <v>0</v>
      </c>
      <c r="P452" s="236">
        <v>0</v>
      </c>
      <c r="Q452" s="236">
        <f>ROUND(E452*P452,2)</f>
        <v>0</v>
      </c>
      <c r="R452" s="236" t="s">
        <v>598</v>
      </c>
      <c r="S452" s="236" t="s">
        <v>214</v>
      </c>
      <c r="T452" s="237" t="s">
        <v>279</v>
      </c>
      <c r="U452" s="217">
        <v>0.28000000000000003</v>
      </c>
      <c r="V452" s="217">
        <f>ROUND(E452*U452,2)</f>
        <v>0.56000000000000005</v>
      </c>
      <c r="W452" s="21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207" t="s">
        <v>280</v>
      </c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</row>
    <row r="453" spans="1:60" outlineLevel="1" x14ac:dyDescent="0.25">
      <c r="A453" s="214"/>
      <c r="B453" s="215"/>
      <c r="C453" s="260" t="s">
        <v>655</v>
      </c>
      <c r="D453" s="257"/>
      <c r="E453" s="257"/>
      <c r="F453" s="257"/>
      <c r="G453" s="25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07"/>
      <c r="Y453" s="207"/>
      <c r="Z453" s="207"/>
      <c r="AA453" s="207"/>
      <c r="AB453" s="207"/>
      <c r="AC453" s="207"/>
      <c r="AD453" s="207"/>
      <c r="AE453" s="207"/>
      <c r="AF453" s="207"/>
      <c r="AG453" s="207" t="s">
        <v>282</v>
      </c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</row>
    <row r="454" spans="1:60" outlineLevel="1" x14ac:dyDescent="0.25">
      <c r="A454" s="214"/>
      <c r="B454" s="215"/>
      <c r="C454" s="247"/>
      <c r="D454" s="241"/>
      <c r="E454" s="241"/>
      <c r="F454" s="241"/>
      <c r="G454" s="241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07"/>
      <c r="Y454" s="207"/>
      <c r="Z454" s="207"/>
      <c r="AA454" s="207"/>
      <c r="AB454" s="207"/>
      <c r="AC454" s="207"/>
      <c r="AD454" s="207"/>
      <c r="AE454" s="207"/>
      <c r="AF454" s="207"/>
      <c r="AG454" s="207" t="s">
        <v>219</v>
      </c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</row>
    <row r="455" spans="1:60" ht="20.399999999999999" outlineLevel="1" x14ac:dyDescent="0.25">
      <c r="A455" s="231">
        <v>83</v>
      </c>
      <c r="B455" s="232" t="s">
        <v>656</v>
      </c>
      <c r="C455" s="245" t="s">
        <v>657</v>
      </c>
      <c r="D455" s="233" t="s">
        <v>323</v>
      </c>
      <c r="E455" s="234">
        <v>10.441000000000001</v>
      </c>
      <c r="F455" s="235"/>
      <c r="G455" s="236">
        <f>ROUND(E455*F455,2)</f>
        <v>0</v>
      </c>
      <c r="H455" s="235"/>
      <c r="I455" s="236">
        <f>ROUND(E455*H455,2)</f>
        <v>0</v>
      </c>
      <c r="J455" s="235"/>
      <c r="K455" s="236">
        <f>ROUND(E455*J455,2)</f>
        <v>0</v>
      </c>
      <c r="L455" s="236">
        <v>21</v>
      </c>
      <c r="M455" s="236">
        <f>G455*(1+L455/100)</f>
        <v>0</v>
      </c>
      <c r="N455" s="236">
        <v>1.17E-3</v>
      </c>
      <c r="O455" s="236">
        <f>ROUND(E455*N455,2)</f>
        <v>0.01</v>
      </c>
      <c r="P455" s="236">
        <v>7.6000000000000012E-2</v>
      </c>
      <c r="Q455" s="236">
        <f>ROUND(E455*P455,2)</f>
        <v>0.79</v>
      </c>
      <c r="R455" s="236" t="s">
        <v>598</v>
      </c>
      <c r="S455" s="236" t="s">
        <v>214</v>
      </c>
      <c r="T455" s="237" t="s">
        <v>279</v>
      </c>
      <c r="U455" s="217">
        <v>0.93900000000000006</v>
      </c>
      <c r="V455" s="217">
        <f>ROUND(E455*U455,2)</f>
        <v>9.8000000000000007</v>
      </c>
      <c r="W455" s="217"/>
      <c r="X455" s="207"/>
      <c r="Y455" s="207"/>
      <c r="Z455" s="207"/>
      <c r="AA455" s="207"/>
      <c r="AB455" s="207"/>
      <c r="AC455" s="207"/>
      <c r="AD455" s="207"/>
      <c r="AE455" s="207"/>
      <c r="AF455" s="207"/>
      <c r="AG455" s="207" t="s">
        <v>280</v>
      </c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</row>
    <row r="456" spans="1:60" outlineLevel="1" x14ac:dyDescent="0.25">
      <c r="A456" s="214"/>
      <c r="B456" s="215"/>
      <c r="C456" s="249" t="s">
        <v>658</v>
      </c>
      <c r="D456" s="222"/>
      <c r="E456" s="223">
        <v>10.441000000000001</v>
      </c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07"/>
      <c r="Y456" s="207"/>
      <c r="Z456" s="207"/>
      <c r="AA456" s="207"/>
      <c r="AB456" s="207"/>
      <c r="AC456" s="207"/>
      <c r="AD456" s="207"/>
      <c r="AE456" s="207"/>
      <c r="AF456" s="207"/>
      <c r="AG456" s="207" t="s">
        <v>256</v>
      </c>
      <c r="AH456" s="207">
        <v>0</v>
      </c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</row>
    <row r="457" spans="1:60" outlineLevel="1" x14ac:dyDescent="0.25">
      <c r="A457" s="214"/>
      <c r="B457" s="215"/>
      <c r="C457" s="247"/>
      <c r="D457" s="241"/>
      <c r="E457" s="241"/>
      <c r="F457" s="241"/>
      <c r="G457" s="241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07"/>
      <c r="Y457" s="207"/>
      <c r="Z457" s="207"/>
      <c r="AA457" s="207"/>
      <c r="AB457" s="207"/>
      <c r="AC457" s="207"/>
      <c r="AD457" s="207"/>
      <c r="AE457" s="207"/>
      <c r="AF457" s="207"/>
      <c r="AG457" s="207" t="s">
        <v>219</v>
      </c>
      <c r="AH457" s="207"/>
      <c r="AI457" s="207"/>
      <c r="AJ457" s="207"/>
      <c r="AK457" s="207"/>
      <c r="AL457" s="207"/>
      <c r="AM457" s="207"/>
      <c r="AN457" s="207"/>
      <c r="AO457" s="207"/>
      <c r="AP457" s="207"/>
      <c r="AQ457" s="207"/>
      <c r="AR457" s="207"/>
      <c r="AS457" s="207"/>
      <c r="AT457" s="207"/>
      <c r="AU457" s="207"/>
      <c r="AV457" s="207"/>
      <c r="AW457" s="207"/>
      <c r="AX457" s="207"/>
      <c r="AY457" s="207"/>
      <c r="AZ457" s="207"/>
      <c r="BA457" s="207"/>
      <c r="BB457" s="207"/>
      <c r="BC457" s="207"/>
      <c r="BD457" s="207"/>
      <c r="BE457" s="207"/>
      <c r="BF457" s="207"/>
      <c r="BG457" s="207"/>
      <c r="BH457" s="207"/>
    </row>
    <row r="458" spans="1:60" ht="20.399999999999999" outlineLevel="1" x14ac:dyDescent="0.25">
      <c r="A458" s="231">
        <v>84</v>
      </c>
      <c r="B458" s="232" t="s">
        <v>659</v>
      </c>
      <c r="C458" s="245" t="s">
        <v>660</v>
      </c>
      <c r="D458" s="233" t="s">
        <v>323</v>
      </c>
      <c r="E458" s="234">
        <v>7.8432000000000004</v>
      </c>
      <c r="F458" s="235"/>
      <c r="G458" s="236">
        <f>ROUND(E458*F458,2)</f>
        <v>0</v>
      </c>
      <c r="H458" s="235"/>
      <c r="I458" s="236">
        <f>ROUND(E458*H458,2)</f>
        <v>0</v>
      </c>
      <c r="J458" s="235"/>
      <c r="K458" s="236">
        <f>ROUND(E458*J458,2)</f>
        <v>0</v>
      </c>
      <c r="L458" s="236">
        <v>21</v>
      </c>
      <c r="M458" s="236">
        <f>G458*(1+L458/100)</f>
        <v>0</v>
      </c>
      <c r="N458" s="236">
        <v>5.6000000000000006E-4</v>
      </c>
      <c r="O458" s="236">
        <f>ROUND(E458*N458,2)</f>
        <v>0</v>
      </c>
      <c r="P458" s="236">
        <v>6.6000000000000003E-2</v>
      </c>
      <c r="Q458" s="236">
        <f>ROUND(E458*P458,2)</f>
        <v>0.52</v>
      </c>
      <c r="R458" s="236" t="s">
        <v>598</v>
      </c>
      <c r="S458" s="236" t="s">
        <v>214</v>
      </c>
      <c r="T458" s="237" t="s">
        <v>279</v>
      </c>
      <c r="U458" s="217">
        <v>0.34700000000000003</v>
      </c>
      <c r="V458" s="217">
        <f>ROUND(E458*U458,2)</f>
        <v>2.72</v>
      </c>
      <c r="W458" s="217"/>
      <c r="X458" s="207"/>
      <c r="Y458" s="207"/>
      <c r="Z458" s="207"/>
      <c r="AA458" s="207"/>
      <c r="AB458" s="207"/>
      <c r="AC458" s="207"/>
      <c r="AD458" s="207"/>
      <c r="AE458" s="207"/>
      <c r="AF458" s="207"/>
      <c r="AG458" s="207" t="s">
        <v>280</v>
      </c>
      <c r="AH458" s="207"/>
      <c r="AI458" s="207"/>
      <c r="AJ458" s="207"/>
      <c r="AK458" s="207"/>
      <c r="AL458" s="207"/>
      <c r="AM458" s="207"/>
      <c r="AN458" s="207"/>
      <c r="AO458" s="207"/>
      <c r="AP458" s="207"/>
      <c r="AQ458" s="207"/>
      <c r="AR458" s="207"/>
      <c r="AS458" s="207"/>
      <c r="AT458" s="207"/>
      <c r="AU458" s="207"/>
      <c r="AV458" s="207"/>
      <c r="AW458" s="207"/>
      <c r="AX458" s="207"/>
      <c r="AY458" s="207"/>
      <c r="AZ458" s="207"/>
      <c r="BA458" s="207"/>
      <c r="BB458" s="207"/>
      <c r="BC458" s="207"/>
      <c r="BD458" s="207"/>
      <c r="BE458" s="207"/>
      <c r="BF458" s="207"/>
      <c r="BG458" s="207"/>
      <c r="BH458" s="207"/>
    </row>
    <row r="459" spans="1:60" outlineLevel="1" x14ac:dyDescent="0.25">
      <c r="A459" s="214"/>
      <c r="B459" s="215"/>
      <c r="C459" s="249" t="s">
        <v>661</v>
      </c>
      <c r="D459" s="222"/>
      <c r="E459" s="223">
        <v>7.8432000000000004</v>
      </c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07"/>
      <c r="Y459" s="207"/>
      <c r="Z459" s="207"/>
      <c r="AA459" s="207"/>
      <c r="AB459" s="207"/>
      <c r="AC459" s="207"/>
      <c r="AD459" s="207"/>
      <c r="AE459" s="207"/>
      <c r="AF459" s="207"/>
      <c r="AG459" s="207" t="s">
        <v>256</v>
      </c>
      <c r="AH459" s="207">
        <v>0</v>
      </c>
      <c r="AI459" s="207"/>
      <c r="AJ459" s="207"/>
      <c r="AK459" s="207"/>
      <c r="AL459" s="207"/>
      <c r="AM459" s="207"/>
      <c r="AN459" s="207"/>
      <c r="AO459" s="207"/>
      <c r="AP459" s="207"/>
      <c r="AQ459" s="207"/>
      <c r="AR459" s="207"/>
      <c r="AS459" s="207"/>
      <c r="AT459" s="207"/>
      <c r="AU459" s="207"/>
      <c r="AV459" s="207"/>
      <c r="AW459" s="207"/>
      <c r="AX459" s="207"/>
      <c r="AY459" s="207"/>
      <c r="AZ459" s="207"/>
      <c r="BA459" s="207"/>
      <c r="BB459" s="207"/>
      <c r="BC459" s="207"/>
      <c r="BD459" s="207"/>
      <c r="BE459" s="207"/>
      <c r="BF459" s="207"/>
      <c r="BG459" s="207"/>
      <c r="BH459" s="207"/>
    </row>
    <row r="460" spans="1:60" outlineLevel="1" x14ac:dyDescent="0.25">
      <c r="A460" s="214"/>
      <c r="B460" s="215"/>
      <c r="C460" s="247"/>
      <c r="D460" s="241"/>
      <c r="E460" s="241"/>
      <c r="F460" s="241"/>
      <c r="G460" s="241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07"/>
      <c r="Y460" s="207"/>
      <c r="Z460" s="207"/>
      <c r="AA460" s="207"/>
      <c r="AB460" s="207"/>
      <c r="AC460" s="207"/>
      <c r="AD460" s="207"/>
      <c r="AE460" s="207"/>
      <c r="AF460" s="207"/>
      <c r="AG460" s="207" t="s">
        <v>219</v>
      </c>
      <c r="AH460" s="207"/>
      <c r="AI460" s="207"/>
      <c r="AJ460" s="207"/>
      <c r="AK460" s="207"/>
      <c r="AL460" s="207"/>
      <c r="AM460" s="207"/>
      <c r="AN460" s="207"/>
      <c r="AO460" s="207"/>
      <c r="AP460" s="207"/>
      <c r="AQ460" s="207"/>
      <c r="AR460" s="207"/>
      <c r="AS460" s="207"/>
      <c r="AT460" s="207"/>
      <c r="AU460" s="207"/>
      <c r="AV460" s="207"/>
      <c r="AW460" s="207"/>
      <c r="AX460" s="207"/>
      <c r="AY460" s="207"/>
      <c r="AZ460" s="207"/>
      <c r="BA460" s="207"/>
      <c r="BB460" s="207"/>
      <c r="BC460" s="207"/>
      <c r="BD460" s="207"/>
      <c r="BE460" s="207"/>
      <c r="BF460" s="207"/>
      <c r="BG460" s="207"/>
      <c r="BH460" s="207"/>
    </row>
    <row r="461" spans="1:60" ht="20.399999999999999" outlineLevel="1" x14ac:dyDescent="0.25">
      <c r="A461" s="231">
        <v>85</v>
      </c>
      <c r="B461" s="232" t="s">
        <v>662</v>
      </c>
      <c r="C461" s="245" t="s">
        <v>663</v>
      </c>
      <c r="D461" s="233" t="s">
        <v>323</v>
      </c>
      <c r="E461" s="234">
        <v>67.778750000000002</v>
      </c>
      <c r="F461" s="235"/>
      <c r="G461" s="236">
        <f>ROUND(E461*F461,2)</f>
        <v>0</v>
      </c>
      <c r="H461" s="235"/>
      <c r="I461" s="236">
        <f>ROUND(E461*H461,2)</f>
        <v>0</v>
      </c>
      <c r="J461" s="235"/>
      <c r="K461" s="236">
        <f>ROUND(E461*J461,2)</f>
        <v>0</v>
      </c>
      <c r="L461" s="236">
        <v>21</v>
      </c>
      <c r="M461" s="236">
        <f>G461*(1+L461/100)</f>
        <v>0</v>
      </c>
      <c r="N461" s="236">
        <v>0</v>
      </c>
      <c r="O461" s="236">
        <f>ROUND(E461*N461,2)</f>
        <v>0</v>
      </c>
      <c r="P461" s="236">
        <v>0.05</v>
      </c>
      <c r="Q461" s="236">
        <f>ROUND(E461*P461,2)</f>
        <v>3.39</v>
      </c>
      <c r="R461" s="236" t="s">
        <v>598</v>
      </c>
      <c r="S461" s="236" t="s">
        <v>214</v>
      </c>
      <c r="T461" s="237" t="s">
        <v>279</v>
      </c>
      <c r="U461" s="217">
        <v>0.33</v>
      </c>
      <c r="V461" s="217">
        <f>ROUND(E461*U461,2)</f>
        <v>22.37</v>
      </c>
      <c r="W461" s="217"/>
      <c r="X461" s="207"/>
      <c r="Y461" s="207"/>
      <c r="Z461" s="207"/>
      <c r="AA461" s="207"/>
      <c r="AB461" s="207"/>
      <c r="AC461" s="207"/>
      <c r="AD461" s="207"/>
      <c r="AE461" s="207"/>
      <c r="AF461" s="207"/>
      <c r="AG461" s="207" t="s">
        <v>280</v>
      </c>
      <c r="AH461" s="207"/>
      <c r="AI461" s="207"/>
      <c r="AJ461" s="207"/>
      <c r="AK461" s="207"/>
      <c r="AL461" s="207"/>
      <c r="AM461" s="207"/>
      <c r="AN461" s="207"/>
      <c r="AO461" s="207"/>
      <c r="AP461" s="207"/>
      <c r="AQ461" s="207"/>
      <c r="AR461" s="207"/>
      <c r="AS461" s="207"/>
      <c r="AT461" s="207"/>
      <c r="AU461" s="207"/>
      <c r="AV461" s="207"/>
      <c r="AW461" s="207"/>
      <c r="AX461" s="207"/>
      <c r="AY461" s="207"/>
      <c r="AZ461" s="207"/>
      <c r="BA461" s="207"/>
      <c r="BB461" s="207"/>
      <c r="BC461" s="207"/>
      <c r="BD461" s="207"/>
      <c r="BE461" s="207"/>
      <c r="BF461" s="207"/>
      <c r="BG461" s="207"/>
      <c r="BH461" s="207"/>
    </row>
    <row r="462" spans="1:60" outlineLevel="1" x14ac:dyDescent="0.25">
      <c r="A462" s="214"/>
      <c r="B462" s="215"/>
      <c r="C462" s="249" t="s">
        <v>664</v>
      </c>
      <c r="D462" s="222"/>
      <c r="E462" s="223">
        <v>67.778750000000002</v>
      </c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07"/>
      <c r="Y462" s="207"/>
      <c r="Z462" s="207"/>
      <c r="AA462" s="207"/>
      <c r="AB462" s="207"/>
      <c r="AC462" s="207"/>
      <c r="AD462" s="207"/>
      <c r="AE462" s="207"/>
      <c r="AF462" s="207"/>
      <c r="AG462" s="207" t="s">
        <v>256</v>
      </c>
      <c r="AH462" s="207">
        <v>0</v>
      </c>
      <c r="AI462" s="207"/>
      <c r="AJ462" s="207"/>
      <c r="AK462" s="207"/>
      <c r="AL462" s="207"/>
      <c r="AM462" s="207"/>
      <c r="AN462" s="207"/>
      <c r="AO462" s="207"/>
      <c r="AP462" s="207"/>
      <c r="AQ462" s="207"/>
      <c r="AR462" s="207"/>
      <c r="AS462" s="207"/>
      <c r="AT462" s="207"/>
      <c r="AU462" s="207"/>
      <c r="AV462" s="207"/>
      <c r="AW462" s="207"/>
      <c r="AX462" s="207"/>
      <c r="AY462" s="207"/>
      <c r="AZ462" s="207"/>
      <c r="BA462" s="207"/>
      <c r="BB462" s="207"/>
      <c r="BC462" s="207"/>
      <c r="BD462" s="207"/>
      <c r="BE462" s="207"/>
      <c r="BF462" s="207"/>
      <c r="BG462" s="207"/>
      <c r="BH462" s="207"/>
    </row>
    <row r="463" spans="1:60" outlineLevel="1" x14ac:dyDescent="0.25">
      <c r="A463" s="214"/>
      <c r="B463" s="215"/>
      <c r="C463" s="247"/>
      <c r="D463" s="241"/>
      <c r="E463" s="241"/>
      <c r="F463" s="241"/>
      <c r="G463" s="241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07"/>
      <c r="Y463" s="207"/>
      <c r="Z463" s="207"/>
      <c r="AA463" s="207"/>
      <c r="AB463" s="207"/>
      <c r="AC463" s="207"/>
      <c r="AD463" s="207"/>
      <c r="AE463" s="207"/>
      <c r="AF463" s="207"/>
      <c r="AG463" s="207" t="s">
        <v>219</v>
      </c>
      <c r="AH463" s="207"/>
      <c r="AI463" s="207"/>
      <c r="AJ463" s="207"/>
      <c r="AK463" s="207"/>
      <c r="AL463" s="207"/>
      <c r="AM463" s="207"/>
      <c r="AN463" s="207"/>
      <c r="AO463" s="207"/>
      <c r="AP463" s="207"/>
      <c r="AQ463" s="207"/>
      <c r="AR463" s="207"/>
      <c r="AS463" s="207"/>
      <c r="AT463" s="207"/>
      <c r="AU463" s="207"/>
      <c r="AV463" s="207"/>
      <c r="AW463" s="207"/>
      <c r="AX463" s="207"/>
      <c r="AY463" s="207"/>
      <c r="AZ463" s="207"/>
      <c r="BA463" s="207"/>
      <c r="BB463" s="207"/>
      <c r="BC463" s="207"/>
      <c r="BD463" s="207"/>
      <c r="BE463" s="207"/>
      <c r="BF463" s="207"/>
      <c r="BG463" s="207"/>
      <c r="BH463" s="207"/>
    </row>
    <row r="464" spans="1:60" ht="20.399999999999999" outlineLevel="1" x14ac:dyDescent="0.25">
      <c r="A464" s="231">
        <v>86</v>
      </c>
      <c r="B464" s="232" t="s">
        <v>665</v>
      </c>
      <c r="C464" s="245" t="s">
        <v>666</v>
      </c>
      <c r="D464" s="233" t="s">
        <v>323</v>
      </c>
      <c r="E464" s="234">
        <v>158.54945000000001</v>
      </c>
      <c r="F464" s="235"/>
      <c r="G464" s="236">
        <f>ROUND(E464*F464,2)</f>
        <v>0</v>
      </c>
      <c r="H464" s="235"/>
      <c r="I464" s="236">
        <f>ROUND(E464*H464,2)</f>
        <v>0</v>
      </c>
      <c r="J464" s="235"/>
      <c r="K464" s="236">
        <f>ROUND(E464*J464,2)</f>
        <v>0</v>
      </c>
      <c r="L464" s="236">
        <v>21</v>
      </c>
      <c r="M464" s="236">
        <f>G464*(1+L464/100)</f>
        <v>0</v>
      </c>
      <c r="N464" s="236">
        <v>0</v>
      </c>
      <c r="O464" s="236">
        <f>ROUND(E464*N464,2)</f>
        <v>0</v>
      </c>
      <c r="P464" s="236">
        <v>4.6000000000000006E-2</v>
      </c>
      <c r="Q464" s="236">
        <f>ROUND(E464*P464,2)</f>
        <v>7.29</v>
      </c>
      <c r="R464" s="236" t="s">
        <v>598</v>
      </c>
      <c r="S464" s="236" t="s">
        <v>214</v>
      </c>
      <c r="T464" s="237" t="s">
        <v>279</v>
      </c>
      <c r="U464" s="217">
        <v>0.26</v>
      </c>
      <c r="V464" s="217">
        <f>ROUND(E464*U464,2)</f>
        <v>41.22</v>
      </c>
      <c r="W464" s="217"/>
      <c r="X464" s="207"/>
      <c r="Y464" s="207"/>
      <c r="Z464" s="207"/>
      <c r="AA464" s="207"/>
      <c r="AB464" s="207"/>
      <c r="AC464" s="207"/>
      <c r="AD464" s="207"/>
      <c r="AE464" s="207"/>
      <c r="AF464" s="207"/>
      <c r="AG464" s="207" t="s">
        <v>280</v>
      </c>
      <c r="AH464" s="207"/>
      <c r="AI464" s="207"/>
      <c r="AJ464" s="207"/>
      <c r="AK464" s="207"/>
      <c r="AL464" s="207"/>
      <c r="AM464" s="207"/>
      <c r="AN464" s="207"/>
      <c r="AO464" s="207"/>
      <c r="AP464" s="207"/>
      <c r="AQ464" s="207"/>
      <c r="AR464" s="207"/>
      <c r="AS464" s="207"/>
      <c r="AT464" s="207"/>
      <c r="AU464" s="207"/>
      <c r="AV464" s="207"/>
      <c r="AW464" s="207"/>
      <c r="AX464" s="207"/>
      <c r="AY464" s="207"/>
      <c r="AZ464" s="207"/>
      <c r="BA464" s="207"/>
      <c r="BB464" s="207"/>
      <c r="BC464" s="207"/>
      <c r="BD464" s="207"/>
      <c r="BE464" s="207"/>
      <c r="BF464" s="207"/>
      <c r="BG464" s="207"/>
      <c r="BH464" s="207"/>
    </row>
    <row r="465" spans="1:60" outlineLevel="1" x14ac:dyDescent="0.25">
      <c r="A465" s="214"/>
      <c r="B465" s="215"/>
      <c r="C465" s="249" t="s">
        <v>667</v>
      </c>
      <c r="D465" s="222"/>
      <c r="E465" s="223">
        <v>115.58550000000001</v>
      </c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 t="s">
        <v>256</v>
      </c>
      <c r="AH465" s="207">
        <v>0</v>
      </c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  <c r="BH465" s="207"/>
    </row>
    <row r="466" spans="1:60" outlineLevel="1" x14ac:dyDescent="0.25">
      <c r="A466" s="214"/>
      <c r="B466" s="215"/>
      <c r="C466" s="249" t="s">
        <v>668</v>
      </c>
      <c r="D466" s="222"/>
      <c r="E466" s="223">
        <v>-7.8431999999999995</v>
      </c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 t="s">
        <v>256</v>
      </c>
      <c r="AH466" s="207">
        <v>0</v>
      </c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</row>
    <row r="467" spans="1:60" outlineLevel="1" x14ac:dyDescent="0.25">
      <c r="A467" s="214"/>
      <c r="B467" s="215"/>
      <c r="C467" s="249" t="s">
        <v>669</v>
      </c>
      <c r="D467" s="222"/>
      <c r="E467" s="223">
        <v>-17.386849999999999</v>
      </c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 t="s">
        <v>256</v>
      </c>
      <c r="AH467" s="207">
        <v>0</v>
      </c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</row>
    <row r="468" spans="1:60" outlineLevel="1" x14ac:dyDescent="0.25">
      <c r="A468" s="214"/>
      <c r="B468" s="215"/>
      <c r="C468" s="249" t="s">
        <v>670</v>
      </c>
      <c r="D468" s="222"/>
      <c r="E468" s="223">
        <v>-29.695999999999998</v>
      </c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 t="s">
        <v>256</v>
      </c>
      <c r="AH468" s="207">
        <v>0</v>
      </c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</row>
    <row r="469" spans="1:60" outlineLevel="1" x14ac:dyDescent="0.25">
      <c r="A469" s="214"/>
      <c r="B469" s="215"/>
      <c r="C469" s="249" t="s">
        <v>671</v>
      </c>
      <c r="D469" s="222"/>
      <c r="E469" s="223">
        <v>-3.6359999999999997</v>
      </c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 t="s">
        <v>256</v>
      </c>
      <c r="AH469" s="207">
        <v>0</v>
      </c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</row>
    <row r="470" spans="1:60" outlineLevel="1" x14ac:dyDescent="0.25">
      <c r="A470" s="214"/>
      <c r="B470" s="215"/>
      <c r="C470" s="249" t="s">
        <v>672</v>
      </c>
      <c r="D470" s="222"/>
      <c r="E470" s="223">
        <v>120.97800000000001</v>
      </c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 t="s">
        <v>256</v>
      </c>
      <c r="AH470" s="207">
        <v>0</v>
      </c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</row>
    <row r="471" spans="1:60" outlineLevel="1" x14ac:dyDescent="0.25">
      <c r="A471" s="214"/>
      <c r="B471" s="215"/>
      <c r="C471" s="249" t="s">
        <v>673</v>
      </c>
      <c r="D471" s="222"/>
      <c r="E471" s="223">
        <v>-9.863999999999999</v>
      </c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 t="s">
        <v>256</v>
      </c>
      <c r="AH471" s="207">
        <v>0</v>
      </c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</row>
    <row r="472" spans="1:60" outlineLevel="1" x14ac:dyDescent="0.25">
      <c r="A472" s="214"/>
      <c r="B472" s="215"/>
      <c r="C472" s="249" t="s">
        <v>674</v>
      </c>
      <c r="D472" s="222"/>
      <c r="E472" s="223">
        <v>-4.6499999999999995</v>
      </c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 t="s">
        <v>256</v>
      </c>
      <c r="AH472" s="207">
        <v>0</v>
      </c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</row>
    <row r="473" spans="1:60" outlineLevel="1" x14ac:dyDescent="0.25">
      <c r="A473" s="214"/>
      <c r="B473" s="215"/>
      <c r="C473" s="249" t="s">
        <v>675</v>
      </c>
      <c r="D473" s="222"/>
      <c r="E473" s="223">
        <v>-1.0529999999999999</v>
      </c>
      <c r="F473" s="21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 t="s">
        <v>256</v>
      </c>
      <c r="AH473" s="207">
        <v>0</v>
      </c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</row>
    <row r="474" spans="1:60" outlineLevel="1" x14ac:dyDescent="0.25">
      <c r="A474" s="214"/>
      <c r="B474" s="215"/>
      <c r="C474" s="249" t="s">
        <v>676</v>
      </c>
      <c r="D474" s="222"/>
      <c r="E474" s="223">
        <v>-3.8849999999999998</v>
      </c>
      <c r="F474" s="21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07"/>
      <c r="Y474" s="207"/>
      <c r="Z474" s="207"/>
      <c r="AA474" s="207"/>
      <c r="AB474" s="207"/>
      <c r="AC474" s="207"/>
      <c r="AD474" s="207"/>
      <c r="AE474" s="207"/>
      <c r="AF474" s="207"/>
      <c r="AG474" s="207" t="s">
        <v>256</v>
      </c>
      <c r="AH474" s="207">
        <v>0</v>
      </c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</row>
    <row r="475" spans="1:60" outlineLevel="1" x14ac:dyDescent="0.25">
      <c r="A475" s="214"/>
      <c r="B475" s="215"/>
      <c r="C475" s="247"/>
      <c r="D475" s="241"/>
      <c r="E475" s="241"/>
      <c r="F475" s="241"/>
      <c r="G475" s="241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07"/>
      <c r="Y475" s="207"/>
      <c r="Z475" s="207"/>
      <c r="AA475" s="207"/>
      <c r="AB475" s="207"/>
      <c r="AC475" s="207"/>
      <c r="AD475" s="207"/>
      <c r="AE475" s="207"/>
      <c r="AF475" s="207"/>
      <c r="AG475" s="207" t="s">
        <v>219</v>
      </c>
      <c r="AH475" s="207"/>
      <c r="AI475" s="207"/>
      <c r="AJ475" s="207"/>
      <c r="AK475" s="207"/>
      <c r="AL475" s="207"/>
      <c r="AM475" s="207"/>
      <c r="AN475" s="207"/>
      <c r="AO475" s="207"/>
      <c r="AP475" s="207"/>
      <c r="AQ475" s="207"/>
      <c r="AR475" s="207"/>
      <c r="AS475" s="207"/>
      <c r="AT475" s="207"/>
      <c r="AU475" s="207"/>
      <c r="AV475" s="207"/>
      <c r="AW475" s="207"/>
      <c r="AX475" s="207"/>
      <c r="AY475" s="207"/>
      <c r="AZ475" s="207"/>
      <c r="BA475" s="207"/>
      <c r="BB475" s="207"/>
      <c r="BC475" s="207"/>
      <c r="BD475" s="207"/>
      <c r="BE475" s="207"/>
      <c r="BF475" s="207"/>
      <c r="BG475" s="207"/>
      <c r="BH475" s="207"/>
    </row>
    <row r="476" spans="1:60" x14ac:dyDescent="0.25">
      <c r="A476" s="225" t="s">
        <v>209</v>
      </c>
      <c r="B476" s="226" t="s">
        <v>117</v>
      </c>
      <c r="C476" s="244" t="s">
        <v>118</v>
      </c>
      <c r="D476" s="227"/>
      <c r="E476" s="228"/>
      <c r="F476" s="229"/>
      <c r="G476" s="229">
        <f>SUMIF(AG477:AG479,"&lt;&gt;NOR",G477:G479)</f>
        <v>0</v>
      </c>
      <c r="H476" s="229"/>
      <c r="I476" s="229">
        <f>SUM(I477:I479)</f>
        <v>0</v>
      </c>
      <c r="J476" s="229"/>
      <c r="K476" s="229">
        <f>SUM(K477:K479)</f>
        <v>0</v>
      </c>
      <c r="L476" s="229"/>
      <c r="M476" s="229">
        <f>SUM(M477:M479)</f>
        <v>0</v>
      </c>
      <c r="N476" s="229"/>
      <c r="O476" s="229">
        <f>SUM(O477:O479)</f>
        <v>0</v>
      </c>
      <c r="P476" s="229"/>
      <c r="Q476" s="229">
        <f>SUM(Q477:Q479)</f>
        <v>0</v>
      </c>
      <c r="R476" s="229"/>
      <c r="S476" s="229"/>
      <c r="T476" s="230"/>
      <c r="U476" s="224"/>
      <c r="V476" s="224">
        <f>SUM(V477:V479)</f>
        <v>313.92</v>
      </c>
      <c r="W476" s="224"/>
      <c r="AG476" t="s">
        <v>210</v>
      </c>
    </row>
    <row r="477" spans="1:60" ht="30.6" outlineLevel="1" x14ac:dyDescent="0.25">
      <c r="A477" s="231">
        <v>87</v>
      </c>
      <c r="B477" s="232" t="s">
        <v>677</v>
      </c>
      <c r="C477" s="245" t="s">
        <v>678</v>
      </c>
      <c r="D477" s="233" t="s">
        <v>333</v>
      </c>
      <c r="E477" s="234">
        <v>334.49113000000006</v>
      </c>
      <c r="F477" s="235"/>
      <c r="G477" s="236">
        <f>ROUND(E477*F477,2)</f>
        <v>0</v>
      </c>
      <c r="H477" s="235"/>
      <c r="I477" s="236">
        <f>ROUND(E477*H477,2)</f>
        <v>0</v>
      </c>
      <c r="J477" s="235"/>
      <c r="K477" s="236">
        <f>ROUND(E477*J477,2)</f>
        <v>0</v>
      </c>
      <c r="L477" s="236">
        <v>21</v>
      </c>
      <c r="M477" s="236">
        <f>G477*(1+L477/100)</f>
        <v>0</v>
      </c>
      <c r="N477" s="236">
        <v>0</v>
      </c>
      <c r="O477" s="236">
        <f>ROUND(E477*N477,2)</f>
        <v>0</v>
      </c>
      <c r="P477" s="236">
        <v>0</v>
      </c>
      <c r="Q477" s="236">
        <f>ROUND(E477*P477,2)</f>
        <v>0</v>
      </c>
      <c r="R477" s="236" t="s">
        <v>348</v>
      </c>
      <c r="S477" s="236" t="s">
        <v>214</v>
      </c>
      <c r="T477" s="237" t="s">
        <v>279</v>
      </c>
      <c r="U477" s="217">
        <v>0.9385</v>
      </c>
      <c r="V477" s="217">
        <f>ROUND(E477*U477,2)</f>
        <v>313.92</v>
      </c>
      <c r="W477" s="217"/>
      <c r="X477" s="207"/>
      <c r="Y477" s="207"/>
      <c r="Z477" s="207"/>
      <c r="AA477" s="207"/>
      <c r="AB477" s="207"/>
      <c r="AC477" s="207"/>
      <c r="AD477" s="207"/>
      <c r="AE477" s="207"/>
      <c r="AF477" s="207"/>
      <c r="AG477" s="207" t="s">
        <v>679</v>
      </c>
      <c r="AH477" s="207"/>
      <c r="AI477" s="207"/>
      <c r="AJ477" s="207"/>
      <c r="AK477" s="207"/>
      <c r="AL477" s="207"/>
      <c r="AM477" s="207"/>
      <c r="AN477" s="207"/>
      <c r="AO477" s="207"/>
      <c r="AP477" s="207"/>
      <c r="AQ477" s="207"/>
      <c r="AR477" s="207"/>
      <c r="AS477" s="207"/>
      <c r="AT477" s="207"/>
      <c r="AU477" s="207"/>
      <c r="AV477" s="207"/>
      <c r="AW477" s="207"/>
      <c r="AX477" s="207"/>
      <c r="AY477" s="207"/>
      <c r="AZ477" s="207"/>
      <c r="BA477" s="207"/>
      <c r="BB477" s="207"/>
      <c r="BC477" s="207"/>
      <c r="BD477" s="207"/>
      <c r="BE477" s="207"/>
      <c r="BF477" s="207"/>
      <c r="BG477" s="207"/>
      <c r="BH477" s="207"/>
    </row>
    <row r="478" spans="1:60" outlineLevel="1" x14ac:dyDescent="0.25">
      <c r="A478" s="214"/>
      <c r="B478" s="215"/>
      <c r="C478" s="260" t="s">
        <v>680</v>
      </c>
      <c r="D478" s="257"/>
      <c r="E478" s="257"/>
      <c r="F478" s="257"/>
      <c r="G478" s="25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07"/>
      <c r="Y478" s="207"/>
      <c r="Z478" s="207"/>
      <c r="AA478" s="207"/>
      <c r="AB478" s="207"/>
      <c r="AC478" s="207"/>
      <c r="AD478" s="207"/>
      <c r="AE478" s="207"/>
      <c r="AF478" s="207"/>
      <c r="AG478" s="207" t="s">
        <v>282</v>
      </c>
      <c r="AH478" s="207"/>
      <c r="AI478" s="207"/>
      <c r="AJ478" s="207"/>
      <c r="AK478" s="207"/>
      <c r="AL478" s="207"/>
      <c r="AM478" s="207"/>
      <c r="AN478" s="207"/>
      <c r="AO478" s="207"/>
      <c r="AP478" s="207"/>
      <c r="AQ478" s="207"/>
      <c r="AR478" s="207"/>
      <c r="AS478" s="207"/>
      <c r="AT478" s="207"/>
      <c r="AU478" s="207"/>
      <c r="AV478" s="207"/>
      <c r="AW478" s="207"/>
      <c r="AX478" s="207"/>
      <c r="AY478" s="207"/>
      <c r="AZ478" s="207"/>
      <c r="BA478" s="207"/>
      <c r="BB478" s="207"/>
      <c r="BC478" s="207"/>
      <c r="BD478" s="207"/>
      <c r="BE478" s="207"/>
      <c r="BF478" s="207"/>
      <c r="BG478" s="207"/>
      <c r="BH478" s="207"/>
    </row>
    <row r="479" spans="1:60" outlineLevel="1" x14ac:dyDescent="0.25">
      <c r="A479" s="214"/>
      <c r="B479" s="215"/>
      <c r="C479" s="247"/>
      <c r="D479" s="241"/>
      <c r="E479" s="241"/>
      <c r="F479" s="241"/>
      <c r="G479" s="241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07"/>
      <c r="Y479" s="207"/>
      <c r="Z479" s="207"/>
      <c r="AA479" s="207"/>
      <c r="AB479" s="207"/>
      <c r="AC479" s="207"/>
      <c r="AD479" s="207"/>
      <c r="AE479" s="207"/>
      <c r="AF479" s="207"/>
      <c r="AG479" s="207" t="s">
        <v>219</v>
      </c>
      <c r="AH479" s="207"/>
      <c r="AI479" s="207"/>
      <c r="AJ479" s="207"/>
      <c r="AK479" s="207"/>
      <c r="AL479" s="207"/>
      <c r="AM479" s="207"/>
      <c r="AN479" s="207"/>
      <c r="AO479" s="207"/>
      <c r="AP479" s="207"/>
      <c r="AQ479" s="207"/>
      <c r="AR479" s="207"/>
      <c r="AS479" s="207"/>
      <c r="AT479" s="207"/>
      <c r="AU479" s="207"/>
      <c r="AV479" s="207"/>
      <c r="AW479" s="207"/>
      <c r="AX479" s="207"/>
      <c r="AY479" s="207"/>
      <c r="AZ479" s="207"/>
      <c r="BA479" s="207"/>
      <c r="BB479" s="207"/>
      <c r="BC479" s="207"/>
      <c r="BD479" s="207"/>
      <c r="BE479" s="207"/>
      <c r="BF479" s="207"/>
      <c r="BG479" s="207"/>
      <c r="BH479" s="207"/>
    </row>
    <row r="480" spans="1:60" x14ac:dyDescent="0.25">
      <c r="A480" s="225" t="s">
        <v>209</v>
      </c>
      <c r="B480" s="226" t="s">
        <v>119</v>
      </c>
      <c r="C480" s="244" t="s">
        <v>120</v>
      </c>
      <c r="D480" s="227"/>
      <c r="E480" s="228"/>
      <c r="F480" s="229"/>
      <c r="G480" s="229">
        <f>SUMIF(AG481:AG492,"&lt;&gt;NOR",G481:G492)</f>
        <v>0</v>
      </c>
      <c r="H480" s="229"/>
      <c r="I480" s="229">
        <f>SUM(I481:I492)</f>
        <v>0</v>
      </c>
      <c r="J480" s="229"/>
      <c r="K480" s="229">
        <f>SUM(K481:K492)</f>
        <v>0</v>
      </c>
      <c r="L480" s="229"/>
      <c r="M480" s="229">
        <f>SUM(M481:M492)</f>
        <v>0</v>
      </c>
      <c r="N480" s="229"/>
      <c r="O480" s="229">
        <f>SUM(O481:O492)</f>
        <v>1.37</v>
      </c>
      <c r="P480" s="229"/>
      <c r="Q480" s="229">
        <f>SUM(Q481:Q492)</f>
        <v>0</v>
      </c>
      <c r="R480" s="229"/>
      <c r="S480" s="229"/>
      <c r="T480" s="230"/>
      <c r="U480" s="224"/>
      <c r="V480" s="224">
        <f>SUM(V481:V492)</f>
        <v>59.370000000000005</v>
      </c>
      <c r="W480" s="224"/>
      <c r="AG480" t="s">
        <v>210</v>
      </c>
    </row>
    <row r="481" spans="1:60" ht="20.399999999999999" outlineLevel="1" x14ac:dyDescent="0.25">
      <c r="A481" s="231">
        <v>88</v>
      </c>
      <c r="B481" s="232" t="s">
        <v>681</v>
      </c>
      <c r="C481" s="245" t="s">
        <v>682</v>
      </c>
      <c r="D481" s="233" t="s">
        <v>323</v>
      </c>
      <c r="E481" s="234">
        <v>230.63750000000002</v>
      </c>
      <c r="F481" s="235"/>
      <c r="G481" s="236">
        <f>ROUND(E481*F481,2)</f>
        <v>0</v>
      </c>
      <c r="H481" s="235"/>
      <c r="I481" s="236">
        <f>ROUND(E481*H481,2)</f>
        <v>0</v>
      </c>
      <c r="J481" s="235"/>
      <c r="K481" s="236">
        <f>ROUND(E481*J481,2)</f>
        <v>0</v>
      </c>
      <c r="L481" s="236">
        <v>21</v>
      </c>
      <c r="M481" s="236">
        <f>G481*(1+L481/100)</f>
        <v>0</v>
      </c>
      <c r="N481" s="236">
        <v>3.3000000000000005E-4</v>
      </c>
      <c r="O481" s="236">
        <f>ROUND(E481*N481,2)</f>
        <v>0.08</v>
      </c>
      <c r="P481" s="236">
        <v>0</v>
      </c>
      <c r="Q481" s="236">
        <f>ROUND(E481*P481,2)</f>
        <v>0</v>
      </c>
      <c r="R481" s="236" t="s">
        <v>683</v>
      </c>
      <c r="S481" s="236" t="s">
        <v>214</v>
      </c>
      <c r="T481" s="237" t="s">
        <v>279</v>
      </c>
      <c r="U481" s="217">
        <v>2.75E-2</v>
      </c>
      <c r="V481" s="217">
        <f>ROUND(E481*U481,2)</f>
        <v>6.34</v>
      </c>
      <c r="W481" s="217"/>
      <c r="X481" s="207"/>
      <c r="Y481" s="207"/>
      <c r="Z481" s="207"/>
      <c r="AA481" s="207"/>
      <c r="AB481" s="207"/>
      <c r="AC481" s="207"/>
      <c r="AD481" s="207"/>
      <c r="AE481" s="207"/>
      <c r="AF481" s="207"/>
      <c r="AG481" s="207" t="s">
        <v>280</v>
      </c>
      <c r="AH481" s="207"/>
      <c r="AI481" s="207"/>
      <c r="AJ481" s="207"/>
      <c r="AK481" s="207"/>
      <c r="AL481" s="207"/>
      <c r="AM481" s="207"/>
      <c r="AN481" s="207"/>
      <c r="AO481" s="207"/>
      <c r="AP481" s="207"/>
      <c r="AQ481" s="207"/>
      <c r="AR481" s="207"/>
      <c r="AS481" s="207"/>
      <c r="AT481" s="207"/>
      <c r="AU481" s="207"/>
      <c r="AV481" s="207"/>
      <c r="AW481" s="207"/>
      <c r="AX481" s="207"/>
      <c r="AY481" s="207"/>
      <c r="AZ481" s="207"/>
      <c r="BA481" s="207"/>
      <c r="BB481" s="207"/>
      <c r="BC481" s="207"/>
      <c r="BD481" s="207"/>
      <c r="BE481" s="207"/>
      <c r="BF481" s="207"/>
      <c r="BG481" s="207"/>
      <c r="BH481" s="207"/>
    </row>
    <row r="482" spans="1:60" outlineLevel="1" x14ac:dyDescent="0.25">
      <c r="A482" s="214"/>
      <c r="B482" s="215"/>
      <c r="C482" s="249" t="s">
        <v>684</v>
      </c>
      <c r="D482" s="222"/>
      <c r="E482" s="223">
        <v>212.93350000000001</v>
      </c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07"/>
      <c r="Y482" s="207"/>
      <c r="Z482" s="207"/>
      <c r="AA482" s="207"/>
      <c r="AB482" s="207"/>
      <c r="AC482" s="207"/>
      <c r="AD482" s="207"/>
      <c r="AE482" s="207"/>
      <c r="AF482" s="207"/>
      <c r="AG482" s="207" t="s">
        <v>256</v>
      </c>
      <c r="AH482" s="207">
        <v>0</v>
      </c>
      <c r="AI482" s="207"/>
      <c r="AJ482" s="207"/>
      <c r="AK482" s="207"/>
      <c r="AL482" s="207"/>
      <c r="AM482" s="207"/>
      <c r="AN482" s="207"/>
      <c r="AO482" s="207"/>
      <c r="AP482" s="207"/>
      <c r="AQ482" s="207"/>
      <c r="AR482" s="207"/>
      <c r="AS482" s="207"/>
      <c r="AT482" s="207"/>
      <c r="AU482" s="207"/>
      <c r="AV482" s="207"/>
      <c r="AW482" s="207"/>
      <c r="AX482" s="207"/>
      <c r="AY482" s="207"/>
      <c r="AZ482" s="207"/>
      <c r="BA482" s="207"/>
      <c r="BB482" s="207"/>
      <c r="BC482" s="207"/>
      <c r="BD482" s="207"/>
      <c r="BE482" s="207"/>
      <c r="BF482" s="207"/>
      <c r="BG482" s="207"/>
      <c r="BH482" s="207"/>
    </row>
    <row r="483" spans="1:60" outlineLevel="1" x14ac:dyDescent="0.25">
      <c r="A483" s="214"/>
      <c r="B483" s="215"/>
      <c r="C483" s="249" t="s">
        <v>685</v>
      </c>
      <c r="D483" s="222"/>
      <c r="E483" s="223">
        <v>12.128</v>
      </c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07"/>
      <c r="Y483" s="207"/>
      <c r="Z483" s="207"/>
      <c r="AA483" s="207"/>
      <c r="AB483" s="207"/>
      <c r="AC483" s="207"/>
      <c r="AD483" s="207"/>
      <c r="AE483" s="207"/>
      <c r="AF483" s="207"/>
      <c r="AG483" s="207" t="s">
        <v>256</v>
      </c>
      <c r="AH483" s="207">
        <v>0</v>
      </c>
      <c r="AI483" s="207"/>
      <c r="AJ483" s="207"/>
      <c r="AK483" s="207"/>
      <c r="AL483" s="207"/>
      <c r="AM483" s="207"/>
      <c r="AN483" s="207"/>
      <c r="AO483" s="207"/>
      <c r="AP483" s="207"/>
      <c r="AQ483" s="207"/>
      <c r="AR483" s="207"/>
      <c r="AS483" s="207"/>
      <c r="AT483" s="207"/>
      <c r="AU483" s="207"/>
      <c r="AV483" s="207"/>
      <c r="AW483" s="207"/>
      <c r="AX483" s="207"/>
      <c r="AY483" s="207"/>
      <c r="AZ483" s="207"/>
      <c r="BA483" s="207"/>
      <c r="BB483" s="207"/>
      <c r="BC483" s="207"/>
      <c r="BD483" s="207"/>
      <c r="BE483" s="207"/>
      <c r="BF483" s="207"/>
      <c r="BG483" s="207"/>
      <c r="BH483" s="207"/>
    </row>
    <row r="484" spans="1:60" outlineLevel="1" x14ac:dyDescent="0.25">
      <c r="A484" s="214"/>
      <c r="B484" s="215"/>
      <c r="C484" s="249" t="s">
        <v>686</v>
      </c>
      <c r="D484" s="222"/>
      <c r="E484" s="223">
        <v>5.5760000000000005</v>
      </c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07"/>
      <c r="Y484" s="207"/>
      <c r="Z484" s="207"/>
      <c r="AA484" s="207"/>
      <c r="AB484" s="207"/>
      <c r="AC484" s="207"/>
      <c r="AD484" s="207"/>
      <c r="AE484" s="207"/>
      <c r="AF484" s="207"/>
      <c r="AG484" s="207" t="s">
        <v>256</v>
      </c>
      <c r="AH484" s="207">
        <v>0</v>
      </c>
      <c r="AI484" s="207"/>
      <c r="AJ484" s="207"/>
      <c r="AK484" s="207"/>
      <c r="AL484" s="207"/>
      <c r="AM484" s="207"/>
      <c r="AN484" s="207"/>
      <c r="AO484" s="207"/>
      <c r="AP484" s="207"/>
      <c r="AQ484" s="207"/>
      <c r="AR484" s="207"/>
      <c r="AS484" s="207"/>
      <c r="AT484" s="207"/>
      <c r="AU484" s="207"/>
      <c r="AV484" s="207"/>
      <c r="AW484" s="207"/>
      <c r="AX484" s="207"/>
      <c r="AY484" s="207"/>
      <c r="AZ484" s="207"/>
      <c r="BA484" s="207"/>
      <c r="BB484" s="207"/>
      <c r="BC484" s="207"/>
      <c r="BD484" s="207"/>
      <c r="BE484" s="207"/>
      <c r="BF484" s="207"/>
      <c r="BG484" s="207"/>
      <c r="BH484" s="207"/>
    </row>
    <row r="485" spans="1:60" outlineLevel="1" x14ac:dyDescent="0.25">
      <c r="A485" s="214"/>
      <c r="B485" s="215"/>
      <c r="C485" s="247"/>
      <c r="D485" s="241"/>
      <c r="E485" s="241"/>
      <c r="F485" s="241"/>
      <c r="G485" s="241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07"/>
      <c r="Y485" s="207"/>
      <c r="Z485" s="207"/>
      <c r="AA485" s="207"/>
      <c r="AB485" s="207"/>
      <c r="AC485" s="207"/>
      <c r="AD485" s="207"/>
      <c r="AE485" s="207"/>
      <c r="AF485" s="207"/>
      <c r="AG485" s="207" t="s">
        <v>219</v>
      </c>
      <c r="AH485" s="207"/>
      <c r="AI485" s="207"/>
      <c r="AJ485" s="207"/>
      <c r="AK485" s="207"/>
      <c r="AL485" s="207"/>
      <c r="AM485" s="207"/>
      <c r="AN485" s="207"/>
      <c r="AO485" s="207"/>
      <c r="AP485" s="207"/>
      <c r="AQ485" s="207"/>
      <c r="AR485" s="207"/>
      <c r="AS485" s="207"/>
      <c r="AT485" s="207"/>
      <c r="AU485" s="207"/>
      <c r="AV485" s="207"/>
      <c r="AW485" s="207"/>
      <c r="AX485" s="207"/>
      <c r="AY485" s="207"/>
      <c r="AZ485" s="207"/>
      <c r="BA485" s="207"/>
      <c r="BB485" s="207"/>
      <c r="BC485" s="207"/>
      <c r="BD485" s="207"/>
      <c r="BE485" s="207"/>
      <c r="BF485" s="207"/>
      <c r="BG485" s="207"/>
      <c r="BH485" s="207"/>
    </row>
    <row r="486" spans="1:60" ht="20.399999999999999" outlineLevel="1" x14ac:dyDescent="0.25">
      <c r="A486" s="231">
        <v>89</v>
      </c>
      <c r="B486" s="232" t="s">
        <v>687</v>
      </c>
      <c r="C486" s="245" t="s">
        <v>688</v>
      </c>
      <c r="D486" s="233" t="s">
        <v>323</v>
      </c>
      <c r="E486" s="234">
        <v>230.63750000000002</v>
      </c>
      <c r="F486" s="235"/>
      <c r="G486" s="236">
        <f>ROUND(E486*F486,2)</f>
        <v>0</v>
      </c>
      <c r="H486" s="235"/>
      <c r="I486" s="236">
        <f>ROUND(E486*H486,2)</f>
        <v>0</v>
      </c>
      <c r="J486" s="235"/>
      <c r="K486" s="236">
        <f>ROUND(E486*J486,2)</f>
        <v>0</v>
      </c>
      <c r="L486" s="236">
        <v>21</v>
      </c>
      <c r="M486" s="236">
        <f>G486*(1+L486/100)</f>
        <v>0</v>
      </c>
      <c r="N486" s="236">
        <v>5.5900000000000004E-3</v>
      </c>
      <c r="O486" s="236">
        <f>ROUND(E486*N486,2)</f>
        <v>1.29</v>
      </c>
      <c r="P486" s="236">
        <v>0</v>
      </c>
      <c r="Q486" s="236">
        <f>ROUND(E486*P486,2)</f>
        <v>0</v>
      </c>
      <c r="R486" s="236" t="s">
        <v>683</v>
      </c>
      <c r="S486" s="236" t="s">
        <v>214</v>
      </c>
      <c r="T486" s="237" t="s">
        <v>279</v>
      </c>
      <c r="U486" s="217">
        <v>0.22991</v>
      </c>
      <c r="V486" s="217">
        <f>ROUND(E486*U486,2)</f>
        <v>53.03</v>
      </c>
      <c r="W486" s="217"/>
      <c r="X486" s="207"/>
      <c r="Y486" s="207"/>
      <c r="Z486" s="207"/>
      <c r="AA486" s="207"/>
      <c r="AB486" s="207"/>
      <c r="AC486" s="207"/>
      <c r="AD486" s="207"/>
      <c r="AE486" s="207"/>
      <c r="AF486" s="207"/>
      <c r="AG486" s="207" t="s">
        <v>280</v>
      </c>
      <c r="AH486" s="207"/>
      <c r="AI486" s="207"/>
      <c r="AJ486" s="207"/>
      <c r="AK486" s="207"/>
      <c r="AL486" s="207"/>
      <c r="AM486" s="207"/>
      <c r="AN486" s="207"/>
      <c r="AO486" s="207"/>
      <c r="AP486" s="207"/>
      <c r="AQ486" s="207"/>
      <c r="AR486" s="207"/>
      <c r="AS486" s="207"/>
      <c r="AT486" s="207"/>
      <c r="AU486" s="207"/>
      <c r="AV486" s="207"/>
      <c r="AW486" s="207"/>
      <c r="AX486" s="207"/>
      <c r="AY486" s="207"/>
      <c r="AZ486" s="207"/>
      <c r="BA486" s="207"/>
      <c r="BB486" s="207"/>
      <c r="BC486" s="207"/>
      <c r="BD486" s="207"/>
      <c r="BE486" s="207"/>
      <c r="BF486" s="207"/>
      <c r="BG486" s="207"/>
      <c r="BH486" s="207"/>
    </row>
    <row r="487" spans="1:60" outlineLevel="1" x14ac:dyDescent="0.25">
      <c r="A487" s="214"/>
      <c r="B487" s="215"/>
      <c r="C487" s="246" t="s">
        <v>689</v>
      </c>
      <c r="D487" s="239"/>
      <c r="E487" s="239"/>
      <c r="F487" s="239"/>
      <c r="G487" s="239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07"/>
      <c r="Y487" s="207"/>
      <c r="Z487" s="207"/>
      <c r="AA487" s="207"/>
      <c r="AB487" s="207"/>
      <c r="AC487" s="207"/>
      <c r="AD487" s="207"/>
      <c r="AE487" s="207"/>
      <c r="AF487" s="207"/>
      <c r="AG487" s="207" t="s">
        <v>218</v>
      </c>
      <c r="AH487" s="207"/>
      <c r="AI487" s="207"/>
      <c r="AJ487" s="207"/>
      <c r="AK487" s="207"/>
      <c r="AL487" s="207"/>
      <c r="AM487" s="207"/>
      <c r="AN487" s="207"/>
      <c r="AO487" s="207"/>
      <c r="AP487" s="207"/>
      <c r="AQ487" s="207"/>
      <c r="AR487" s="207"/>
      <c r="AS487" s="207"/>
      <c r="AT487" s="207"/>
      <c r="AU487" s="207"/>
      <c r="AV487" s="207"/>
      <c r="AW487" s="207"/>
      <c r="AX487" s="207"/>
      <c r="AY487" s="207"/>
      <c r="AZ487" s="207"/>
      <c r="BA487" s="238" t="str">
        <f>C487</f>
        <v>Provedení očištění povrchu a natavení jedné vrstvy modifikovaného asfaltového pásu včetně dodávky materiálů.</v>
      </c>
      <c r="BB487" s="207"/>
      <c r="BC487" s="207"/>
      <c r="BD487" s="207"/>
      <c r="BE487" s="207"/>
      <c r="BF487" s="207"/>
      <c r="BG487" s="207"/>
      <c r="BH487" s="207"/>
    </row>
    <row r="488" spans="1:60" outlineLevel="1" x14ac:dyDescent="0.25">
      <c r="A488" s="214"/>
      <c r="B488" s="215"/>
      <c r="C488" s="249" t="s">
        <v>690</v>
      </c>
      <c r="D488" s="222"/>
      <c r="E488" s="223">
        <v>230.63750000000002</v>
      </c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07"/>
      <c r="Y488" s="207"/>
      <c r="Z488" s="207"/>
      <c r="AA488" s="207"/>
      <c r="AB488" s="207"/>
      <c r="AC488" s="207"/>
      <c r="AD488" s="207"/>
      <c r="AE488" s="207"/>
      <c r="AF488" s="207"/>
      <c r="AG488" s="207" t="s">
        <v>256</v>
      </c>
      <c r="AH488" s="207">
        <v>5</v>
      </c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  <c r="AZ488" s="207"/>
      <c r="BA488" s="207"/>
      <c r="BB488" s="207"/>
      <c r="BC488" s="207"/>
      <c r="BD488" s="207"/>
      <c r="BE488" s="207"/>
      <c r="BF488" s="207"/>
      <c r="BG488" s="207"/>
      <c r="BH488" s="207"/>
    </row>
    <row r="489" spans="1:60" outlineLevel="1" x14ac:dyDescent="0.25">
      <c r="A489" s="214"/>
      <c r="B489" s="215"/>
      <c r="C489" s="247"/>
      <c r="D489" s="241"/>
      <c r="E489" s="241"/>
      <c r="F489" s="241"/>
      <c r="G489" s="241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07"/>
      <c r="Y489" s="207"/>
      <c r="Z489" s="207"/>
      <c r="AA489" s="207"/>
      <c r="AB489" s="207"/>
      <c r="AC489" s="207"/>
      <c r="AD489" s="207"/>
      <c r="AE489" s="207"/>
      <c r="AF489" s="207"/>
      <c r="AG489" s="207" t="s">
        <v>219</v>
      </c>
      <c r="AH489" s="207"/>
      <c r="AI489" s="207"/>
      <c r="AJ489" s="207"/>
      <c r="AK489" s="207"/>
      <c r="AL489" s="207"/>
      <c r="AM489" s="207"/>
      <c r="AN489" s="207"/>
      <c r="AO489" s="207"/>
      <c r="AP489" s="207"/>
      <c r="AQ489" s="207"/>
      <c r="AR489" s="207"/>
      <c r="AS489" s="207"/>
      <c r="AT489" s="207"/>
      <c r="AU489" s="207"/>
      <c r="AV489" s="207"/>
      <c r="AW489" s="207"/>
      <c r="AX489" s="207"/>
      <c r="AY489" s="207"/>
      <c r="AZ489" s="207"/>
      <c r="BA489" s="207"/>
      <c r="BB489" s="207"/>
      <c r="BC489" s="207"/>
      <c r="BD489" s="207"/>
      <c r="BE489" s="207"/>
      <c r="BF489" s="207"/>
      <c r="BG489" s="207"/>
      <c r="BH489" s="207"/>
    </row>
    <row r="490" spans="1:60" outlineLevel="1" x14ac:dyDescent="0.25">
      <c r="A490" s="214">
        <v>90</v>
      </c>
      <c r="B490" s="215" t="s">
        <v>691</v>
      </c>
      <c r="C490" s="265" t="s">
        <v>692</v>
      </c>
      <c r="D490" s="216" t="s">
        <v>0</v>
      </c>
      <c r="E490" s="240"/>
      <c r="F490" s="218"/>
      <c r="G490" s="217">
        <f>ROUND(E490*F490,2)</f>
        <v>0</v>
      </c>
      <c r="H490" s="218"/>
      <c r="I490" s="217">
        <f>ROUND(E490*H490,2)</f>
        <v>0</v>
      </c>
      <c r="J490" s="218"/>
      <c r="K490" s="217">
        <f>ROUND(E490*J490,2)</f>
        <v>0</v>
      </c>
      <c r="L490" s="217">
        <v>21</v>
      </c>
      <c r="M490" s="217">
        <f>G490*(1+L490/100)</f>
        <v>0</v>
      </c>
      <c r="N490" s="217">
        <v>0</v>
      </c>
      <c r="O490" s="217">
        <f>ROUND(E490*N490,2)</f>
        <v>0</v>
      </c>
      <c r="P490" s="217">
        <v>0</v>
      </c>
      <c r="Q490" s="217">
        <f>ROUND(E490*P490,2)</f>
        <v>0</v>
      </c>
      <c r="R490" s="217" t="s">
        <v>683</v>
      </c>
      <c r="S490" s="217" t="s">
        <v>214</v>
      </c>
      <c r="T490" s="217" t="s">
        <v>279</v>
      </c>
      <c r="U490" s="217">
        <v>0</v>
      </c>
      <c r="V490" s="217">
        <f>ROUND(E490*U490,2)</f>
        <v>0</v>
      </c>
      <c r="W490" s="217"/>
      <c r="X490" s="207"/>
      <c r="Y490" s="207"/>
      <c r="Z490" s="207"/>
      <c r="AA490" s="207"/>
      <c r="AB490" s="207"/>
      <c r="AC490" s="207"/>
      <c r="AD490" s="207"/>
      <c r="AE490" s="207"/>
      <c r="AF490" s="207"/>
      <c r="AG490" s="207" t="s">
        <v>679</v>
      </c>
      <c r="AH490" s="207"/>
      <c r="AI490" s="207"/>
      <c r="AJ490" s="207"/>
      <c r="AK490" s="207"/>
      <c r="AL490" s="207"/>
      <c r="AM490" s="207"/>
      <c r="AN490" s="207"/>
      <c r="AO490" s="207"/>
      <c r="AP490" s="207"/>
      <c r="AQ490" s="207"/>
      <c r="AR490" s="207"/>
      <c r="AS490" s="207"/>
      <c r="AT490" s="207"/>
      <c r="AU490" s="207"/>
      <c r="AV490" s="207"/>
      <c r="AW490" s="207"/>
      <c r="AX490" s="207"/>
      <c r="AY490" s="207"/>
      <c r="AZ490" s="207"/>
      <c r="BA490" s="207"/>
      <c r="BB490" s="207"/>
      <c r="BC490" s="207"/>
      <c r="BD490" s="207"/>
      <c r="BE490" s="207"/>
      <c r="BF490" s="207"/>
      <c r="BG490" s="207"/>
      <c r="BH490" s="207"/>
    </row>
    <row r="491" spans="1:60" outlineLevel="1" x14ac:dyDescent="0.25">
      <c r="A491" s="214"/>
      <c r="B491" s="215"/>
      <c r="C491" s="266" t="s">
        <v>693</v>
      </c>
      <c r="D491" s="259"/>
      <c r="E491" s="259"/>
      <c r="F491" s="259"/>
      <c r="G491" s="259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07"/>
      <c r="Y491" s="207"/>
      <c r="Z491" s="207"/>
      <c r="AA491" s="207"/>
      <c r="AB491" s="207"/>
      <c r="AC491" s="207"/>
      <c r="AD491" s="207"/>
      <c r="AE491" s="207"/>
      <c r="AF491" s="207"/>
      <c r="AG491" s="207" t="s">
        <v>282</v>
      </c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207"/>
      <c r="BH491" s="207"/>
    </row>
    <row r="492" spans="1:60" outlineLevel="1" x14ac:dyDescent="0.25">
      <c r="A492" s="214"/>
      <c r="B492" s="215"/>
      <c r="C492" s="247"/>
      <c r="D492" s="241"/>
      <c r="E492" s="241"/>
      <c r="F492" s="241"/>
      <c r="G492" s="241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07"/>
      <c r="Y492" s="207"/>
      <c r="Z492" s="207"/>
      <c r="AA492" s="207"/>
      <c r="AB492" s="207"/>
      <c r="AC492" s="207"/>
      <c r="AD492" s="207"/>
      <c r="AE492" s="207"/>
      <c r="AF492" s="207"/>
      <c r="AG492" s="207" t="s">
        <v>219</v>
      </c>
      <c r="AH492" s="207"/>
      <c r="AI492" s="207"/>
      <c r="AJ492" s="207"/>
      <c r="AK492" s="207"/>
      <c r="AL492" s="207"/>
      <c r="AM492" s="207"/>
      <c r="AN492" s="207"/>
      <c r="AO492" s="207"/>
      <c r="AP492" s="207"/>
      <c r="AQ492" s="207"/>
      <c r="AR492" s="207"/>
      <c r="AS492" s="207"/>
      <c r="AT492" s="207"/>
      <c r="AU492" s="207"/>
      <c r="AV492" s="207"/>
      <c r="AW492" s="207"/>
      <c r="AX492" s="207"/>
      <c r="AY492" s="207"/>
      <c r="AZ492" s="207"/>
      <c r="BA492" s="207"/>
      <c r="BB492" s="207"/>
      <c r="BC492" s="207"/>
      <c r="BD492" s="207"/>
      <c r="BE492" s="207"/>
      <c r="BF492" s="207"/>
      <c r="BG492" s="207"/>
      <c r="BH492" s="207"/>
    </row>
    <row r="493" spans="1:60" x14ac:dyDescent="0.25">
      <c r="A493" s="225" t="s">
        <v>209</v>
      </c>
      <c r="B493" s="226" t="s">
        <v>121</v>
      </c>
      <c r="C493" s="244" t="s">
        <v>122</v>
      </c>
      <c r="D493" s="227"/>
      <c r="E493" s="228"/>
      <c r="F493" s="229"/>
      <c r="G493" s="229">
        <f>SUMIF(AG494:AG520,"&lt;&gt;NOR",G494:G520)</f>
        <v>0</v>
      </c>
      <c r="H493" s="229"/>
      <c r="I493" s="229">
        <f>SUM(I494:I520)</f>
        <v>0</v>
      </c>
      <c r="J493" s="229"/>
      <c r="K493" s="229">
        <f>SUM(K494:K520)</f>
        <v>0</v>
      </c>
      <c r="L493" s="229"/>
      <c r="M493" s="229">
        <f>SUM(M494:M520)</f>
        <v>0</v>
      </c>
      <c r="N493" s="229"/>
      <c r="O493" s="229">
        <f>SUM(O494:O520)</f>
        <v>0.57999999999999996</v>
      </c>
      <c r="P493" s="229"/>
      <c r="Q493" s="229">
        <f>SUM(Q494:Q520)</f>
        <v>0</v>
      </c>
      <c r="R493" s="229"/>
      <c r="S493" s="229"/>
      <c r="T493" s="230"/>
      <c r="U493" s="224"/>
      <c r="V493" s="224">
        <f>SUM(V494:V520)</f>
        <v>196.21</v>
      </c>
      <c r="W493" s="224"/>
      <c r="AG493" t="s">
        <v>210</v>
      </c>
    </row>
    <row r="494" spans="1:60" ht="20.399999999999999" outlineLevel="1" x14ac:dyDescent="0.25">
      <c r="A494" s="231">
        <v>91</v>
      </c>
      <c r="B494" s="232" t="s">
        <v>694</v>
      </c>
      <c r="C494" s="245" t="s">
        <v>695</v>
      </c>
      <c r="D494" s="233" t="s">
        <v>323</v>
      </c>
      <c r="E494" s="234">
        <v>183.98250000000002</v>
      </c>
      <c r="F494" s="235"/>
      <c r="G494" s="236">
        <f>ROUND(E494*F494,2)</f>
        <v>0</v>
      </c>
      <c r="H494" s="235"/>
      <c r="I494" s="236">
        <f>ROUND(E494*H494,2)</f>
        <v>0</v>
      </c>
      <c r="J494" s="235"/>
      <c r="K494" s="236">
        <f>ROUND(E494*J494,2)</f>
        <v>0</v>
      </c>
      <c r="L494" s="236">
        <v>21</v>
      </c>
      <c r="M494" s="236">
        <f>G494*(1+L494/100)</f>
        <v>0</v>
      </c>
      <c r="N494" s="236">
        <v>0</v>
      </c>
      <c r="O494" s="236">
        <f>ROUND(E494*N494,2)</f>
        <v>0</v>
      </c>
      <c r="P494" s="236">
        <v>0</v>
      </c>
      <c r="Q494" s="236">
        <f>ROUND(E494*P494,2)</f>
        <v>0</v>
      </c>
      <c r="R494" s="236" t="s">
        <v>683</v>
      </c>
      <c r="S494" s="236" t="s">
        <v>214</v>
      </c>
      <c r="T494" s="237" t="s">
        <v>279</v>
      </c>
      <c r="U494" s="217">
        <v>0.84800000000000009</v>
      </c>
      <c r="V494" s="217">
        <f>ROUND(E494*U494,2)</f>
        <v>156.02000000000001</v>
      </c>
      <c r="W494" s="217"/>
      <c r="X494" s="207"/>
      <c r="Y494" s="207"/>
      <c r="Z494" s="207"/>
      <c r="AA494" s="207"/>
      <c r="AB494" s="207"/>
      <c r="AC494" s="207"/>
      <c r="AD494" s="207"/>
      <c r="AE494" s="207"/>
      <c r="AF494" s="207"/>
      <c r="AG494" s="207" t="s">
        <v>280</v>
      </c>
      <c r="AH494" s="207"/>
      <c r="AI494" s="207"/>
      <c r="AJ494" s="207"/>
      <c r="AK494" s="207"/>
      <c r="AL494" s="207"/>
      <c r="AM494" s="207"/>
      <c r="AN494" s="207"/>
      <c r="AO494" s="207"/>
      <c r="AP494" s="207"/>
      <c r="AQ494" s="207"/>
      <c r="AR494" s="207"/>
      <c r="AS494" s="207"/>
      <c r="AT494" s="207"/>
      <c r="AU494" s="207"/>
      <c r="AV494" s="207"/>
      <c r="AW494" s="207"/>
      <c r="AX494" s="207"/>
      <c r="AY494" s="207"/>
      <c r="AZ494" s="207"/>
      <c r="BA494" s="207"/>
      <c r="BB494" s="207"/>
      <c r="BC494" s="207"/>
      <c r="BD494" s="207"/>
      <c r="BE494" s="207"/>
      <c r="BF494" s="207"/>
      <c r="BG494" s="207"/>
      <c r="BH494" s="207"/>
    </row>
    <row r="495" spans="1:60" outlineLevel="1" x14ac:dyDescent="0.25">
      <c r="A495" s="214"/>
      <c r="B495" s="215"/>
      <c r="C495" s="246" t="s">
        <v>696</v>
      </c>
      <c r="D495" s="239"/>
      <c r="E495" s="239"/>
      <c r="F495" s="239"/>
      <c r="G495" s="239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07"/>
      <c r="Y495" s="207"/>
      <c r="Z495" s="207"/>
      <c r="AA495" s="207"/>
      <c r="AB495" s="207"/>
      <c r="AC495" s="207"/>
      <c r="AD495" s="207"/>
      <c r="AE495" s="207"/>
      <c r="AF495" s="207"/>
      <c r="AG495" s="207" t="s">
        <v>218</v>
      </c>
      <c r="AH495" s="207"/>
      <c r="AI495" s="207"/>
      <c r="AJ495" s="207"/>
      <c r="AK495" s="207"/>
      <c r="AL495" s="207"/>
      <c r="AM495" s="207"/>
      <c r="AN495" s="207"/>
      <c r="AO495" s="207"/>
      <c r="AP495" s="207"/>
      <c r="AQ495" s="207"/>
      <c r="AR495" s="207"/>
      <c r="AS495" s="207"/>
      <c r="AT495" s="207"/>
      <c r="AU495" s="207"/>
      <c r="AV495" s="207"/>
      <c r="AW495" s="207"/>
      <c r="AX495" s="207"/>
      <c r="AY495" s="207"/>
      <c r="AZ495" s="207"/>
      <c r="BA495" s="207"/>
      <c r="BB495" s="207"/>
      <c r="BC495" s="207"/>
      <c r="BD495" s="207"/>
      <c r="BE495" s="207"/>
      <c r="BF495" s="207"/>
      <c r="BG495" s="207"/>
      <c r="BH495" s="207"/>
    </row>
    <row r="496" spans="1:60" outlineLevel="1" x14ac:dyDescent="0.25">
      <c r="A496" s="214"/>
      <c r="B496" s="215"/>
      <c r="C496" s="249" t="s">
        <v>697</v>
      </c>
      <c r="D496" s="222"/>
      <c r="E496" s="223">
        <v>183.98250000000002</v>
      </c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07"/>
      <c r="Y496" s="207"/>
      <c r="Z496" s="207"/>
      <c r="AA496" s="207"/>
      <c r="AB496" s="207"/>
      <c r="AC496" s="207"/>
      <c r="AD496" s="207"/>
      <c r="AE496" s="207"/>
      <c r="AF496" s="207"/>
      <c r="AG496" s="207" t="s">
        <v>256</v>
      </c>
      <c r="AH496" s="207">
        <v>0</v>
      </c>
      <c r="AI496" s="207"/>
      <c r="AJ496" s="207"/>
      <c r="AK496" s="207"/>
      <c r="AL496" s="207"/>
      <c r="AM496" s="207"/>
      <c r="AN496" s="207"/>
      <c r="AO496" s="207"/>
      <c r="AP496" s="207"/>
      <c r="AQ496" s="207"/>
      <c r="AR496" s="207"/>
      <c r="AS496" s="207"/>
      <c r="AT496" s="207"/>
      <c r="AU496" s="207"/>
      <c r="AV496" s="207"/>
      <c r="AW496" s="207"/>
      <c r="AX496" s="207"/>
      <c r="AY496" s="207"/>
      <c r="AZ496" s="207"/>
      <c r="BA496" s="207"/>
      <c r="BB496" s="207"/>
      <c r="BC496" s="207"/>
      <c r="BD496" s="207"/>
      <c r="BE496" s="207"/>
      <c r="BF496" s="207"/>
      <c r="BG496" s="207"/>
      <c r="BH496" s="207"/>
    </row>
    <row r="497" spans="1:60" outlineLevel="1" x14ac:dyDescent="0.25">
      <c r="A497" s="214"/>
      <c r="B497" s="215"/>
      <c r="C497" s="247"/>
      <c r="D497" s="241"/>
      <c r="E497" s="241"/>
      <c r="F497" s="241"/>
      <c r="G497" s="241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07"/>
      <c r="Y497" s="207"/>
      <c r="Z497" s="207"/>
      <c r="AA497" s="207"/>
      <c r="AB497" s="207"/>
      <c r="AC497" s="207"/>
      <c r="AD497" s="207"/>
      <c r="AE497" s="207"/>
      <c r="AF497" s="207"/>
      <c r="AG497" s="207" t="s">
        <v>219</v>
      </c>
      <c r="AH497" s="207"/>
      <c r="AI497" s="207"/>
      <c r="AJ497" s="207"/>
      <c r="AK497" s="207"/>
      <c r="AL497" s="207"/>
      <c r="AM497" s="207"/>
      <c r="AN497" s="207"/>
      <c r="AO497" s="207"/>
      <c r="AP497" s="207"/>
      <c r="AQ497" s="207"/>
      <c r="AR497" s="207"/>
      <c r="AS497" s="207"/>
      <c r="AT497" s="207"/>
      <c r="AU497" s="207"/>
      <c r="AV497" s="207"/>
      <c r="AW497" s="207"/>
      <c r="AX497" s="207"/>
      <c r="AY497" s="207"/>
      <c r="AZ497" s="207"/>
      <c r="BA497" s="207"/>
      <c r="BB497" s="207"/>
      <c r="BC497" s="207"/>
      <c r="BD497" s="207"/>
      <c r="BE497" s="207"/>
      <c r="BF497" s="207"/>
      <c r="BG497" s="207"/>
      <c r="BH497" s="207"/>
    </row>
    <row r="498" spans="1:60" ht="20.399999999999999" outlineLevel="1" x14ac:dyDescent="0.25">
      <c r="A498" s="231">
        <v>92</v>
      </c>
      <c r="B498" s="232" t="s">
        <v>698</v>
      </c>
      <c r="C498" s="245" t="s">
        <v>699</v>
      </c>
      <c r="D498" s="233" t="s">
        <v>462</v>
      </c>
      <c r="E498" s="234">
        <v>57.24</v>
      </c>
      <c r="F498" s="235"/>
      <c r="G498" s="236">
        <f>ROUND(E498*F498,2)</f>
        <v>0</v>
      </c>
      <c r="H498" s="235"/>
      <c r="I498" s="236">
        <f>ROUND(E498*H498,2)</f>
        <v>0</v>
      </c>
      <c r="J498" s="235"/>
      <c r="K498" s="236">
        <f>ROUND(E498*J498,2)</f>
        <v>0</v>
      </c>
      <c r="L498" s="236">
        <v>21</v>
      </c>
      <c r="M498" s="236">
        <f>G498*(1+L498/100)</f>
        <v>0</v>
      </c>
      <c r="N498" s="236">
        <v>7.6000000000000004E-4</v>
      </c>
      <c r="O498" s="236">
        <f>ROUND(E498*N498,2)</f>
        <v>0.04</v>
      </c>
      <c r="P498" s="236">
        <v>0</v>
      </c>
      <c r="Q498" s="236">
        <f>ROUND(E498*P498,2)</f>
        <v>0</v>
      </c>
      <c r="R498" s="236" t="s">
        <v>683</v>
      </c>
      <c r="S498" s="236" t="s">
        <v>214</v>
      </c>
      <c r="T498" s="237" t="s">
        <v>279</v>
      </c>
      <c r="U498" s="217">
        <v>0.189</v>
      </c>
      <c r="V498" s="217">
        <f>ROUND(E498*U498,2)</f>
        <v>10.82</v>
      </c>
      <c r="W498" s="217"/>
      <c r="X498" s="207"/>
      <c r="Y498" s="207"/>
      <c r="Z498" s="207"/>
      <c r="AA498" s="207"/>
      <c r="AB498" s="207"/>
      <c r="AC498" s="207"/>
      <c r="AD498" s="207"/>
      <c r="AE498" s="207"/>
      <c r="AF498" s="207"/>
      <c r="AG498" s="207" t="s">
        <v>280</v>
      </c>
      <c r="AH498" s="207"/>
      <c r="AI498" s="207"/>
      <c r="AJ498" s="207"/>
      <c r="AK498" s="207"/>
      <c r="AL498" s="207"/>
      <c r="AM498" s="207"/>
      <c r="AN498" s="207"/>
      <c r="AO498" s="207"/>
      <c r="AP498" s="207"/>
      <c r="AQ498" s="207"/>
      <c r="AR498" s="207"/>
      <c r="AS498" s="207"/>
      <c r="AT498" s="207"/>
      <c r="AU498" s="207"/>
      <c r="AV498" s="207"/>
      <c r="AW498" s="207"/>
      <c r="AX498" s="207"/>
      <c r="AY498" s="207"/>
      <c r="AZ498" s="207"/>
      <c r="BA498" s="207"/>
      <c r="BB498" s="207"/>
      <c r="BC498" s="207"/>
      <c r="BD498" s="207"/>
      <c r="BE498" s="207"/>
      <c r="BF498" s="207"/>
      <c r="BG498" s="207"/>
      <c r="BH498" s="207"/>
    </row>
    <row r="499" spans="1:60" outlineLevel="1" x14ac:dyDescent="0.25">
      <c r="A499" s="214"/>
      <c r="B499" s="215"/>
      <c r="C499" s="260" t="s">
        <v>700</v>
      </c>
      <c r="D499" s="257"/>
      <c r="E499" s="257"/>
      <c r="F499" s="257"/>
      <c r="G499" s="25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07"/>
      <c r="Y499" s="207"/>
      <c r="Z499" s="207"/>
      <c r="AA499" s="207"/>
      <c r="AB499" s="207"/>
      <c r="AC499" s="207"/>
      <c r="AD499" s="207"/>
      <c r="AE499" s="207"/>
      <c r="AF499" s="207"/>
      <c r="AG499" s="207" t="s">
        <v>282</v>
      </c>
      <c r="AH499" s="207"/>
      <c r="AI499" s="207"/>
      <c r="AJ499" s="207"/>
      <c r="AK499" s="207"/>
      <c r="AL499" s="207"/>
      <c r="AM499" s="207"/>
      <c r="AN499" s="207"/>
      <c r="AO499" s="207"/>
      <c r="AP499" s="207"/>
      <c r="AQ499" s="207"/>
      <c r="AR499" s="207"/>
      <c r="AS499" s="207"/>
      <c r="AT499" s="207"/>
      <c r="AU499" s="207"/>
      <c r="AV499" s="207"/>
      <c r="AW499" s="207"/>
      <c r="AX499" s="207"/>
      <c r="AY499" s="207"/>
      <c r="AZ499" s="207"/>
      <c r="BA499" s="207"/>
      <c r="BB499" s="207"/>
      <c r="BC499" s="207"/>
      <c r="BD499" s="207"/>
      <c r="BE499" s="207"/>
      <c r="BF499" s="207"/>
      <c r="BG499" s="207"/>
      <c r="BH499" s="207"/>
    </row>
    <row r="500" spans="1:60" outlineLevel="1" x14ac:dyDescent="0.25">
      <c r="A500" s="214"/>
      <c r="B500" s="215"/>
      <c r="C500" s="248" t="s">
        <v>701</v>
      </c>
      <c r="D500" s="242"/>
      <c r="E500" s="242"/>
      <c r="F500" s="242"/>
      <c r="G500" s="242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07"/>
      <c r="Y500" s="207"/>
      <c r="Z500" s="207"/>
      <c r="AA500" s="207"/>
      <c r="AB500" s="207"/>
      <c r="AC500" s="207"/>
      <c r="AD500" s="207"/>
      <c r="AE500" s="207"/>
      <c r="AF500" s="207"/>
      <c r="AG500" s="207" t="s">
        <v>218</v>
      </c>
      <c r="AH500" s="207"/>
      <c r="AI500" s="207"/>
      <c r="AJ500" s="207"/>
      <c r="AK500" s="207"/>
      <c r="AL500" s="207"/>
      <c r="AM500" s="207"/>
      <c r="AN500" s="207"/>
      <c r="AO500" s="207"/>
      <c r="AP500" s="207"/>
      <c r="AQ500" s="207"/>
      <c r="AR500" s="207"/>
      <c r="AS500" s="207"/>
      <c r="AT500" s="207"/>
      <c r="AU500" s="207"/>
      <c r="AV500" s="207"/>
      <c r="AW500" s="207"/>
      <c r="AX500" s="207"/>
      <c r="AY500" s="207"/>
      <c r="AZ500" s="207"/>
      <c r="BA500" s="207"/>
      <c r="BB500" s="207"/>
      <c r="BC500" s="207"/>
      <c r="BD500" s="207"/>
      <c r="BE500" s="207"/>
      <c r="BF500" s="207"/>
      <c r="BG500" s="207"/>
      <c r="BH500" s="207"/>
    </row>
    <row r="501" spans="1:60" outlineLevel="1" x14ac:dyDescent="0.25">
      <c r="A501" s="214"/>
      <c r="B501" s="215"/>
      <c r="C501" s="249" t="s">
        <v>702</v>
      </c>
      <c r="D501" s="222"/>
      <c r="E501" s="223">
        <v>57.24</v>
      </c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07"/>
      <c r="Y501" s="207"/>
      <c r="Z501" s="207"/>
      <c r="AA501" s="207"/>
      <c r="AB501" s="207"/>
      <c r="AC501" s="207"/>
      <c r="AD501" s="207"/>
      <c r="AE501" s="207"/>
      <c r="AF501" s="207"/>
      <c r="AG501" s="207" t="s">
        <v>256</v>
      </c>
      <c r="AH501" s="207">
        <v>0</v>
      </c>
      <c r="AI501" s="207"/>
      <c r="AJ501" s="207"/>
      <c r="AK501" s="207"/>
      <c r="AL501" s="207"/>
      <c r="AM501" s="207"/>
      <c r="AN501" s="207"/>
      <c r="AO501" s="207"/>
      <c r="AP501" s="207"/>
      <c r="AQ501" s="207"/>
      <c r="AR501" s="207"/>
      <c r="AS501" s="207"/>
      <c r="AT501" s="207"/>
      <c r="AU501" s="207"/>
      <c r="AV501" s="207"/>
      <c r="AW501" s="207"/>
      <c r="AX501" s="207"/>
      <c r="AY501" s="207"/>
      <c r="AZ501" s="207"/>
      <c r="BA501" s="207"/>
      <c r="BB501" s="207"/>
      <c r="BC501" s="207"/>
      <c r="BD501" s="207"/>
      <c r="BE501" s="207"/>
      <c r="BF501" s="207"/>
      <c r="BG501" s="207"/>
      <c r="BH501" s="207"/>
    </row>
    <row r="502" spans="1:60" outlineLevel="1" x14ac:dyDescent="0.25">
      <c r="A502" s="214"/>
      <c r="B502" s="215"/>
      <c r="C502" s="247"/>
      <c r="D502" s="241"/>
      <c r="E502" s="241"/>
      <c r="F502" s="241"/>
      <c r="G502" s="241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07"/>
      <c r="Y502" s="207"/>
      <c r="Z502" s="207"/>
      <c r="AA502" s="207"/>
      <c r="AB502" s="207"/>
      <c r="AC502" s="207"/>
      <c r="AD502" s="207"/>
      <c r="AE502" s="207"/>
      <c r="AF502" s="207"/>
      <c r="AG502" s="207" t="s">
        <v>219</v>
      </c>
      <c r="AH502" s="207"/>
      <c r="AI502" s="207"/>
      <c r="AJ502" s="207"/>
      <c r="AK502" s="207"/>
      <c r="AL502" s="207"/>
      <c r="AM502" s="207"/>
      <c r="AN502" s="207"/>
      <c r="AO502" s="207"/>
      <c r="AP502" s="207"/>
      <c r="AQ502" s="207"/>
      <c r="AR502" s="207"/>
      <c r="AS502" s="207"/>
      <c r="AT502" s="207"/>
      <c r="AU502" s="207"/>
      <c r="AV502" s="207"/>
      <c r="AW502" s="207"/>
      <c r="AX502" s="207"/>
      <c r="AY502" s="207"/>
      <c r="AZ502" s="207"/>
      <c r="BA502" s="207"/>
      <c r="BB502" s="207"/>
      <c r="BC502" s="207"/>
      <c r="BD502" s="207"/>
      <c r="BE502" s="207"/>
      <c r="BF502" s="207"/>
      <c r="BG502" s="207"/>
      <c r="BH502" s="207"/>
    </row>
    <row r="503" spans="1:60" ht="20.399999999999999" outlineLevel="1" x14ac:dyDescent="0.25">
      <c r="A503" s="231">
        <v>93</v>
      </c>
      <c r="B503" s="232" t="s">
        <v>703</v>
      </c>
      <c r="C503" s="245" t="s">
        <v>704</v>
      </c>
      <c r="D503" s="233" t="s">
        <v>462</v>
      </c>
      <c r="E503" s="234">
        <v>57.24</v>
      </c>
      <c r="F503" s="235"/>
      <c r="G503" s="236">
        <f>ROUND(E503*F503,2)</f>
        <v>0</v>
      </c>
      <c r="H503" s="235"/>
      <c r="I503" s="236">
        <f>ROUND(E503*H503,2)</f>
        <v>0</v>
      </c>
      <c r="J503" s="235"/>
      <c r="K503" s="236">
        <f>ROUND(E503*J503,2)</f>
        <v>0</v>
      </c>
      <c r="L503" s="236">
        <v>21</v>
      </c>
      <c r="M503" s="236">
        <f>G503*(1+L503/100)</f>
        <v>0</v>
      </c>
      <c r="N503" s="236">
        <v>7.6000000000000004E-4</v>
      </c>
      <c r="O503" s="236">
        <f>ROUND(E503*N503,2)</f>
        <v>0.04</v>
      </c>
      <c r="P503" s="236">
        <v>0</v>
      </c>
      <c r="Q503" s="236">
        <f>ROUND(E503*P503,2)</f>
        <v>0</v>
      </c>
      <c r="R503" s="236" t="s">
        <v>683</v>
      </c>
      <c r="S503" s="236" t="s">
        <v>214</v>
      </c>
      <c r="T503" s="237" t="s">
        <v>279</v>
      </c>
      <c r="U503" s="217">
        <v>0.189</v>
      </c>
      <c r="V503" s="217">
        <f>ROUND(E503*U503,2)</f>
        <v>10.82</v>
      </c>
      <c r="W503" s="217"/>
      <c r="X503" s="207"/>
      <c r="Y503" s="207"/>
      <c r="Z503" s="207"/>
      <c r="AA503" s="207"/>
      <c r="AB503" s="207"/>
      <c r="AC503" s="207"/>
      <c r="AD503" s="207"/>
      <c r="AE503" s="207"/>
      <c r="AF503" s="207"/>
      <c r="AG503" s="207" t="s">
        <v>280</v>
      </c>
      <c r="AH503" s="207"/>
      <c r="AI503" s="207"/>
      <c r="AJ503" s="207"/>
      <c r="AK503" s="207"/>
      <c r="AL503" s="207"/>
      <c r="AM503" s="207"/>
      <c r="AN503" s="207"/>
      <c r="AO503" s="207"/>
      <c r="AP503" s="207"/>
      <c r="AQ503" s="207"/>
      <c r="AR503" s="207"/>
      <c r="AS503" s="207"/>
      <c r="AT503" s="207"/>
      <c r="AU503" s="207"/>
      <c r="AV503" s="207"/>
      <c r="AW503" s="207"/>
      <c r="AX503" s="207"/>
      <c r="AY503" s="207"/>
      <c r="AZ503" s="207"/>
      <c r="BA503" s="207"/>
      <c r="BB503" s="207"/>
      <c r="BC503" s="207"/>
      <c r="BD503" s="207"/>
      <c r="BE503" s="207"/>
      <c r="BF503" s="207"/>
      <c r="BG503" s="207"/>
      <c r="BH503" s="207"/>
    </row>
    <row r="504" spans="1:60" outlineLevel="1" x14ac:dyDescent="0.25">
      <c r="A504" s="214"/>
      <c r="B504" s="215"/>
      <c r="C504" s="260" t="s">
        <v>700</v>
      </c>
      <c r="D504" s="257"/>
      <c r="E504" s="257"/>
      <c r="F504" s="257"/>
      <c r="G504" s="25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07"/>
      <c r="Y504" s="207"/>
      <c r="Z504" s="207"/>
      <c r="AA504" s="207"/>
      <c r="AB504" s="207"/>
      <c r="AC504" s="207"/>
      <c r="AD504" s="207"/>
      <c r="AE504" s="207"/>
      <c r="AF504" s="207"/>
      <c r="AG504" s="207" t="s">
        <v>282</v>
      </c>
      <c r="AH504" s="207"/>
      <c r="AI504" s="207"/>
      <c r="AJ504" s="207"/>
      <c r="AK504" s="207"/>
      <c r="AL504" s="207"/>
      <c r="AM504" s="207"/>
      <c r="AN504" s="207"/>
      <c r="AO504" s="207"/>
      <c r="AP504" s="207"/>
      <c r="AQ504" s="207"/>
      <c r="AR504" s="207"/>
      <c r="AS504" s="207"/>
      <c r="AT504" s="207"/>
      <c r="AU504" s="207"/>
      <c r="AV504" s="207"/>
      <c r="AW504" s="207"/>
      <c r="AX504" s="207"/>
      <c r="AY504" s="207"/>
      <c r="AZ504" s="207"/>
      <c r="BA504" s="207"/>
      <c r="BB504" s="207"/>
      <c r="BC504" s="207"/>
      <c r="BD504" s="207"/>
      <c r="BE504" s="207"/>
      <c r="BF504" s="207"/>
      <c r="BG504" s="207"/>
      <c r="BH504" s="207"/>
    </row>
    <row r="505" spans="1:60" outlineLevel="1" x14ac:dyDescent="0.25">
      <c r="A505" s="214"/>
      <c r="B505" s="215"/>
      <c r="C505" s="248" t="s">
        <v>701</v>
      </c>
      <c r="D505" s="242"/>
      <c r="E505" s="242"/>
      <c r="F505" s="242"/>
      <c r="G505" s="242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07"/>
      <c r="Y505" s="207"/>
      <c r="Z505" s="207"/>
      <c r="AA505" s="207"/>
      <c r="AB505" s="207"/>
      <c r="AC505" s="207"/>
      <c r="AD505" s="207"/>
      <c r="AE505" s="207"/>
      <c r="AF505" s="207"/>
      <c r="AG505" s="207" t="s">
        <v>218</v>
      </c>
      <c r="AH505" s="207"/>
      <c r="AI505" s="207"/>
      <c r="AJ505" s="207"/>
      <c r="AK505" s="207"/>
      <c r="AL505" s="207"/>
      <c r="AM505" s="207"/>
      <c r="AN505" s="207"/>
      <c r="AO505" s="207"/>
      <c r="AP505" s="207"/>
      <c r="AQ505" s="207"/>
      <c r="AR505" s="207"/>
      <c r="AS505" s="207"/>
      <c r="AT505" s="207"/>
      <c r="AU505" s="207"/>
      <c r="AV505" s="207"/>
      <c r="AW505" s="207"/>
      <c r="AX505" s="207"/>
      <c r="AY505" s="207"/>
      <c r="AZ505" s="207"/>
      <c r="BA505" s="207"/>
      <c r="BB505" s="207"/>
      <c r="BC505" s="207"/>
      <c r="BD505" s="207"/>
      <c r="BE505" s="207"/>
      <c r="BF505" s="207"/>
      <c r="BG505" s="207"/>
      <c r="BH505" s="207"/>
    </row>
    <row r="506" spans="1:60" outlineLevel="1" x14ac:dyDescent="0.25">
      <c r="A506" s="214"/>
      <c r="B506" s="215"/>
      <c r="C506" s="249" t="s">
        <v>705</v>
      </c>
      <c r="D506" s="222"/>
      <c r="E506" s="223">
        <v>57.24</v>
      </c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07"/>
      <c r="Y506" s="207"/>
      <c r="Z506" s="207"/>
      <c r="AA506" s="207"/>
      <c r="AB506" s="207"/>
      <c r="AC506" s="207"/>
      <c r="AD506" s="207"/>
      <c r="AE506" s="207"/>
      <c r="AF506" s="207"/>
      <c r="AG506" s="207" t="s">
        <v>256</v>
      </c>
      <c r="AH506" s="207">
        <v>5</v>
      </c>
      <c r="AI506" s="207"/>
      <c r="AJ506" s="207"/>
      <c r="AK506" s="207"/>
      <c r="AL506" s="207"/>
      <c r="AM506" s="207"/>
      <c r="AN506" s="207"/>
      <c r="AO506" s="207"/>
      <c r="AP506" s="207"/>
      <c r="AQ506" s="207"/>
      <c r="AR506" s="207"/>
      <c r="AS506" s="207"/>
      <c r="AT506" s="207"/>
      <c r="AU506" s="207"/>
      <c r="AV506" s="207"/>
      <c r="AW506" s="207"/>
      <c r="AX506" s="207"/>
      <c r="AY506" s="207"/>
      <c r="AZ506" s="207"/>
      <c r="BA506" s="207"/>
      <c r="BB506" s="207"/>
      <c r="BC506" s="207"/>
      <c r="BD506" s="207"/>
      <c r="BE506" s="207"/>
      <c r="BF506" s="207"/>
      <c r="BG506" s="207"/>
      <c r="BH506" s="207"/>
    </row>
    <row r="507" spans="1:60" outlineLevel="1" x14ac:dyDescent="0.25">
      <c r="A507" s="214"/>
      <c r="B507" s="215"/>
      <c r="C507" s="247"/>
      <c r="D507" s="241"/>
      <c r="E507" s="241"/>
      <c r="F507" s="241"/>
      <c r="G507" s="241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07"/>
      <c r="Y507" s="207"/>
      <c r="Z507" s="207"/>
      <c r="AA507" s="207"/>
      <c r="AB507" s="207"/>
      <c r="AC507" s="207"/>
      <c r="AD507" s="207"/>
      <c r="AE507" s="207"/>
      <c r="AF507" s="207"/>
      <c r="AG507" s="207" t="s">
        <v>219</v>
      </c>
      <c r="AH507" s="207"/>
      <c r="AI507" s="207"/>
      <c r="AJ507" s="207"/>
      <c r="AK507" s="207"/>
      <c r="AL507" s="207"/>
      <c r="AM507" s="207"/>
      <c r="AN507" s="207"/>
      <c r="AO507" s="207"/>
      <c r="AP507" s="207"/>
      <c r="AQ507" s="207"/>
      <c r="AR507" s="207"/>
      <c r="AS507" s="207"/>
      <c r="AT507" s="207"/>
      <c r="AU507" s="207"/>
      <c r="AV507" s="207"/>
      <c r="AW507" s="207"/>
      <c r="AX507" s="207"/>
      <c r="AY507" s="207"/>
      <c r="AZ507" s="207"/>
      <c r="BA507" s="207"/>
      <c r="BB507" s="207"/>
      <c r="BC507" s="207"/>
      <c r="BD507" s="207"/>
      <c r="BE507" s="207"/>
      <c r="BF507" s="207"/>
      <c r="BG507" s="207"/>
      <c r="BH507" s="207"/>
    </row>
    <row r="508" spans="1:60" ht="20.399999999999999" outlineLevel="1" x14ac:dyDescent="0.25">
      <c r="A508" s="231">
        <v>94</v>
      </c>
      <c r="B508" s="232" t="s">
        <v>706</v>
      </c>
      <c r="C508" s="245" t="s">
        <v>707</v>
      </c>
      <c r="D508" s="233" t="s">
        <v>323</v>
      </c>
      <c r="E508" s="234">
        <v>54.564350000000005</v>
      </c>
      <c r="F508" s="235"/>
      <c r="G508" s="236">
        <f>ROUND(E508*F508,2)</f>
        <v>0</v>
      </c>
      <c r="H508" s="235"/>
      <c r="I508" s="236">
        <f>ROUND(E508*H508,2)</f>
        <v>0</v>
      </c>
      <c r="J508" s="235"/>
      <c r="K508" s="236">
        <f>ROUND(E508*J508,2)</f>
        <v>0</v>
      </c>
      <c r="L508" s="236">
        <v>21</v>
      </c>
      <c r="M508" s="236">
        <f>G508*(1+L508/100)</f>
        <v>0</v>
      </c>
      <c r="N508" s="236">
        <v>3.0000000000000001E-5</v>
      </c>
      <c r="O508" s="236">
        <f>ROUND(E508*N508,2)</f>
        <v>0</v>
      </c>
      <c r="P508" s="236">
        <v>0</v>
      </c>
      <c r="Q508" s="236">
        <f>ROUND(E508*P508,2)</f>
        <v>0</v>
      </c>
      <c r="R508" s="236" t="s">
        <v>683</v>
      </c>
      <c r="S508" s="236" t="s">
        <v>214</v>
      </c>
      <c r="T508" s="237" t="s">
        <v>279</v>
      </c>
      <c r="U508" s="217">
        <v>0.34</v>
      </c>
      <c r="V508" s="217">
        <f>ROUND(E508*U508,2)</f>
        <v>18.55</v>
      </c>
      <c r="W508" s="217"/>
      <c r="X508" s="207"/>
      <c r="Y508" s="207"/>
      <c r="Z508" s="207"/>
      <c r="AA508" s="207"/>
      <c r="AB508" s="207"/>
      <c r="AC508" s="207"/>
      <c r="AD508" s="207"/>
      <c r="AE508" s="207"/>
      <c r="AF508" s="207"/>
      <c r="AG508" s="207" t="s">
        <v>280</v>
      </c>
      <c r="AH508" s="207"/>
      <c r="AI508" s="207"/>
      <c r="AJ508" s="207"/>
      <c r="AK508" s="207"/>
      <c r="AL508" s="207"/>
      <c r="AM508" s="207"/>
      <c r="AN508" s="207"/>
      <c r="AO508" s="207"/>
      <c r="AP508" s="207"/>
      <c r="AQ508" s="207"/>
      <c r="AR508" s="207"/>
      <c r="AS508" s="207"/>
      <c r="AT508" s="207"/>
      <c r="AU508" s="207"/>
      <c r="AV508" s="207"/>
      <c r="AW508" s="207"/>
      <c r="AX508" s="207"/>
      <c r="AY508" s="207"/>
      <c r="AZ508" s="207"/>
      <c r="BA508" s="207"/>
      <c r="BB508" s="207"/>
      <c r="BC508" s="207"/>
      <c r="BD508" s="207"/>
      <c r="BE508" s="207"/>
      <c r="BF508" s="207"/>
      <c r="BG508" s="207"/>
      <c r="BH508" s="207"/>
    </row>
    <row r="509" spans="1:60" outlineLevel="1" x14ac:dyDescent="0.25">
      <c r="A509" s="214"/>
      <c r="B509" s="215"/>
      <c r="C509" s="260" t="s">
        <v>708</v>
      </c>
      <c r="D509" s="257"/>
      <c r="E509" s="257"/>
      <c r="F509" s="257"/>
      <c r="G509" s="25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07"/>
      <c r="Y509" s="207"/>
      <c r="Z509" s="207"/>
      <c r="AA509" s="207"/>
      <c r="AB509" s="207"/>
      <c r="AC509" s="207"/>
      <c r="AD509" s="207"/>
      <c r="AE509" s="207"/>
      <c r="AF509" s="207"/>
      <c r="AG509" s="207" t="s">
        <v>282</v>
      </c>
      <c r="AH509" s="207"/>
      <c r="AI509" s="207"/>
      <c r="AJ509" s="207"/>
      <c r="AK509" s="207"/>
      <c r="AL509" s="207"/>
      <c r="AM509" s="207"/>
      <c r="AN509" s="207"/>
      <c r="AO509" s="207"/>
      <c r="AP509" s="207"/>
      <c r="AQ509" s="207"/>
      <c r="AR509" s="207"/>
      <c r="AS509" s="207"/>
      <c r="AT509" s="207"/>
      <c r="AU509" s="207"/>
      <c r="AV509" s="207"/>
      <c r="AW509" s="207"/>
      <c r="AX509" s="207"/>
      <c r="AY509" s="207"/>
      <c r="AZ509" s="207"/>
      <c r="BA509" s="207"/>
      <c r="BB509" s="207"/>
      <c r="BC509" s="207"/>
      <c r="BD509" s="207"/>
      <c r="BE509" s="207"/>
      <c r="BF509" s="207"/>
      <c r="BG509" s="207"/>
      <c r="BH509" s="207"/>
    </row>
    <row r="510" spans="1:60" outlineLevel="1" x14ac:dyDescent="0.25">
      <c r="A510" s="214"/>
      <c r="B510" s="215"/>
      <c r="C510" s="249" t="s">
        <v>709</v>
      </c>
      <c r="D510" s="222"/>
      <c r="E510" s="223">
        <v>31.482000000000003</v>
      </c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07"/>
      <c r="Y510" s="207"/>
      <c r="Z510" s="207"/>
      <c r="AA510" s="207"/>
      <c r="AB510" s="207"/>
      <c r="AC510" s="207"/>
      <c r="AD510" s="207"/>
      <c r="AE510" s="207"/>
      <c r="AF510" s="207"/>
      <c r="AG510" s="207" t="s">
        <v>256</v>
      </c>
      <c r="AH510" s="207">
        <v>0</v>
      </c>
      <c r="AI510" s="207"/>
      <c r="AJ510" s="207"/>
      <c r="AK510" s="207"/>
      <c r="AL510" s="207"/>
      <c r="AM510" s="207"/>
      <c r="AN510" s="207"/>
      <c r="AO510" s="207"/>
      <c r="AP510" s="207"/>
      <c r="AQ510" s="207"/>
      <c r="AR510" s="207"/>
      <c r="AS510" s="207"/>
      <c r="AT510" s="207"/>
      <c r="AU510" s="207"/>
      <c r="AV510" s="207"/>
      <c r="AW510" s="207"/>
      <c r="AX510" s="207"/>
      <c r="AY510" s="207"/>
      <c r="AZ510" s="207"/>
      <c r="BA510" s="207"/>
      <c r="BB510" s="207"/>
      <c r="BC510" s="207"/>
      <c r="BD510" s="207"/>
      <c r="BE510" s="207"/>
      <c r="BF510" s="207"/>
      <c r="BG510" s="207"/>
      <c r="BH510" s="207"/>
    </row>
    <row r="511" spans="1:60" outlineLevel="1" x14ac:dyDescent="0.25">
      <c r="A511" s="214"/>
      <c r="B511" s="215"/>
      <c r="C511" s="249" t="s">
        <v>710</v>
      </c>
      <c r="D511" s="222"/>
      <c r="E511" s="223">
        <v>18.280800000000003</v>
      </c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07"/>
      <c r="Y511" s="207"/>
      <c r="Z511" s="207"/>
      <c r="AA511" s="207"/>
      <c r="AB511" s="207"/>
      <c r="AC511" s="207"/>
      <c r="AD511" s="207"/>
      <c r="AE511" s="207"/>
      <c r="AF511" s="207"/>
      <c r="AG511" s="207" t="s">
        <v>256</v>
      </c>
      <c r="AH511" s="207">
        <v>0</v>
      </c>
      <c r="AI511" s="207"/>
      <c r="AJ511" s="207"/>
      <c r="AK511" s="207"/>
      <c r="AL511" s="207"/>
      <c r="AM511" s="207"/>
      <c r="AN511" s="207"/>
      <c r="AO511" s="207"/>
      <c r="AP511" s="207"/>
      <c r="AQ511" s="207"/>
      <c r="AR511" s="207"/>
      <c r="AS511" s="207"/>
      <c r="AT511" s="207"/>
      <c r="AU511" s="207"/>
      <c r="AV511" s="207"/>
      <c r="AW511" s="207"/>
      <c r="AX511" s="207"/>
      <c r="AY511" s="207"/>
      <c r="AZ511" s="207"/>
      <c r="BA511" s="207"/>
      <c r="BB511" s="207"/>
      <c r="BC511" s="207"/>
      <c r="BD511" s="207"/>
      <c r="BE511" s="207"/>
      <c r="BF511" s="207"/>
      <c r="BG511" s="207"/>
      <c r="BH511" s="207"/>
    </row>
    <row r="512" spans="1:60" outlineLevel="1" x14ac:dyDescent="0.25">
      <c r="A512" s="214"/>
      <c r="B512" s="215"/>
      <c r="C512" s="249" t="s">
        <v>711</v>
      </c>
      <c r="D512" s="222"/>
      <c r="E512" s="223">
        <v>4.8015500000000007</v>
      </c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07"/>
      <c r="Y512" s="207"/>
      <c r="Z512" s="207"/>
      <c r="AA512" s="207"/>
      <c r="AB512" s="207"/>
      <c r="AC512" s="207"/>
      <c r="AD512" s="207"/>
      <c r="AE512" s="207"/>
      <c r="AF512" s="207"/>
      <c r="AG512" s="207" t="s">
        <v>256</v>
      </c>
      <c r="AH512" s="207">
        <v>0</v>
      </c>
      <c r="AI512" s="207"/>
      <c r="AJ512" s="207"/>
      <c r="AK512" s="207"/>
      <c r="AL512" s="207"/>
      <c r="AM512" s="207"/>
      <c r="AN512" s="207"/>
      <c r="AO512" s="207"/>
      <c r="AP512" s="207"/>
      <c r="AQ512" s="207"/>
      <c r="AR512" s="207"/>
      <c r="AS512" s="207"/>
      <c r="AT512" s="207"/>
      <c r="AU512" s="207"/>
      <c r="AV512" s="207"/>
      <c r="AW512" s="207"/>
      <c r="AX512" s="207"/>
      <c r="AY512" s="207"/>
      <c r="AZ512" s="207"/>
      <c r="BA512" s="207"/>
      <c r="BB512" s="207"/>
      <c r="BC512" s="207"/>
      <c r="BD512" s="207"/>
      <c r="BE512" s="207"/>
      <c r="BF512" s="207"/>
      <c r="BG512" s="207"/>
      <c r="BH512" s="207"/>
    </row>
    <row r="513" spans="1:60" outlineLevel="1" x14ac:dyDescent="0.25">
      <c r="A513" s="214"/>
      <c r="B513" s="215"/>
      <c r="C513" s="247"/>
      <c r="D513" s="241"/>
      <c r="E513" s="241"/>
      <c r="F513" s="241"/>
      <c r="G513" s="241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07"/>
      <c r="Y513" s="207"/>
      <c r="Z513" s="207"/>
      <c r="AA513" s="207"/>
      <c r="AB513" s="207"/>
      <c r="AC513" s="207"/>
      <c r="AD513" s="207"/>
      <c r="AE513" s="207"/>
      <c r="AF513" s="207"/>
      <c r="AG513" s="207" t="s">
        <v>219</v>
      </c>
      <c r="AH513" s="207"/>
      <c r="AI513" s="207"/>
      <c r="AJ513" s="207"/>
      <c r="AK513" s="207"/>
      <c r="AL513" s="207"/>
      <c r="AM513" s="207"/>
      <c r="AN513" s="207"/>
      <c r="AO513" s="207"/>
      <c r="AP513" s="207"/>
      <c r="AQ513" s="207"/>
      <c r="AR513" s="207"/>
      <c r="AS513" s="207"/>
      <c r="AT513" s="207"/>
      <c r="AU513" s="207"/>
      <c r="AV513" s="207"/>
      <c r="AW513" s="207"/>
      <c r="AX513" s="207"/>
      <c r="AY513" s="207"/>
      <c r="AZ513" s="207"/>
      <c r="BA513" s="207"/>
      <c r="BB513" s="207"/>
      <c r="BC513" s="207"/>
      <c r="BD513" s="207"/>
      <c r="BE513" s="207"/>
      <c r="BF513" s="207"/>
      <c r="BG513" s="207"/>
      <c r="BH513" s="207"/>
    </row>
    <row r="514" spans="1:60" ht="20.399999999999999" outlineLevel="1" x14ac:dyDescent="0.25">
      <c r="A514" s="231">
        <v>95</v>
      </c>
      <c r="B514" s="232" t="s">
        <v>712</v>
      </c>
      <c r="C514" s="245" t="s">
        <v>713</v>
      </c>
      <c r="D514" s="233" t="s">
        <v>323</v>
      </c>
      <c r="E514" s="234">
        <v>271.74051000000003</v>
      </c>
      <c r="F514" s="235"/>
      <c r="G514" s="236">
        <f>ROUND(E514*F514,2)</f>
        <v>0</v>
      </c>
      <c r="H514" s="235"/>
      <c r="I514" s="236">
        <f>ROUND(E514*H514,2)</f>
        <v>0</v>
      </c>
      <c r="J514" s="235"/>
      <c r="K514" s="236">
        <f>ROUND(E514*J514,2)</f>
        <v>0</v>
      </c>
      <c r="L514" s="236">
        <v>21</v>
      </c>
      <c r="M514" s="236">
        <f>G514*(1+L514/100)</f>
        <v>0</v>
      </c>
      <c r="N514" s="236">
        <v>1.8400000000000001E-3</v>
      </c>
      <c r="O514" s="236">
        <f>ROUND(E514*N514,2)</f>
        <v>0.5</v>
      </c>
      <c r="P514" s="236">
        <v>0</v>
      </c>
      <c r="Q514" s="236">
        <f>ROUND(E514*P514,2)</f>
        <v>0</v>
      </c>
      <c r="R514" s="236" t="s">
        <v>334</v>
      </c>
      <c r="S514" s="236" t="s">
        <v>214</v>
      </c>
      <c r="T514" s="237" t="s">
        <v>335</v>
      </c>
      <c r="U514" s="217">
        <v>0</v>
      </c>
      <c r="V514" s="217">
        <f>ROUND(E514*U514,2)</f>
        <v>0</v>
      </c>
      <c r="W514" s="217"/>
      <c r="X514" s="207"/>
      <c r="Y514" s="207"/>
      <c r="Z514" s="207"/>
      <c r="AA514" s="207"/>
      <c r="AB514" s="207"/>
      <c r="AC514" s="207"/>
      <c r="AD514" s="207"/>
      <c r="AE514" s="207"/>
      <c r="AF514" s="207"/>
      <c r="AG514" s="207" t="s">
        <v>336</v>
      </c>
      <c r="AH514" s="207"/>
      <c r="AI514" s="207"/>
      <c r="AJ514" s="207"/>
      <c r="AK514" s="207"/>
      <c r="AL514" s="207"/>
      <c r="AM514" s="207"/>
      <c r="AN514" s="207"/>
      <c r="AO514" s="207"/>
      <c r="AP514" s="207"/>
      <c r="AQ514" s="207"/>
      <c r="AR514" s="207"/>
      <c r="AS514" s="207"/>
      <c r="AT514" s="207"/>
      <c r="AU514" s="207"/>
      <c r="AV514" s="207"/>
      <c r="AW514" s="207"/>
      <c r="AX514" s="207"/>
      <c r="AY514" s="207"/>
      <c r="AZ514" s="207"/>
      <c r="BA514" s="207"/>
      <c r="BB514" s="207"/>
      <c r="BC514" s="207"/>
      <c r="BD514" s="207"/>
      <c r="BE514" s="207"/>
      <c r="BF514" s="207"/>
      <c r="BG514" s="207"/>
      <c r="BH514" s="207"/>
    </row>
    <row r="515" spans="1:60" outlineLevel="1" x14ac:dyDescent="0.25">
      <c r="A515" s="214"/>
      <c r="B515" s="215"/>
      <c r="C515" s="249" t="s">
        <v>714</v>
      </c>
      <c r="D515" s="222"/>
      <c r="E515" s="223">
        <v>207.90023000000002</v>
      </c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07"/>
      <c r="Y515" s="207"/>
      <c r="Z515" s="207"/>
      <c r="AA515" s="207"/>
      <c r="AB515" s="207"/>
      <c r="AC515" s="207"/>
      <c r="AD515" s="207"/>
      <c r="AE515" s="207"/>
      <c r="AF515" s="207"/>
      <c r="AG515" s="207" t="s">
        <v>256</v>
      </c>
      <c r="AH515" s="207">
        <v>5</v>
      </c>
      <c r="AI515" s="207"/>
      <c r="AJ515" s="207"/>
      <c r="AK515" s="207"/>
      <c r="AL515" s="207"/>
      <c r="AM515" s="207"/>
      <c r="AN515" s="207"/>
      <c r="AO515" s="207"/>
      <c r="AP515" s="207"/>
      <c r="AQ515" s="207"/>
      <c r="AR515" s="207"/>
      <c r="AS515" s="207"/>
      <c r="AT515" s="207"/>
      <c r="AU515" s="207"/>
      <c r="AV515" s="207"/>
      <c r="AW515" s="207"/>
      <c r="AX515" s="207"/>
      <c r="AY515" s="207"/>
      <c r="AZ515" s="207"/>
      <c r="BA515" s="207"/>
      <c r="BB515" s="207"/>
      <c r="BC515" s="207"/>
      <c r="BD515" s="207"/>
      <c r="BE515" s="207"/>
      <c r="BF515" s="207"/>
      <c r="BG515" s="207"/>
      <c r="BH515" s="207"/>
    </row>
    <row r="516" spans="1:60" outlineLevel="1" x14ac:dyDescent="0.25">
      <c r="A516" s="214"/>
      <c r="B516" s="215"/>
      <c r="C516" s="249" t="s">
        <v>715</v>
      </c>
      <c r="D516" s="222"/>
      <c r="E516" s="223">
        <v>63.840290000000003</v>
      </c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07"/>
      <c r="Y516" s="207"/>
      <c r="Z516" s="207"/>
      <c r="AA516" s="207"/>
      <c r="AB516" s="207"/>
      <c r="AC516" s="207"/>
      <c r="AD516" s="207"/>
      <c r="AE516" s="207"/>
      <c r="AF516" s="207"/>
      <c r="AG516" s="207" t="s">
        <v>256</v>
      </c>
      <c r="AH516" s="207">
        <v>5</v>
      </c>
      <c r="AI516" s="207"/>
      <c r="AJ516" s="207"/>
      <c r="AK516" s="207"/>
      <c r="AL516" s="207"/>
      <c r="AM516" s="207"/>
      <c r="AN516" s="207"/>
      <c r="AO516" s="207"/>
      <c r="AP516" s="207"/>
      <c r="AQ516" s="207"/>
      <c r="AR516" s="207"/>
      <c r="AS516" s="207"/>
      <c r="AT516" s="207"/>
      <c r="AU516" s="207"/>
      <c r="AV516" s="207"/>
      <c r="AW516" s="207"/>
      <c r="AX516" s="207"/>
      <c r="AY516" s="207"/>
      <c r="AZ516" s="207"/>
      <c r="BA516" s="207"/>
      <c r="BB516" s="207"/>
      <c r="BC516" s="207"/>
      <c r="BD516" s="207"/>
      <c r="BE516" s="207"/>
      <c r="BF516" s="207"/>
      <c r="BG516" s="207"/>
      <c r="BH516" s="207"/>
    </row>
    <row r="517" spans="1:60" outlineLevel="1" x14ac:dyDescent="0.25">
      <c r="A517" s="214"/>
      <c r="B517" s="215"/>
      <c r="C517" s="247"/>
      <c r="D517" s="241"/>
      <c r="E517" s="241"/>
      <c r="F517" s="241"/>
      <c r="G517" s="241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07"/>
      <c r="Y517" s="207"/>
      <c r="Z517" s="207"/>
      <c r="AA517" s="207"/>
      <c r="AB517" s="207"/>
      <c r="AC517" s="207"/>
      <c r="AD517" s="207"/>
      <c r="AE517" s="207"/>
      <c r="AF517" s="207"/>
      <c r="AG517" s="207" t="s">
        <v>219</v>
      </c>
      <c r="AH517" s="207"/>
      <c r="AI517" s="207"/>
      <c r="AJ517" s="207"/>
      <c r="AK517" s="207"/>
      <c r="AL517" s="207"/>
      <c r="AM517" s="207"/>
      <c r="AN517" s="207"/>
      <c r="AO517" s="207"/>
      <c r="AP517" s="207"/>
      <c r="AQ517" s="207"/>
      <c r="AR517" s="207"/>
      <c r="AS517" s="207"/>
      <c r="AT517" s="207"/>
      <c r="AU517" s="207"/>
      <c r="AV517" s="207"/>
      <c r="AW517" s="207"/>
      <c r="AX517" s="207"/>
      <c r="AY517" s="207"/>
      <c r="AZ517" s="207"/>
      <c r="BA517" s="207"/>
      <c r="BB517" s="207"/>
      <c r="BC517" s="207"/>
      <c r="BD517" s="207"/>
      <c r="BE517" s="207"/>
      <c r="BF517" s="207"/>
      <c r="BG517" s="207"/>
      <c r="BH517" s="207"/>
    </row>
    <row r="518" spans="1:60" outlineLevel="1" x14ac:dyDescent="0.25">
      <c r="A518" s="214">
        <v>96</v>
      </c>
      <c r="B518" s="215" t="s">
        <v>716</v>
      </c>
      <c r="C518" s="265" t="s">
        <v>717</v>
      </c>
      <c r="D518" s="216" t="s">
        <v>0</v>
      </c>
      <c r="E518" s="240"/>
      <c r="F518" s="218"/>
      <c r="G518" s="217">
        <f>ROUND(E518*F518,2)</f>
        <v>0</v>
      </c>
      <c r="H518" s="218"/>
      <c r="I518" s="217">
        <f>ROUND(E518*H518,2)</f>
        <v>0</v>
      </c>
      <c r="J518" s="218"/>
      <c r="K518" s="217">
        <f>ROUND(E518*J518,2)</f>
        <v>0</v>
      </c>
      <c r="L518" s="217">
        <v>21</v>
      </c>
      <c r="M518" s="217">
        <f>G518*(1+L518/100)</f>
        <v>0</v>
      </c>
      <c r="N518" s="217">
        <v>0</v>
      </c>
      <c r="O518" s="217">
        <f>ROUND(E518*N518,2)</f>
        <v>0</v>
      </c>
      <c r="P518" s="217">
        <v>0</v>
      </c>
      <c r="Q518" s="217">
        <f>ROUND(E518*P518,2)</f>
        <v>0</v>
      </c>
      <c r="R518" s="217" t="s">
        <v>683</v>
      </c>
      <c r="S518" s="217" t="s">
        <v>214</v>
      </c>
      <c r="T518" s="217" t="s">
        <v>279</v>
      </c>
      <c r="U518" s="217">
        <v>0</v>
      </c>
      <c r="V518" s="217">
        <f>ROUND(E518*U518,2)</f>
        <v>0</v>
      </c>
      <c r="W518" s="217"/>
      <c r="X518" s="207"/>
      <c r="Y518" s="207"/>
      <c r="Z518" s="207"/>
      <c r="AA518" s="207"/>
      <c r="AB518" s="207"/>
      <c r="AC518" s="207"/>
      <c r="AD518" s="207"/>
      <c r="AE518" s="207"/>
      <c r="AF518" s="207"/>
      <c r="AG518" s="207" t="s">
        <v>679</v>
      </c>
      <c r="AH518" s="207"/>
      <c r="AI518" s="207"/>
      <c r="AJ518" s="207"/>
      <c r="AK518" s="207"/>
      <c r="AL518" s="207"/>
      <c r="AM518" s="207"/>
      <c r="AN518" s="207"/>
      <c r="AO518" s="207"/>
      <c r="AP518" s="207"/>
      <c r="AQ518" s="207"/>
      <c r="AR518" s="207"/>
      <c r="AS518" s="207"/>
      <c r="AT518" s="207"/>
      <c r="AU518" s="207"/>
      <c r="AV518" s="207"/>
      <c r="AW518" s="207"/>
      <c r="AX518" s="207"/>
      <c r="AY518" s="207"/>
      <c r="AZ518" s="207"/>
      <c r="BA518" s="207"/>
      <c r="BB518" s="207"/>
      <c r="BC518" s="207"/>
      <c r="BD518" s="207"/>
      <c r="BE518" s="207"/>
      <c r="BF518" s="207"/>
      <c r="BG518" s="207"/>
      <c r="BH518" s="207"/>
    </row>
    <row r="519" spans="1:60" outlineLevel="1" x14ac:dyDescent="0.25">
      <c r="A519" s="214"/>
      <c r="B519" s="215"/>
      <c r="C519" s="266" t="s">
        <v>718</v>
      </c>
      <c r="D519" s="259"/>
      <c r="E519" s="259"/>
      <c r="F519" s="259"/>
      <c r="G519" s="259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07"/>
      <c r="Y519" s="207"/>
      <c r="Z519" s="207"/>
      <c r="AA519" s="207"/>
      <c r="AB519" s="207"/>
      <c r="AC519" s="207"/>
      <c r="AD519" s="207"/>
      <c r="AE519" s="207"/>
      <c r="AF519" s="207"/>
      <c r="AG519" s="207" t="s">
        <v>282</v>
      </c>
      <c r="AH519" s="207"/>
      <c r="AI519" s="207"/>
      <c r="AJ519" s="207"/>
      <c r="AK519" s="207"/>
      <c r="AL519" s="207"/>
      <c r="AM519" s="207"/>
      <c r="AN519" s="207"/>
      <c r="AO519" s="207"/>
      <c r="AP519" s="207"/>
      <c r="AQ519" s="207"/>
      <c r="AR519" s="207"/>
      <c r="AS519" s="207"/>
      <c r="AT519" s="207"/>
      <c r="AU519" s="207"/>
      <c r="AV519" s="207"/>
      <c r="AW519" s="207"/>
      <c r="AX519" s="207"/>
      <c r="AY519" s="207"/>
      <c r="AZ519" s="207"/>
      <c r="BA519" s="207"/>
      <c r="BB519" s="207"/>
      <c r="BC519" s="207"/>
      <c r="BD519" s="207"/>
      <c r="BE519" s="207"/>
      <c r="BF519" s="207"/>
      <c r="BG519" s="207"/>
      <c r="BH519" s="207"/>
    </row>
    <row r="520" spans="1:60" outlineLevel="1" x14ac:dyDescent="0.25">
      <c r="A520" s="214"/>
      <c r="B520" s="215"/>
      <c r="C520" s="247"/>
      <c r="D520" s="241"/>
      <c r="E520" s="241"/>
      <c r="F520" s="241"/>
      <c r="G520" s="241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07"/>
      <c r="Y520" s="207"/>
      <c r="Z520" s="207"/>
      <c r="AA520" s="207"/>
      <c r="AB520" s="207"/>
      <c r="AC520" s="207"/>
      <c r="AD520" s="207"/>
      <c r="AE520" s="207"/>
      <c r="AF520" s="207"/>
      <c r="AG520" s="207" t="s">
        <v>219</v>
      </c>
      <c r="AH520" s="207"/>
      <c r="AI520" s="207"/>
      <c r="AJ520" s="207"/>
      <c r="AK520" s="207"/>
      <c r="AL520" s="207"/>
      <c r="AM520" s="207"/>
      <c r="AN520" s="207"/>
      <c r="AO520" s="207"/>
      <c r="AP520" s="207"/>
      <c r="AQ520" s="207"/>
      <c r="AR520" s="207"/>
      <c r="AS520" s="207"/>
      <c r="AT520" s="207"/>
      <c r="AU520" s="207"/>
      <c r="AV520" s="207"/>
      <c r="AW520" s="207"/>
      <c r="AX520" s="207"/>
      <c r="AY520" s="207"/>
      <c r="AZ520" s="207"/>
      <c r="BA520" s="207"/>
      <c r="BB520" s="207"/>
      <c r="BC520" s="207"/>
      <c r="BD520" s="207"/>
      <c r="BE520" s="207"/>
      <c r="BF520" s="207"/>
      <c r="BG520" s="207"/>
      <c r="BH520" s="207"/>
    </row>
    <row r="521" spans="1:60" x14ac:dyDescent="0.25">
      <c r="A521" s="225" t="s">
        <v>209</v>
      </c>
      <c r="B521" s="226" t="s">
        <v>123</v>
      </c>
      <c r="C521" s="244" t="s">
        <v>124</v>
      </c>
      <c r="D521" s="227"/>
      <c r="E521" s="228"/>
      <c r="F521" s="229"/>
      <c r="G521" s="229">
        <f>SUMIF(AG522:AG532,"&lt;&gt;NOR",G522:G532)</f>
        <v>0</v>
      </c>
      <c r="H521" s="229"/>
      <c r="I521" s="229">
        <f>SUM(I522:I532)</f>
        <v>0</v>
      </c>
      <c r="J521" s="229"/>
      <c r="K521" s="229">
        <f>SUM(K522:K532)</f>
        <v>0</v>
      </c>
      <c r="L521" s="229"/>
      <c r="M521" s="229">
        <f>SUM(M522:M532)</f>
        <v>0</v>
      </c>
      <c r="N521" s="229"/>
      <c r="O521" s="229">
        <f>SUM(O522:O532)</f>
        <v>0</v>
      </c>
      <c r="P521" s="229"/>
      <c r="Q521" s="229">
        <f>SUM(Q522:Q532)</f>
        <v>0</v>
      </c>
      <c r="R521" s="229"/>
      <c r="S521" s="229"/>
      <c r="T521" s="230"/>
      <c r="U521" s="224"/>
      <c r="V521" s="224">
        <f>SUM(V522:V532)</f>
        <v>31.77</v>
      </c>
      <c r="W521" s="224"/>
      <c r="AG521" t="s">
        <v>210</v>
      </c>
    </row>
    <row r="522" spans="1:60" ht="20.399999999999999" outlineLevel="1" x14ac:dyDescent="0.25">
      <c r="A522" s="231">
        <v>97</v>
      </c>
      <c r="B522" s="232" t="s">
        <v>719</v>
      </c>
      <c r="C522" s="245" t="s">
        <v>720</v>
      </c>
      <c r="D522" s="233" t="s">
        <v>323</v>
      </c>
      <c r="E522" s="234">
        <v>226.91250000000002</v>
      </c>
      <c r="F522" s="235"/>
      <c r="G522" s="236">
        <f>ROUND(E522*F522,2)</f>
        <v>0</v>
      </c>
      <c r="H522" s="235"/>
      <c r="I522" s="236">
        <f>ROUND(E522*H522,2)</f>
        <v>0</v>
      </c>
      <c r="J522" s="235"/>
      <c r="K522" s="236">
        <f>ROUND(E522*J522,2)</f>
        <v>0</v>
      </c>
      <c r="L522" s="236">
        <v>21</v>
      </c>
      <c r="M522" s="236">
        <f>G522*(1+L522/100)</f>
        <v>0</v>
      </c>
      <c r="N522" s="236">
        <v>2.0000000000000002E-5</v>
      </c>
      <c r="O522" s="236">
        <f>ROUND(E522*N522,2)</f>
        <v>0</v>
      </c>
      <c r="P522" s="236">
        <v>0</v>
      </c>
      <c r="Q522" s="236">
        <f>ROUND(E522*P522,2)</f>
        <v>0</v>
      </c>
      <c r="R522" s="236" t="s">
        <v>721</v>
      </c>
      <c r="S522" s="236" t="s">
        <v>214</v>
      </c>
      <c r="T522" s="237" t="s">
        <v>279</v>
      </c>
      <c r="U522" s="217">
        <v>0.14000000000000001</v>
      </c>
      <c r="V522" s="217">
        <f>ROUND(E522*U522,2)</f>
        <v>31.77</v>
      </c>
      <c r="W522" s="217"/>
      <c r="X522" s="207"/>
      <c r="Y522" s="207"/>
      <c r="Z522" s="207"/>
      <c r="AA522" s="207"/>
      <c r="AB522" s="207"/>
      <c r="AC522" s="207"/>
      <c r="AD522" s="207"/>
      <c r="AE522" s="207"/>
      <c r="AF522" s="207"/>
      <c r="AG522" s="207" t="s">
        <v>280</v>
      </c>
      <c r="AH522" s="207"/>
      <c r="AI522" s="207"/>
      <c r="AJ522" s="207"/>
      <c r="AK522" s="207"/>
      <c r="AL522" s="207"/>
      <c r="AM522" s="207"/>
      <c r="AN522" s="207"/>
      <c r="AO522" s="207"/>
      <c r="AP522" s="207"/>
      <c r="AQ522" s="207"/>
      <c r="AR522" s="207"/>
      <c r="AS522" s="207"/>
      <c r="AT522" s="207"/>
      <c r="AU522" s="207"/>
      <c r="AV522" s="207"/>
      <c r="AW522" s="207"/>
      <c r="AX522" s="207"/>
      <c r="AY522" s="207"/>
      <c r="AZ522" s="207"/>
      <c r="BA522" s="207"/>
      <c r="BB522" s="207"/>
      <c r="BC522" s="207"/>
      <c r="BD522" s="207"/>
      <c r="BE522" s="207"/>
      <c r="BF522" s="207"/>
      <c r="BG522" s="207"/>
      <c r="BH522" s="207"/>
    </row>
    <row r="523" spans="1:60" outlineLevel="1" x14ac:dyDescent="0.25">
      <c r="A523" s="214"/>
      <c r="B523" s="215"/>
      <c r="C523" s="246" t="s">
        <v>722</v>
      </c>
      <c r="D523" s="239"/>
      <c r="E523" s="239"/>
      <c r="F523" s="239"/>
      <c r="G523" s="239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07"/>
      <c r="Y523" s="207"/>
      <c r="Z523" s="207"/>
      <c r="AA523" s="207"/>
      <c r="AB523" s="207"/>
      <c r="AC523" s="207"/>
      <c r="AD523" s="207"/>
      <c r="AE523" s="207"/>
      <c r="AF523" s="207"/>
      <c r="AG523" s="207" t="s">
        <v>218</v>
      </c>
      <c r="AH523" s="207"/>
      <c r="AI523" s="207"/>
      <c r="AJ523" s="207"/>
      <c r="AK523" s="207"/>
      <c r="AL523" s="207"/>
      <c r="AM523" s="207"/>
      <c r="AN523" s="207"/>
      <c r="AO523" s="207"/>
      <c r="AP523" s="207"/>
      <c r="AQ523" s="207"/>
      <c r="AR523" s="207"/>
      <c r="AS523" s="207"/>
      <c r="AT523" s="207"/>
      <c r="AU523" s="207"/>
      <c r="AV523" s="207"/>
      <c r="AW523" s="207"/>
      <c r="AX523" s="207"/>
      <c r="AY523" s="207"/>
      <c r="AZ523" s="207"/>
      <c r="BA523" s="207"/>
      <c r="BB523" s="207"/>
      <c r="BC523" s="207"/>
      <c r="BD523" s="207"/>
      <c r="BE523" s="207"/>
      <c r="BF523" s="207"/>
      <c r="BG523" s="207"/>
      <c r="BH523" s="207"/>
    </row>
    <row r="524" spans="1:60" outlineLevel="1" x14ac:dyDescent="0.25">
      <c r="A524" s="214"/>
      <c r="B524" s="215"/>
      <c r="C524" s="249" t="s">
        <v>697</v>
      </c>
      <c r="D524" s="222"/>
      <c r="E524" s="223">
        <v>183.98250000000002</v>
      </c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07"/>
      <c r="Y524" s="207"/>
      <c r="Z524" s="207"/>
      <c r="AA524" s="207"/>
      <c r="AB524" s="207"/>
      <c r="AC524" s="207"/>
      <c r="AD524" s="207"/>
      <c r="AE524" s="207"/>
      <c r="AF524" s="207"/>
      <c r="AG524" s="207" t="s">
        <v>256</v>
      </c>
      <c r="AH524" s="207">
        <v>0</v>
      </c>
      <c r="AI524" s="207"/>
      <c r="AJ524" s="207"/>
      <c r="AK524" s="207"/>
      <c r="AL524" s="207"/>
      <c r="AM524" s="207"/>
      <c r="AN524" s="207"/>
      <c r="AO524" s="207"/>
      <c r="AP524" s="207"/>
      <c r="AQ524" s="207"/>
      <c r="AR524" s="207"/>
      <c r="AS524" s="207"/>
      <c r="AT524" s="207"/>
      <c r="AU524" s="207"/>
      <c r="AV524" s="207"/>
      <c r="AW524" s="207"/>
      <c r="AX524" s="207"/>
      <c r="AY524" s="207"/>
      <c r="AZ524" s="207"/>
      <c r="BA524" s="207"/>
      <c r="BB524" s="207"/>
      <c r="BC524" s="207"/>
      <c r="BD524" s="207"/>
      <c r="BE524" s="207"/>
      <c r="BF524" s="207"/>
      <c r="BG524" s="207"/>
      <c r="BH524" s="207"/>
    </row>
    <row r="525" spans="1:60" outlineLevel="1" x14ac:dyDescent="0.25">
      <c r="A525" s="214"/>
      <c r="B525" s="215"/>
      <c r="C525" s="249" t="s">
        <v>723</v>
      </c>
      <c r="D525" s="222"/>
      <c r="E525" s="223">
        <v>42.930000000000007</v>
      </c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07"/>
      <c r="Y525" s="207"/>
      <c r="Z525" s="207"/>
      <c r="AA525" s="207"/>
      <c r="AB525" s="207"/>
      <c r="AC525" s="207"/>
      <c r="AD525" s="207"/>
      <c r="AE525" s="207"/>
      <c r="AF525" s="207"/>
      <c r="AG525" s="207" t="s">
        <v>256</v>
      </c>
      <c r="AH525" s="207">
        <v>0</v>
      </c>
      <c r="AI525" s="207"/>
      <c r="AJ525" s="207"/>
      <c r="AK525" s="207"/>
      <c r="AL525" s="207"/>
      <c r="AM525" s="207"/>
      <c r="AN525" s="207"/>
      <c r="AO525" s="207"/>
      <c r="AP525" s="207"/>
      <c r="AQ525" s="207"/>
      <c r="AR525" s="207"/>
      <c r="AS525" s="207"/>
      <c r="AT525" s="207"/>
      <c r="AU525" s="207"/>
      <c r="AV525" s="207"/>
      <c r="AW525" s="207"/>
      <c r="AX525" s="207"/>
      <c r="AY525" s="207"/>
      <c r="AZ525" s="207"/>
      <c r="BA525" s="207"/>
      <c r="BB525" s="207"/>
      <c r="BC525" s="207"/>
      <c r="BD525" s="207"/>
      <c r="BE525" s="207"/>
      <c r="BF525" s="207"/>
      <c r="BG525" s="207"/>
      <c r="BH525" s="207"/>
    </row>
    <row r="526" spans="1:60" outlineLevel="1" x14ac:dyDescent="0.25">
      <c r="A526" s="214"/>
      <c r="B526" s="215"/>
      <c r="C526" s="247"/>
      <c r="D526" s="241"/>
      <c r="E526" s="241"/>
      <c r="F526" s="241"/>
      <c r="G526" s="241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07"/>
      <c r="Y526" s="207"/>
      <c r="Z526" s="207"/>
      <c r="AA526" s="207"/>
      <c r="AB526" s="207"/>
      <c r="AC526" s="207"/>
      <c r="AD526" s="207"/>
      <c r="AE526" s="207"/>
      <c r="AF526" s="207"/>
      <c r="AG526" s="207" t="s">
        <v>219</v>
      </c>
      <c r="AH526" s="207"/>
      <c r="AI526" s="207"/>
      <c r="AJ526" s="207"/>
      <c r="AK526" s="207"/>
      <c r="AL526" s="207"/>
      <c r="AM526" s="207"/>
      <c r="AN526" s="207"/>
      <c r="AO526" s="207"/>
      <c r="AP526" s="207"/>
      <c r="AQ526" s="207"/>
      <c r="AR526" s="207"/>
      <c r="AS526" s="207"/>
      <c r="AT526" s="207"/>
      <c r="AU526" s="207"/>
      <c r="AV526" s="207"/>
      <c r="AW526" s="207"/>
      <c r="AX526" s="207"/>
      <c r="AY526" s="207"/>
      <c r="AZ526" s="207"/>
      <c r="BA526" s="207"/>
      <c r="BB526" s="207"/>
      <c r="BC526" s="207"/>
      <c r="BD526" s="207"/>
      <c r="BE526" s="207"/>
      <c r="BF526" s="207"/>
      <c r="BG526" s="207"/>
      <c r="BH526" s="207"/>
    </row>
    <row r="527" spans="1:60" outlineLevel="1" x14ac:dyDescent="0.25">
      <c r="A527" s="231">
        <v>98</v>
      </c>
      <c r="B527" s="232" t="s">
        <v>724</v>
      </c>
      <c r="C527" s="245" t="s">
        <v>725</v>
      </c>
      <c r="D527" s="233" t="s">
        <v>323</v>
      </c>
      <c r="E527" s="234">
        <v>260.94938000000002</v>
      </c>
      <c r="F527" s="235"/>
      <c r="G527" s="236">
        <f>ROUND(E527*F527,2)</f>
        <v>0</v>
      </c>
      <c r="H527" s="235"/>
      <c r="I527" s="236">
        <f>ROUND(E527*H527,2)</f>
        <v>0</v>
      </c>
      <c r="J527" s="235"/>
      <c r="K527" s="236">
        <f>ROUND(E527*J527,2)</f>
        <v>0</v>
      </c>
      <c r="L527" s="236">
        <v>21</v>
      </c>
      <c r="M527" s="236">
        <f>G527*(1+L527/100)</f>
        <v>0</v>
      </c>
      <c r="N527" s="236">
        <v>0</v>
      </c>
      <c r="O527" s="236">
        <f>ROUND(E527*N527,2)</f>
        <v>0</v>
      </c>
      <c r="P527" s="236">
        <v>0</v>
      </c>
      <c r="Q527" s="236">
        <f>ROUND(E527*P527,2)</f>
        <v>0</v>
      </c>
      <c r="R527" s="236"/>
      <c r="S527" s="236" t="s">
        <v>456</v>
      </c>
      <c r="T527" s="237" t="s">
        <v>726</v>
      </c>
      <c r="U527" s="217">
        <v>0</v>
      </c>
      <c r="V527" s="217">
        <f>ROUND(E527*U527,2)</f>
        <v>0</v>
      </c>
      <c r="W527" s="217"/>
      <c r="X527" s="207"/>
      <c r="Y527" s="207"/>
      <c r="Z527" s="207"/>
      <c r="AA527" s="207"/>
      <c r="AB527" s="207"/>
      <c r="AC527" s="207"/>
      <c r="AD527" s="207"/>
      <c r="AE527" s="207"/>
      <c r="AF527" s="207"/>
      <c r="AG527" s="207" t="s">
        <v>336</v>
      </c>
      <c r="AH527" s="207"/>
      <c r="AI527" s="207"/>
      <c r="AJ527" s="207"/>
      <c r="AK527" s="207"/>
      <c r="AL527" s="207"/>
      <c r="AM527" s="207"/>
      <c r="AN527" s="207"/>
      <c r="AO527" s="207"/>
      <c r="AP527" s="207"/>
      <c r="AQ527" s="207"/>
      <c r="AR527" s="207"/>
      <c r="AS527" s="207"/>
      <c r="AT527" s="207"/>
      <c r="AU527" s="207"/>
      <c r="AV527" s="207"/>
      <c r="AW527" s="207"/>
      <c r="AX527" s="207"/>
      <c r="AY527" s="207"/>
      <c r="AZ527" s="207"/>
      <c r="BA527" s="207"/>
      <c r="BB527" s="207"/>
      <c r="BC527" s="207"/>
      <c r="BD527" s="207"/>
      <c r="BE527" s="207"/>
      <c r="BF527" s="207"/>
      <c r="BG527" s="207"/>
      <c r="BH527" s="207"/>
    </row>
    <row r="528" spans="1:60" outlineLevel="1" x14ac:dyDescent="0.25">
      <c r="A528" s="214"/>
      <c r="B528" s="215"/>
      <c r="C528" s="249" t="s">
        <v>727</v>
      </c>
      <c r="D528" s="222"/>
      <c r="E528" s="223">
        <v>260.94938000000002</v>
      </c>
      <c r="F528" s="21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07"/>
      <c r="Y528" s="207"/>
      <c r="Z528" s="207"/>
      <c r="AA528" s="207"/>
      <c r="AB528" s="207"/>
      <c r="AC528" s="207"/>
      <c r="AD528" s="207"/>
      <c r="AE528" s="207"/>
      <c r="AF528" s="207"/>
      <c r="AG528" s="207" t="s">
        <v>256</v>
      </c>
      <c r="AH528" s="207">
        <v>5</v>
      </c>
      <c r="AI528" s="207"/>
      <c r="AJ528" s="207"/>
      <c r="AK528" s="207"/>
      <c r="AL528" s="207"/>
      <c r="AM528" s="207"/>
      <c r="AN528" s="207"/>
      <c r="AO528" s="207"/>
      <c r="AP528" s="207"/>
      <c r="AQ528" s="207"/>
      <c r="AR528" s="207"/>
      <c r="AS528" s="207"/>
      <c r="AT528" s="207"/>
      <c r="AU528" s="207"/>
      <c r="AV528" s="207"/>
      <c r="AW528" s="207"/>
      <c r="AX528" s="207"/>
      <c r="AY528" s="207"/>
      <c r="AZ528" s="207"/>
      <c r="BA528" s="207"/>
      <c r="BB528" s="207"/>
      <c r="BC528" s="207"/>
      <c r="BD528" s="207"/>
      <c r="BE528" s="207"/>
      <c r="BF528" s="207"/>
      <c r="BG528" s="207"/>
      <c r="BH528" s="207"/>
    </row>
    <row r="529" spans="1:60" outlineLevel="1" x14ac:dyDescent="0.25">
      <c r="A529" s="214"/>
      <c r="B529" s="215"/>
      <c r="C529" s="247"/>
      <c r="D529" s="241"/>
      <c r="E529" s="241"/>
      <c r="F529" s="241"/>
      <c r="G529" s="241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07"/>
      <c r="Y529" s="207"/>
      <c r="Z529" s="207"/>
      <c r="AA529" s="207"/>
      <c r="AB529" s="207"/>
      <c r="AC529" s="207"/>
      <c r="AD529" s="207"/>
      <c r="AE529" s="207"/>
      <c r="AF529" s="207"/>
      <c r="AG529" s="207" t="s">
        <v>219</v>
      </c>
      <c r="AH529" s="207"/>
      <c r="AI529" s="207"/>
      <c r="AJ529" s="207"/>
      <c r="AK529" s="207"/>
      <c r="AL529" s="207"/>
      <c r="AM529" s="207"/>
      <c r="AN529" s="207"/>
      <c r="AO529" s="207"/>
      <c r="AP529" s="207"/>
      <c r="AQ529" s="207"/>
      <c r="AR529" s="207"/>
      <c r="AS529" s="207"/>
      <c r="AT529" s="207"/>
      <c r="AU529" s="207"/>
      <c r="AV529" s="207"/>
      <c r="AW529" s="207"/>
      <c r="AX529" s="207"/>
      <c r="AY529" s="207"/>
      <c r="AZ529" s="207"/>
      <c r="BA529" s="207"/>
      <c r="BB529" s="207"/>
      <c r="BC529" s="207"/>
      <c r="BD529" s="207"/>
      <c r="BE529" s="207"/>
      <c r="BF529" s="207"/>
      <c r="BG529" s="207"/>
      <c r="BH529" s="207"/>
    </row>
    <row r="530" spans="1:60" outlineLevel="1" x14ac:dyDescent="0.25">
      <c r="A530" s="214">
        <v>99</v>
      </c>
      <c r="B530" s="215" t="s">
        <v>728</v>
      </c>
      <c r="C530" s="265" t="s">
        <v>729</v>
      </c>
      <c r="D530" s="216" t="s">
        <v>0</v>
      </c>
      <c r="E530" s="240"/>
      <c r="F530" s="218"/>
      <c r="G530" s="217">
        <f>ROUND(E530*F530,2)</f>
        <v>0</v>
      </c>
      <c r="H530" s="218"/>
      <c r="I530" s="217">
        <f>ROUND(E530*H530,2)</f>
        <v>0</v>
      </c>
      <c r="J530" s="218"/>
      <c r="K530" s="217">
        <f>ROUND(E530*J530,2)</f>
        <v>0</v>
      </c>
      <c r="L530" s="217">
        <v>21</v>
      </c>
      <c r="M530" s="217">
        <f>G530*(1+L530/100)</f>
        <v>0</v>
      </c>
      <c r="N530" s="217">
        <v>0</v>
      </c>
      <c r="O530" s="217">
        <f>ROUND(E530*N530,2)</f>
        <v>0</v>
      </c>
      <c r="P530" s="217">
        <v>0</v>
      </c>
      <c r="Q530" s="217">
        <f>ROUND(E530*P530,2)</f>
        <v>0</v>
      </c>
      <c r="R530" s="217" t="s">
        <v>721</v>
      </c>
      <c r="S530" s="217" t="s">
        <v>214</v>
      </c>
      <c r="T530" s="217" t="s">
        <v>279</v>
      </c>
      <c r="U530" s="217">
        <v>0</v>
      </c>
      <c r="V530" s="217">
        <f>ROUND(E530*U530,2)</f>
        <v>0</v>
      </c>
      <c r="W530" s="217"/>
      <c r="X530" s="207"/>
      <c r="Y530" s="207"/>
      <c r="Z530" s="207"/>
      <c r="AA530" s="207"/>
      <c r="AB530" s="207"/>
      <c r="AC530" s="207"/>
      <c r="AD530" s="207"/>
      <c r="AE530" s="207"/>
      <c r="AF530" s="207"/>
      <c r="AG530" s="207" t="s">
        <v>679</v>
      </c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207"/>
      <c r="BH530" s="207"/>
    </row>
    <row r="531" spans="1:60" outlineLevel="1" x14ac:dyDescent="0.25">
      <c r="A531" s="214"/>
      <c r="B531" s="215"/>
      <c r="C531" s="266" t="s">
        <v>718</v>
      </c>
      <c r="D531" s="259"/>
      <c r="E531" s="259"/>
      <c r="F531" s="259"/>
      <c r="G531" s="259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07"/>
      <c r="Y531" s="207"/>
      <c r="Z531" s="207"/>
      <c r="AA531" s="207"/>
      <c r="AB531" s="207"/>
      <c r="AC531" s="207"/>
      <c r="AD531" s="207"/>
      <c r="AE531" s="207"/>
      <c r="AF531" s="207"/>
      <c r="AG531" s="207" t="s">
        <v>282</v>
      </c>
      <c r="AH531" s="207"/>
      <c r="AI531" s="207"/>
      <c r="AJ531" s="207"/>
      <c r="AK531" s="207"/>
      <c r="AL531" s="207"/>
      <c r="AM531" s="207"/>
      <c r="AN531" s="207"/>
      <c r="AO531" s="207"/>
      <c r="AP531" s="207"/>
      <c r="AQ531" s="207"/>
      <c r="AR531" s="207"/>
      <c r="AS531" s="207"/>
      <c r="AT531" s="207"/>
      <c r="AU531" s="207"/>
      <c r="AV531" s="207"/>
      <c r="AW531" s="207"/>
      <c r="AX531" s="207"/>
      <c r="AY531" s="207"/>
      <c r="AZ531" s="207"/>
      <c r="BA531" s="207"/>
      <c r="BB531" s="207"/>
      <c r="BC531" s="207"/>
      <c r="BD531" s="207"/>
      <c r="BE531" s="207"/>
      <c r="BF531" s="207"/>
      <c r="BG531" s="207"/>
      <c r="BH531" s="207"/>
    </row>
    <row r="532" spans="1:60" outlineLevel="1" x14ac:dyDescent="0.25">
      <c r="A532" s="214"/>
      <c r="B532" s="215"/>
      <c r="C532" s="247"/>
      <c r="D532" s="241"/>
      <c r="E532" s="241"/>
      <c r="F532" s="241"/>
      <c r="G532" s="241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07"/>
      <c r="Y532" s="207"/>
      <c r="Z532" s="207"/>
      <c r="AA532" s="207"/>
      <c r="AB532" s="207"/>
      <c r="AC532" s="207"/>
      <c r="AD532" s="207"/>
      <c r="AE532" s="207"/>
      <c r="AF532" s="207"/>
      <c r="AG532" s="207" t="s">
        <v>219</v>
      </c>
      <c r="AH532" s="207"/>
      <c r="AI532" s="207"/>
      <c r="AJ532" s="207"/>
      <c r="AK532" s="207"/>
      <c r="AL532" s="207"/>
      <c r="AM532" s="207"/>
      <c r="AN532" s="207"/>
      <c r="AO532" s="207"/>
      <c r="AP532" s="207"/>
      <c r="AQ532" s="207"/>
      <c r="AR532" s="207"/>
      <c r="AS532" s="207"/>
      <c r="AT532" s="207"/>
      <c r="AU532" s="207"/>
      <c r="AV532" s="207"/>
      <c r="AW532" s="207"/>
      <c r="AX532" s="207"/>
      <c r="AY532" s="207"/>
      <c r="AZ532" s="207"/>
      <c r="BA532" s="207"/>
      <c r="BB532" s="207"/>
      <c r="BC532" s="207"/>
      <c r="BD532" s="207"/>
      <c r="BE532" s="207"/>
      <c r="BF532" s="207"/>
      <c r="BG532" s="207"/>
      <c r="BH532" s="207"/>
    </row>
    <row r="533" spans="1:60" x14ac:dyDescent="0.25">
      <c r="A533" s="225" t="s">
        <v>209</v>
      </c>
      <c r="B533" s="226" t="s">
        <v>146</v>
      </c>
      <c r="C533" s="244" t="s">
        <v>147</v>
      </c>
      <c r="D533" s="227"/>
      <c r="E533" s="228"/>
      <c r="F533" s="229"/>
      <c r="G533" s="229">
        <f>SUMIF(AG534:AG543,"&lt;&gt;NOR",G534:G543)</f>
        <v>0</v>
      </c>
      <c r="H533" s="229"/>
      <c r="I533" s="229">
        <f>SUM(I534:I543)</f>
        <v>0</v>
      </c>
      <c r="J533" s="229"/>
      <c r="K533" s="229">
        <f>SUM(K534:K543)</f>
        <v>0</v>
      </c>
      <c r="L533" s="229"/>
      <c r="M533" s="229">
        <f>SUM(M534:M543)</f>
        <v>0</v>
      </c>
      <c r="N533" s="229"/>
      <c r="O533" s="229">
        <f>SUM(O534:O543)</f>
        <v>0.59000000000000008</v>
      </c>
      <c r="P533" s="229"/>
      <c r="Q533" s="229">
        <f>SUM(Q534:Q543)</f>
        <v>0</v>
      </c>
      <c r="R533" s="229"/>
      <c r="S533" s="229"/>
      <c r="T533" s="230"/>
      <c r="U533" s="224"/>
      <c r="V533" s="224">
        <f>SUM(V534:V543)</f>
        <v>5.56</v>
      </c>
      <c r="W533" s="224"/>
      <c r="AG533" t="s">
        <v>210</v>
      </c>
    </row>
    <row r="534" spans="1:60" ht="20.399999999999999" outlineLevel="1" x14ac:dyDescent="0.25">
      <c r="A534" s="231">
        <v>100</v>
      </c>
      <c r="B534" s="232" t="s">
        <v>730</v>
      </c>
      <c r="C534" s="245" t="s">
        <v>731</v>
      </c>
      <c r="D534" s="233" t="s">
        <v>323</v>
      </c>
      <c r="E534" s="234">
        <v>23.082350000000002</v>
      </c>
      <c r="F534" s="235"/>
      <c r="G534" s="236">
        <f>ROUND(E534*F534,2)</f>
        <v>0</v>
      </c>
      <c r="H534" s="235"/>
      <c r="I534" s="236">
        <f>ROUND(E534*H534,2)</f>
        <v>0</v>
      </c>
      <c r="J534" s="235"/>
      <c r="K534" s="236">
        <f>ROUND(E534*J534,2)</f>
        <v>0</v>
      </c>
      <c r="L534" s="236">
        <v>21</v>
      </c>
      <c r="M534" s="236">
        <f>G534*(1+L534/100)</f>
        <v>0</v>
      </c>
      <c r="N534" s="236">
        <v>1.4020000000000001E-2</v>
      </c>
      <c r="O534" s="236">
        <f>ROUND(E534*N534,2)</f>
        <v>0.32</v>
      </c>
      <c r="P534" s="236">
        <v>0</v>
      </c>
      <c r="Q534" s="236">
        <f>ROUND(E534*P534,2)</f>
        <v>0</v>
      </c>
      <c r="R534" s="236" t="s">
        <v>732</v>
      </c>
      <c r="S534" s="236" t="s">
        <v>214</v>
      </c>
      <c r="T534" s="237" t="s">
        <v>279</v>
      </c>
      <c r="U534" s="217">
        <v>0.24100000000000002</v>
      </c>
      <c r="V534" s="217">
        <f>ROUND(E534*U534,2)</f>
        <v>5.56</v>
      </c>
      <c r="W534" s="217"/>
      <c r="X534" s="207"/>
      <c r="Y534" s="207"/>
      <c r="Z534" s="207"/>
      <c r="AA534" s="207"/>
      <c r="AB534" s="207"/>
      <c r="AC534" s="207"/>
      <c r="AD534" s="207"/>
      <c r="AE534" s="207"/>
      <c r="AF534" s="207"/>
      <c r="AG534" s="207" t="s">
        <v>280</v>
      </c>
      <c r="AH534" s="207"/>
      <c r="AI534" s="207"/>
      <c r="AJ534" s="207"/>
      <c r="AK534" s="207"/>
      <c r="AL534" s="207"/>
      <c r="AM534" s="207"/>
      <c r="AN534" s="207"/>
      <c r="AO534" s="207"/>
      <c r="AP534" s="207"/>
      <c r="AQ534" s="207"/>
      <c r="AR534" s="207"/>
      <c r="AS534" s="207"/>
      <c r="AT534" s="207"/>
      <c r="AU534" s="207"/>
      <c r="AV534" s="207"/>
      <c r="AW534" s="207"/>
      <c r="AX534" s="207"/>
      <c r="AY534" s="207"/>
      <c r="AZ534" s="207"/>
      <c r="BA534" s="207"/>
      <c r="BB534" s="207"/>
      <c r="BC534" s="207"/>
      <c r="BD534" s="207"/>
      <c r="BE534" s="207"/>
      <c r="BF534" s="207"/>
      <c r="BG534" s="207"/>
      <c r="BH534" s="207"/>
    </row>
    <row r="535" spans="1:60" outlineLevel="1" x14ac:dyDescent="0.25">
      <c r="A535" s="214"/>
      <c r="B535" s="215"/>
      <c r="C535" s="249" t="s">
        <v>733</v>
      </c>
      <c r="D535" s="222"/>
      <c r="E535" s="223">
        <v>18.280800000000003</v>
      </c>
      <c r="F535" s="21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07"/>
      <c r="Y535" s="207"/>
      <c r="Z535" s="207"/>
      <c r="AA535" s="207"/>
      <c r="AB535" s="207"/>
      <c r="AC535" s="207"/>
      <c r="AD535" s="207"/>
      <c r="AE535" s="207"/>
      <c r="AF535" s="207"/>
      <c r="AG535" s="207" t="s">
        <v>256</v>
      </c>
      <c r="AH535" s="207">
        <v>0</v>
      </c>
      <c r="AI535" s="207"/>
      <c r="AJ535" s="207"/>
      <c r="AK535" s="207"/>
      <c r="AL535" s="207"/>
      <c r="AM535" s="207"/>
      <c r="AN535" s="207"/>
      <c r="AO535" s="207"/>
      <c r="AP535" s="207"/>
      <c r="AQ535" s="207"/>
      <c r="AR535" s="207"/>
      <c r="AS535" s="207"/>
      <c r="AT535" s="207"/>
      <c r="AU535" s="207"/>
      <c r="AV535" s="207"/>
      <c r="AW535" s="207"/>
      <c r="AX535" s="207"/>
      <c r="AY535" s="207"/>
      <c r="AZ535" s="207"/>
      <c r="BA535" s="207"/>
      <c r="BB535" s="207"/>
      <c r="BC535" s="207"/>
      <c r="BD535" s="207"/>
      <c r="BE535" s="207"/>
      <c r="BF535" s="207"/>
      <c r="BG535" s="207"/>
      <c r="BH535" s="207"/>
    </row>
    <row r="536" spans="1:60" outlineLevel="1" x14ac:dyDescent="0.25">
      <c r="A536" s="214"/>
      <c r="B536" s="215"/>
      <c r="C536" s="249" t="s">
        <v>711</v>
      </c>
      <c r="D536" s="222"/>
      <c r="E536" s="223">
        <v>4.8015500000000007</v>
      </c>
      <c r="F536" s="21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07"/>
      <c r="Y536" s="207"/>
      <c r="Z536" s="207"/>
      <c r="AA536" s="207"/>
      <c r="AB536" s="207"/>
      <c r="AC536" s="207"/>
      <c r="AD536" s="207"/>
      <c r="AE536" s="207"/>
      <c r="AF536" s="207"/>
      <c r="AG536" s="207" t="s">
        <v>256</v>
      </c>
      <c r="AH536" s="207">
        <v>0</v>
      </c>
      <c r="AI536" s="207"/>
      <c r="AJ536" s="207"/>
      <c r="AK536" s="207"/>
      <c r="AL536" s="207"/>
      <c r="AM536" s="207"/>
      <c r="AN536" s="207"/>
      <c r="AO536" s="207"/>
      <c r="AP536" s="207"/>
      <c r="AQ536" s="207"/>
      <c r="AR536" s="207"/>
      <c r="AS536" s="207"/>
      <c r="AT536" s="207"/>
      <c r="AU536" s="207"/>
      <c r="AV536" s="207"/>
      <c r="AW536" s="207"/>
      <c r="AX536" s="207"/>
      <c r="AY536" s="207"/>
      <c r="AZ536" s="207"/>
      <c r="BA536" s="207"/>
      <c r="BB536" s="207"/>
      <c r="BC536" s="207"/>
      <c r="BD536" s="207"/>
      <c r="BE536" s="207"/>
      <c r="BF536" s="207"/>
      <c r="BG536" s="207"/>
      <c r="BH536" s="207"/>
    </row>
    <row r="537" spans="1:60" outlineLevel="1" x14ac:dyDescent="0.25">
      <c r="A537" s="214"/>
      <c r="B537" s="215"/>
      <c r="C537" s="247"/>
      <c r="D537" s="241"/>
      <c r="E537" s="241"/>
      <c r="F537" s="241"/>
      <c r="G537" s="241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07"/>
      <c r="Y537" s="207"/>
      <c r="Z537" s="207"/>
      <c r="AA537" s="207"/>
      <c r="AB537" s="207"/>
      <c r="AC537" s="207"/>
      <c r="AD537" s="207"/>
      <c r="AE537" s="207"/>
      <c r="AF537" s="207"/>
      <c r="AG537" s="207" t="s">
        <v>219</v>
      </c>
      <c r="AH537" s="207"/>
      <c r="AI537" s="207"/>
      <c r="AJ537" s="207"/>
      <c r="AK537" s="207"/>
      <c r="AL537" s="207"/>
      <c r="AM537" s="207"/>
      <c r="AN537" s="207"/>
      <c r="AO537" s="207"/>
      <c r="AP537" s="207"/>
      <c r="AQ537" s="207"/>
      <c r="AR537" s="207"/>
      <c r="AS537" s="207"/>
      <c r="AT537" s="207"/>
      <c r="AU537" s="207"/>
      <c r="AV537" s="207"/>
      <c r="AW537" s="207"/>
      <c r="AX537" s="207"/>
      <c r="AY537" s="207"/>
      <c r="AZ537" s="207"/>
      <c r="BA537" s="207"/>
      <c r="BB537" s="207"/>
      <c r="BC537" s="207"/>
      <c r="BD537" s="207"/>
      <c r="BE537" s="207"/>
      <c r="BF537" s="207"/>
      <c r="BG537" s="207"/>
      <c r="BH537" s="207"/>
    </row>
    <row r="538" spans="1:60" outlineLevel="1" x14ac:dyDescent="0.25">
      <c r="A538" s="231">
        <v>101</v>
      </c>
      <c r="B538" s="232" t="s">
        <v>734</v>
      </c>
      <c r="C538" s="245" t="s">
        <v>735</v>
      </c>
      <c r="D538" s="233" t="s">
        <v>323</v>
      </c>
      <c r="E538" s="234">
        <v>24.928940000000001</v>
      </c>
      <c r="F538" s="235"/>
      <c r="G538" s="236">
        <f>ROUND(E538*F538,2)</f>
        <v>0</v>
      </c>
      <c r="H538" s="235"/>
      <c r="I538" s="236">
        <f>ROUND(E538*H538,2)</f>
        <v>0</v>
      </c>
      <c r="J538" s="235"/>
      <c r="K538" s="236">
        <f>ROUND(E538*J538,2)</f>
        <v>0</v>
      </c>
      <c r="L538" s="236">
        <v>21</v>
      </c>
      <c r="M538" s="236">
        <f>G538*(1+L538/100)</f>
        <v>0</v>
      </c>
      <c r="N538" s="236">
        <v>1.0900000000000002E-2</v>
      </c>
      <c r="O538" s="236">
        <f>ROUND(E538*N538,2)</f>
        <v>0.27</v>
      </c>
      <c r="P538" s="236">
        <v>0</v>
      </c>
      <c r="Q538" s="236">
        <f>ROUND(E538*P538,2)</f>
        <v>0</v>
      </c>
      <c r="R538" s="236" t="s">
        <v>334</v>
      </c>
      <c r="S538" s="236" t="s">
        <v>214</v>
      </c>
      <c r="T538" s="237" t="s">
        <v>335</v>
      </c>
      <c r="U538" s="217">
        <v>0</v>
      </c>
      <c r="V538" s="217">
        <f>ROUND(E538*U538,2)</f>
        <v>0</v>
      </c>
      <c r="W538" s="217"/>
      <c r="X538" s="207"/>
      <c r="Y538" s="207"/>
      <c r="Z538" s="207"/>
      <c r="AA538" s="207"/>
      <c r="AB538" s="207"/>
      <c r="AC538" s="207"/>
      <c r="AD538" s="207"/>
      <c r="AE538" s="207"/>
      <c r="AF538" s="207"/>
      <c r="AG538" s="207" t="s">
        <v>336</v>
      </c>
      <c r="AH538" s="207"/>
      <c r="AI538" s="207"/>
      <c r="AJ538" s="207"/>
      <c r="AK538" s="207"/>
      <c r="AL538" s="207"/>
      <c r="AM538" s="207"/>
      <c r="AN538" s="207"/>
      <c r="AO538" s="207"/>
      <c r="AP538" s="207"/>
      <c r="AQ538" s="207"/>
      <c r="AR538" s="207"/>
      <c r="AS538" s="207"/>
      <c r="AT538" s="207"/>
      <c r="AU538" s="207"/>
      <c r="AV538" s="207"/>
      <c r="AW538" s="207"/>
      <c r="AX538" s="207"/>
      <c r="AY538" s="207"/>
      <c r="AZ538" s="207"/>
      <c r="BA538" s="207"/>
      <c r="BB538" s="207"/>
      <c r="BC538" s="207"/>
      <c r="BD538" s="207"/>
      <c r="BE538" s="207"/>
      <c r="BF538" s="207"/>
      <c r="BG538" s="207"/>
      <c r="BH538" s="207"/>
    </row>
    <row r="539" spans="1:60" outlineLevel="1" x14ac:dyDescent="0.25">
      <c r="A539" s="214"/>
      <c r="B539" s="215"/>
      <c r="C539" s="249" t="s">
        <v>736</v>
      </c>
      <c r="D539" s="222"/>
      <c r="E539" s="223">
        <v>24.928940000000001</v>
      </c>
      <c r="F539" s="21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07"/>
      <c r="Y539" s="207"/>
      <c r="Z539" s="207"/>
      <c r="AA539" s="207"/>
      <c r="AB539" s="207"/>
      <c r="AC539" s="207"/>
      <c r="AD539" s="207"/>
      <c r="AE539" s="207"/>
      <c r="AF539" s="207"/>
      <c r="AG539" s="207" t="s">
        <v>256</v>
      </c>
      <c r="AH539" s="207">
        <v>5</v>
      </c>
      <c r="AI539" s="207"/>
      <c r="AJ539" s="207"/>
      <c r="AK539" s="207"/>
      <c r="AL539" s="207"/>
      <c r="AM539" s="207"/>
      <c r="AN539" s="207"/>
      <c r="AO539" s="207"/>
      <c r="AP539" s="207"/>
      <c r="AQ539" s="207"/>
      <c r="AR539" s="207"/>
      <c r="AS539" s="207"/>
      <c r="AT539" s="207"/>
      <c r="AU539" s="207"/>
      <c r="AV539" s="207"/>
      <c r="AW539" s="207"/>
      <c r="AX539" s="207"/>
      <c r="AY539" s="207"/>
      <c r="AZ539" s="207"/>
      <c r="BA539" s="207"/>
      <c r="BB539" s="207"/>
      <c r="BC539" s="207"/>
      <c r="BD539" s="207"/>
      <c r="BE539" s="207"/>
      <c r="BF539" s="207"/>
      <c r="BG539" s="207"/>
      <c r="BH539" s="207"/>
    </row>
    <row r="540" spans="1:60" outlineLevel="1" x14ac:dyDescent="0.25">
      <c r="A540" s="214"/>
      <c r="B540" s="215"/>
      <c r="C540" s="247"/>
      <c r="D540" s="241"/>
      <c r="E540" s="241"/>
      <c r="F540" s="241"/>
      <c r="G540" s="241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07"/>
      <c r="Y540" s="207"/>
      <c r="Z540" s="207"/>
      <c r="AA540" s="207"/>
      <c r="AB540" s="207"/>
      <c r="AC540" s="207"/>
      <c r="AD540" s="207"/>
      <c r="AE540" s="207"/>
      <c r="AF540" s="207"/>
      <c r="AG540" s="207" t="s">
        <v>219</v>
      </c>
      <c r="AH540" s="207"/>
      <c r="AI540" s="207"/>
      <c r="AJ540" s="207"/>
      <c r="AK540" s="207"/>
      <c r="AL540" s="207"/>
      <c r="AM540" s="207"/>
      <c r="AN540" s="207"/>
      <c r="AO540" s="207"/>
      <c r="AP540" s="207"/>
      <c r="AQ540" s="207"/>
      <c r="AR540" s="207"/>
      <c r="AS540" s="207"/>
      <c r="AT540" s="207"/>
      <c r="AU540" s="207"/>
      <c r="AV540" s="207"/>
      <c r="AW540" s="207"/>
      <c r="AX540" s="207"/>
      <c r="AY540" s="207"/>
      <c r="AZ540" s="207"/>
      <c r="BA540" s="207"/>
      <c r="BB540" s="207"/>
      <c r="BC540" s="207"/>
      <c r="BD540" s="207"/>
      <c r="BE540" s="207"/>
      <c r="BF540" s="207"/>
      <c r="BG540" s="207"/>
      <c r="BH540" s="207"/>
    </row>
    <row r="541" spans="1:60" outlineLevel="1" x14ac:dyDescent="0.25">
      <c r="A541" s="214">
        <v>102</v>
      </c>
      <c r="B541" s="215" t="s">
        <v>737</v>
      </c>
      <c r="C541" s="265" t="s">
        <v>738</v>
      </c>
      <c r="D541" s="216" t="s">
        <v>0</v>
      </c>
      <c r="E541" s="240"/>
      <c r="F541" s="218"/>
      <c r="G541" s="217">
        <f>ROUND(E541*F541,2)</f>
        <v>0</v>
      </c>
      <c r="H541" s="218"/>
      <c r="I541" s="217">
        <f>ROUND(E541*H541,2)</f>
        <v>0</v>
      </c>
      <c r="J541" s="218"/>
      <c r="K541" s="217">
        <f>ROUND(E541*J541,2)</f>
        <v>0</v>
      </c>
      <c r="L541" s="217">
        <v>21</v>
      </c>
      <c r="M541" s="217">
        <f>G541*(1+L541/100)</f>
        <v>0</v>
      </c>
      <c r="N541" s="217">
        <v>0</v>
      </c>
      <c r="O541" s="217">
        <f>ROUND(E541*N541,2)</f>
        <v>0</v>
      </c>
      <c r="P541" s="217">
        <v>0</v>
      </c>
      <c r="Q541" s="217">
        <f>ROUND(E541*P541,2)</f>
        <v>0</v>
      </c>
      <c r="R541" s="217" t="s">
        <v>732</v>
      </c>
      <c r="S541" s="217" t="s">
        <v>214</v>
      </c>
      <c r="T541" s="217" t="s">
        <v>279</v>
      </c>
      <c r="U541" s="217">
        <v>0</v>
      </c>
      <c r="V541" s="217">
        <f>ROUND(E541*U541,2)</f>
        <v>0</v>
      </c>
      <c r="W541" s="217"/>
      <c r="X541" s="207"/>
      <c r="Y541" s="207"/>
      <c r="Z541" s="207"/>
      <c r="AA541" s="207"/>
      <c r="AB541" s="207"/>
      <c r="AC541" s="207"/>
      <c r="AD541" s="207"/>
      <c r="AE541" s="207"/>
      <c r="AF541" s="207"/>
      <c r="AG541" s="207" t="s">
        <v>679</v>
      </c>
      <c r="AH541" s="207"/>
      <c r="AI541" s="207"/>
      <c r="AJ541" s="207"/>
      <c r="AK541" s="207"/>
      <c r="AL541" s="207"/>
      <c r="AM541" s="207"/>
      <c r="AN541" s="207"/>
      <c r="AO541" s="207"/>
      <c r="AP541" s="207"/>
      <c r="AQ541" s="207"/>
      <c r="AR541" s="207"/>
      <c r="AS541" s="207"/>
      <c r="AT541" s="207"/>
      <c r="AU541" s="207"/>
      <c r="AV541" s="207"/>
      <c r="AW541" s="207"/>
      <c r="AX541" s="207"/>
      <c r="AY541" s="207"/>
      <c r="AZ541" s="207"/>
      <c r="BA541" s="207"/>
      <c r="BB541" s="207"/>
      <c r="BC541" s="207"/>
      <c r="BD541" s="207"/>
      <c r="BE541" s="207"/>
      <c r="BF541" s="207"/>
      <c r="BG541" s="207"/>
      <c r="BH541" s="207"/>
    </row>
    <row r="542" spans="1:60" outlineLevel="1" x14ac:dyDescent="0.25">
      <c r="A542" s="214"/>
      <c r="B542" s="215"/>
      <c r="C542" s="266" t="s">
        <v>718</v>
      </c>
      <c r="D542" s="259"/>
      <c r="E542" s="259"/>
      <c r="F542" s="259"/>
      <c r="G542" s="259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07"/>
      <c r="Y542" s="207"/>
      <c r="Z542" s="207"/>
      <c r="AA542" s="207"/>
      <c r="AB542" s="207"/>
      <c r="AC542" s="207"/>
      <c r="AD542" s="207"/>
      <c r="AE542" s="207"/>
      <c r="AF542" s="207"/>
      <c r="AG542" s="207" t="s">
        <v>282</v>
      </c>
      <c r="AH542" s="207"/>
      <c r="AI542" s="207"/>
      <c r="AJ542" s="207"/>
      <c r="AK542" s="207"/>
      <c r="AL542" s="207"/>
      <c r="AM542" s="207"/>
      <c r="AN542" s="207"/>
      <c r="AO542" s="207"/>
      <c r="AP542" s="207"/>
      <c r="AQ542" s="207"/>
      <c r="AR542" s="207"/>
      <c r="AS542" s="207"/>
      <c r="AT542" s="207"/>
      <c r="AU542" s="207"/>
      <c r="AV542" s="207"/>
      <c r="AW542" s="207"/>
      <c r="AX542" s="207"/>
      <c r="AY542" s="207"/>
      <c r="AZ542" s="207"/>
      <c r="BA542" s="207"/>
      <c r="BB542" s="207"/>
      <c r="BC542" s="207"/>
      <c r="BD542" s="207"/>
      <c r="BE542" s="207"/>
      <c r="BF542" s="207"/>
      <c r="BG542" s="207"/>
      <c r="BH542" s="207"/>
    </row>
    <row r="543" spans="1:60" outlineLevel="1" x14ac:dyDescent="0.25">
      <c r="A543" s="214"/>
      <c r="B543" s="215"/>
      <c r="C543" s="247"/>
      <c r="D543" s="241"/>
      <c r="E543" s="241"/>
      <c r="F543" s="241"/>
      <c r="G543" s="241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07"/>
      <c r="Y543" s="207"/>
      <c r="Z543" s="207"/>
      <c r="AA543" s="207"/>
      <c r="AB543" s="207"/>
      <c r="AC543" s="207"/>
      <c r="AD543" s="207"/>
      <c r="AE543" s="207"/>
      <c r="AF543" s="207"/>
      <c r="AG543" s="207" t="s">
        <v>219</v>
      </c>
      <c r="AH543" s="207"/>
      <c r="AI543" s="207"/>
      <c r="AJ543" s="207"/>
      <c r="AK543" s="207"/>
      <c r="AL543" s="207"/>
      <c r="AM543" s="207"/>
      <c r="AN543" s="207"/>
      <c r="AO543" s="207"/>
      <c r="AP543" s="207"/>
      <c r="AQ543" s="207"/>
      <c r="AR543" s="207"/>
      <c r="AS543" s="207"/>
      <c r="AT543" s="207"/>
      <c r="AU543" s="207"/>
      <c r="AV543" s="207"/>
      <c r="AW543" s="207"/>
      <c r="AX543" s="207"/>
      <c r="AY543" s="207"/>
      <c r="AZ543" s="207"/>
      <c r="BA543" s="207"/>
      <c r="BB543" s="207"/>
      <c r="BC543" s="207"/>
      <c r="BD543" s="207"/>
      <c r="BE543" s="207"/>
      <c r="BF543" s="207"/>
      <c r="BG543" s="207"/>
      <c r="BH543" s="207"/>
    </row>
    <row r="544" spans="1:60" x14ac:dyDescent="0.25">
      <c r="A544" s="225" t="s">
        <v>209</v>
      </c>
      <c r="B544" s="226" t="s">
        <v>148</v>
      </c>
      <c r="C544" s="244" t="s">
        <v>149</v>
      </c>
      <c r="D544" s="227"/>
      <c r="E544" s="228"/>
      <c r="F544" s="229"/>
      <c r="G544" s="229">
        <f>SUMIF(AG545:AG574,"&lt;&gt;NOR",G545:G574)</f>
        <v>0</v>
      </c>
      <c r="H544" s="229"/>
      <c r="I544" s="229">
        <f>SUM(I545:I574)</f>
        <v>0</v>
      </c>
      <c r="J544" s="229"/>
      <c r="K544" s="229">
        <f>SUM(K545:K574)</f>
        <v>0</v>
      </c>
      <c r="L544" s="229"/>
      <c r="M544" s="229">
        <f>SUM(M545:M574)</f>
        <v>0</v>
      </c>
      <c r="N544" s="229"/>
      <c r="O544" s="229">
        <f>SUM(O545:O574)</f>
        <v>4.7399999999999993</v>
      </c>
      <c r="P544" s="229"/>
      <c r="Q544" s="229">
        <f>SUM(Q545:Q574)</f>
        <v>0</v>
      </c>
      <c r="R544" s="229"/>
      <c r="S544" s="229"/>
      <c r="T544" s="230"/>
      <c r="U544" s="224"/>
      <c r="V544" s="224">
        <f>SUM(V545:V574)</f>
        <v>108.69000000000001</v>
      </c>
      <c r="W544" s="224"/>
      <c r="AG544" t="s">
        <v>210</v>
      </c>
    </row>
    <row r="545" spans="1:60" ht="20.399999999999999" outlineLevel="1" x14ac:dyDescent="0.25">
      <c r="A545" s="231">
        <v>103</v>
      </c>
      <c r="B545" s="232" t="s">
        <v>739</v>
      </c>
      <c r="C545" s="245" t="s">
        <v>740</v>
      </c>
      <c r="D545" s="233" t="s">
        <v>462</v>
      </c>
      <c r="E545" s="234">
        <v>283.05</v>
      </c>
      <c r="F545" s="235"/>
      <c r="G545" s="236">
        <f>ROUND(E545*F545,2)</f>
        <v>0</v>
      </c>
      <c r="H545" s="235"/>
      <c r="I545" s="236">
        <f>ROUND(E545*H545,2)</f>
        <v>0</v>
      </c>
      <c r="J545" s="235"/>
      <c r="K545" s="236">
        <f>ROUND(E545*J545,2)</f>
        <v>0</v>
      </c>
      <c r="L545" s="236">
        <v>21</v>
      </c>
      <c r="M545" s="236">
        <f>G545*(1+L545/100)</f>
        <v>0</v>
      </c>
      <c r="N545" s="236">
        <v>0</v>
      </c>
      <c r="O545" s="236">
        <f>ROUND(E545*N545,2)</f>
        <v>0</v>
      </c>
      <c r="P545" s="236">
        <v>0</v>
      </c>
      <c r="Q545" s="236">
        <f>ROUND(E545*P545,2)</f>
        <v>0</v>
      </c>
      <c r="R545" s="236" t="s">
        <v>732</v>
      </c>
      <c r="S545" s="236" t="s">
        <v>214</v>
      </c>
      <c r="T545" s="237" t="s">
        <v>279</v>
      </c>
      <c r="U545" s="217">
        <v>0.11</v>
      </c>
      <c r="V545" s="217">
        <f>ROUND(E545*U545,2)</f>
        <v>31.14</v>
      </c>
      <c r="W545" s="217"/>
      <c r="X545" s="207"/>
      <c r="Y545" s="207"/>
      <c r="Z545" s="207"/>
      <c r="AA545" s="207"/>
      <c r="AB545" s="207"/>
      <c r="AC545" s="207"/>
      <c r="AD545" s="207"/>
      <c r="AE545" s="207"/>
      <c r="AF545" s="207"/>
      <c r="AG545" s="207" t="s">
        <v>280</v>
      </c>
      <c r="AH545" s="207"/>
      <c r="AI545" s="207"/>
      <c r="AJ545" s="207"/>
      <c r="AK545" s="207"/>
      <c r="AL545" s="207"/>
      <c r="AM545" s="207"/>
      <c r="AN545" s="207"/>
      <c r="AO545" s="207"/>
      <c r="AP545" s="207"/>
      <c r="AQ545" s="207"/>
      <c r="AR545" s="207"/>
      <c r="AS545" s="207"/>
      <c r="AT545" s="207"/>
      <c r="AU545" s="207"/>
      <c r="AV545" s="207"/>
      <c r="AW545" s="207"/>
      <c r="AX545" s="207"/>
      <c r="AY545" s="207"/>
      <c r="AZ545" s="207"/>
      <c r="BA545" s="207"/>
      <c r="BB545" s="207"/>
      <c r="BC545" s="207"/>
      <c r="BD545" s="207"/>
      <c r="BE545" s="207"/>
      <c r="BF545" s="207"/>
      <c r="BG545" s="207"/>
      <c r="BH545" s="207"/>
    </row>
    <row r="546" spans="1:60" outlineLevel="1" x14ac:dyDescent="0.25">
      <c r="A546" s="214"/>
      <c r="B546" s="215"/>
      <c r="C546" s="249" t="s">
        <v>741</v>
      </c>
      <c r="D546" s="222"/>
      <c r="E546" s="223">
        <v>283.05</v>
      </c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07"/>
      <c r="Y546" s="207"/>
      <c r="Z546" s="207"/>
      <c r="AA546" s="207"/>
      <c r="AB546" s="207"/>
      <c r="AC546" s="207"/>
      <c r="AD546" s="207"/>
      <c r="AE546" s="207"/>
      <c r="AF546" s="207"/>
      <c r="AG546" s="207" t="s">
        <v>256</v>
      </c>
      <c r="AH546" s="207">
        <v>0</v>
      </c>
      <c r="AI546" s="207"/>
      <c r="AJ546" s="207"/>
      <c r="AK546" s="207"/>
      <c r="AL546" s="207"/>
      <c r="AM546" s="207"/>
      <c r="AN546" s="207"/>
      <c r="AO546" s="207"/>
      <c r="AP546" s="207"/>
      <c r="AQ546" s="207"/>
      <c r="AR546" s="207"/>
      <c r="AS546" s="207"/>
      <c r="AT546" s="207"/>
      <c r="AU546" s="207"/>
      <c r="AV546" s="207"/>
      <c r="AW546" s="207"/>
      <c r="AX546" s="207"/>
      <c r="AY546" s="207"/>
      <c r="AZ546" s="207"/>
      <c r="BA546" s="207"/>
      <c r="BB546" s="207"/>
      <c r="BC546" s="207"/>
      <c r="BD546" s="207"/>
      <c r="BE546" s="207"/>
      <c r="BF546" s="207"/>
      <c r="BG546" s="207"/>
      <c r="BH546" s="207"/>
    </row>
    <row r="547" spans="1:60" outlineLevel="1" x14ac:dyDescent="0.25">
      <c r="A547" s="214"/>
      <c r="B547" s="215"/>
      <c r="C547" s="247"/>
      <c r="D547" s="241"/>
      <c r="E547" s="241"/>
      <c r="F547" s="241"/>
      <c r="G547" s="241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07"/>
      <c r="Y547" s="207"/>
      <c r="Z547" s="207"/>
      <c r="AA547" s="207"/>
      <c r="AB547" s="207"/>
      <c r="AC547" s="207"/>
      <c r="AD547" s="207"/>
      <c r="AE547" s="207"/>
      <c r="AF547" s="207"/>
      <c r="AG547" s="207" t="s">
        <v>219</v>
      </c>
      <c r="AH547" s="207"/>
      <c r="AI547" s="207"/>
      <c r="AJ547" s="207"/>
      <c r="AK547" s="207"/>
      <c r="AL547" s="207"/>
      <c r="AM547" s="207"/>
      <c r="AN547" s="207"/>
      <c r="AO547" s="207"/>
      <c r="AP547" s="207"/>
      <c r="AQ547" s="207"/>
      <c r="AR547" s="207"/>
      <c r="AS547" s="207"/>
      <c r="AT547" s="207"/>
      <c r="AU547" s="207"/>
      <c r="AV547" s="207"/>
      <c r="AW547" s="207"/>
      <c r="AX547" s="207"/>
      <c r="AY547" s="207"/>
      <c r="AZ547" s="207"/>
      <c r="BA547" s="207"/>
      <c r="BB547" s="207"/>
      <c r="BC547" s="207"/>
      <c r="BD547" s="207"/>
      <c r="BE547" s="207"/>
      <c r="BF547" s="207"/>
      <c r="BG547" s="207"/>
      <c r="BH547" s="207"/>
    </row>
    <row r="548" spans="1:60" outlineLevel="1" x14ac:dyDescent="0.25">
      <c r="A548" s="231">
        <v>104</v>
      </c>
      <c r="B548" s="232" t="s">
        <v>742</v>
      </c>
      <c r="C548" s="245" t="s">
        <v>743</v>
      </c>
      <c r="D548" s="233" t="s">
        <v>277</v>
      </c>
      <c r="E548" s="234">
        <v>7.4258200000000008</v>
      </c>
      <c r="F548" s="235"/>
      <c r="G548" s="236">
        <f>ROUND(E548*F548,2)</f>
        <v>0</v>
      </c>
      <c r="H548" s="235"/>
      <c r="I548" s="236">
        <f>ROUND(E548*H548,2)</f>
        <v>0</v>
      </c>
      <c r="J548" s="235"/>
      <c r="K548" s="236">
        <f>ROUND(E548*J548,2)</f>
        <v>0</v>
      </c>
      <c r="L548" s="236">
        <v>21</v>
      </c>
      <c r="M548" s="236">
        <f>G548*(1+L548/100)</f>
        <v>0</v>
      </c>
      <c r="N548" s="236">
        <v>2.3570000000000001E-2</v>
      </c>
      <c r="O548" s="236">
        <f>ROUND(E548*N548,2)</f>
        <v>0.18</v>
      </c>
      <c r="P548" s="236">
        <v>0</v>
      </c>
      <c r="Q548" s="236">
        <f>ROUND(E548*P548,2)</f>
        <v>0</v>
      </c>
      <c r="R548" s="236" t="s">
        <v>732</v>
      </c>
      <c r="S548" s="236" t="s">
        <v>214</v>
      </c>
      <c r="T548" s="237" t="s">
        <v>279</v>
      </c>
      <c r="U548" s="217">
        <v>0</v>
      </c>
      <c r="V548" s="217">
        <f>ROUND(E548*U548,2)</f>
        <v>0</v>
      </c>
      <c r="W548" s="217"/>
      <c r="X548" s="207"/>
      <c r="Y548" s="207"/>
      <c r="Z548" s="207"/>
      <c r="AA548" s="207"/>
      <c r="AB548" s="207"/>
      <c r="AC548" s="207"/>
      <c r="AD548" s="207"/>
      <c r="AE548" s="207"/>
      <c r="AF548" s="207"/>
      <c r="AG548" s="207" t="s">
        <v>280</v>
      </c>
      <c r="AH548" s="207"/>
      <c r="AI548" s="207"/>
      <c r="AJ548" s="207"/>
      <c r="AK548" s="207"/>
      <c r="AL548" s="207"/>
      <c r="AM548" s="207"/>
      <c r="AN548" s="207"/>
      <c r="AO548" s="207"/>
      <c r="AP548" s="207"/>
      <c r="AQ548" s="207"/>
      <c r="AR548" s="207"/>
      <c r="AS548" s="207"/>
      <c r="AT548" s="207"/>
      <c r="AU548" s="207"/>
      <c r="AV548" s="207"/>
      <c r="AW548" s="207"/>
      <c r="AX548" s="207"/>
      <c r="AY548" s="207"/>
      <c r="AZ548" s="207"/>
      <c r="BA548" s="207"/>
      <c r="BB548" s="207"/>
      <c r="BC548" s="207"/>
      <c r="BD548" s="207"/>
      <c r="BE548" s="207"/>
      <c r="BF548" s="207"/>
      <c r="BG548" s="207"/>
      <c r="BH548" s="207"/>
    </row>
    <row r="549" spans="1:60" outlineLevel="1" x14ac:dyDescent="0.25">
      <c r="A549" s="214"/>
      <c r="B549" s="215"/>
      <c r="C549" s="249" t="s">
        <v>744</v>
      </c>
      <c r="D549" s="222"/>
      <c r="E549" s="223">
        <v>2.3844100000000004</v>
      </c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07"/>
      <c r="Y549" s="207"/>
      <c r="Z549" s="207"/>
      <c r="AA549" s="207"/>
      <c r="AB549" s="207"/>
      <c r="AC549" s="207"/>
      <c r="AD549" s="207"/>
      <c r="AE549" s="207"/>
      <c r="AF549" s="207"/>
      <c r="AG549" s="207" t="s">
        <v>256</v>
      </c>
      <c r="AH549" s="207">
        <v>5</v>
      </c>
      <c r="AI549" s="207"/>
      <c r="AJ549" s="207"/>
      <c r="AK549" s="207"/>
      <c r="AL549" s="207"/>
      <c r="AM549" s="207"/>
      <c r="AN549" s="207"/>
      <c r="AO549" s="207"/>
      <c r="AP549" s="207"/>
      <c r="AQ549" s="207"/>
      <c r="AR549" s="207"/>
      <c r="AS549" s="207"/>
      <c r="AT549" s="207"/>
      <c r="AU549" s="207"/>
      <c r="AV549" s="207"/>
      <c r="AW549" s="207"/>
      <c r="AX549" s="207"/>
      <c r="AY549" s="207"/>
      <c r="AZ549" s="207"/>
      <c r="BA549" s="207"/>
      <c r="BB549" s="207"/>
      <c r="BC549" s="207"/>
      <c r="BD549" s="207"/>
      <c r="BE549" s="207"/>
      <c r="BF549" s="207"/>
      <c r="BG549" s="207"/>
      <c r="BH549" s="207"/>
    </row>
    <row r="550" spans="1:60" outlineLevel="1" x14ac:dyDescent="0.25">
      <c r="A550" s="214"/>
      <c r="B550" s="215"/>
      <c r="C550" s="249" t="s">
        <v>745</v>
      </c>
      <c r="D550" s="222"/>
      <c r="E550" s="223">
        <v>5.0414000000000003</v>
      </c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07"/>
      <c r="Y550" s="207"/>
      <c r="Z550" s="207"/>
      <c r="AA550" s="207"/>
      <c r="AB550" s="207"/>
      <c r="AC550" s="207"/>
      <c r="AD550" s="207"/>
      <c r="AE550" s="207"/>
      <c r="AF550" s="207"/>
      <c r="AG550" s="207" t="s">
        <v>256</v>
      </c>
      <c r="AH550" s="207">
        <v>5</v>
      </c>
      <c r="AI550" s="207"/>
      <c r="AJ550" s="207"/>
      <c r="AK550" s="207"/>
      <c r="AL550" s="207"/>
      <c r="AM550" s="207"/>
      <c r="AN550" s="207"/>
      <c r="AO550" s="207"/>
      <c r="AP550" s="207"/>
      <c r="AQ550" s="207"/>
      <c r="AR550" s="207"/>
      <c r="AS550" s="207"/>
      <c r="AT550" s="207"/>
      <c r="AU550" s="207"/>
      <c r="AV550" s="207"/>
      <c r="AW550" s="207"/>
      <c r="AX550" s="207"/>
      <c r="AY550" s="207"/>
      <c r="AZ550" s="207"/>
      <c r="BA550" s="207"/>
      <c r="BB550" s="207"/>
      <c r="BC550" s="207"/>
      <c r="BD550" s="207"/>
      <c r="BE550" s="207"/>
      <c r="BF550" s="207"/>
      <c r="BG550" s="207"/>
      <c r="BH550" s="207"/>
    </row>
    <row r="551" spans="1:60" outlineLevel="1" x14ac:dyDescent="0.25">
      <c r="A551" s="214"/>
      <c r="B551" s="215"/>
      <c r="C551" s="247"/>
      <c r="D551" s="241"/>
      <c r="E551" s="241"/>
      <c r="F551" s="241"/>
      <c r="G551" s="241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07"/>
      <c r="Y551" s="207"/>
      <c r="Z551" s="207"/>
      <c r="AA551" s="207"/>
      <c r="AB551" s="207"/>
      <c r="AC551" s="207"/>
      <c r="AD551" s="207"/>
      <c r="AE551" s="207"/>
      <c r="AF551" s="207"/>
      <c r="AG551" s="207" t="s">
        <v>219</v>
      </c>
      <c r="AH551" s="207"/>
      <c r="AI551" s="207"/>
      <c r="AJ551" s="207"/>
      <c r="AK551" s="207"/>
      <c r="AL551" s="207"/>
      <c r="AM551" s="207"/>
      <c r="AN551" s="207"/>
      <c r="AO551" s="207"/>
      <c r="AP551" s="207"/>
      <c r="AQ551" s="207"/>
      <c r="AR551" s="207"/>
      <c r="AS551" s="207"/>
      <c r="AT551" s="207"/>
      <c r="AU551" s="207"/>
      <c r="AV551" s="207"/>
      <c r="AW551" s="207"/>
      <c r="AX551" s="207"/>
      <c r="AY551" s="207"/>
      <c r="AZ551" s="207"/>
      <c r="BA551" s="207"/>
      <c r="BB551" s="207"/>
      <c r="BC551" s="207"/>
      <c r="BD551" s="207"/>
      <c r="BE551" s="207"/>
      <c r="BF551" s="207"/>
      <c r="BG551" s="207"/>
      <c r="BH551" s="207"/>
    </row>
    <row r="552" spans="1:60" ht="20.399999999999999" outlineLevel="1" x14ac:dyDescent="0.25">
      <c r="A552" s="231">
        <v>105</v>
      </c>
      <c r="B552" s="232" t="s">
        <v>746</v>
      </c>
      <c r="C552" s="245" t="s">
        <v>747</v>
      </c>
      <c r="D552" s="233" t="s">
        <v>323</v>
      </c>
      <c r="E552" s="234">
        <v>367.96500000000003</v>
      </c>
      <c r="F552" s="235"/>
      <c r="G552" s="236">
        <f>ROUND(E552*F552,2)</f>
        <v>0</v>
      </c>
      <c r="H552" s="235"/>
      <c r="I552" s="236">
        <f>ROUND(E552*H552,2)</f>
        <v>0</v>
      </c>
      <c r="J552" s="235"/>
      <c r="K552" s="236">
        <f>ROUND(E552*J552,2)</f>
        <v>0</v>
      </c>
      <c r="L552" s="236">
        <v>21</v>
      </c>
      <c r="M552" s="236">
        <f>G552*(1+L552/100)</f>
        <v>0</v>
      </c>
      <c r="N552" s="236">
        <v>5.0000000000000002E-5</v>
      </c>
      <c r="O552" s="236">
        <f>ROUND(E552*N552,2)</f>
        <v>0.02</v>
      </c>
      <c r="P552" s="236">
        <v>0</v>
      </c>
      <c r="Q552" s="236">
        <f>ROUND(E552*P552,2)</f>
        <v>0</v>
      </c>
      <c r="R552" s="236" t="s">
        <v>748</v>
      </c>
      <c r="S552" s="236" t="s">
        <v>214</v>
      </c>
      <c r="T552" s="237" t="s">
        <v>279</v>
      </c>
      <c r="U552" s="217">
        <v>0.20792000000000002</v>
      </c>
      <c r="V552" s="217">
        <f>ROUND(E552*U552,2)</f>
        <v>76.510000000000005</v>
      </c>
      <c r="W552" s="217"/>
      <c r="X552" s="207"/>
      <c r="Y552" s="207"/>
      <c r="Z552" s="207"/>
      <c r="AA552" s="207"/>
      <c r="AB552" s="207"/>
      <c r="AC552" s="207"/>
      <c r="AD552" s="207"/>
      <c r="AE552" s="207"/>
      <c r="AF552" s="207"/>
      <c r="AG552" s="207" t="s">
        <v>280</v>
      </c>
      <c r="AH552" s="207"/>
      <c r="AI552" s="207"/>
      <c r="AJ552" s="207"/>
      <c r="AK552" s="207"/>
      <c r="AL552" s="207"/>
      <c r="AM552" s="207"/>
      <c r="AN552" s="207"/>
      <c r="AO552" s="207"/>
      <c r="AP552" s="207"/>
      <c r="AQ552" s="207"/>
      <c r="AR552" s="207"/>
      <c r="AS552" s="207"/>
      <c r="AT552" s="207"/>
      <c r="AU552" s="207"/>
      <c r="AV552" s="207"/>
      <c r="AW552" s="207"/>
      <c r="AX552" s="207"/>
      <c r="AY552" s="207"/>
      <c r="AZ552" s="207"/>
      <c r="BA552" s="207"/>
      <c r="BB552" s="207"/>
      <c r="BC552" s="207"/>
      <c r="BD552" s="207"/>
      <c r="BE552" s="207"/>
      <c r="BF552" s="207"/>
      <c r="BG552" s="207"/>
      <c r="BH552" s="207"/>
    </row>
    <row r="553" spans="1:60" outlineLevel="1" x14ac:dyDescent="0.25">
      <c r="A553" s="214"/>
      <c r="B553" s="215"/>
      <c r="C553" s="260" t="s">
        <v>749</v>
      </c>
      <c r="D553" s="257"/>
      <c r="E553" s="257"/>
      <c r="F553" s="257"/>
      <c r="G553" s="25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07"/>
      <c r="Y553" s="207"/>
      <c r="Z553" s="207"/>
      <c r="AA553" s="207"/>
      <c r="AB553" s="207"/>
      <c r="AC553" s="207"/>
      <c r="AD553" s="207"/>
      <c r="AE553" s="207"/>
      <c r="AF553" s="207"/>
      <c r="AG553" s="207" t="s">
        <v>282</v>
      </c>
      <c r="AH553" s="207"/>
      <c r="AI553" s="207"/>
      <c r="AJ553" s="207"/>
      <c r="AK553" s="207"/>
      <c r="AL553" s="207"/>
      <c r="AM553" s="207"/>
      <c r="AN553" s="207"/>
      <c r="AO553" s="207"/>
      <c r="AP553" s="207"/>
      <c r="AQ553" s="207"/>
      <c r="AR553" s="207"/>
      <c r="AS553" s="207"/>
      <c r="AT553" s="207"/>
      <c r="AU553" s="207"/>
      <c r="AV553" s="207"/>
      <c r="AW553" s="207"/>
      <c r="AX553" s="207"/>
      <c r="AY553" s="207"/>
      <c r="AZ553" s="207"/>
      <c r="BA553" s="207"/>
      <c r="BB553" s="207"/>
      <c r="BC553" s="207"/>
      <c r="BD553" s="207"/>
      <c r="BE553" s="207"/>
      <c r="BF553" s="207"/>
      <c r="BG553" s="207"/>
      <c r="BH553" s="207"/>
    </row>
    <row r="554" spans="1:60" outlineLevel="1" x14ac:dyDescent="0.25">
      <c r="A554" s="214"/>
      <c r="B554" s="215"/>
      <c r="C554" s="249" t="s">
        <v>750</v>
      </c>
      <c r="D554" s="222"/>
      <c r="E554" s="223">
        <v>183.98250000000002</v>
      </c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07"/>
      <c r="Y554" s="207"/>
      <c r="Z554" s="207"/>
      <c r="AA554" s="207"/>
      <c r="AB554" s="207"/>
      <c r="AC554" s="207"/>
      <c r="AD554" s="207"/>
      <c r="AE554" s="207"/>
      <c r="AF554" s="207"/>
      <c r="AG554" s="207" t="s">
        <v>256</v>
      </c>
      <c r="AH554" s="207">
        <v>0</v>
      </c>
      <c r="AI554" s="207"/>
      <c r="AJ554" s="207"/>
      <c r="AK554" s="207"/>
      <c r="AL554" s="207"/>
      <c r="AM554" s="207"/>
      <c r="AN554" s="207"/>
      <c r="AO554" s="207"/>
      <c r="AP554" s="207"/>
      <c r="AQ554" s="207"/>
      <c r="AR554" s="207"/>
      <c r="AS554" s="207"/>
      <c r="AT554" s="207"/>
      <c r="AU554" s="207"/>
      <c r="AV554" s="207"/>
      <c r="AW554" s="207"/>
      <c r="AX554" s="207"/>
      <c r="AY554" s="207"/>
      <c r="AZ554" s="207"/>
      <c r="BA554" s="207"/>
      <c r="BB554" s="207"/>
      <c r="BC554" s="207"/>
      <c r="BD554" s="207"/>
      <c r="BE554" s="207"/>
      <c r="BF554" s="207"/>
      <c r="BG554" s="207"/>
      <c r="BH554" s="207"/>
    </row>
    <row r="555" spans="1:60" outlineLevel="1" x14ac:dyDescent="0.25">
      <c r="A555" s="214"/>
      <c r="B555" s="215"/>
      <c r="C555" s="249" t="s">
        <v>751</v>
      </c>
      <c r="D555" s="222"/>
      <c r="E555" s="223">
        <v>183.98250000000002</v>
      </c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07"/>
      <c r="Y555" s="207"/>
      <c r="Z555" s="207"/>
      <c r="AA555" s="207"/>
      <c r="AB555" s="207"/>
      <c r="AC555" s="207"/>
      <c r="AD555" s="207"/>
      <c r="AE555" s="207"/>
      <c r="AF555" s="207"/>
      <c r="AG555" s="207" t="s">
        <v>256</v>
      </c>
      <c r="AH555" s="207">
        <v>0</v>
      </c>
      <c r="AI555" s="207"/>
      <c r="AJ555" s="207"/>
      <c r="AK555" s="207"/>
      <c r="AL555" s="207"/>
      <c r="AM555" s="207"/>
      <c r="AN555" s="207"/>
      <c r="AO555" s="207"/>
      <c r="AP555" s="207"/>
      <c r="AQ555" s="207"/>
      <c r="AR555" s="207"/>
      <c r="AS555" s="207"/>
      <c r="AT555" s="207"/>
      <c r="AU555" s="207"/>
      <c r="AV555" s="207"/>
      <c r="AW555" s="207"/>
      <c r="AX555" s="207"/>
      <c r="AY555" s="207"/>
      <c r="AZ555" s="207"/>
      <c r="BA555" s="207"/>
      <c r="BB555" s="207"/>
      <c r="BC555" s="207"/>
      <c r="BD555" s="207"/>
      <c r="BE555" s="207"/>
      <c r="BF555" s="207"/>
      <c r="BG555" s="207"/>
      <c r="BH555" s="207"/>
    </row>
    <row r="556" spans="1:60" outlineLevel="1" x14ac:dyDescent="0.25">
      <c r="A556" s="214"/>
      <c r="B556" s="215"/>
      <c r="C556" s="247"/>
      <c r="D556" s="241"/>
      <c r="E556" s="241"/>
      <c r="F556" s="241"/>
      <c r="G556" s="241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07"/>
      <c r="Y556" s="207"/>
      <c r="Z556" s="207"/>
      <c r="AA556" s="207"/>
      <c r="AB556" s="207"/>
      <c r="AC556" s="207"/>
      <c r="AD556" s="207"/>
      <c r="AE556" s="207"/>
      <c r="AF556" s="207"/>
      <c r="AG556" s="207" t="s">
        <v>219</v>
      </c>
      <c r="AH556" s="207"/>
      <c r="AI556" s="207"/>
      <c r="AJ556" s="207"/>
      <c r="AK556" s="207"/>
      <c r="AL556" s="207"/>
      <c r="AM556" s="207"/>
      <c r="AN556" s="207"/>
      <c r="AO556" s="207"/>
      <c r="AP556" s="207"/>
      <c r="AQ556" s="207"/>
      <c r="AR556" s="207"/>
      <c r="AS556" s="207"/>
      <c r="AT556" s="207"/>
      <c r="AU556" s="207"/>
      <c r="AV556" s="207"/>
      <c r="AW556" s="207"/>
      <c r="AX556" s="207"/>
      <c r="AY556" s="207"/>
      <c r="AZ556" s="207"/>
      <c r="BA556" s="207"/>
      <c r="BB556" s="207"/>
      <c r="BC556" s="207"/>
      <c r="BD556" s="207"/>
      <c r="BE556" s="207"/>
      <c r="BF556" s="207"/>
      <c r="BG556" s="207"/>
      <c r="BH556" s="207"/>
    </row>
    <row r="557" spans="1:60" ht="20.399999999999999" outlineLevel="1" x14ac:dyDescent="0.25">
      <c r="A557" s="231">
        <v>106</v>
      </c>
      <c r="B557" s="232" t="s">
        <v>752</v>
      </c>
      <c r="C557" s="245" t="s">
        <v>753</v>
      </c>
      <c r="D557" s="233" t="s">
        <v>323</v>
      </c>
      <c r="E557" s="234">
        <v>3.5</v>
      </c>
      <c r="F557" s="235"/>
      <c r="G557" s="236">
        <f>ROUND(E557*F557,2)</f>
        <v>0</v>
      </c>
      <c r="H557" s="235"/>
      <c r="I557" s="236">
        <f>ROUND(E557*H557,2)</f>
        <v>0</v>
      </c>
      <c r="J557" s="235"/>
      <c r="K557" s="236">
        <f>ROUND(E557*J557,2)</f>
        <v>0</v>
      </c>
      <c r="L557" s="236">
        <v>21</v>
      </c>
      <c r="M557" s="236">
        <f>G557*(1+L557/100)</f>
        <v>0</v>
      </c>
      <c r="N557" s="236">
        <v>8.0000000000000007E-5</v>
      </c>
      <c r="O557" s="236">
        <f>ROUND(E557*N557,2)</f>
        <v>0</v>
      </c>
      <c r="P557" s="236">
        <v>0</v>
      </c>
      <c r="Q557" s="236">
        <f>ROUND(E557*P557,2)</f>
        <v>0</v>
      </c>
      <c r="R557" s="236" t="s">
        <v>748</v>
      </c>
      <c r="S557" s="236" t="s">
        <v>214</v>
      </c>
      <c r="T557" s="237" t="s">
        <v>279</v>
      </c>
      <c r="U557" s="217">
        <v>0.29830000000000001</v>
      </c>
      <c r="V557" s="217">
        <f>ROUND(E557*U557,2)</f>
        <v>1.04</v>
      </c>
      <c r="W557" s="217"/>
      <c r="X557" s="207"/>
      <c r="Y557" s="207"/>
      <c r="Z557" s="207"/>
      <c r="AA557" s="207"/>
      <c r="AB557" s="207"/>
      <c r="AC557" s="207"/>
      <c r="AD557" s="207"/>
      <c r="AE557" s="207"/>
      <c r="AF557" s="207"/>
      <c r="AG557" s="207" t="s">
        <v>280</v>
      </c>
      <c r="AH557" s="207"/>
      <c r="AI557" s="207"/>
      <c r="AJ557" s="207"/>
      <c r="AK557" s="207"/>
      <c r="AL557" s="207"/>
      <c r="AM557" s="207"/>
      <c r="AN557" s="207"/>
      <c r="AO557" s="207"/>
      <c r="AP557" s="207"/>
      <c r="AQ557" s="207"/>
      <c r="AR557" s="207"/>
      <c r="AS557" s="207"/>
      <c r="AT557" s="207"/>
      <c r="AU557" s="207"/>
      <c r="AV557" s="207"/>
      <c r="AW557" s="207"/>
      <c r="AX557" s="207"/>
      <c r="AY557" s="207"/>
      <c r="AZ557" s="207"/>
      <c r="BA557" s="207"/>
      <c r="BB557" s="207"/>
      <c r="BC557" s="207"/>
      <c r="BD557" s="207"/>
      <c r="BE557" s="207"/>
      <c r="BF557" s="207"/>
      <c r="BG557" s="207"/>
      <c r="BH557" s="207"/>
    </row>
    <row r="558" spans="1:60" outlineLevel="1" x14ac:dyDescent="0.25">
      <c r="A558" s="214"/>
      <c r="B558" s="215"/>
      <c r="C558" s="260" t="s">
        <v>749</v>
      </c>
      <c r="D558" s="257"/>
      <c r="E558" s="257"/>
      <c r="F558" s="257"/>
      <c r="G558" s="25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07"/>
      <c r="Y558" s="207"/>
      <c r="Z558" s="207"/>
      <c r="AA558" s="207"/>
      <c r="AB558" s="207"/>
      <c r="AC558" s="207"/>
      <c r="AD558" s="207"/>
      <c r="AE558" s="207"/>
      <c r="AF558" s="207"/>
      <c r="AG558" s="207" t="s">
        <v>282</v>
      </c>
      <c r="AH558" s="207"/>
      <c r="AI558" s="207"/>
      <c r="AJ558" s="207"/>
      <c r="AK558" s="207"/>
      <c r="AL558" s="207"/>
      <c r="AM558" s="207"/>
      <c r="AN558" s="207"/>
      <c r="AO558" s="207"/>
      <c r="AP558" s="207"/>
      <c r="AQ558" s="207"/>
      <c r="AR558" s="207"/>
      <c r="AS558" s="207"/>
      <c r="AT558" s="207"/>
      <c r="AU558" s="207"/>
      <c r="AV558" s="207"/>
      <c r="AW558" s="207"/>
      <c r="AX558" s="207"/>
      <c r="AY558" s="207"/>
      <c r="AZ558" s="207"/>
      <c r="BA558" s="207"/>
      <c r="BB558" s="207"/>
      <c r="BC558" s="207"/>
      <c r="BD558" s="207"/>
      <c r="BE558" s="207"/>
      <c r="BF558" s="207"/>
      <c r="BG558" s="207"/>
      <c r="BH558" s="207"/>
    </row>
    <row r="559" spans="1:60" outlineLevel="1" x14ac:dyDescent="0.25">
      <c r="A559" s="214"/>
      <c r="B559" s="215"/>
      <c r="C559" s="249" t="s">
        <v>754</v>
      </c>
      <c r="D559" s="222"/>
      <c r="E559" s="223">
        <v>3</v>
      </c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07"/>
      <c r="Y559" s="207"/>
      <c r="Z559" s="207"/>
      <c r="AA559" s="207"/>
      <c r="AB559" s="207"/>
      <c r="AC559" s="207"/>
      <c r="AD559" s="207"/>
      <c r="AE559" s="207"/>
      <c r="AF559" s="207"/>
      <c r="AG559" s="207" t="s">
        <v>256</v>
      </c>
      <c r="AH559" s="207">
        <v>0</v>
      </c>
      <c r="AI559" s="207"/>
      <c r="AJ559" s="207"/>
      <c r="AK559" s="207"/>
      <c r="AL559" s="207"/>
      <c r="AM559" s="207"/>
      <c r="AN559" s="207"/>
      <c r="AO559" s="207"/>
      <c r="AP559" s="207"/>
      <c r="AQ559" s="207"/>
      <c r="AR559" s="207"/>
      <c r="AS559" s="207"/>
      <c r="AT559" s="207"/>
      <c r="AU559" s="207"/>
      <c r="AV559" s="207"/>
      <c r="AW559" s="207"/>
      <c r="AX559" s="207"/>
      <c r="AY559" s="207"/>
      <c r="AZ559" s="207"/>
      <c r="BA559" s="207"/>
      <c r="BB559" s="207"/>
      <c r="BC559" s="207"/>
      <c r="BD559" s="207"/>
      <c r="BE559" s="207"/>
      <c r="BF559" s="207"/>
      <c r="BG559" s="207"/>
      <c r="BH559" s="207"/>
    </row>
    <row r="560" spans="1:60" outlineLevel="1" x14ac:dyDescent="0.25">
      <c r="A560" s="214"/>
      <c r="B560" s="215"/>
      <c r="C560" s="249" t="s">
        <v>755</v>
      </c>
      <c r="D560" s="222"/>
      <c r="E560" s="223">
        <v>0.5</v>
      </c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07"/>
      <c r="Y560" s="207"/>
      <c r="Z560" s="207"/>
      <c r="AA560" s="207"/>
      <c r="AB560" s="207"/>
      <c r="AC560" s="207"/>
      <c r="AD560" s="207"/>
      <c r="AE560" s="207"/>
      <c r="AF560" s="207"/>
      <c r="AG560" s="207" t="s">
        <v>256</v>
      </c>
      <c r="AH560" s="207">
        <v>0</v>
      </c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207"/>
      <c r="BH560" s="207"/>
    </row>
    <row r="561" spans="1:60" outlineLevel="1" x14ac:dyDescent="0.25">
      <c r="A561" s="214"/>
      <c r="B561" s="215"/>
      <c r="C561" s="247"/>
      <c r="D561" s="241"/>
      <c r="E561" s="241"/>
      <c r="F561" s="241"/>
      <c r="G561" s="241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07"/>
      <c r="Y561" s="207"/>
      <c r="Z561" s="207"/>
      <c r="AA561" s="207"/>
      <c r="AB561" s="207"/>
      <c r="AC561" s="207"/>
      <c r="AD561" s="207"/>
      <c r="AE561" s="207"/>
      <c r="AF561" s="207"/>
      <c r="AG561" s="207" t="s">
        <v>219</v>
      </c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</row>
    <row r="562" spans="1:60" outlineLevel="1" x14ac:dyDescent="0.25">
      <c r="A562" s="231">
        <v>107</v>
      </c>
      <c r="B562" s="232" t="s">
        <v>756</v>
      </c>
      <c r="C562" s="245" t="s">
        <v>757</v>
      </c>
      <c r="D562" s="233" t="s">
        <v>323</v>
      </c>
      <c r="E562" s="234">
        <v>198.70110000000003</v>
      </c>
      <c r="F562" s="235"/>
      <c r="G562" s="236">
        <f>ROUND(E562*F562,2)</f>
        <v>0</v>
      </c>
      <c r="H562" s="235"/>
      <c r="I562" s="236">
        <f>ROUND(E562*H562,2)</f>
        <v>0</v>
      </c>
      <c r="J562" s="235"/>
      <c r="K562" s="236">
        <f>ROUND(E562*J562,2)</f>
        <v>0</v>
      </c>
      <c r="L562" s="236">
        <v>21</v>
      </c>
      <c r="M562" s="236">
        <f>G562*(1+L562/100)</f>
        <v>0</v>
      </c>
      <c r="N562" s="236">
        <v>7.2600000000000008E-3</v>
      </c>
      <c r="O562" s="236">
        <f>ROUND(E562*N562,2)</f>
        <v>1.44</v>
      </c>
      <c r="P562" s="236">
        <v>0</v>
      </c>
      <c r="Q562" s="236">
        <f>ROUND(E562*P562,2)</f>
        <v>0</v>
      </c>
      <c r="R562" s="236" t="s">
        <v>334</v>
      </c>
      <c r="S562" s="236" t="s">
        <v>214</v>
      </c>
      <c r="T562" s="237" t="s">
        <v>335</v>
      </c>
      <c r="U562" s="217">
        <v>0</v>
      </c>
      <c r="V562" s="217">
        <f>ROUND(E562*U562,2)</f>
        <v>0</v>
      </c>
      <c r="W562" s="217"/>
      <c r="X562" s="207"/>
      <c r="Y562" s="207"/>
      <c r="Z562" s="207"/>
      <c r="AA562" s="207"/>
      <c r="AB562" s="207"/>
      <c r="AC562" s="207"/>
      <c r="AD562" s="207"/>
      <c r="AE562" s="207"/>
      <c r="AF562" s="207"/>
      <c r="AG562" s="207" t="s">
        <v>336</v>
      </c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</row>
    <row r="563" spans="1:60" outlineLevel="1" x14ac:dyDescent="0.25">
      <c r="A563" s="214"/>
      <c r="B563" s="215"/>
      <c r="C563" s="249" t="s">
        <v>758</v>
      </c>
      <c r="D563" s="222"/>
      <c r="E563" s="223">
        <v>198.70110000000003</v>
      </c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07"/>
      <c r="Y563" s="207"/>
      <c r="Z563" s="207"/>
      <c r="AA563" s="207"/>
      <c r="AB563" s="207"/>
      <c r="AC563" s="207"/>
      <c r="AD563" s="207"/>
      <c r="AE563" s="207"/>
      <c r="AF563" s="207"/>
      <c r="AG563" s="207" t="s">
        <v>256</v>
      </c>
      <c r="AH563" s="207">
        <v>5</v>
      </c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</row>
    <row r="564" spans="1:60" outlineLevel="1" x14ac:dyDescent="0.25">
      <c r="A564" s="214"/>
      <c r="B564" s="215"/>
      <c r="C564" s="247"/>
      <c r="D564" s="241"/>
      <c r="E564" s="241"/>
      <c r="F564" s="241"/>
      <c r="G564" s="241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07"/>
      <c r="Y564" s="207"/>
      <c r="Z564" s="207"/>
      <c r="AA564" s="207"/>
      <c r="AB564" s="207"/>
      <c r="AC564" s="207"/>
      <c r="AD564" s="207"/>
      <c r="AE564" s="207"/>
      <c r="AF564" s="207"/>
      <c r="AG564" s="207" t="s">
        <v>219</v>
      </c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</row>
    <row r="565" spans="1:60" outlineLevel="1" x14ac:dyDescent="0.25">
      <c r="A565" s="231">
        <v>108</v>
      </c>
      <c r="B565" s="232" t="s">
        <v>734</v>
      </c>
      <c r="C565" s="245" t="s">
        <v>735</v>
      </c>
      <c r="D565" s="233" t="s">
        <v>323</v>
      </c>
      <c r="E565" s="234">
        <v>280.07798000000003</v>
      </c>
      <c r="F565" s="235"/>
      <c r="G565" s="236">
        <f>ROUND(E565*F565,2)</f>
        <v>0</v>
      </c>
      <c r="H565" s="235"/>
      <c r="I565" s="236">
        <f>ROUND(E565*H565,2)</f>
        <v>0</v>
      </c>
      <c r="J565" s="235"/>
      <c r="K565" s="236">
        <f>ROUND(E565*J565,2)</f>
        <v>0</v>
      </c>
      <c r="L565" s="236">
        <v>21</v>
      </c>
      <c r="M565" s="236">
        <f>G565*(1+L565/100)</f>
        <v>0</v>
      </c>
      <c r="N565" s="236">
        <v>1.0900000000000002E-2</v>
      </c>
      <c r="O565" s="236">
        <f>ROUND(E565*N565,2)</f>
        <v>3.05</v>
      </c>
      <c r="P565" s="236">
        <v>0</v>
      </c>
      <c r="Q565" s="236">
        <f>ROUND(E565*P565,2)</f>
        <v>0</v>
      </c>
      <c r="R565" s="236" t="s">
        <v>334</v>
      </c>
      <c r="S565" s="236" t="s">
        <v>214</v>
      </c>
      <c r="T565" s="237" t="s">
        <v>335</v>
      </c>
      <c r="U565" s="217">
        <v>0</v>
      </c>
      <c r="V565" s="217">
        <f>ROUND(E565*U565,2)</f>
        <v>0</v>
      </c>
      <c r="W565" s="217"/>
      <c r="X565" s="207"/>
      <c r="Y565" s="207"/>
      <c r="Z565" s="207"/>
      <c r="AA565" s="207"/>
      <c r="AB565" s="207"/>
      <c r="AC565" s="207"/>
      <c r="AD565" s="207"/>
      <c r="AE565" s="207"/>
      <c r="AF565" s="207"/>
      <c r="AG565" s="207" t="s">
        <v>336</v>
      </c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</row>
    <row r="566" spans="1:60" outlineLevel="1" x14ac:dyDescent="0.25">
      <c r="A566" s="214"/>
      <c r="B566" s="215"/>
      <c r="C566" s="249" t="s">
        <v>759</v>
      </c>
      <c r="D566" s="222"/>
      <c r="E566" s="223">
        <v>198.70110000000003</v>
      </c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07"/>
      <c r="Y566" s="207"/>
      <c r="Z566" s="207"/>
      <c r="AA566" s="207"/>
      <c r="AB566" s="207"/>
      <c r="AC566" s="207"/>
      <c r="AD566" s="207"/>
      <c r="AE566" s="207"/>
      <c r="AF566" s="207"/>
      <c r="AG566" s="207" t="s">
        <v>256</v>
      </c>
      <c r="AH566" s="207">
        <v>5</v>
      </c>
      <c r="AI566" s="207"/>
      <c r="AJ566" s="207"/>
      <c r="AK566" s="207"/>
      <c r="AL566" s="207"/>
      <c r="AM566" s="207"/>
      <c r="AN566" s="207"/>
      <c r="AO566" s="207"/>
      <c r="AP566" s="207"/>
      <c r="AQ566" s="207"/>
      <c r="AR566" s="207"/>
      <c r="AS566" s="207"/>
      <c r="AT566" s="207"/>
      <c r="AU566" s="207"/>
      <c r="AV566" s="207"/>
      <c r="AW566" s="207"/>
      <c r="AX566" s="207"/>
      <c r="AY566" s="207"/>
      <c r="AZ566" s="207"/>
      <c r="BA566" s="207"/>
      <c r="BB566" s="207"/>
      <c r="BC566" s="207"/>
      <c r="BD566" s="207"/>
      <c r="BE566" s="207"/>
      <c r="BF566" s="207"/>
      <c r="BG566" s="207"/>
      <c r="BH566" s="207"/>
    </row>
    <row r="567" spans="1:60" outlineLevel="1" x14ac:dyDescent="0.25">
      <c r="A567" s="214"/>
      <c r="B567" s="215"/>
      <c r="C567" s="249" t="s">
        <v>760</v>
      </c>
      <c r="D567" s="222"/>
      <c r="E567" s="223">
        <v>81.376880000000014</v>
      </c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07"/>
      <c r="Y567" s="207"/>
      <c r="Z567" s="207"/>
      <c r="AA567" s="207"/>
      <c r="AB567" s="207"/>
      <c r="AC567" s="207"/>
      <c r="AD567" s="207"/>
      <c r="AE567" s="207"/>
      <c r="AF567" s="207"/>
      <c r="AG567" s="207" t="s">
        <v>256</v>
      </c>
      <c r="AH567" s="207">
        <v>0</v>
      </c>
      <c r="AI567" s="207"/>
      <c r="AJ567" s="207"/>
      <c r="AK567" s="207"/>
      <c r="AL567" s="207"/>
      <c r="AM567" s="207"/>
      <c r="AN567" s="207"/>
      <c r="AO567" s="207"/>
      <c r="AP567" s="207"/>
      <c r="AQ567" s="207"/>
      <c r="AR567" s="207"/>
      <c r="AS567" s="207"/>
      <c r="AT567" s="207"/>
      <c r="AU567" s="207"/>
      <c r="AV567" s="207"/>
      <c r="AW567" s="207"/>
      <c r="AX567" s="207"/>
      <c r="AY567" s="207"/>
      <c r="AZ567" s="207"/>
      <c r="BA567" s="207"/>
      <c r="BB567" s="207"/>
      <c r="BC567" s="207"/>
      <c r="BD567" s="207"/>
      <c r="BE567" s="207"/>
      <c r="BF567" s="207"/>
      <c r="BG567" s="207"/>
      <c r="BH567" s="207"/>
    </row>
    <row r="568" spans="1:60" outlineLevel="1" x14ac:dyDescent="0.25">
      <c r="A568" s="214"/>
      <c r="B568" s="215"/>
      <c r="C568" s="247"/>
      <c r="D568" s="241"/>
      <c r="E568" s="241"/>
      <c r="F568" s="241"/>
      <c r="G568" s="241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07"/>
      <c r="Y568" s="207"/>
      <c r="Z568" s="207"/>
      <c r="AA568" s="207"/>
      <c r="AB568" s="207"/>
      <c r="AC568" s="207"/>
      <c r="AD568" s="207"/>
      <c r="AE568" s="207"/>
      <c r="AF568" s="207"/>
      <c r="AG568" s="207" t="s">
        <v>219</v>
      </c>
      <c r="AH568" s="207"/>
      <c r="AI568" s="207"/>
      <c r="AJ568" s="207"/>
      <c r="AK568" s="207"/>
      <c r="AL568" s="207"/>
      <c r="AM568" s="207"/>
      <c r="AN568" s="207"/>
      <c r="AO568" s="207"/>
      <c r="AP568" s="207"/>
      <c r="AQ568" s="207"/>
      <c r="AR568" s="207"/>
      <c r="AS568" s="207"/>
      <c r="AT568" s="207"/>
      <c r="AU568" s="207"/>
      <c r="AV568" s="207"/>
      <c r="AW568" s="207"/>
      <c r="AX568" s="207"/>
      <c r="AY568" s="207"/>
      <c r="AZ568" s="207"/>
      <c r="BA568" s="207"/>
      <c r="BB568" s="207"/>
      <c r="BC568" s="207"/>
      <c r="BD568" s="207"/>
      <c r="BE568" s="207"/>
      <c r="BF568" s="207"/>
      <c r="BG568" s="207"/>
      <c r="BH568" s="207"/>
    </row>
    <row r="569" spans="1:60" ht="20.399999999999999" outlineLevel="1" x14ac:dyDescent="0.25">
      <c r="A569" s="231">
        <v>109</v>
      </c>
      <c r="B569" s="232" t="s">
        <v>761</v>
      </c>
      <c r="C569" s="245" t="s">
        <v>762</v>
      </c>
      <c r="D569" s="233" t="s">
        <v>323</v>
      </c>
      <c r="E569" s="234">
        <v>3.7800000000000002</v>
      </c>
      <c r="F569" s="235"/>
      <c r="G569" s="236">
        <f>ROUND(E569*F569,2)</f>
        <v>0</v>
      </c>
      <c r="H569" s="235"/>
      <c r="I569" s="236">
        <f>ROUND(E569*H569,2)</f>
        <v>0</v>
      </c>
      <c r="J569" s="235"/>
      <c r="K569" s="236">
        <f>ROUND(E569*J569,2)</f>
        <v>0</v>
      </c>
      <c r="L569" s="236">
        <v>21</v>
      </c>
      <c r="M569" s="236">
        <f>G569*(1+L569/100)</f>
        <v>0</v>
      </c>
      <c r="N569" s="236">
        <v>1.298E-2</v>
      </c>
      <c r="O569" s="236">
        <f>ROUND(E569*N569,2)</f>
        <v>0.05</v>
      </c>
      <c r="P569" s="236">
        <v>0</v>
      </c>
      <c r="Q569" s="236">
        <f>ROUND(E569*P569,2)</f>
        <v>0</v>
      </c>
      <c r="R569" s="236" t="s">
        <v>334</v>
      </c>
      <c r="S569" s="236" t="s">
        <v>214</v>
      </c>
      <c r="T569" s="237" t="s">
        <v>335</v>
      </c>
      <c r="U569" s="217">
        <v>0</v>
      </c>
      <c r="V569" s="217">
        <f>ROUND(E569*U569,2)</f>
        <v>0</v>
      </c>
      <c r="W569" s="217"/>
      <c r="X569" s="207"/>
      <c r="Y569" s="207"/>
      <c r="Z569" s="207"/>
      <c r="AA569" s="207"/>
      <c r="AB569" s="207"/>
      <c r="AC569" s="207"/>
      <c r="AD569" s="207"/>
      <c r="AE569" s="207"/>
      <c r="AF569" s="207"/>
      <c r="AG569" s="207" t="s">
        <v>336</v>
      </c>
      <c r="AH569" s="207"/>
      <c r="AI569" s="207"/>
      <c r="AJ569" s="207"/>
      <c r="AK569" s="207"/>
      <c r="AL569" s="207"/>
      <c r="AM569" s="207"/>
      <c r="AN569" s="207"/>
      <c r="AO569" s="207"/>
      <c r="AP569" s="207"/>
      <c r="AQ569" s="207"/>
      <c r="AR569" s="207"/>
      <c r="AS569" s="207"/>
      <c r="AT569" s="207"/>
      <c r="AU569" s="207"/>
      <c r="AV569" s="207"/>
      <c r="AW569" s="207"/>
      <c r="AX569" s="207"/>
      <c r="AY569" s="207"/>
      <c r="AZ569" s="207"/>
      <c r="BA569" s="207"/>
      <c r="BB569" s="207"/>
      <c r="BC569" s="207"/>
      <c r="BD569" s="207"/>
      <c r="BE569" s="207"/>
      <c r="BF569" s="207"/>
      <c r="BG569" s="207"/>
      <c r="BH569" s="207"/>
    </row>
    <row r="570" spans="1:60" outlineLevel="1" x14ac:dyDescent="0.25">
      <c r="A570" s="214"/>
      <c r="B570" s="215"/>
      <c r="C570" s="249" t="s">
        <v>763</v>
      </c>
      <c r="D570" s="222"/>
      <c r="E570" s="223">
        <v>3.7800000000000002</v>
      </c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07"/>
      <c r="Y570" s="207"/>
      <c r="Z570" s="207"/>
      <c r="AA570" s="207"/>
      <c r="AB570" s="207"/>
      <c r="AC570" s="207"/>
      <c r="AD570" s="207"/>
      <c r="AE570" s="207"/>
      <c r="AF570" s="207"/>
      <c r="AG570" s="207" t="s">
        <v>256</v>
      </c>
      <c r="AH570" s="207">
        <v>5</v>
      </c>
      <c r="AI570" s="207"/>
      <c r="AJ570" s="207"/>
      <c r="AK570" s="207"/>
      <c r="AL570" s="207"/>
      <c r="AM570" s="207"/>
      <c r="AN570" s="207"/>
      <c r="AO570" s="207"/>
      <c r="AP570" s="207"/>
      <c r="AQ570" s="207"/>
      <c r="AR570" s="207"/>
      <c r="AS570" s="207"/>
      <c r="AT570" s="207"/>
      <c r="AU570" s="207"/>
      <c r="AV570" s="207"/>
      <c r="AW570" s="207"/>
      <c r="AX570" s="207"/>
      <c r="AY570" s="207"/>
      <c r="AZ570" s="207"/>
      <c r="BA570" s="207"/>
      <c r="BB570" s="207"/>
      <c r="BC570" s="207"/>
      <c r="BD570" s="207"/>
      <c r="BE570" s="207"/>
      <c r="BF570" s="207"/>
      <c r="BG570" s="207"/>
      <c r="BH570" s="207"/>
    </row>
    <row r="571" spans="1:60" outlineLevel="1" x14ac:dyDescent="0.25">
      <c r="A571" s="214"/>
      <c r="B571" s="215"/>
      <c r="C571" s="247"/>
      <c r="D571" s="241"/>
      <c r="E571" s="241"/>
      <c r="F571" s="241"/>
      <c r="G571" s="241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07"/>
      <c r="Y571" s="207"/>
      <c r="Z571" s="207"/>
      <c r="AA571" s="207"/>
      <c r="AB571" s="207"/>
      <c r="AC571" s="207"/>
      <c r="AD571" s="207"/>
      <c r="AE571" s="207"/>
      <c r="AF571" s="207"/>
      <c r="AG571" s="207" t="s">
        <v>219</v>
      </c>
      <c r="AH571" s="207"/>
      <c r="AI571" s="207"/>
      <c r="AJ571" s="207"/>
      <c r="AK571" s="207"/>
      <c r="AL571" s="207"/>
      <c r="AM571" s="207"/>
      <c r="AN571" s="207"/>
      <c r="AO571" s="207"/>
      <c r="AP571" s="207"/>
      <c r="AQ571" s="207"/>
      <c r="AR571" s="207"/>
      <c r="AS571" s="207"/>
      <c r="AT571" s="207"/>
      <c r="AU571" s="207"/>
      <c r="AV571" s="207"/>
      <c r="AW571" s="207"/>
      <c r="AX571" s="207"/>
      <c r="AY571" s="207"/>
      <c r="AZ571" s="207"/>
      <c r="BA571" s="207"/>
      <c r="BB571" s="207"/>
      <c r="BC571" s="207"/>
      <c r="BD571" s="207"/>
      <c r="BE571" s="207"/>
      <c r="BF571" s="207"/>
      <c r="BG571" s="207"/>
      <c r="BH571" s="207"/>
    </row>
    <row r="572" spans="1:60" outlineLevel="1" x14ac:dyDescent="0.25">
      <c r="A572" s="214">
        <v>110</v>
      </c>
      <c r="B572" s="215" t="s">
        <v>764</v>
      </c>
      <c r="C572" s="265" t="s">
        <v>765</v>
      </c>
      <c r="D572" s="216" t="s">
        <v>0</v>
      </c>
      <c r="E572" s="240"/>
      <c r="F572" s="218"/>
      <c r="G572" s="217">
        <f>ROUND(E572*F572,2)</f>
        <v>0</v>
      </c>
      <c r="H572" s="218"/>
      <c r="I572" s="217">
        <f>ROUND(E572*H572,2)</f>
        <v>0</v>
      </c>
      <c r="J572" s="218"/>
      <c r="K572" s="217">
        <f>ROUND(E572*J572,2)</f>
        <v>0</v>
      </c>
      <c r="L572" s="217">
        <v>21</v>
      </c>
      <c r="M572" s="217">
        <f>G572*(1+L572/100)</f>
        <v>0</v>
      </c>
      <c r="N572" s="217">
        <v>0</v>
      </c>
      <c r="O572" s="217">
        <f>ROUND(E572*N572,2)</f>
        <v>0</v>
      </c>
      <c r="P572" s="217">
        <v>0</v>
      </c>
      <c r="Q572" s="217">
        <f>ROUND(E572*P572,2)</f>
        <v>0</v>
      </c>
      <c r="R572" s="217" t="s">
        <v>748</v>
      </c>
      <c r="S572" s="217" t="s">
        <v>214</v>
      </c>
      <c r="T572" s="217" t="s">
        <v>279</v>
      </c>
      <c r="U572" s="217">
        <v>0</v>
      </c>
      <c r="V572" s="217">
        <f>ROUND(E572*U572,2)</f>
        <v>0</v>
      </c>
      <c r="W572" s="217"/>
      <c r="X572" s="207"/>
      <c r="Y572" s="207"/>
      <c r="Z572" s="207"/>
      <c r="AA572" s="207"/>
      <c r="AB572" s="207"/>
      <c r="AC572" s="207"/>
      <c r="AD572" s="207"/>
      <c r="AE572" s="207"/>
      <c r="AF572" s="207"/>
      <c r="AG572" s="207" t="s">
        <v>679</v>
      </c>
      <c r="AH572" s="207"/>
      <c r="AI572" s="207"/>
      <c r="AJ572" s="207"/>
      <c r="AK572" s="207"/>
      <c r="AL572" s="207"/>
      <c r="AM572" s="207"/>
      <c r="AN572" s="207"/>
      <c r="AO572" s="207"/>
      <c r="AP572" s="207"/>
      <c r="AQ572" s="207"/>
      <c r="AR572" s="207"/>
      <c r="AS572" s="207"/>
      <c r="AT572" s="207"/>
      <c r="AU572" s="207"/>
      <c r="AV572" s="207"/>
      <c r="AW572" s="207"/>
      <c r="AX572" s="207"/>
      <c r="AY572" s="207"/>
      <c r="AZ572" s="207"/>
      <c r="BA572" s="207"/>
      <c r="BB572" s="207"/>
      <c r="BC572" s="207"/>
      <c r="BD572" s="207"/>
      <c r="BE572" s="207"/>
      <c r="BF572" s="207"/>
      <c r="BG572" s="207"/>
      <c r="BH572" s="207"/>
    </row>
    <row r="573" spans="1:60" outlineLevel="1" x14ac:dyDescent="0.25">
      <c r="A573" s="214"/>
      <c r="B573" s="215"/>
      <c r="C573" s="266" t="s">
        <v>718</v>
      </c>
      <c r="D573" s="259"/>
      <c r="E573" s="259"/>
      <c r="F573" s="259"/>
      <c r="G573" s="259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07"/>
      <c r="Y573" s="207"/>
      <c r="Z573" s="207"/>
      <c r="AA573" s="207"/>
      <c r="AB573" s="207"/>
      <c r="AC573" s="207"/>
      <c r="AD573" s="207"/>
      <c r="AE573" s="207"/>
      <c r="AF573" s="207"/>
      <c r="AG573" s="207" t="s">
        <v>282</v>
      </c>
      <c r="AH573" s="207"/>
      <c r="AI573" s="207"/>
      <c r="AJ573" s="207"/>
      <c r="AK573" s="207"/>
      <c r="AL573" s="207"/>
      <c r="AM573" s="207"/>
      <c r="AN573" s="207"/>
      <c r="AO573" s="207"/>
      <c r="AP573" s="207"/>
      <c r="AQ573" s="207"/>
      <c r="AR573" s="207"/>
      <c r="AS573" s="207"/>
      <c r="AT573" s="207"/>
      <c r="AU573" s="207"/>
      <c r="AV573" s="207"/>
      <c r="AW573" s="207"/>
      <c r="AX573" s="207"/>
      <c r="AY573" s="207"/>
      <c r="AZ573" s="207"/>
      <c r="BA573" s="207"/>
      <c r="BB573" s="207"/>
      <c r="BC573" s="207"/>
      <c r="BD573" s="207"/>
      <c r="BE573" s="207"/>
      <c r="BF573" s="207"/>
      <c r="BG573" s="207"/>
      <c r="BH573" s="207"/>
    </row>
    <row r="574" spans="1:60" outlineLevel="1" x14ac:dyDescent="0.25">
      <c r="A574" s="214"/>
      <c r="B574" s="215"/>
      <c r="C574" s="247"/>
      <c r="D574" s="241"/>
      <c r="E574" s="241"/>
      <c r="F574" s="241"/>
      <c r="G574" s="241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07"/>
      <c r="Y574" s="207"/>
      <c r="Z574" s="207"/>
      <c r="AA574" s="207"/>
      <c r="AB574" s="207"/>
      <c r="AC574" s="207"/>
      <c r="AD574" s="207"/>
      <c r="AE574" s="207"/>
      <c r="AF574" s="207"/>
      <c r="AG574" s="207" t="s">
        <v>219</v>
      </c>
      <c r="AH574" s="207"/>
      <c r="AI574" s="207"/>
      <c r="AJ574" s="207"/>
      <c r="AK574" s="207"/>
      <c r="AL574" s="207"/>
      <c r="AM574" s="207"/>
      <c r="AN574" s="207"/>
      <c r="AO574" s="207"/>
      <c r="AP574" s="207"/>
      <c r="AQ574" s="207"/>
      <c r="AR574" s="207"/>
      <c r="AS574" s="207"/>
      <c r="AT574" s="207"/>
      <c r="AU574" s="207"/>
      <c r="AV574" s="207"/>
      <c r="AW574" s="207"/>
      <c r="AX574" s="207"/>
      <c r="AY574" s="207"/>
      <c r="AZ574" s="207"/>
      <c r="BA574" s="207"/>
      <c r="BB574" s="207"/>
      <c r="BC574" s="207"/>
      <c r="BD574" s="207"/>
      <c r="BE574" s="207"/>
      <c r="BF574" s="207"/>
      <c r="BG574" s="207"/>
      <c r="BH574" s="207"/>
    </row>
    <row r="575" spans="1:60" x14ac:dyDescent="0.25">
      <c r="A575" s="225" t="s">
        <v>209</v>
      </c>
      <c r="B575" s="226" t="s">
        <v>150</v>
      </c>
      <c r="C575" s="244" t="s">
        <v>151</v>
      </c>
      <c r="D575" s="227"/>
      <c r="E575" s="228"/>
      <c r="F575" s="229"/>
      <c r="G575" s="229">
        <f>SUMIF(AG576:AG598,"&lt;&gt;NOR",G576:G598)</f>
        <v>0</v>
      </c>
      <c r="H575" s="229"/>
      <c r="I575" s="229">
        <f>SUM(I576:I598)</f>
        <v>0</v>
      </c>
      <c r="J575" s="229"/>
      <c r="K575" s="229">
        <f>SUM(K576:K598)</f>
        <v>0</v>
      </c>
      <c r="L575" s="229"/>
      <c r="M575" s="229">
        <f>SUM(M576:M598)</f>
        <v>0</v>
      </c>
      <c r="N575" s="229"/>
      <c r="O575" s="229">
        <f>SUM(O576:O598)</f>
        <v>0.21</v>
      </c>
      <c r="P575" s="229"/>
      <c r="Q575" s="229">
        <f>SUM(Q576:Q598)</f>
        <v>0.12000000000000001</v>
      </c>
      <c r="R575" s="229"/>
      <c r="S575" s="229"/>
      <c r="T575" s="230"/>
      <c r="U575" s="224"/>
      <c r="V575" s="224">
        <f>SUM(V576:V598)</f>
        <v>44.36</v>
      </c>
      <c r="W575" s="224"/>
      <c r="AG575" t="s">
        <v>210</v>
      </c>
    </row>
    <row r="576" spans="1:60" ht="30.6" outlineLevel="1" x14ac:dyDescent="0.25">
      <c r="A576" s="231">
        <v>111</v>
      </c>
      <c r="B576" s="232" t="s">
        <v>766</v>
      </c>
      <c r="C576" s="245" t="s">
        <v>767</v>
      </c>
      <c r="D576" s="233" t="s">
        <v>323</v>
      </c>
      <c r="E576" s="234">
        <v>3.5</v>
      </c>
      <c r="F576" s="235"/>
      <c r="G576" s="236">
        <f>ROUND(E576*F576,2)</f>
        <v>0</v>
      </c>
      <c r="H576" s="235"/>
      <c r="I576" s="236">
        <f>ROUND(E576*H576,2)</f>
        <v>0</v>
      </c>
      <c r="J576" s="235"/>
      <c r="K576" s="236">
        <f>ROUND(E576*J576,2)</f>
        <v>0</v>
      </c>
      <c r="L576" s="236">
        <v>21</v>
      </c>
      <c r="M576" s="236">
        <f>G576*(1+L576/100)</f>
        <v>0</v>
      </c>
      <c r="N576" s="236">
        <v>1.8330000000000003E-2</v>
      </c>
      <c r="O576" s="236">
        <f>ROUND(E576*N576,2)</f>
        <v>0.06</v>
      </c>
      <c r="P576" s="236">
        <v>0</v>
      </c>
      <c r="Q576" s="236">
        <f>ROUND(E576*P576,2)</f>
        <v>0</v>
      </c>
      <c r="R576" s="236" t="s">
        <v>768</v>
      </c>
      <c r="S576" s="236" t="s">
        <v>214</v>
      </c>
      <c r="T576" s="237" t="s">
        <v>279</v>
      </c>
      <c r="U576" s="217">
        <v>1.6303000000000001</v>
      </c>
      <c r="V576" s="217">
        <f>ROUND(E576*U576,2)</f>
        <v>5.71</v>
      </c>
      <c r="W576" s="217"/>
      <c r="X576" s="207"/>
      <c r="Y576" s="207"/>
      <c r="Z576" s="207"/>
      <c r="AA576" s="207"/>
      <c r="AB576" s="207"/>
      <c r="AC576" s="207"/>
      <c r="AD576" s="207"/>
      <c r="AE576" s="207"/>
      <c r="AF576" s="207"/>
      <c r="AG576" s="207" t="s">
        <v>280</v>
      </c>
      <c r="AH576" s="207"/>
      <c r="AI576" s="207"/>
      <c r="AJ576" s="207"/>
      <c r="AK576" s="207"/>
      <c r="AL576" s="207"/>
      <c r="AM576" s="207"/>
      <c r="AN576" s="207"/>
      <c r="AO576" s="207"/>
      <c r="AP576" s="207"/>
      <c r="AQ576" s="207"/>
      <c r="AR576" s="207"/>
      <c r="AS576" s="207"/>
      <c r="AT576" s="207"/>
      <c r="AU576" s="207"/>
      <c r="AV576" s="207"/>
      <c r="AW576" s="207"/>
      <c r="AX576" s="207"/>
      <c r="AY576" s="207"/>
      <c r="AZ576" s="207"/>
      <c r="BA576" s="207"/>
      <c r="BB576" s="207"/>
      <c r="BC576" s="207"/>
      <c r="BD576" s="207"/>
      <c r="BE576" s="207"/>
      <c r="BF576" s="207"/>
      <c r="BG576" s="207"/>
      <c r="BH576" s="207"/>
    </row>
    <row r="577" spans="1:60" outlineLevel="1" x14ac:dyDescent="0.25">
      <c r="A577" s="214"/>
      <c r="B577" s="215"/>
      <c r="C577" s="249" t="s">
        <v>769</v>
      </c>
      <c r="D577" s="222"/>
      <c r="E577" s="223">
        <v>3.5</v>
      </c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07"/>
      <c r="Y577" s="207"/>
      <c r="Z577" s="207"/>
      <c r="AA577" s="207"/>
      <c r="AB577" s="207"/>
      <c r="AC577" s="207"/>
      <c r="AD577" s="207"/>
      <c r="AE577" s="207"/>
      <c r="AF577" s="207"/>
      <c r="AG577" s="207" t="s">
        <v>256</v>
      </c>
      <c r="AH577" s="207">
        <v>5</v>
      </c>
      <c r="AI577" s="207"/>
      <c r="AJ577" s="207"/>
      <c r="AK577" s="207"/>
      <c r="AL577" s="207"/>
      <c r="AM577" s="207"/>
      <c r="AN577" s="207"/>
      <c r="AO577" s="207"/>
      <c r="AP577" s="207"/>
      <c r="AQ577" s="207"/>
      <c r="AR577" s="207"/>
      <c r="AS577" s="207"/>
      <c r="AT577" s="207"/>
      <c r="AU577" s="207"/>
      <c r="AV577" s="207"/>
      <c r="AW577" s="207"/>
      <c r="AX577" s="207"/>
      <c r="AY577" s="207"/>
      <c r="AZ577" s="207"/>
      <c r="BA577" s="207"/>
      <c r="BB577" s="207"/>
      <c r="BC577" s="207"/>
      <c r="BD577" s="207"/>
      <c r="BE577" s="207"/>
      <c r="BF577" s="207"/>
      <c r="BG577" s="207"/>
      <c r="BH577" s="207"/>
    </row>
    <row r="578" spans="1:60" outlineLevel="1" x14ac:dyDescent="0.25">
      <c r="A578" s="214"/>
      <c r="B578" s="215"/>
      <c r="C578" s="247"/>
      <c r="D578" s="241"/>
      <c r="E578" s="241"/>
      <c r="F578" s="241"/>
      <c r="G578" s="241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07"/>
      <c r="Y578" s="207"/>
      <c r="Z578" s="207"/>
      <c r="AA578" s="207"/>
      <c r="AB578" s="207"/>
      <c r="AC578" s="207"/>
      <c r="AD578" s="207"/>
      <c r="AE578" s="207"/>
      <c r="AF578" s="207"/>
      <c r="AG578" s="207" t="s">
        <v>219</v>
      </c>
      <c r="AH578" s="207"/>
      <c r="AI578" s="207"/>
      <c r="AJ578" s="207"/>
      <c r="AK578" s="207"/>
      <c r="AL578" s="207"/>
      <c r="AM578" s="207"/>
      <c r="AN578" s="207"/>
      <c r="AO578" s="207"/>
      <c r="AP578" s="207"/>
      <c r="AQ578" s="207"/>
      <c r="AR578" s="207"/>
      <c r="AS578" s="207"/>
      <c r="AT578" s="207"/>
      <c r="AU578" s="207"/>
      <c r="AV578" s="207"/>
      <c r="AW578" s="207"/>
      <c r="AX578" s="207"/>
      <c r="AY578" s="207"/>
      <c r="AZ578" s="207"/>
      <c r="BA578" s="207"/>
      <c r="BB578" s="207"/>
      <c r="BC578" s="207"/>
      <c r="BD578" s="207"/>
      <c r="BE578" s="207"/>
      <c r="BF578" s="207"/>
      <c r="BG578" s="207"/>
      <c r="BH578" s="207"/>
    </row>
    <row r="579" spans="1:60" ht="20.399999999999999" outlineLevel="1" x14ac:dyDescent="0.25">
      <c r="A579" s="231">
        <v>112</v>
      </c>
      <c r="B579" s="232" t="s">
        <v>770</v>
      </c>
      <c r="C579" s="245" t="s">
        <v>771</v>
      </c>
      <c r="D579" s="233" t="s">
        <v>462</v>
      </c>
      <c r="E579" s="234">
        <v>59.800000000000004</v>
      </c>
      <c r="F579" s="235"/>
      <c r="G579" s="236">
        <f>ROUND(E579*F579,2)</f>
        <v>0</v>
      </c>
      <c r="H579" s="235"/>
      <c r="I579" s="236">
        <f>ROUND(E579*H579,2)</f>
        <v>0</v>
      </c>
      <c r="J579" s="235"/>
      <c r="K579" s="236">
        <f>ROUND(E579*J579,2)</f>
        <v>0</v>
      </c>
      <c r="L579" s="236">
        <v>21</v>
      </c>
      <c r="M579" s="236">
        <f>G579*(1+L579/100)</f>
        <v>0</v>
      </c>
      <c r="N579" s="236">
        <v>1.58E-3</v>
      </c>
      <c r="O579" s="236">
        <f>ROUND(E579*N579,2)</f>
        <v>0.09</v>
      </c>
      <c r="P579" s="236">
        <v>0</v>
      </c>
      <c r="Q579" s="236">
        <f>ROUND(E579*P579,2)</f>
        <v>0</v>
      </c>
      <c r="R579" s="236" t="s">
        <v>768</v>
      </c>
      <c r="S579" s="236" t="s">
        <v>214</v>
      </c>
      <c r="T579" s="237" t="s">
        <v>279</v>
      </c>
      <c r="U579" s="217">
        <v>0.60110000000000008</v>
      </c>
      <c r="V579" s="217">
        <f>ROUND(E579*U579,2)</f>
        <v>35.950000000000003</v>
      </c>
      <c r="W579" s="217"/>
      <c r="X579" s="207"/>
      <c r="Y579" s="207"/>
      <c r="Z579" s="207"/>
      <c r="AA579" s="207"/>
      <c r="AB579" s="207"/>
      <c r="AC579" s="207"/>
      <c r="AD579" s="207"/>
      <c r="AE579" s="207"/>
      <c r="AF579" s="207"/>
      <c r="AG579" s="207" t="s">
        <v>280</v>
      </c>
      <c r="AH579" s="207"/>
      <c r="AI579" s="207"/>
      <c r="AJ579" s="207"/>
      <c r="AK579" s="207"/>
      <c r="AL579" s="207"/>
      <c r="AM579" s="207"/>
      <c r="AN579" s="207"/>
      <c r="AO579" s="207"/>
      <c r="AP579" s="207"/>
      <c r="AQ579" s="207"/>
      <c r="AR579" s="207"/>
      <c r="AS579" s="207"/>
      <c r="AT579" s="207"/>
      <c r="AU579" s="207"/>
      <c r="AV579" s="207"/>
      <c r="AW579" s="207"/>
      <c r="AX579" s="207"/>
      <c r="AY579" s="207"/>
      <c r="AZ579" s="207"/>
      <c r="BA579" s="207"/>
      <c r="BB579" s="207"/>
      <c r="BC579" s="207"/>
      <c r="BD579" s="207"/>
      <c r="BE579" s="207"/>
      <c r="BF579" s="207"/>
      <c r="BG579" s="207"/>
      <c r="BH579" s="207"/>
    </row>
    <row r="580" spans="1:60" outlineLevel="1" x14ac:dyDescent="0.25">
      <c r="A580" s="214"/>
      <c r="B580" s="215"/>
      <c r="C580" s="246" t="s">
        <v>772</v>
      </c>
      <c r="D580" s="239"/>
      <c r="E580" s="239"/>
      <c r="F580" s="239"/>
      <c r="G580" s="239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 t="s">
        <v>218</v>
      </c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</row>
    <row r="581" spans="1:60" outlineLevel="1" x14ac:dyDescent="0.25">
      <c r="A581" s="214"/>
      <c r="B581" s="215"/>
      <c r="C581" s="249" t="s">
        <v>773</v>
      </c>
      <c r="D581" s="222"/>
      <c r="E581" s="223">
        <v>59.800000000000004</v>
      </c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 t="s">
        <v>256</v>
      </c>
      <c r="AH581" s="207">
        <v>0</v>
      </c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</row>
    <row r="582" spans="1:60" outlineLevel="1" x14ac:dyDescent="0.25">
      <c r="A582" s="214"/>
      <c r="B582" s="215"/>
      <c r="C582" s="247"/>
      <c r="D582" s="241"/>
      <c r="E582" s="241"/>
      <c r="F582" s="241"/>
      <c r="G582" s="241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 t="s">
        <v>219</v>
      </c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</row>
    <row r="583" spans="1:60" outlineLevel="1" x14ac:dyDescent="0.25">
      <c r="A583" s="231">
        <v>113</v>
      </c>
      <c r="B583" s="232" t="s">
        <v>774</v>
      </c>
      <c r="C583" s="245" t="s">
        <v>775</v>
      </c>
      <c r="D583" s="233" t="s">
        <v>462</v>
      </c>
      <c r="E583" s="234">
        <v>29.700000000000003</v>
      </c>
      <c r="F583" s="235"/>
      <c r="G583" s="236">
        <f>ROUND(E583*F583,2)</f>
        <v>0</v>
      </c>
      <c r="H583" s="235"/>
      <c r="I583" s="236">
        <f>ROUND(E583*H583,2)</f>
        <v>0</v>
      </c>
      <c r="J583" s="235"/>
      <c r="K583" s="236">
        <f>ROUND(E583*J583,2)</f>
        <v>0</v>
      </c>
      <c r="L583" s="236">
        <v>21</v>
      </c>
      <c r="M583" s="236">
        <f>G583*(1+L583/100)</f>
        <v>0</v>
      </c>
      <c r="N583" s="236">
        <v>0</v>
      </c>
      <c r="O583" s="236">
        <f>ROUND(E583*N583,2)</f>
        <v>0</v>
      </c>
      <c r="P583" s="236">
        <v>3.3600000000000001E-3</v>
      </c>
      <c r="Q583" s="236">
        <f>ROUND(E583*P583,2)</f>
        <v>0.1</v>
      </c>
      <c r="R583" s="236" t="s">
        <v>768</v>
      </c>
      <c r="S583" s="236" t="s">
        <v>214</v>
      </c>
      <c r="T583" s="237" t="s">
        <v>279</v>
      </c>
      <c r="U583" s="217">
        <v>6.9000000000000006E-2</v>
      </c>
      <c r="V583" s="217">
        <f>ROUND(E583*U583,2)</f>
        <v>2.0499999999999998</v>
      </c>
      <c r="W583" s="21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 t="s">
        <v>280</v>
      </c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</row>
    <row r="584" spans="1:60" outlineLevel="1" x14ac:dyDescent="0.25">
      <c r="A584" s="214"/>
      <c r="B584" s="215"/>
      <c r="C584" s="249" t="s">
        <v>639</v>
      </c>
      <c r="D584" s="222"/>
      <c r="E584" s="223">
        <v>29.700000000000003</v>
      </c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 t="s">
        <v>256</v>
      </c>
      <c r="AH584" s="207">
        <v>0</v>
      </c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</row>
    <row r="585" spans="1:60" outlineLevel="1" x14ac:dyDescent="0.25">
      <c r="A585" s="214"/>
      <c r="B585" s="215"/>
      <c r="C585" s="247"/>
      <c r="D585" s="241"/>
      <c r="E585" s="241"/>
      <c r="F585" s="241"/>
      <c r="G585" s="241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07"/>
      <c r="Y585" s="207"/>
      <c r="Z585" s="207"/>
      <c r="AA585" s="207"/>
      <c r="AB585" s="207"/>
      <c r="AC585" s="207"/>
      <c r="AD585" s="207"/>
      <c r="AE585" s="207"/>
      <c r="AF585" s="207"/>
      <c r="AG585" s="207" t="s">
        <v>219</v>
      </c>
      <c r="AH585" s="207"/>
      <c r="AI585" s="207"/>
      <c r="AJ585" s="207"/>
      <c r="AK585" s="207"/>
      <c r="AL585" s="207"/>
      <c r="AM585" s="207"/>
      <c r="AN585" s="207"/>
      <c r="AO585" s="207"/>
      <c r="AP585" s="207"/>
      <c r="AQ585" s="207"/>
      <c r="AR585" s="207"/>
      <c r="AS585" s="207"/>
      <c r="AT585" s="207"/>
      <c r="AU585" s="207"/>
      <c r="AV585" s="207"/>
      <c r="AW585" s="207"/>
      <c r="AX585" s="207"/>
      <c r="AY585" s="207"/>
      <c r="AZ585" s="207"/>
      <c r="BA585" s="207"/>
      <c r="BB585" s="207"/>
      <c r="BC585" s="207"/>
      <c r="BD585" s="207"/>
      <c r="BE585" s="207"/>
      <c r="BF585" s="207"/>
      <c r="BG585" s="207"/>
      <c r="BH585" s="207"/>
    </row>
    <row r="586" spans="1:60" outlineLevel="1" x14ac:dyDescent="0.25">
      <c r="A586" s="231">
        <v>114</v>
      </c>
      <c r="B586" s="232" t="s">
        <v>776</v>
      </c>
      <c r="C586" s="245" t="s">
        <v>777</v>
      </c>
      <c r="D586" s="233" t="s">
        <v>356</v>
      </c>
      <c r="E586" s="234">
        <v>2</v>
      </c>
      <c r="F586" s="235"/>
      <c r="G586" s="236">
        <f>ROUND(E586*F586,2)</f>
        <v>0</v>
      </c>
      <c r="H586" s="235"/>
      <c r="I586" s="236">
        <f>ROUND(E586*H586,2)</f>
        <v>0</v>
      </c>
      <c r="J586" s="235"/>
      <c r="K586" s="236">
        <f>ROUND(E586*J586,2)</f>
        <v>0</v>
      </c>
      <c r="L586" s="236">
        <v>21</v>
      </c>
      <c r="M586" s="236">
        <f>G586*(1+L586/100)</f>
        <v>0</v>
      </c>
      <c r="N586" s="236">
        <v>0</v>
      </c>
      <c r="O586" s="236">
        <f>ROUND(E586*N586,2)</f>
        <v>0</v>
      </c>
      <c r="P586" s="236">
        <v>1.1500000000000002E-3</v>
      </c>
      <c r="Q586" s="236">
        <f>ROUND(E586*P586,2)</f>
        <v>0</v>
      </c>
      <c r="R586" s="236" t="s">
        <v>768</v>
      </c>
      <c r="S586" s="236" t="s">
        <v>214</v>
      </c>
      <c r="T586" s="237" t="s">
        <v>279</v>
      </c>
      <c r="U586" s="217">
        <v>9.2000000000000012E-2</v>
      </c>
      <c r="V586" s="217">
        <f>ROUND(E586*U586,2)</f>
        <v>0.18</v>
      </c>
      <c r="W586" s="217"/>
      <c r="X586" s="207"/>
      <c r="Y586" s="207"/>
      <c r="Z586" s="207"/>
      <c r="AA586" s="207"/>
      <c r="AB586" s="207"/>
      <c r="AC586" s="207"/>
      <c r="AD586" s="207"/>
      <c r="AE586" s="207"/>
      <c r="AF586" s="207"/>
      <c r="AG586" s="207" t="s">
        <v>280</v>
      </c>
      <c r="AH586" s="207"/>
      <c r="AI586" s="207"/>
      <c r="AJ586" s="207"/>
      <c r="AK586" s="207"/>
      <c r="AL586" s="207"/>
      <c r="AM586" s="207"/>
      <c r="AN586" s="207"/>
      <c r="AO586" s="207"/>
      <c r="AP586" s="207"/>
      <c r="AQ586" s="207"/>
      <c r="AR586" s="207"/>
      <c r="AS586" s="207"/>
      <c r="AT586" s="207"/>
      <c r="AU586" s="207"/>
      <c r="AV586" s="207"/>
      <c r="AW586" s="207"/>
      <c r="AX586" s="207"/>
      <c r="AY586" s="207"/>
      <c r="AZ586" s="207"/>
      <c r="BA586" s="207"/>
      <c r="BB586" s="207"/>
      <c r="BC586" s="207"/>
      <c r="BD586" s="207"/>
      <c r="BE586" s="207"/>
      <c r="BF586" s="207"/>
      <c r="BG586" s="207"/>
      <c r="BH586" s="207"/>
    </row>
    <row r="587" spans="1:60" outlineLevel="1" x14ac:dyDescent="0.25">
      <c r="A587" s="214"/>
      <c r="B587" s="215"/>
      <c r="C587" s="264"/>
      <c r="D587" s="258"/>
      <c r="E587" s="258"/>
      <c r="F587" s="258"/>
      <c r="G587" s="258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07"/>
      <c r="Y587" s="207"/>
      <c r="Z587" s="207"/>
      <c r="AA587" s="207"/>
      <c r="AB587" s="207"/>
      <c r="AC587" s="207"/>
      <c r="AD587" s="207"/>
      <c r="AE587" s="207"/>
      <c r="AF587" s="207"/>
      <c r="AG587" s="207" t="s">
        <v>219</v>
      </c>
      <c r="AH587" s="207"/>
      <c r="AI587" s="207"/>
      <c r="AJ587" s="207"/>
      <c r="AK587" s="207"/>
      <c r="AL587" s="207"/>
      <c r="AM587" s="207"/>
      <c r="AN587" s="207"/>
      <c r="AO587" s="207"/>
      <c r="AP587" s="207"/>
      <c r="AQ587" s="207"/>
      <c r="AR587" s="207"/>
      <c r="AS587" s="207"/>
      <c r="AT587" s="207"/>
      <c r="AU587" s="207"/>
      <c r="AV587" s="207"/>
      <c r="AW587" s="207"/>
      <c r="AX587" s="207"/>
      <c r="AY587" s="207"/>
      <c r="AZ587" s="207"/>
      <c r="BA587" s="207"/>
      <c r="BB587" s="207"/>
      <c r="BC587" s="207"/>
      <c r="BD587" s="207"/>
      <c r="BE587" s="207"/>
      <c r="BF587" s="207"/>
      <c r="BG587" s="207"/>
      <c r="BH587" s="207"/>
    </row>
    <row r="588" spans="1:60" outlineLevel="1" x14ac:dyDescent="0.25">
      <c r="A588" s="231">
        <v>115</v>
      </c>
      <c r="B588" s="232" t="s">
        <v>778</v>
      </c>
      <c r="C588" s="245" t="s">
        <v>779</v>
      </c>
      <c r="D588" s="233" t="s">
        <v>462</v>
      </c>
      <c r="E588" s="234">
        <v>0.60000000000000009</v>
      </c>
      <c r="F588" s="235"/>
      <c r="G588" s="236">
        <f>ROUND(E588*F588,2)</f>
        <v>0</v>
      </c>
      <c r="H588" s="235"/>
      <c r="I588" s="236">
        <f>ROUND(E588*H588,2)</f>
        <v>0</v>
      </c>
      <c r="J588" s="235"/>
      <c r="K588" s="236">
        <f>ROUND(E588*J588,2)</f>
        <v>0</v>
      </c>
      <c r="L588" s="236">
        <v>21</v>
      </c>
      <c r="M588" s="236">
        <f>G588*(1+L588/100)</f>
        <v>0</v>
      </c>
      <c r="N588" s="236">
        <v>0</v>
      </c>
      <c r="O588" s="236">
        <f>ROUND(E588*N588,2)</f>
        <v>0</v>
      </c>
      <c r="P588" s="236">
        <v>1.3500000000000001E-3</v>
      </c>
      <c r="Q588" s="236">
        <f>ROUND(E588*P588,2)</f>
        <v>0</v>
      </c>
      <c r="R588" s="236" t="s">
        <v>768</v>
      </c>
      <c r="S588" s="236" t="s">
        <v>214</v>
      </c>
      <c r="T588" s="237" t="s">
        <v>279</v>
      </c>
      <c r="U588" s="217">
        <v>9.2000000000000012E-2</v>
      </c>
      <c r="V588" s="217">
        <f>ROUND(E588*U588,2)</f>
        <v>0.06</v>
      </c>
      <c r="W588" s="217"/>
      <c r="X588" s="207"/>
      <c r="Y588" s="207"/>
      <c r="Z588" s="207"/>
      <c r="AA588" s="207"/>
      <c r="AB588" s="207"/>
      <c r="AC588" s="207"/>
      <c r="AD588" s="207"/>
      <c r="AE588" s="207"/>
      <c r="AF588" s="207"/>
      <c r="AG588" s="207" t="s">
        <v>780</v>
      </c>
      <c r="AH588" s="207"/>
      <c r="AI588" s="207"/>
      <c r="AJ588" s="207"/>
      <c r="AK588" s="207"/>
      <c r="AL588" s="207"/>
      <c r="AM588" s="207"/>
      <c r="AN588" s="207"/>
      <c r="AO588" s="207"/>
      <c r="AP588" s="207"/>
      <c r="AQ588" s="207"/>
      <c r="AR588" s="207"/>
      <c r="AS588" s="207"/>
      <c r="AT588" s="207"/>
      <c r="AU588" s="207"/>
      <c r="AV588" s="207"/>
      <c r="AW588" s="207"/>
      <c r="AX588" s="207"/>
      <c r="AY588" s="207"/>
      <c r="AZ588" s="207"/>
      <c r="BA588" s="207"/>
      <c r="BB588" s="207"/>
      <c r="BC588" s="207"/>
      <c r="BD588" s="207"/>
      <c r="BE588" s="207"/>
      <c r="BF588" s="207"/>
      <c r="BG588" s="207"/>
      <c r="BH588" s="207"/>
    </row>
    <row r="589" spans="1:60" outlineLevel="1" x14ac:dyDescent="0.25">
      <c r="A589" s="214"/>
      <c r="B589" s="215"/>
      <c r="C589" s="249" t="s">
        <v>781</v>
      </c>
      <c r="D589" s="222"/>
      <c r="E589" s="223">
        <v>0.60000000000000009</v>
      </c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07"/>
      <c r="Y589" s="207"/>
      <c r="Z589" s="207"/>
      <c r="AA589" s="207"/>
      <c r="AB589" s="207"/>
      <c r="AC589" s="207"/>
      <c r="AD589" s="207"/>
      <c r="AE589" s="207"/>
      <c r="AF589" s="207"/>
      <c r="AG589" s="207" t="s">
        <v>256</v>
      </c>
      <c r="AH589" s="207">
        <v>0</v>
      </c>
      <c r="AI589" s="207"/>
      <c r="AJ589" s="207"/>
      <c r="AK589" s="207"/>
      <c r="AL589" s="207"/>
      <c r="AM589" s="207"/>
      <c r="AN589" s="207"/>
      <c r="AO589" s="207"/>
      <c r="AP589" s="207"/>
      <c r="AQ589" s="207"/>
      <c r="AR589" s="207"/>
      <c r="AS589" s="207"/>
      <c r="AT589" s="207"/>
      <c r="AU589" s="207"/>
      <c r="AV589" s="207"/>
      <c r="AW589" s="207"/>
      <c r="AX589" s="207"/>
      <c r="AY589" s="207"/>
      <c r="AZ589" s="207"/>
      <c r="BA589" s="207"/>
      <c r="BB589" s="207"/>
      <c r="BC589" s="207"/>
      <c r="BD589" s="207"/>
      <c r="BE589" s="207"/>
      <c r="BF589" s="207"/>
      <c r="BG589" s="207"/>
      <c r="BH589" s="207"/>
    </row>
    <row r="590" spans="1:60" outlineLevel="1" x14ac:dyDescent="0.25">
      <c r="A590" s="214"/>
      <c r="B590" s="215"/>
      <c r="C590" s="247"/>
      <c r="D590" s="241"/>
      <c r="E590" s="241"/>
      <c r="F590" s="241"/>
      <c r="G590" s="241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07"/>
      <c r="Y590" s="207"/>
      <c r="Z590" s="207"/>
      <c r="AA590" s="207"/>
      <c r="AB590" s="207"/>
      <c r="AC590" s="207"/>
      <c r="AD590" s="207"/>
      <c r="AE590" s="207"/>
      <c r="AF590" s="207"/>
      <c r="AG590" s="207" t="s">
        <v>219</v>
      </c>
      <c r="AH590" s="207"/>
      <c r="AI590" s="207"/>
      <c r="AJ590" s="207"/>
      <c r="AK590" s="207"/>
      <c r="AL590" s="207"/>
      <c r="AM590" s="207"/>
      <c r="AN590" s="207"/>
      <c r="AO590" s="207"/>
      <c r="AP590" s="207"/>
      <c r="AQ590" s="207"/>
      <c r="AR590" s="207"/>
      <c r="AS590" s="207"/>
      <c r="AT590" s="207"/>
      <c r="AU590" s="207"/>
      <c r="AV590" s="207"/>
      <c r="AW590" s="207"/>
      <c r="AX590" s="207"/>
      <c r="AY590" s="207"/>
      <c r="AZ590" s="207"/>
      <c r="BA590" s="207"/>
      <c r="BB590" s="207"/>
      <c r="BC590" s="207"/>
      <c r="BD590" s="207"/>
      <c r="BE590" s="207"/>
      <c r="BF590" s="207"/>
      <c r="BG590" s="207"/>
      <c r="BH590" s="207"/>
    </row>
    <row r="591" spans="1:60" outlineLevel="1" x14ac:dyDescent="0.25">
      <c r="A591" s="231">
        <v>116</v>
      </c>
      <c r="B591" s="232" t="s">
        <v>782</v>
      </c>
      <c r="C591" s="245" t="s">
        <v>783</v>
      </c>
      <c r="D591" s="233" t="s">
        <v>462</v>
      </c>
      <c r="E591" s="234">
        <v>6</v>
      </c>
      <c r="F591" s="235"/>
      <c r="G591" s="236">
        <f>ROUND(E591*F591,2)</f>
        <v>0</v>
      </c>
      <c r="H591" s="235"/>
      <c r="I591" s="236">
        <f>ROUND(E591*H591,2)</f>
        <v>0</v>
      </c>
      <c r="J591" s="235"/>
      <c r="K591" s="236">
        <f>ROUND(E591*J591,2)</f>
        <v>0</v>
      </c>
      <c r="L591" s="236">
        <v>21</v>
      </c>
      <c r="M591" s="236">
        <f>G591*(1+L591/100)</f>
        <v>0</v>
      </c>
      <c r="N591" s="236">
        <v>0</v>
      </c>
      <c r="O591" s="236">
        <f>ROUND(E591*N591,2)</f>
        <v>0</v>
      </c>
      <c r="P591" s="236">
        <v>2.8500000000000001E-3</v>
      </c>
      <c r="Q591" s="236">
        <f>ROUND(E591*P591,2)</f>
        <v>0.02</v>
      </c>
      <c r="R591" s="236" t="s">
        <v>768</v>
      </c>
      <c r="S591" s="236" t="s">
        <v>214</v>
      </c>
      <c r="T591" s="237" t="s">
        <v>279</v>
      </c>
      <c r="U591" s="217">
        <v>6.9000000000000006E-2</v>
      </c>
      <c r="V591" s="217">
        <f>ROUND(E591*U591,2)</f>
        <v>0.41</v>
      </c>
      <c r="W591" s="217"/>
      <c r="X591" s="207"/>
      <c r="Y591" s="207"/>
      <c r="Z591" s="207"/>
      <c r="AA591" s="207"/>
      <c r="AB591" s="207"/>
      <c r="AC591" s="207"/>
      <c r="AD591" s="207"/>
      <c r="AE591" s="207"/>
      <c r="AF591" s="207"/>
      <c r="AG591" s="207" t="s">
        <v>280</v>
      </c>
      <c r="AH591" s="207"/>
      <c r="AI591" s="207"/>
      <c r="AJ591" s="207"/>
      <c r="AK591" s="207"/>
      <c r="AL591" s="207"/>
      <c r="AM591" s="207"/>
      <c r="AN591" s="207"/>
      <c r="AO591" s="207"/>
      <c r="AP591" s="207"/>
      <c r="AQ591" s="207"/>
      <c r="AR591" s="207"/>
      <c r="AS591" s="207"/>
      <c r="AT591" s="207"/>
      <c r="AU591" s="207"/>
      <c r="AV591" s="207"/>
      <c r="AW591" s="207"/>
      <c r="AX591" s="207"/>
      <c r="AY591" s="207"/>
      <c r="AZ591" s="207"/>
      <c r="BA591" s="207"/>
      <c r="BB591" s="207"/>
      <c r="BC591" s="207"/>
      <c r="BD591" s="207"/>
      <c r="BE591" s="207"/>
      <c r="BF591" s="207"/>
      <c r="BG591" s="207"/>
      <c r="BH591" s="207"/>
    </row>
    <row r="592" spans="1:60" outlineLevel="1" x14ac:dyDescent="0.25">
      <c r="A592" s="214"/>
      <c r="B592" s="215"/>
      <c r="C592" s="264"/>
      <c r="D592" s="258"/>
      <c r="E592" s="258"/>
      <c r="F592" s="258"/>
      <c r="G592" s="258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07"/>
      <c r="Y592" s="207"/>
      <c r="Z592" s="207"/>
      <c r="AA592" s="207"/>
      <c r="AB592" s="207"/>
      <c r="AC592" s="207"/>
      <c r="AD592" s="207"/>
      <c r="AE592" s="207"/>
      <c r="AF592" s="207"/>
      <c r="AG592" s="207" t="s">
        <v>219</v>
      </c>
      <c r="AH592" s="207"/>
      <c r="AI592" s="207"/>
      <c r="AJ592" s="207"/>
      <c r="AK592" s="207"/>
      <c r="AL592" s="207"/>
      <c r="AM592" s="207"/>
      <c r="AN592" s="207"/>
      <c r="AO592" s="207"/>
      <c r="AP592" s="207"/>
      <c r="AQ592" s="207"/>
      <c r="AR592" s="207"/>
      <c r="AS592" s="207"/>
      <c r="AT592" s="207"/>
      <c r="AU592" s="207"/>
      <c r="AV592" s="207"/>
      <c r="AW592" s="207"/>
      <c r="AX592" s="207"/>
      <c r="AY592" s="207"/>
      <c r="AZ592" s="207"/>
      <c r="BA592" s="207"/>
      <c r="BB592" s="207"/>
      <c r="BC592" s="207"/>
      <c r="BD592" s="207"/>
      <c r="BE592" s="207"/>
      <c r="BF592" s="207"/>
      <c r="BG592" s="207"/>
      <c r="BH592" s="207"/>
    </row>
    <row r="593" spans="1:60" ht="20.399999999999999" outlineLevel="1" x14ac:dyDescent="0.25">
      <c r="A593" s="231">
        <v>117</v>
      </c>
      <c r="B593" s="232" t="s">
        <v>784</v>
      </c>
      <c r="C593" s="245" t="s">
        <v>785</v>
      </c>
      <c r="D593" s="233" t="s">
        <v>333</v>
      </c>
      <c r="E593" s="234">
        <v>5.7890000000000004E-2</v>
      </c>
      <c r="F593" s="235"/>
      <c r="G593" s="236">
        <f>ROUND(E593*F593,2)</f>
        <v>0</v>
      </c>
      <c r="H593" s="235"/>
      <c r="I593" s="236">
        <f>ROUND(E593*H593,2)</f>
        <v>0</v>
      </c>
      <c r="J593" s="235"/>
      <c r="K593" s="236">
        <f>ROUND(E593*J593,2)</f>
        <v>0</v>
      </c>
      <c r="L593" s="236">
        <v>21</v>
      </c>
      <c r="M593" s="236">
        <f>G593*(1+L593/100)</f>
        <v>0</v>
      </c>
      <c r="N593" s="236">
        <v>1</v>
      </c>
      <c r="O593" s="236">
        <f>ROUND(E593*N593,2)</f>
        <v>0.06</v>
      </c>
      <c r="P593" s="236">
        <v>0</v>
      </c>
      <c r="Q593" s="236">
        <f>ROUND(E593*P593,2)</f>
        <v>0</v>
      </c>
      <c r="R593" s="236" t="s">
        <v>334</v>
      </c>
      <c r="S593" s="236" t="s">
        <v>214</v>
      </c>
      <c r="T593" s="237" t="s">
        <v>335</v>
      </c>
      <c r="U593" s="217">
        <v>0</v>
      </c>
      <c r="V593" s="217">
        <f>ROUND(E593*U593,2)</f>
        <v>0</v>
      </c>
      <c r="W593" s="217"/>
      <c r="X593" s="207"/>
      <c r="Y593" s="207"/>
      <c r="Z593" s="207"/>
      <c r="AA593" s="207"/>
      <c r="AB593" s="207"/>
      <c r="AC593" s="207"/>
      <c r="AD593" s="207"/>
      <c r="AE593" s="207"/>
      <c r="AF593" s="207"/>
      <c r="AG593" s="207" t="s">
        <v>336</v>
      </c>
      <c r="AH593" s="207"/>
      <c r="AI593" s="207"/>
      <c r="AJ593" s="207"/>
      <c r="AK593" s="207"/>
      <c r="AL593" s="207"/>
      <c r="AM593" s="207"/>
      <c r="AN593" s="207"/>
      <c r="AO593" s="207"/>
      <c r="AP593" s="207"/>
      <c r="AQ593" s="207"/>
      <c r="AR593" s="207"/>
      <c r="AS593" s="207"/>
      <c r="AT593" s="207"/>
      <c r="AU593" s="207"/>
      <c r="AV593" s="207"/>
      <c r="AW593" s="207"/>
      <c r="AX593" s="207"/>
      <c r="AY593" s="207"/>
      <c r="AZ593" s="207"/>
      <c r="BA593" s="207"/>
      <c r="BB593" s="207"/>
      <c r="BC593" s="207"/>
      <c r="BD593" s="207"/>
      <c r="BE593" s="207"/>
      <c r="BF593" s="207"/>
      <c r="BG593" s="207"/>
      <c r="BH593" s="207"/>
    </row>
    <row r="594" spans="1:60" outlineLevel="1" x14ac:dyDescent="0.25">
      <c r="A594" s="214"/>
      <c r="B594" s="215"/>
      <c r="C594" s="249" t="s">
        <v>786</v>
      </c>
      <c r="D594" s="222"/>
      <c r="E594" s="223">
        <v>5.7890000000000004E-2</v>
      </c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07"/>
      <c r="Y594" s="207"/>
      <c r="Z594" s="207"/>
      <c r="AA594" s="207"/>
      <c r="AB594" s="207"/>
      <c r="AC594" s="207"/>
      <c r="AD594" s="207"/>
      <c r="AE594" s="207"/>
      <c r="AF594" s="207"/>
      <c r="AG594" s="207" t="s">
        <v>256</v>
      </c>
      <c r="AH594" s="207">
        <v>0</v>
      </c>
      <c r="AI594" s="207"/>
      <c r="AJ594" s="207"/>
      <c r="AK594" s="207"/>
      <c r="AL594" s="207"/>
      <c r="AM594" s="207"/>
      <c r="AN594" s="207"/>
      <c r="AO594" s="207"/>
      <c r="AP594" s="207"/>
      <c r="AQ594" s="207"/>
      <c r="AR594" s="207"/>
      <c r="AS594" s="207"/>
      <c r="AT594" s="207"/>
      <c r="AU594" s="207"/>
      <c r="AV594" s="207"/>
      <c r="AW594" s="207"/>
      <c r="AX594" s="207"/>
      <c r="AY594" s="207"/>
      <c r="AZ594" s="207"/>
      <c r="BA594" s="207"/>
      <c r="BB594" s="207"/>
      <c r="BC594" s="207"/>
      <c r="BD594" s="207"/>
      <c r="BE594" s="207"/>
      <c r="BF594" s="207"/>
      <c r="BG594" s="207"/>
      <c r="BH594" s="207"/>
    </row>
    <row r="595" spans="1:60" outlineLevel="1" x14ac:dyDescent="0.25">
      <c r="A595" s="214"/>
      <c r="B595" s="215"/>
      <c r="C595" s="247"/>
      <c r="D595" s="241"/>
      <c r="E595" s="241"/>
      <c r="F595" s="241"/>
      <c r="G595" s="241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07"/>
      <c r="Y595" s="207"/>
      <c r="Z595" s="207"/>
      <c r="AA595" s="207"/>
      <c r="AB595" s="207"/>
      <c r="AC595" s="207"/>
      <c r="AD595" s="207"/>
      <c r="AE595" s="207"/>
      <c r="AF595" s="207"/>
      <c r="AG595" s="207" t="s">
        <v>219</v>
      </c>
      <c r="AH595" s="207"/>
      <c r="AI595" s="207"/>
      <c r="AJ595" s="207"/>
      <c r="AK595" s="207"/>
      <c r="AL595" s="207"/>
      <c r="AM595" s="207"/>
      <c r="AN595" s="207"/>
      <c r="AO595" s="207"/>
      <c r="AP595" s="207"/>
      <c r="AQ595" s="207"/>
      <c r="AR595" s="207"/>
      <c r="AS595" s="207"/>
      <c r="AT595" s="207"/>
      <c r="AU595" s="207"/>
      <c r="AV595" s="207"/>
      <c r="AW595" s="207"/>
      <c r="AX595" s="207"/>
      <c r="AY595" s="207"/>
      <c r="AZ595" s="207"/>
      <c r="BA595" s="207"/>
      <c r="BB595" s="207"/>
      <c r="BC595" s="207"/>
      <c r="BD595" s="207"/>
      <c r="BE595" s="207"/>
      <c r="BF595" s="207"/>
      <c r="BG595" s="207"/>
      <c r="BH595" s="207"/>
    </row>
    <row r="596" spans="1:60" outlineLevel="1" x14ac:dyDescent="0.25">
      <c r="A596" s="214">
        <v>118</v>
      </c>
      <c r="B596" s="215" t="s">
        <v>787</v>
      </c>
      <c r="C596" s="265" t="s">
        <v>788</v>
      </c>
      <c r="D596" s="216" t="s">
        <v>0</v>
      </c>
      <c r="E596" s="240"/>
      <c r="F596" s="218"/>
      <c r="G596" s="217">
        <f>ROUND(E596*F596,2)</f>
        <v>0</v>
      </c>
      <c r="H596" s="218"/>
      <c r="I596" s="217">
        <f>ROUND(E596*H596,2)</f>
        <v>0</v>
      </c>
      <c r="J596" s="218"/>
      <c r="K596" s="217">
        <f>ROUND(E596*J596,2)</f>
        <v>0</v>
      </c>
      <c r="L596" s="217">
        <v>21</v>
      </c>
      <c r="M596" s="217">
        <f>G596*(1+L596/100)</f>
        <v>0</v>
      </c>
      <c r="N596" s="217">
        <v>0</v>
      </c>
      <c r="O596" s="217">
        <f>ROUND(E596*N596,2)</f>
        <v>0</v>
      </c>
      <c r="P596" s="217">
        <v>0</v>
      </c>
      <c r="Q596" s="217">
        <f>ROUND(E596*P596,2)</f>
        <v>0</v>
      </c>
      <c r="R596" s="217" t="s">
        <v>768</v>
      </c>
      <c r="S596" s="217" t="s">
        <v>214</v>
      </c>
      <c r="T596" s="217" t="s">
        <v>279</v>
      </c>
      <c r="U596" s="217">
        <v>0</v>
      </c>
      <c r="V596" s="217">
        <f>ROUND(E596*U596,2)</f>
        <v>0</v>
      </c>
      <c r="W596" s="217"/>
      <c r="X596" s="207"/>
      <c r="Y596" s="207"/>
      <c r="Z596" s="207"/>
      <c r="AA596" s="207"/>
      <c r="AB596" s="207"/>
      <c r="AC596" s="207"/>
      <c r="AD596" s="207"/>
      <c r="AE596" s="207"/>
      <c r="AF596" s="207"/>
      <c r="AG596" s="207" t="s">
        <v>679</v>
      </c>
      <c r="AH596" s="207"/>
      <c r="AI596" s="207"/>
      <c r="AJ596" s="207"/>
      <c r="AK596" s="207"/>
      <c r="AL596" s="207"/>
      <c r="AM596" s="207"/>
      <c r="AN596" s="207"/>
      <c r="AO596" s="207"/>
      <c r="AP596" s="207"/>
      <c r="AQ596" s="207"/>
      <c r="AR596" s="207"/>
      <c r="AS596" s="207"/>
      <c r="AT596" s="207"/>
      <c r="AU596" s="207"/>
      <c r="AV596" s="207"/>
      <c r="AW596" s="207"/>
      <c r="AX596" s="207"/>
      <c r="AY596" s="207"/>
      <c r="AZ596" s="207"/>
      <c r="BA596" s="207"/>
      <c r="BB596" s="207"/>
      <c r="BC596" s="207"/>
      <c r="BD596" s="207"/>
      <c r="BE596" s="207"/>
      <c r="BF596" s="207"/>
      <c r="BG596" s="207"/>
      <c r="BH596" s="207"/>
    </row>
    <row r="597" spans="1:60" outlineLevel="1" x14ac:dyDescent="0.25">
      <c r="A597" s="214"/>
      <c r="B597" s="215"/>
      <c r="C597" s="266" t="s">
        <v>718</v>
      </c>
      <c r="D597" s="259"/>
      <c r="E597" s="259"/>
      <c r="F597" s="259"/>
      <c r="G597" s="259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07"/>
      <c r="Y597" s="207"/>
      <c r="Z597" s="207"/>
      <c r="AA597" s="207"/>
      <c r="AB597" s="207"/>
      <c r="AC597" s="207"/>
      <c r="AD597" s="207"/>
      <c r="AE597" s="207"/>
      <c r="AF597" s="207"/>
      <c r="AG597" s="207" t="s">
        <v>282</v>
      </c>
      <c r="AH597" s="207"/>
      <c r="AI597" s="207"/>
      <c r="AJ597" s="207"/>
      <c r="AK597" s="207"/>
      <c r="AL597" s="207"/>
      <c r="AM597" s="207"/>
      <c r="AN597" s="207"/>
      <c r="AO597" s="207"/>
      <c r="AP597" s="207"/>
      <c r="AQ597" s="207"/>
      <c r="AR597" s="207"/>
      <c r="AS597" s="207"/>
      <c r="AT597" s="207"/>
      <c r="AU597" s="207"/>
      <c r="AV597" s="207"/>
      <c r="AW597" s="207"/>
      <c r="AX597" s="207"/>
      <c r="AY597" s="207"/>
      <c r="AZ597" s="207"/>
      <c r="BA597" s="207"/>
      <c r="BB597" s="207"/>
      <c r="BC597" s="207"/>
      <c r="BD597" s="207"/>
      <c r="BE597" s="207"/>
      <c r="BF597" s="207"/>
      <c r="BG597" s="207"/>
      <c r="BH597" s="207"/>
    </row>
    <row r="598" spans="1:60" outlineLevel="1" x14ac:dyDescent="0.25">
      <c r="A598" s="214"/>
      <c r="B598" s="215"/>
      <c r="C598" s="247"/>
      <c r="D598" s="241"/>
      <c r="E598" s="241"/>
      <c r="F598" s="241"/>
      <c r="G598" s="241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07"/>
      <c r="Y598" s="207"/>
      <c r="Z598" s="207"/>
      <c r="AA598" s="207"/>
      <c r="AB598" s="207"/>
      <c r="AC598" s="207"/>
      <c r="AD598" s="207"/>
      <c r="AE598" s="207"/>
      <c r="AF598" s="207"/>
      <c r="AG598" s="207" t="s">
        <v>219</v>
      </c>
      <c r="AH598" s="207"/>
      <c r="AI598" s="207"/>
      <c r="AJ598" s="207"/>
      <c r="AK598" s="207"/>
      <c r="AL598" s="207"/>
      <c r="AM598" s="207"/>
      <c r="AN598" s="207"/>
      <c r="AO598" s="207"/>
      <c r="AP598" s="207"/>
      <c r="AQ598" s="207"/>
      <c r="AR598" s="207"/>
      <c r="AS598" s="207"/>
      <c r="AT598" s="207"/>
      <c r="AU598" s="207"/>
      <c r="AV598" s="207"/>
      <c r="AW598" s="207"/>
      <c r="AX598" s="207"/>
      <c r="AY598" s="207"/>
      <c r="AZ598" s="207"/>
      <c r="BA598" s="207"/>
      <c r="BB598" s="207"/>
      <c r="BC598" s="207"/>
      <c r="BD598" s="207"/>
      <c r="BE598" s="207"/>
      <c r="BF598" s="207"/>
      <c r="BG598" s="207"/>
      <c r="BH598" s="207"/>
    </row>
    <row r="599" spans="1:60" x14ac:dyDescent="0.25">
      <c r="A599" s="225" t="s">
        <v>209</v>
      </c>
      <c r="B599" s="226" t="s">
        <v>152</v>
      </c>
      <c r="C599" s="244" t="s">
        <v>153</v>
      </c>
      <c r="D599" s="227"/>
      <c r="E599" s="228"/>
      <c r="F599" s="229"/>
      <c r="G599" s="229">
        <f>SUMIF(AG600:AG682,"&lt;&gt;NOR",G600:G682)</f>
        <v>0</v>
      </c>
      <c r="H599" s="229"/>
      <c r="I599" s="229">
        <f>SUM(I600:I682)</f>
        <v>0</v>
      </c>
      <c r="J599" s="229"/>
      <c r="K599" s="229">
        <f>SUM(K600:K682)</f>
        <v>0</v>
      </c>
      <c r="L599" s="229"/>
      <c r="M599" s="229">
        <f>SUM(M600:M682)</f>
        <v>0</v>
      </c>
      <c r="N599" s="229"/>
      <c r="O599" s="229">
        <f>SUM(O600:O682)</f>
        <v>1.54</v>
      </c>
      <c r="P599" s="229"/>
      <c r="Q599" s="229">
        <f>SUM(Q600:Q682)</f>
        <v>0</v>
      </c>
      <c r="R599" s="229"/>
      <c r="S599" s="229"/>
      <c r="T599" s="230"/>
      <c r="U599" s="224"/>
      <c r="V599" s="224">
        <f>SUM(V600:V682)</f>
        <v>99.86</v>
      </c>
      <c r="W599" s="224"/>
      <c r="AG599" t="s">
        <v>210</v>
      </c>
    </row>
    <row r="600" spans="1:60" ht="20.399999999999999" outlineLevel="1" x14ac:dyDescent="0.25">
      <c r="A600" s="231">
        <v>119</v>
      </c>
      <c r="B600" s="232" t="s">
        <v>789</v>
      </c>
      <c r="C600" s="245" t="s">
        <v>790</v>
      </c>
      <c r="D600" s="233" t="s">
        <v>323</v>
      </c>
      <c r="E600" s="234">
        <v>15.8</v>
      </c>
      <c r="F600" s="235"/>
      <c r="G600" s="236">
        <f>ROUND(E600*F600,2)</f>
        <v>0</v>
      </c>
      <c r="H600" s="235"/>
      <c r="I600" s="236">
        <f>ROUND(E600*H600,2)</f>
        <v>0</v>
      </c>
      <c r="J600" s="235"/>
      <c r="K600" s="236">
        <f>ROUND(E600*J600,2)</f>
        <v>0</v>
      </c>
      <c r="L600" s="236">
        <v>21</v>
      </c>
      <c r="M600" s="236">
        <f>G600*(1+L600/100)</f>
        <v>0</v>
      </c>
      <c r="N600" s="236">
        <v>1.9000000000000001E-4</v>
      </c>
      <c r="O600" s="236">
        <f>ROUND(E600*N600,2)</f>
        <v>0</v>
      </c>
      <c r="P600" s="236">
        <v>0</v>
      </c>
      <c r="Q600" s="236">
        <f>ROUND(E600*P600,2)</f>
        <v>0</v>
      </c>
      <c r="R600" s="236" t="s">
        <v>791</v>
      </c>
      <c r="S600" s="236" t="s">
        <v>214</v>
      </c>
      <c r="T600" s="237" t="s">
        <v>279</v>
      </c>
      <c r="U600" s="217">
        <v>0.60300000000000009</v>
      </c>
      <c r="V600" s="217">
        <f>ROUND(E600*U600,2)</f>
        <v>9.5299999999999994</v>
      </c>
      <c r="W600" s="217"/>
      <c r="X600" s="207"/>
      <c r="Y600" s="207"/>
      <c r="Z600" s="207"/>
      <c r="AA600" s="207"/>
      <c r="AB600" s="207"/>
      <c r="AC600" s="207"/>
      <c r="AD600" s="207"/>
      <c r="AE600" s="207"/>
      <c r="AF600" s="207"/>
      <c r="AG600" s="207" t="s">
        <v>280</v>
      </c>
      <c r="AH600" s="207"/>
      <c r="AI600" s="207"/>
      <c r="AJ600" s="207"/>
      <c r="AK600" s="207"/>
      <c r="AL600" s="207"/>
      <c r="AM600" s="207"/>
      <c r="AN600" s="207"/>
      <c r="AO600" s="207"/>
      <c r="AP600" s="207"/>
      <c r="AQ600" s="207"/>
      <c r="AR600" s="207"/>
      <c r="AS600" s="207"/>
      <c r="AT600" s="207"/>
      <c r="AU600" s="207"/>
      <c r="AV600" s="207"/>
      <c r="AW600" s="207"/>
      <c r="AX600" s="207"/>
      <c r="AY600" s="207"/>
      <c r="AZ600" s="207"/>
      <c r="BA600" s="207"/>
      <c r="BB600" s="207"/>
      <c r="BC600" s="207"/>
      <c r="BD600" s="207"/>
      <c r="BE600" s="207"/>
      <c r="BF600" s="207"/>
      <c r="BG600" s="207"/>
      <c r="BH600" s="207"/>
    </row>
    <row r="601" spans="1:60" outlineLevel="1" x14ac:dyDescent="0.25">
      <c r="A601" s="214"/>
      <c r="B601" s="215"/>
      <c r="C601" s="246" t="s">
        <v>792</v>
      </c>
      <c r="D601" s="239"/>
      <c r="E601" s="239"/>
      <c r="F601" s="239"/>
      <c r="G601" s="239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07"/>
      <c r="Y601" s="207"/>
      <c r="Z601" s="207"/>
      <c r="AA601" s="207"/>
      <c r="AB601" s="207"/>
      <c r="AC601" s="207"/>
      <c r="AD601" s="207"/>
      <c r="AE601" s="207"/>
      <c r="AF601" s="207"/>
      <c r="AG601" s="207" t="s">
        <v>218</v>
      </c>
      <c r="AH601" s="207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207"/>
      <c r="BH601" s="207"/>
    </row>
    <row r="602" spans="1:60" outlineLevel="1" x14ac:dyDescent="0.25">
      <c r="A602" s="214"/>
      <c r="B602" s="215"/>
      <c r="C602" s="261" t="s">
        <v>298</v>
      </c>
      <c r="D602" s="253"/>
      <c r="E602" s="254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07"/>
      <c r="Y602" s="207"/>
      <c r="Z602" s="207"/>
      <c r="AA602" s="207"/>
      <c r="AB602" s="207"/>
      <c r="AC602" s="207"/>
      <c r="AD602" s="207"/>
      <c r="AE602" s="207"/>
      <c r="AF602" s="207"/>
      <c r="AG602" s="207" t="s">
        <v>256</v>
      </c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</row>
    <row r="603" spans="1:60" outlineLevel="1" x14ac:dyDescent="0.25">
      <c r="A603" s="214"/>
      <c r="B603" s="215"/>
      <c r="C603" s="262" t="s">
        <v>793</v>
      </c>
      <c r="D603" s="253"/>
      <c r="E603" s="254">
        <v>12.8</v>
      </c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07"/>
      <c r="Y603" s="207"/>
      <c r="Z603" s="207"/>
      <c r="AA603" s="207"/>
      <c r="AB603" s="207"/>
      <c r="AC603" s="207"/>
      <c r="AD603" s="207"/>
      <c r="AE603" s="207"/>
      <c r="AF603" s="207"/>
      <c r="AG603" s="207" t="s">
        <v>256</v>
      </c>
      <c r="AH603" s="207">
        <v>2</v>
      </c>
      <c r="AI603" s="207"/>
      <c r="AJ603" s="207"/>
      <c r="AK603" s="207"/>
      <c r="AL603" s="207"/>
      <c r="AM603" s="207"/>
      <c r="AN603" s="207"/>
      <c r="AO603" s="207"/>
      <c r="AP603" s="207"/>
      <c r="AQ603" s="207"/>
      <c r="AR603" s="207"/>
      <c r="AS603" s="207"/>
      <c r="AT603" s="207"/>
      <c r="AU603" s="207"/>
      <c r="AV603" s="207"/>
      <c r="AW603" s="207"/>
      <c r="AX603" s="207"/>
      <c r="AY603" s="207"/>
      <c r="AZ603" s="207"/>
      <c r="BA603" s="207"/>
      <c r="BB603" s="207"/>
      <c r="BC603" s="207"/>
      <c r="BD603" s="207"/>
      <c r="BE603" s="207"/>
      <c r="BF603" s="207"/>
      <c r="BG603" s="207"/>
      <c r="BH603" s="207"/>
    </row>
    <row r="604" spans="1:60" outlineLevel="1" x14ac:dyDescent="0.25">
      <c r="A604" s="214"/>
      <c r="B604" s="215"/>
      <c r="C604" s="262" t="s">
        <v>794</v>
      </c>
      <c r="D604" s="253"/>
      <c r="E604" s="254">
        <v>3</v>
      </c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07"/>
      <c r="Y604" s="207"/>
      <c r="Z604" s="207"/>
      <c r="AA604" s="207"/>
      <c r="AB604" s="207"/>
      <c r="AC604" s="207"/>
      <c r="AD604" s="207"/>
      <c r="AE604" s="207"/>
      <c r="AF604" s="207"/>
      <c r="AG604" s="207" t="s">
        <v>256</v>
      </c>
      <c r="AH604" s="207">
        <v>2</v>
      </c>
      <c r="AI604" s="207"/>
      <c r="AJ604" s="207"/>
      <c r="AK604" s="207"/>
      <c r="AL604" s="207"/>
      <c r="AM604" s="207"/>
      <c r="AN604" s="207"/>
      <c r="AO604" s="207"/>
      <c r="AP604" s="207"/>
      <c r="AQ604" s="207"/>
      <c r="AR604" s="207"/>
      <c r="AS604" s="207"/>
      <c r="AT604" s="207"/>
      <c r="AU604" s="207"/>
      <c r="AV604" s="207"/>
      <c r="AW604" s="207"/>
      <c r="AX604" s="207"/>
      <c r="AY604" s="207"/>
      <c r="AZ604" s="207"/>
      <c r="BA604" s="207"/>
      <c r="BB604" s="207"/>
      <c r="BC604" s="207"/>
      <c r="BD604" s="207"/>
      <c r="BE604" s="207"/>
      <c r="BF604" s="207"/>
      <c r="BG604" s="207"/>
      <c r="BH604" s="207"/>
    </row>
    <row r="605" spans="1:60" outlineLevel="1" x14ac:dyDescent="0.25">
      <c r="A605" s="214"/>
      <c r="B605" s="215"/>
      <c r="C605" s="263" t="s">
        <v>301</v>
      </c>
      <c r="D605" s="255"/>
      <c r="E605" s="256">
        <v>15.8</v>
      </c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07"/>
      <c r="Y605" s="207"/>
      <c r="Z605" s="207"/>
      <c r="AA605" s="207"/>
      <c r="AB605" s="207"/>
      <c r="AC605" s="207"/>
      <c r="AD605" s="207"/>
      <c r="AE605" s="207"/>
      <c r="AF605" s="207"/>
      <c r="AG605" s="207" t="s">
        <v>256</v>
      </c>
      <c r="AH605" s="207">
        <v>3</v>
      </c>
      <c r="AI605" s="207"/>
      <c r="AJ605" s="207"/>
      <c r="AK605" s="207"/>
      <c r="AL605" s="207"/>
      <c r="AM605" s="207"/>
      <c r="AN605" s="207"/>
      <c r="AO605" s="207"/>
      <c r="AP605" s="207"/>
      <c r="AQ605" s="207"/>
      <c r="AR605" s="207"/>
      <c r="AS605" s="207"/>
      <c r="AT605" s="207"/>
      <c r="AU605" s="207"/>
      <c r="AV605" s="207"/>
      <c r="AW605" s="207"/>
      <c r="AX605" s="207"/>
      <c r="AY605" s="207"/>
      <c r="AZ605" s="207"/>
      <c r="BA605" s="207"/>
      <c r="BB605" s="207"/>
      <c r="BC605" s="207"/>
      <c r="BD605" s="207"/>
      <c r="BE605" s="207"/>
      <c r="BF605" s="207"/>
      <c r="BG605" s="207"/>
      <c r="BH605" s="207"/>
    </row>
    <row r="606" spans="1:60" outlineLevel="1" x14ac:dyDescent="0.25">
      <c r="A606" s="214"/>
      <c r="B606" s="215"/>
      <c r="C606" s="261" t="s">
        <v>302</v>
      </c>
      <c r="D606" s="253"/>
      <c r="E606" s="254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07"/>
      <c r="Y606" s="207"/>
      <c r="Z606" s="207"/>
      <c r="AA606" s="207"/>
      <c r="AB606" s="207"/>
      <c r="AC606" s="207"/>
      <c r="AD606" s="207"/>
      <c r="AE606" s="207"/>
      <c r="AF606" s="207"/>
      <c r="AG606" s="207" t="s">
        <v>256</v>
      </c>
      <c r="AH606" s="207"/>
      <c r="AI606" s="207"/>
      <c r="AJ606" s="207"/>
      <c r="AK606" s="207"/>
      <c r="AL606" s="207"/>
      <c r="AM606" s="207"/>
      <c r="AN606" s="207"/>
      <c r="AO606" s="207"/>
      <c r="AP606" s="207"/>
      <c r="AQ606" s="207"/>
      <c r="AR606" s="207"/>
      <c r="AS606" s="207"/>
      <c r="AT606" s="207"/>
      <c r="AU606" s="207"/>
      <c r="AV606" s="207"/>
      <c r="AW606" s="207"/>
      <c r="AX606" s="207"/>
      <c r="AY606" s="207"/>
      <c r="AZ606" s="207"/>
      <c r="BA606" s="207"/>
      <c r="BB606" s="207"/>
      <c r="BC606" s="207"/>
      <c r="BD606" s="207"/>
      <c r="BE606" s="207"/>
      <c r="BF606" s="207"/>
      <c r="BG606" s="207"/>
      <c r="BH606" s="207"/>
    </row>
    <row r="607" spans="1:60" outlineLevel="1" x14ac:dyDescent="0.25">
      <c r="A607" s="214"/>
      <c r="B607" s="215"/>
      <c r="C607" s="249" t="s">
        <v>795</v>
      </c>
      <c r="D607" s="222"/>
      <c r="E607" s="223">
        <v>15.8</v>
      </c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07"/>
      <c r="Y607" s="207"/>
      <c r="Z607" s="207"/>
      <c r="AA607" s="207"/>
      <c r="AB607" s="207"/>
      <c r="AC607" s="207"/>
      <c r="AD607" s="207"/>
      <c r="AE607" s="207"/>
      <c r="AF607" s="207"/>
      <c r="AG607" s="207" t="s">
        <v>256</v>
      </c>
      <c r="AH607" s="207">
        <v>0</v>
      </c>
      <c r="AI607" s="207"/>
      <c r="AJ607" s="207"/>
      <c r="AK607" s="207"/>
      <c r="AL607" s="207"/>
      <c r="AM607" s="207"/>
      <c r="AN607" s="207"/>
      <c r="AO607" s="207"/>
      <c r="AP607" s="207"/>
      <c r="AQ607" s="207"/>
      <c r="AR607" s="207"/>
      <c r="AS607" s="207"/>
      <c r="AT607" s="207"/>
      <c r="AU607" s="207"/>
      <c r="AV607" s="207"/>
      <c r="AW607" s="207"/>
      <c r="AX607" s="207"/>
      <c r="AY607" s="207"/>
      <c r="AZ607" s="207"/>
      <c r="BA607" s="207"/>
      <c r="BB607" s="207"/>
      <c r="BC607" s="207"/>
      <c r="BD607" s="207"/>
      <c r="BE607" s="207"/>
      <c r="BF607" s="207"/>
      <c r="BG607" s="207"/>
      <c r="BH607" s="207"/>
    </row>
    <row r="608" spans="1:60" outlineLevel="1" x14ac:dyDescent="0.25">
      <c r="A608" s="214"/>
      <c r="B608" s="215"/>
      <c r="C608" s="247"/>
      <c r="D608" s="241"/>
      <c r="E608" s="241"/>
      <c r="F608" s="241"/>
      <c r="G608" s="241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07"/>
      <c r="Y608" s="207"/>
      <c r="Z608" s="207"/>
      <c r="AA608" s="207"/>
      <c r="AB608" s="207"/>
      <c r="AC608" s="207"/>
      <c r="AD608" s="207"/>
      <c r="AE608" s="207"/>
      <c r="AF608" s="207"/>
      <c r="AG608" s="207" t="s">
        <v>219</v>
      </c>
      <c r="AH608" s="207"/>
      <c r="AI608" s="207"/>
      <c r="AJ608" s="207"/>
      <c r="AK608" s="207"/>
      <c r="AL608" s="207"/>
      <c r="AM608" s="207"/>
      <c r="AN608" s="207"/>
      <c r="AO608" s="207"/>
      <c r="AP608" s="207"/>
      <c r="AQ608" s="207"/>
      <c r="AR608" s="207"/>
      <c r="AS608" s="207"/>
      <c r="AT608" s="207"/>
      <c r="AU608" s="207"/>
      <c r="AV608" s="207"/>
      <c r="AW608" s="207"/>
      <c r="AX608" s="207"/>
      <c r="AY608" s="207"/>
      <c r="AZ608" s="207"/>
      <c r="BA608" s="207"/>
      <c r="BB608" s="207"/>
      <c r="BC608" s="207"/>
      <c r="BD608" s="207"/>
      <c r="BE608" s="207"/>
      <c r="BF608" s="207"/>
      <c r="BG608" s="207"/>
      <c r="BH608" s="207"/>
    </row>
    <row r="609" spans="1:60" outlineLevel="1" x14ac:dyDescent="0.25">
      <c r="A609" s="231">
        <v>120</v>
      </c>
      <c r="B609" s="232" t="s">
        <v>796</v>
      </c>
      <c r="C609" s="245" t="s">
        <v>797</v>
      </c>
      <c r="D609" s="233" t="s">
        <v>323</v>
      </c>
      <c r="E609" s="234">
        <v>50</v>
      </c>
      <c r="F609" s="235"/>
      <c r="G609" s="236">
        <f>ROUND(E609*F609,2)</f>
        <v>0</v>
      </c>
      <c r="H609" s="235"/>
      <c r="I609" s="236">
        <f>ROUND(E609*H609,2)</f>
        <v>0</v>
      </c>
      <c r="J609" s="235"/>
      <c r="K609" s="236">
        <f>ROUND(E609*J609,2)</f>
        <v>0</v>
      </c>
      <c r="L609" s="236">
        <v>21</v>
      </c>
      <c r="M609" s="236">
        <f>G609*(1+L609/100)</f>
        <v>0</v>
      </c>
      <c r="N609" s="236">
        <v>2.5000000000000001E-4</v>
      </c>
      <c r="O609" s="236">
        <f>ROUND(E609*N609,2)</f>
        <v>0.01</v>
      </c>
      <c r="P609" s="236">
        <v>0</v>
      </c>
      <c r="Q609" s="236">
        <f>ROUND(E609*P609,2)</f>
        <v>0</v>
      </c>
      <c r="R609" s="236" t="s">
        <v>791</v>
      </c>
      <c r="S609" s="236" t="s">
        <v>214</v>
      </c>
      <c r="T609" s="237" t="s">
        <v>279</v>
      </c>
      <c r="U609" s="217">
        <v>1.32</v>
      </c>
      <c r="V609" s="217">
        <f>ROUND(E609*U609,2)</f>
        <v>66</v>
      </c>
      <c r="W609" s="217"/>
      <c r="X609" s="207"/>
      <c r="Y609" s="207"/>
      <c r="Z609" s="207"/>
      <c r="AA609" s="207"/>
      <c r="AB609" s="207"/>
      <c r="AC609" s="207"/>
      <c r="AD609" s="207"/>
      <c r="AE609" s="207"/>
      <c r="AF609" s="207"/>
      <c r="AG609" s="207" t="s">
        <v>280</v>
      </c>
      <c r="AH609" s="207"/>
      <c r="AI609" s="207"/>
      <c r="AJ609" s="207"/>
      <c r="AK609" s="207"/>
      <c r="AL609" s="207"/>
      <c r="AM609" s="207"/>
      <c r="AN609" s="207"/>
      <c r="AO609" s="207"/>
      <c r="AP609" s="207"/>
      <c r="AQ609" s="207"/>
      <c r="AR609" s="207"/>
      <c r="AS609" s="207"/>
      <c r="AT609" s="207"/>
      <c r="AU609" s="207"/>
      <c r="AV609" s="207"/>
      <c r="AW609" s="207"/>
      <c r="AX609" s="207"/>
      <c r="AY609" s="207"/>
      <c r="AZ609" s="207"/>
      <c r="BA609" s="207"/>
      <c r="BB609" s="207"/>
      <c r="BC609" s="207"/>
      <c r="BD609" s="207"/>
      <c r="BE609" s="207"/>
      <c r="BF609" s="207"/>
      <c r="BG609" s="207"/>
      <c r="BH609" s="207"/>
    </row>
    <row r="610" spans="1:60" ht="21" outlineLevel="1" x14ac:dyDescent="0.25">
      <c r="A610" s="214"/>
      <c r="B610" s="215"/>
      <c r="C610" s="246" t="s">
        <v>798</v>
      </c>
      <c r="D610" s="239"/>
      <c r="E610" s="239"/>
      <c r="F610" s="239"/>
      <c r="G610" s="239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07"/>
      <c r="Y610" s="207"/>
      <c r="Z610" s="207"/>
      <c r="AA610" s="207"/>
      <c r="AB610" s="207"/>
      <c r="AC610" s="207"/>
      <c r="AD610" s="207"/>
      <c r="AE610" s="207"/>
      <c r="AF610" s="207"/>
      <c r="AG610" s="207" t="s">
        <v>218</v>
      </c>
      <c r="AH610" s="207"/>
      <c r="AI610" s="207"/>
      <c r="AJ610" s="207"/>
      <c r="AK610" s="207"/>
      <c r="AL610" s="207"/>
      <c r="AM610" s="207"/>
      <c r="AN610" s="207"/>
      <c r="AO610" s="207"/>
      <c r="AP610" s="207"/>
      <c r="AQ610" s="207"/>
      <c r="AR610" s="207"/>
      <c r="AS610" s="207"/>
      <c r="AT610" s="207"/>
      <c r="AU610" s="207"/>
      <c r="AV610" s="207"/>
      <c r="AW610" s="207"/>
      <c r="AX610" s="207"/>
      <c r="AY610" s="207"/>
      <c r="AZ610" s="207"/>
      <c r="BA610" s="238" t="str">
        <f>C610</f>
        <v>včetně položení podkladního roštu do štěrkového lože, nebo na rovný pevný povrch, položení palubek a upevnění nerezovými šrouby skrytým spojem. Bez povrchové úpravy nátěrem.</v>
      </c>
      <c r="BB610" s="207"/>
      <c r="BC610" s="207"/>
      <c r="BD610" s="207"/>
      <c r="BE610" s="207"/>
      <c r="BF610" s="207"/>
      <c r="BG610" s="207"/>
      <c r="BH610" s="207"/>
    </row>
    <row r="611" spans="1:60" outlineLevel="1" x14ac:dyDescent="0.25">
      <c r="A611" s="214"/>
      <c r="B611" s="215"/>
      <c r="C611" s="249" t="s">
        <v>799</v>
      </c>
      <c r="D611" s="222"/>
      <c r="E611" s="223">
        <v>50</v>
      </c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07"/>
      <c r="Y611" s="207"/>
      <c r="Z611" s="207"/>
      <c r="AA611" s="207"/>
      <c r="AB611" s="207"/>
      <c r="AC611" s="207"/>
      <c r="AD611" s="207"/>
      <c r="AE611" s="207"/>
      <c r="AF611" s="207"/>
      <c r="AG611" s="207" t="s">
        <v>256</v>
      </c>
      <c r="AH611" s="207">
        <v>0</v>
      </c>
      <c r="AI611" s="207"/>
      <c r="AJ611" s="207"/>
      <c r="AK611" s="207"/>
      <c r="AL611" s="207"/>
      <c r="AM611" s="207"/>
      <c r="AN611" s="207"/>
      <c r="AO611" s="207"/>
      <c r="AP611" s="207"/>
      <c r="AQ611" s="207"/>
      <c r="AR611" s="207"/>
      <c r="AS611" s="207"/>
      <c r="AT611" s="207"/>
      <c r="AU611" s="207"/>
      <c r="AV611" s="207"/>
      <c r="AW611" s="207"/>
      <c r="AX611" s="207"/>
      <c r="AY611" s="207"/>
      <c r="AZ611" s="207"/>
      <c r="BA611" s="207"/>
      <c r="BB611" s="207"/>
      <c r="BC611" s="207"/>
      <c r="BD611" s="207"/>
      <c r="BE611" s="207"/>
      <c r="BF611" s="207"/>
      <c r="BG611" s="207"/>
      <c r="BH611" s="207"/>
    </row>
    <row r="612" spans="1:60" outlineLevel="1" x14ac:dyDescent="0.25">
      <c r="A612" s="214"/>
      <c r="B612" s="215"/>
      <c r="C612" s="247"/>
      <c r="D612" s="241"/>
      <c r="E612" s="241"/>
      <c r="F612" s="241"/>
      <c r="G612" s="241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07"/>
      <c r="Y612" s="207"/>
      <c r="Z612" s="207"/>
      <c r="AA612" s="207"/>
      <c r="AB612" s="207"/>
      <c r="AC612" s="207"/>
      <c r="AD612" s="207"/>
      <c r="AE612" s="207"/>
      <c r="AF612" s="207"/>
      <c r="AG612" s="207" t="s">
        <v>219</v>
      </c>
      <c r="AH612" s="207"/>
      <c r="AI612" s="207"/>
      <c r="AJ612" s="207"/>
      <c r="AK612" s="207"/>
      <c r="AL612" s="207"/>
      <c r="AM612" s="207"/>
      <c r="AN612" s="207"/>
      <c r="AO612" s="207"/>
      <c r="AP612" s="207"/>
      <c r="AQ612" s="207"/>
      <c r="AR612" s="207"/>
      <c r="AS612" s="207"/>
      <c r="AT612" s="207"/>
      <c r="AU612" s="207"/>
      <c r="AV612" s="207"/>
      <c r="AW612" s="207"/>
      <c r="AX612" s="207"/>
      <c r="AY612" s="207"/>
      <c r="AZ612" s="207"/>
      <c r="BA612" s="207"/>
      <c r="BB612" s="207"/>
      <c r="BC612" s="207"/>
      <c r="BD612" s="207"/>
      <c r="BE612" s="207"/>
      <c r="BF612" s="207"/>
      <c r="BG612" s="207"/>
      <c r="BH612" s="207"/>
    </row>
    <row r="613" spans="1:60" ht="20.399999999999999" outlineLevel="1" x14ac:dyDescent="0.25">
      <c r="A613" s="231">
        <v>121</v>
      </c>
      <c r="B613" s="232" t="s">
        <v>800</v>
      </c>
      <c r="C613" s="245" t="s">
        <v>801</v>
      </c>
      <c r="D613" s="233" t="s">
        <v>356</v>
      </c>
      <c r="E613" s="234">
        <v>12</v>
      </c>
      <c r="F613" s="235"/>
      <c r="G613" s="236">
        <f>ROUND(E613*F613,2)</f>
        <v>0</v>
      </c>
      <c r="H613" s="235"/>
      <c r="I613" s="236">
        <f>ROUND(E613*H613,2)</f>
        <v>0</v>
      </c>
      <c r="J613" s="235"/>
      <c r="K613" s="236">
        <f>ROUND(E613*J613,2)</f>
        <v>0</v>
      </c>
      <c r="L613" s="236">
        <v>21</v>
      </c>
      <c r="M613" s="236">
        <f>G613*(1+L613/100)</f>
        <v>0</v>
      </c>
      <c r="N613" s="236">
        <v>0</v>
      </c>
      <c r="O613" s="236">
        <f>ROUND(E613*N613,2)</f>
        <v>0</v>
      </c>
      <c r="P613" s="236">
        <v>0</v>
      </c>
      <c r="Q613" s="236">
        <f>ROUND(E613*P613,2)</f>
        <v>0</v>
      </c>
      <c r="R613" s="236" t="s">
        <v>791</v>
      </c>
      <c r="S613" s="236" t="s">
        <v>214</v>
      </c>
      <c r="T613" s="237" t="s">
        <v>279</v>
      </c>
      <c r="U613" s="217">
        <v>1.4000000000000001</v>
      </c>
      <c r="V613" s="217">
        <f>ROUND(E613*U613,2)</f>
        <v>16.8</v>
      </c>
      <c r="W613" s="217"/>
      <c r="X613" s="207"/>
      <c r="Y613" s="207"/>
      <c r="Z613" s="207"/>
      <c r="AA613" s="207"/>
      <c r="AB613" s="207"/>
      <c r="AC613" s="207"/>
      <c r="AD613" s="207"/>
      <c r="AE613" s="207"/>
      <c r="AF613" s="207"/>
      <c r="AG613" s="207" t="s">
        <v>280</v>
      </c>
      <c r="AH613" s="207"/>
      <c r="AI613" s="207"/>
      <c r="AJ613" s="207"/>
      <c r="AK613" s="207"/>
      <c r="AL613" s="207"/>
      <c r="AM613" s="207"/>
      <c r="AN613" s="207"/>
      <c r="AO613" s="207"/>
      <c r="AP613" s="207"/>
      <c r="AQ613" s="207"/>
      <c r="AR613" s="207"/>
      <c r="AS613" s="207"/>
      <c r="AT613" s="207"/>
      <c r="AU613" s="207"/>
      <c r="AV613" s="207"/>
      <c r="AW613" s="207"/>
      <c r="AX613" s="207"/>
      <c r="AY613" s="207"/>
      <c r="AZ613" s="207"/>
      <c r="BA613" s="207"/>
      <c r="BB613" s="207"/>
      <c r="BC613" s="207"/>
      <c r="BD613" s="207"/>
      <c r="BE613" s="207"/>
      <c r="BF613" s="207"/>
      <c r="BG613" s="207"/>
      <c r="BH613" s="207"/>
    </row>
    <row r="614" spans="1:60" outlineLevel="1" x14ac:dyDescent="0.25">
      <c r="A614" s="214"/>
      <c r="B614" s="215"/>
      <c r="C614" s="249" t="s">
        <v>542</v>
      </c>
      <c r="D614" s="222"/>
      <c r="E614" s="223">
        <v>3</v>
      </c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07"/>
      <c r="Y614" s="207"/>
      <c r="Z614" s="207"/>
      <c r="AA614" s="207"/>
      <c r="AB614" s="207"/>
      <c r="AC614" s="207"/>
      <c r="AD614" s="207"/>
      <c r="AE614" s="207"/>
      <c r="AF614" s="207"/>
      <c r="AG614" s="207" t="s">
        <v>256</v>
      </c>
      <c r="AH614" s="207">
        <v>0</v>
      </c>
      <c r="AI614" s="207"/>
      <c r="AJ614" s="207"/>
      <c r="AK614" s="207"/>
      <c r="AL614" s="207"/>
      <c r="AM614" s="207"/>
      <c r="AN614" s="207"/>
      <c r="AO614" s="207"/>
      <c r="AP614" s="207"/>
      <c r="AQ614" s="207"/>
      <c r="AR614" s="207"/>
      <c r="AS614" s="207"/>
      <c r="AT614" s="207"/>
      <c r="AU614" s="207"/>
      <c r="AV614" s="207"/>
      <c r="AW614" s="207"/>
      <c r="AX614" s="207"/>
      <c r="AY614" s="207"/>
      <c r="AZ614" s="207"/>
      <c r="BA614" s="207"/>
      <c r="BB614" s="207"/>
      <c r="BC614" s="207"/>
      <c r="BD614" s="207"/>
      <c r="BE614" s="207"/>
      <c r="BF614" s="207"/>
      <c r="BG614" s="207"/>
      <c r="BH614" s="207"/>
    </row>
    <row r="615" spans="1:60" outlineLevel="1" x14ac:dyDescent="0.25">
      <c r="A615" s="214"/>
      <c r="B615" s="215"/>
      <c r="C615" s="249" t="s">
        <v>543</v>
      </c>
      <c r="D615" s="222"/>
      <c r="E615" s="223">
        <v>5</v>
      </c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07"/>
      <c r="Y615" s="207"/>
      <c r="Z615" s="207"/>
      <c r="AA615" s="207"/>
      <c r="AB615" s="207"/>
      <c r="AC615" s="207"/>
      <c r="AD615" s="207"/>
      <c r="AE615" s="207"/>
      <c r="AF615" s="207"/>
      <c r="AG615" s="207" t="s">
        <v>256</v>
      </c>
      <c r="AH615" s="207">
        <v>0</v>
      </c>
      <c r="AI615" s="207"/>
      <c r="AJ615" s="207"/>
      <c r="AK615" s="207"/>
      <c r="AL615" s="207"/>
      <c r="AM615" s="207"/>
      <c r="AN615" s="207"/>
      <c r="AO615" s="207"/>
      <c r="AP615" s="207"/>
      <c r="AQ615" s="207"/>
      <c r="AR615" s="207"/>
      <c r="AS615" s="207"/>
      <c r="AT615" s="207"/>
      <c r="AU615" s="207"/>
      <c r="AV615" s="207"/>
      <c r="AW615" s="207"/>
      <c r="AX615" s="207"/>
      <c r="AY615" s="207"/>
      <c r="AZ615" s="207"/>
      <c r="BA615" s="207"/>
      <c r="BB615" s="207"/>
      <c r="BC615" s="207"/>
      <c r="BD615" s="207"/>
      <c r="BE615" s="207"/>
      <c r="BF615" s="207"/>
      <c r="BG615" s="207"/>
      <c r="BH615" s="207"/>
    </row>
    <row r="616" spans="1:60" outlineLevel="1" x14ac:dyDescent="0.25">
      <c r="A616" s="214"/>
      <c r="B616" s="215"/>
      <c r="C616" s="249" t="s">
        <v>544</v>
      </c>
      <c r="D616" s="222"/>
      <c r="E616" s="223">
        <v>1</v>
      </c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07"/>
      <c r="Y616" s="207"/>
      <c r="Z616" s="207"/>
      <c r="AA616" s="207"/>
      <c r="AB616" s="207"/>
      <c r="AC616" s="207"/>
      <c r="AD616" s="207"/>
      <c r="AE616" s="207"/>
      <c r="AF616" s="207"/>
      <c r="AG616" s="207" t="s">
        <v>256</v>
      </c>
      <c r="AH616" s="207">
        <v>0</v>
      </c>
      <c r="AI616" s="207"/>
      <c r="AJ616" s="207"/>
      <c r="AK616" s="207"/>
      <c r="AL616" s="207"/>
      <c r="AM616" s="207"/>
      <c r="AN616" s="207"/>
      <c r="AO616" s="207"/>
      <c r="AP616" s="207"/>
      <c r="AQ616" s="207"/>
      <c r="AR616" s="207"/>
      <c r="AS616" s="207"/>
      <c r="AT616" s="207"/>
      <c r="AU616" s="207"/>
      <c r="AV616" s="207"/>
      <c r="AW616" s="207"/>
      <c r="AX616" s="207"/>
      <c r="AY616" s="207"/>
      <c r="AZ616" s="207"/>
      <c r="BA616" s="207"/>
      <c r="BB616" s="207"/>
      <c r="BC616" s="207"/>
      <c r="BD616" s="207"/>
      <c r="BE616" s="207"/>
      <c r="BF616" s="207"/>
      <c r="BG616" s="207"/>
      <c r="BH616" s="207"/>
    </row>
    <row r="617" spans="1:60" outlineLevel="1" x14ac:dyDescent="0.25">
      <c r="A617" s="214"/>
      <c r="B617" s="215"/>
      <c r="C617" s="249" t="s">
        <v>547</v>
      </c>
      <c r="D617" s="222"/>
      <c r="E617" s="223">
        <v>1</v>
      </c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07"/>
      <c r="Y617" s="207"/>
      <c r="Z617" s="207"/>
      <c r="AA617" s="207"/>
      <c r="AB617" s="207"/>
      <c r="AC617" s="207"/>
      <c r="AD617" s="207"/>
      <c r="AE617" s="207"/>
      <c r="AF617" s="207"/>
      <c r="AG617" s="207" t="s">
        <v>256</v>
      </c>
      <c r="AH617" s="207">
        <v>0</v>
      </c>
      <c r="AI617" s="207"/>
      <c r="AJ617" s="207"/>
      <c r="AK617" s="207"/>
      <c r="AL617" s="207"/>
      <c r="AM617" s="207"/>
      <c r="AN617" s="207"/>
      <c r="AO617" s="207"/>
      <c r="AP617" s="207"/>
      <c r="AQ617" s="207"/>
      <c r="AR617" s="207"/>
      <c r="AS617" s="207"/>
      <c r="AT617" s="207"/>
      <c r="AU617" s="207"/>
      <c r="AV617" s="207"/>
      <c r="AW617" s="207"/>
      <c r="AX617" s="207"/>
      <c r="AY617" s="207"/>
      <c r="AZ617" s="207"/>
      <c r="BA617" s="207"/>
      <c r="BB617" s="207"/>
      <c r="BC617" s="207"/>
      <c r="BD617" s="207"/>
      <c r="BE617" s="207"/>
      <c r="BF617" s="207"/>
      <c r="BG617" s="207"/>
      <c r="BH617" s="207"/>
    </row>
    <row r="618" spans="1:60" outlineLevel="1" x14ac:dyDescent="0.25">
      <c r="A618" s="214"/>
      <c r="B618" s="215"/>
      <c r="C618" s="249" t="s">
        <v>548</v>
      </c>
      <c r="D618" s="222"/>
      <c r="E618" s="223">
        <v>1</v>
      </c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07"/>
      <c r="Y618" s="207"/>
      <c r="Z618" s="207"/>
      <c r="AA618" s="207"/>
      <c r="AB618" s="207"/>
      <c r="AC618" s="207"/>
      <c r="AD618" s="207"/>
      <c r="AE618" s="207"/>
      <c r="AF618" s="207"/>
      <c r="AG618" s="207" t="s">
        <v>256</v>
      </c>
      <c r="AH618" s="207">
        <v>0</v>
      </c>
      <c r="AI618" s="207"/>
      <c r="AJ618" s="207"/>
      <c r="AK618" s="207"/>
      <c r="AL618" s="207"/>
      <c r="AM618" s="207"/>
      <c r="AN618" s="207"/>
      <c r="AO618" s="207"/>
      <c r="AP618" s="207"/>
      <c r="AQ618" s="207"/>
      <c r="AR618" s="207"/>
      <c r="AS618" s="207"/>
      <c r="AT618" s="207"/>
      <c r="AU618" s="207"/>
      <c r="AV618" s="207"/>
      <c r="AW618" s="207"/>
      <c r="AX618" s="207"/>
      <c r="AY618" s="207"/>
      <c r="AZ618" s="207"/>
      <c r="BA618" s="207"/>
      <c r="BB618" s="207"/>
      <c r="BC618" s="207"/>
      <c r="BD618" s="207"/>
      <c r="BE618" s="207"/>
      <c r="BF618" s="207"/>
      <c r="BG618" s="207"/>
      <c r="BH618" s="207"/>
    </row>
    <row r="619" spans="1:60" outlineLevel="1" x14ac:dyDescent="0.25">
      <c r="A619" s="214"/>
      <c r="B619" s="215"/>
      <c r="C619" s="249" t="s">
        <v>549</v>
      </c>
      <c r="D619" s="222"/>
      <c r="E619" s="223">
        <v>1</v>
      </c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07"/>
      <c r="Y619" s="207"/>
      <c r="Z619" s="207"/>
      <c r="AA619" s="207"/>
      <c r="AB619" s="207"/>
      <c r="AC619" s="207"/>
      <c r="AD619" s="207"/>
      <c r="AE619" s="207"/>
      <c r="AF619" s="207"/>
      <c r="AG619" s="207" t="s">
        <v>256</v>
      </c>
      <c r="AH619" s="207">
        <v>0</v>
      </c>
      <c r="AI619" s="207"/>
      <c r="AJ619" s="207"/>
      <c r="AK619" s="207"/>
      <c r="AL619" s="207"/>
      <c r="AM619" s="207"/>
      <c r="AN619" s="207"/>
      <c r="AO619" s="207"/>
      <c r="AP619" s="207"/>
      <c r="AQ619" s="207"/>
      <c r="AR619" s="207"/>
      <c r="AS619" s="207"/>
      <c r="AT619" s="207"/>
      <c r="AU619" s="207"/>
      <c r="AV619" s="207"/>
      <c r="AW619" s="207"/>
      <c r="AX619" s="207"/>
      <c r="AY619" s="207"/>
      <c r="AZ619" s="207"/>
      <c r="BA619" s="207"/>
      <c r="BB619" s="207"/>
      <c r="BC619" s="207"/>
      <c r="BD619" s="207"/>
      <c r="BE619" s="207"/>
      <c r="BF619" s="207"/>
      <c r="BG619" s="207"/>
      <c r="BH619" s="207"/>
    </row>
    <row r="620" spans="1:60" outlineLevel="1" x14ac:dyDescent="0.25">
      <c r="A620" s="214"/>
      <c r="B620" s="215"/>
      <c r="C620" s="247"/>
      <c r="D620" s="241"/>
      <c r="E620" s="241"/>
      <c r="F620" s="241"/>
      <c r="G620" s="241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07"/>
      <c r="Y620" s="207"/>
      <c r="Z620" s="207"/>
      <c r="AA620" s="207"/>
      <c r="AB620" s="207"/>
      <c r="AC620" s="207"/>
      <c r="AD620" s="207"/>
      <c r="AE620" s="207"/>
      <c r="AF620" s="207"/>
      <c r="AG620" s="207" t="s">
        <v>219</v>
      </c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207"/>
      <c r="BH620" s="207"/>
    </row>
    <row r="621" spans="1:60" ht="20.399999999999999" outlineLevel="1" x14ac:dyDescent="0.25">
      <c r="A621" s="231">
        <v>122</v>
      </c>
      <c r="B621" s="232" t="s">
        <v>802</v>
      </c>
      <c r="C621" s="245" t="s">
        <v>803</v>
      </c>
      <c r="D621" s="233" t="s">
        <v>356</v>
      </c>
      <c r="E621" s="234">
        <v>3</v>
      </c>
      <c r="F621" s="235"/>
      <c r="G621" s="236">
        <f>ROUND(E621*F621,2)</f>
        <v>0</v>
      </c>
      <c r="H621" s="235"/>
      <c r="I621" s="236">
        <f>ROUND(E621*H621,2)</f>
        <v>0</v>
      </c>
      <c r="J621" s="235"/>
      <c r="K621" s="236">
        <f>ROUND(E621*J621,2)</f>
        <v>0</v>
      </c>
      <c r="L621" s="236">
        <v>21</v>
      </c>
      <c r="M621" s="236">
        <f>G621*(1+L621/100)</f>
        <v>0</v>
      </c>
      <c r="N621" s="236">
        <v>0</v>
      </c>
      <c r="O621" s="236">
        <f>ROUND(E621*N621,2)</f>
        <v>0</v>
      </c>
      <c r="P621" s="236">
        <v>0</v>
      </c>
      <c r="Q621" s="236">
        <f>ROUND(E621*P621,2)</f>
        <v>0</v>
      </c>
      <c r="R621" s="236" t="s">
        <v>791</v>
      </c>
      <c r="S621" s="236" t="s">
        <v>214</v>
      </c>
      <c r="T621" s="237" t="s">
        <v>279</v>
      </c>
      <c r="U621" s="217">
        <v>2.5100000000000002</v>
      </c>
      <c r="V621" s="217">
        <f>ROUND(E621*U621,2)</f>
        <v>7.53</v>
      </c>
      <c r="W621" s="217"/>
      <c r="X621" s="207"/>
      <c r="Y621" s="207"/>
      <c r="Z621" s="207"/>
      <c r="AA621" s="207"/>
      <c r="AB621" s="207"/>
      <c r="AC621" s="207"/>
      <c r="AD621" s="207"/>
      <c r="AE621" s="207"/>
      <c r="AF621" s="207"/>
      <c r="AG621" s="207" t="s">
        <v>280</v>
      </c>
      <c r="AH621" s="207"/>
      <c r="AI621" s="207"/>
      <c r="AJ621" s="207"/>
      <c r="AK621" s="207"/>
      <c r="AL621" s="207"/>
      <c r="AM621" s="207"/>
      <c r="AN621" s="207"/>
      <c r="AO621" s="207"/>
      <c r="AP621" s="207"/>
      <c r="AQ621" s="207"/>
      <c r="AR621" s="207"/>
      <c r="AS621" s="207"/>
      <c r="AT621" s="207"/>
      <c r="AU621" s="207"/>
      <c r="AV621" s="207"/>
      <c r="AW621" s="207"/>
      <c r="AX621" s="207"/>
      <c r="AY621" s="207"/>
      <c r="AZ621" s="207"/>
      <c r="BA621" s="207"/>
      <c r="BB621" s="207"/>
      <c r="BC621" s="207"/>
      <c r="BD621" s="207"/>
      <c r="BE621" s="207"/>
      <c r="BF621" s="207"/>
      <c r="BG621" s="207"/>
      <c r="BH621" s="207"/>
    </row>
    <row r="622" spans="1:60" outlineLevel="1" x14ac:dyDescent="0.25">
      <c r="A622" s="214"/>
      <c r="B622" s="215"/>
      <c r="C622" s="246" t="s">
        <v>804</v>
      </c>
      <c r="D622" s="239"/>
      <c r="E622" s="239"/>
      <c r="F622" s="239"/>
      <c r="G622" s="239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07"/>
      <c r="Y622" s="207"/>
      <c r="Z622" s="207"/>
      <c r="AA622" s="207"/>
      <c r="AB622" s="207"/>
      <c r="AC622" s="207"/>
      <c r="AD622" s="207"/>
      <c r="AE622" s="207"/>
      <c r="AF622" s="207"/>
      <c r="AG622" s="207" t="s">
        <v>218</v>
      </c>
      <c r="AH622" s="207"/>
      <c r="AI622" s="207"/>
      <c r="AJ622" s="207"/>
      <c r="AK622" s="207"/>
      <c r="AL622" s="207"/>
      <c r="AM622" s="207"/>
      <c r="AN622" s="207"/>
      <c r="AO622" s="207"/>
      <c r="AP622" s="207"/>
      <c r="AQ622" s="207"/>
      <c r="AR622" s="207"/>
      <c r="AS622" s="207"/>
      <c r="AT622" s="207"/>
      <c r="AU622" s="207"/>
      <c r="AV622" s="207"/>
      <c r="AW622" s="207"/>
      <c r="AX622" s="207"/>
      <c r="AY622" s="207"/>
      <c r="AZ622" s="207"/>
      <c r="BA622" s="207"/>
      <c r="BB622" s="207"/>
      <c r="BC622" s="207"/>
      <c r="BD622" s="207"/>
      <c r="BE622" s="207"/>
      <c r="BF622" s="207"/>
      <c r="BG622" s="207"/>
      <c r="BH622" s="207"/>
    </row>
    <row r="623" spans="1:60" outlineLevel="1" x14ac:dyDescent="0.25">
      <c r="A623" s="214"/>
      <c r="B623" s="215"/>
      <c r="C623" s="249" t="s">
        <v>805</v>
      </c>
      <c r="D623" s="222"/>
      <c r="E623" s="223">
        <v>1</v>
      </c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07"/>
      <c r="Y623" s="207"/>
      <c r="Z623" s="207"/>
      <c r="AA623" s="207"/>
      <c r="AB623" s="207"/>
      <c r="AC623" s="207"/>
      <c r="AD623" s="207"/>
      <c r="AE623" s="207"/>
      <c r="AF623" s="207"/>
      <c r="AG623" s="207" t="s">
        <v>256</v>
      </c>
      <c r="AH623" s="207">
        <v>0</v>
      </c>
      <c r="AI623" s="207"/>
      <c r="AJ623" s="207"/>
      <c r="AK623" s="207"/>
      <c r="AL623" s="207"/>
      <c r="AM623" s="207"/>
      <c r="AN623" s="207"/>
      <c r="AO623" s="207"/>
      <c r="AP623" s="207"/>
      <c r="AQ623" s="207"/>
      <c r="AR623" s="207"/>
      <c r="AS623" s="207"/>
      <c r="AT623" s="207"/>
      <c r="AU623" s="207"/>
      <c r="AV623" s="207"/>
      <c r="AW623" s="207"/>
      <c r="AX623" s="207"/>
      <c r="AY623" s="207"/>
      <c r="AZ623" s="207"/>
      <c r="BA623" s="207"/>
      <c r="BB623" s="207"/>
      <c r="BC623" s="207"/>
      <c r="BD623" s="207"/>
      <c r="BE623" s="207"/>
      <c r="BF623" s="207"/>
      <c r="BG623" s="207"/>
      <c r="BH623" s="207"/>
    </row>
    <row r="624" spans="1:60" outlineLevel="1" x14ac:dyDescent="0.25">
      <c r="A624" s="214"/>
      <c r="B624" s="215"/>
      <c r="C624" s="249" t="s">
        <v>806</v>
      </c>
      <c r="D624" s="222"/>
      <c r="E624" s="223">
        <v>1</v>
      </c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07"/>
      <c r="Y624" s="207"/>
      <c r="Z624" s="207"/>
      <c r="AA624" s="207"/>
      <c r="AB624" s="207"/>
      <c r="AC624" s="207"/>
      <c r="AD624" s="207"/>
      <c r="AE624" s="207"/>
      <c r="AF624" s="207"/>
      <c r="AG624" s="207" t="s">
        <v>256</v>
      </c>
      <c r="AH624" s="207">
        <v>0</v>
      </c>
      <c r="AI624" s="207"/>
      <c r="AJ624" s="207"/>
      <c r="AK624" s="207"/>
      <c r="AL624" s="207"/>
      <c r="AM624" s="207"/>
      <c r="AN624" s="207"/>
      <c r="AO624" s="207"/>
      <c r="AP624" s="207"/>
      <c r="AQ624" s="207"/>
      <c r="AR624" s="207"/>
      <c r="AS624" s="207"/>
      <c r="AT624" s="207"/>
      <c r="AU624" s="207"/>
      <c r="AV624" s="207"/>
      <c r="AW624" s="207"/>
      <c r="AX624" s="207"/>
      <c r="AY624" s="207"/>
      <c r="AZ624" s="207"/>
      <c r="BA624" s="207"/>
      <c r="BB624" s="207"/>
      <c r="BC624" s="207"/>
      <c r="BD624" s="207"/>
      <c r="BE624" s="207"/>
      <c r="BF624" s="207"/>
      <c r="BG624" s="207"/>
      <c r="BH624" s="207"/>
    </row>
    <row r="625" spans="1:60" outlineLevel="1" x14ac:dyDescent="0.25">
      <c r="A625" s="214"/>
      <c r="B625" s="215"/>
      <c r="C625" s="249" t="s">
        <v>807</v>
      </c>
      <c r="D625" s="222"/>
      <c r="E625" s="223">
        <v>1</v>
      </c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07"/>
      <c r="Y625" s="207"/>
      <c r="Z625" s="207"/>
      <c r="AA625" s="207"/>
      <c r="AB625" s="207"/>
      <c r="AC625" s="207"/>
      <c r="AD625" s="207"/>
      <c r="AE625" s="207"/>
      <c r="AF625" s="207"/>
      <c r="AG625" s="207" t="s">
        <v>256</v>
      </c>
      <c r="AH625" s="207">
        <v>0</v>
      </c>
      <c r="AI625" s="207"/>
      <c r="AJ625" s="207"/>
      <c r="AK625" s="207"/>
      <c r="AL625" s="207"/>
      <c r="AM625" s="207"/>
      <c r="AN625" s="207"/>
      <c r="AO625" s="207"/>
      <c r="AP625" s="207"/>
      <c r="AQ625" s="207"/>
      <c r="AR625" s="207"/>
      <c r="AS625" s="207"/>
      <c r="AT625" s="207"/>
      <c r="AU625" s="207"/>
      <c r="AV625" s="207"/>
      <c r="AW625" s="207"/>
      <c r="AX625" s="207"/>
      <c r="AY625" s="207"/>
      <c r="AZ625" s="207"/>
      <c r="BA625" s="207"/>
      <c r="BB625" s="207"/>
      <c r="BC625" s="207"/>
      <c r="BD625" s="207"/>
      <c r="BE625" s="207"/>
      <c r="BF625" s="207"/>
      <c r="BG625" s="207"/>
      <c r="BH625" s="207"/>
    </row>
    <row r="626" spans="1:60" outlineLevel="1" x14ac:dyDescent="0.25">
      <c r="A626" s="214"/>
      <c r="B626" s="215"/>
      <c r="C626" s="247"/>
      <c r="D626" s="241"/>
      <c r="E626" s="241"/>
      <c r="F626" s="241"/>
      <c r="G626" s="241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07"/>
      <c r="Y626" s="207"/>
      <c r="Z626" s="207"/>
      <c r="AA626" s="207"/>
      <c r="AB626" s="207"/>
      <c r="AC626" s="207"/>
      <c r="AD626" s="207"/>
      <c r="AE626" s="207"/>
      <c r="AF626" s="207"/>
      <c r="AG626" s="207" t="s">
        <v>219</v>
      </c>
      <c r="AH626" s="207"/>
      <c r="AI626" s="207"/>
      <c r="AJ626" s="207"/>
      <c r="AK626" s="207"/>
      <c r="AL626" s="207"/>
      <c r="AM626" s="207"/>
      <c r="AN626" s="207"/>
      <c r="AO626" s="207"/>
      <c r="AP626" s="207"/>
      <c r="AQ626" s="207"/>
      <c r="AR626" s="207"/>
      <c r="AS626" s="207"/>
      <c r="AT626" s="207"/>
      <c r="AU626" s="207"/>
      <c r="AV626" s="207"/>
      <c r="AW626" s="207"/>
      <c r="AX626" s="207"/>
      <c r="AY626" s="207"/>
      <c r="AZ626" s="207"/>
      <c r="BA626" s="207"/>
      <c r="BB626" s="207"/>
      <c r="BC626" s="207"/>
      <c r="BD626" s="207"/>
      <c r="BE626" s="207"/>
      <c r="BF626" s="207"/>
      <c r="BG626" s="207"/>
      <c r="BH626" s="207"/>
    </row>
    <row r="627" spans="1:60" ht="20.399999999999999" outlineLevel="1" x14ac:dyDescent="0.25">
      <c r="A627" s="231">
        <v>123</v>
      </c>
      <c r="B627" s="232" t="s">
        <v>808</v>
      </c>
      <c r="C627" s="245" t="s">
        <v>809</v>
      </c>
      <c r="D627" s="233" t="s">
        <v>323</v>
      </c>
      <c r="E627" s="234">
        <v>17.380000000000003</v>
      </c>
      <c r="F627" s="235"/>
      <c r="G627" s="236">
        <f>ROUND(E627*F627,2)</f>
        <v>0</v>
      </c>
      <c r="H627" s="235"/>
      <c r="I627" s="236">
        <f>ROUND(E627*H627,2)</f>
        <v>0</v>
      </c>
      <c r="J627" s="235"/>
      <c r="K627" s="236">
        <f>ROUND(E627*J627,2)</f>
        <v>0</v>
      </c>
      <c r="L627" s="236">
        <v>21</v>
      </c>
      <c r="M627" s="236">
        <f>G627*(1+L627/100)</f>
        <v>0</v>
      </c>
      <c r="N627" s="236">
        <v>1.0200000000000001E-2</v>
      </c>
      <c r="O627" s="236">
        <f>ROUND(E627*N627,2)</f>
        <v>0.18</v>
      </c>
      <c r="P627" s="236">
        <v>0</v>
      </c>
      <c r="Q627" s="236">
        <f>ROUND(E627*P627,2)</f>
        <v>0</v>
      </c>
      <c r="R627" s="236" t="s">
        <v>334</v>
      </c>
      <c r="S627" s="236" t="s">
        <v>214</v>
      </c>
      <c r="T627" s="237" t="s">
        <v>335</v>
      </c>
      <c r="U627" s="217">
        <v>0</v>
      </c>
      <c r="V627" s="217">
        <f>ROUND(E627*U627,2)</f>
        <v>0</v>
      </c>
      <c r="W627" s="217"/>
      <c r="X627" s="207"/>
      <c r="Y627" s="207"/>
      <c r="Z627" s="207"/>
      <c r="AA627" s="207"/>
      <c r="AB627" s="207"/>
      <c r="AC627" s="207"/>
      <c r="AD627" s="207"/>
      <c r="AE627" s="207"/>
      <c r="AF627" s="207"/>
      <c r="AG627" s="207" t="s">
        <v>336</v>
      </c>
      <c r="AH627" s="207"/>
      <c r="AI627" s="207"/>
      <c r="AJ627" s="207"/>
      <c r="AK627" s="207"/>
      <c r="AL627" s="207"/>
      <c r="AM627" s="207"/>
      <c r="AN627" s="207"/>
      <c r="AO627" s="207"/>
      <c r="AP627" s="207"/>
      <c r="AQ627" s="207"/>
      <c r="AR627" s="207"/>
      <c r="AS627" s="207"/>
      <c r="AT627" s="207"/>
      <c r="AU627" s="207"/>
      <c r="AV627" s="207"/>
      <c r="AW627" s="207"/>
      <c r="AX627" s="207"/>
      <c r="AY627" s="207"/>
      <c r="AZ627" s="207"/>
      <c r="BA627" s="207"/>
      <c r="BB627" s="207"/>
      <c r="BC627" s="207"/>
      <c r="BD627" s="207"/>
      <c r="BE627" s="207"/>
      <c r="BF627" s="207"/>
      <c r="BG627" s="207"/>
      <c r="BH627" s="207"/>
    </row>
    <row r="628" spans="1:60" outlineLevel="1" x14ac:dyDescent="0.25">
      <c r="A628" s="214"/>
      <c r="B628" s="215"/>
      <c r="C628" s="261" t="s">
        <v>298</v>
      </c>
      <c r="D628" s="253"/>
      <c r="E628" s="254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07"/>
      <c r="Y628" s="207"/>
      <c r="Z628" s="207"/>
      <c r="AA628" s="207"/>
      <c r="AB628" s="207"/>
      <c r="AC628" s="207"/>
      <c r="AD628" s="207"/>
      <c r="AE628" s="207"/>
      <c r="AF628" s="207"/>
      <c r="AG628" s="207" t="s">
        <v>256</v>
      </c>
      <c r="AH628" s="207"/>
      <c r="AI628" s="207"/>
      <c r="AJ628" s="207"/>
      <c r="AK628" s="207"/>
      <c r="AL628" s="207"/>
      <c r="AM628" s="207"/>
      <c r="AN628" s="207"/>
      <c r="AO628" s="207"/>
      <c r="AP628" s="207"/>
      <c r="AQ628" s="207"/>
      <c r="AR628" s="207"/>
      <c r="AS628" s="207"/>
      <c r="AT628" s="207"/>
      <c r="AU628" s="207"/>
      <c r="AV628" s="207"/>
      <c r="AW628" s="207"/>
      <c r="AX628" s="207"/>
      <c r="AY628" s="207"/>
      <c r="AZ628" s="207"/>
      <c r="BA628" s="207"/>
      <c r="BB628" s="207"/>
      <c r="BC628" s="207"/>
      <c r="BD628" s="207"/>
      <c r="BE628" s="207"/>
      <c r="BF628" s="207"/>
      <c r="BG628" s="207"/>
      <c r="BH628" s="207"/>
    </row>
    <row r="629" spans="1:60" outlineLevel="1" x14ac:dyDescent="0.25">
      <c r="A629" s="214"/>
      <c r="B629" s="215"/>
      <c r="C629" s="262" t="s">
        <v>793</v>
      </c>
      <c r="D629" s="253"/>
      <c r="E629" s="254">
        <v>12.8</v>
      </c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07"/>
      <c r="Y629" s="207"/>
      <c r="Z629" s="207"/>
      <c r="AA629" s="207"/>
      <c r="AB629" s="207"/>
      <c r="AC629" s="207"/>
      <c r="AD629" s="207"/>
      <c r="AE629" s="207"/>
      <c r="AF629" s="207"/>
      <c r="AG629" s="207" t="s">
        <v>256</v>
      </c>
      <c r="AH629" s="207">
        <v>2</v>
      </c>
      <c r="AI629" s="207"/>
      <c r="AJ629" s="207"/>
      <c r="AK629" s="207"/>
      <c r="AL629" s="207"/>
      <c r="AM629" s="207"/>
      <c r="AN629" s="207"/>
      <c r="AO629" s="207"/>
      <c r="AP629" s="207"/>
      <c r="AQ629" s="207"/>
      <c r="AR629" s="207"/>
      <c r="AS629" s="207"/>
      <c r="AT629" s="207"/>
      <c r="AU629" s="207"/>
      <c r="AV629" s="207"/>
      <c r="AW629" s="207"/>
      <c r="AX629" s="207"/>
      <c r="AY629" s="207"/>
      <c r="AZ629" s="207"/>
      <c r="BA629" s="207"/>
      <c r="BB629" s="207"/>
      <c r="BC629" s="207"/>
      <c r="BD629" s="207"/>
      <c r="BE629" s="207"/>
      <c r="BF629" s="207"/>
      <c r="BG629" s="207"/>
      <c r="BH629" s="207"/>
    </row>
    <row r="630" spans="1:60" outlineLevel="1" x14ac:dyDescent="0.25">
      <c r="A630" s="214"/>
      <c r="B630" s="215"/>
      <c r="C630" s="262" t="s">
        <v>794</v>
      </c>
      <c r="D630" s="253"/>
      <c r="E630" s="254">
        <v>3</v>
      </c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07"/>
      <c r="Y630" s="207"/>
      <c r="Z630" s="207"/>
      <c r="AA630" s="207"/>
      <c r="AB630" s="207"/>
      <c r="AC630" s="207"/>
      <c r="AD630" s="207"/>
      <c r="AE630" s="207"/>
      <c r="AF630" s="207"/>
      <c r="AG630" s="207" t="s">
        <v>256</v>
      </c>
      <c r="AH630" s="207">
        <v>2</v>
      </c>
      <c r="AI630" s="207"/>
      <c r="AJ630" s="207"/>
      <c r="AK630" s="207"/>
      <c r="AL630" s="207"/>
      <c r="AM630" s="207"/>
      <c r="AN630" s="207"/>
      <c r="AO630" s="207"/>
      <c r="AP630" s="207"/>
      <c r="AQ630" s="207"/>
      <c r="AR630" s="207"/>
      <c r="AS630" s="207"/>
      <c r="AT630" s="207"/>
      <c r="AU630" s="207"/>
      <c r="AV630" s="207"/>
      <c r="AW630" s="207"/>
      <c r="AX630" s="207"/>
      <c r="AY630" s="207"/>
      <c r="AZ630" s="207"/>
      <c r="BA630" s="207"/>
      <c r="BB630" s="207"/>
      <c r="BC630" s="207"/>
      <c r="BD630" s="207"/>
      <c r="BE630" s="207"/>
      <c r="BF630" s="207"/>
      <c r="BG630" s="207"/>
      <c r="BH630" s="207"/>
    </row>
    <row r="631" spans="1:60" outlineLevel="1" x14ac:dyDescent="0.25">
      <c r="A631" s="214"/>
      <c r="B631" s="215"/>
      <c r="C631" s="263" t="s">
        <v>301</v>
      </c>
      <c r="D631" s="255"/>
      <c r="E631" s="256">
        <v>15.8</v>
      </c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07"/>
      <c r="Y631" s="207"/>
      <c r="Z631" s="207"/>
      <c r="AA631" s="207"/>
      <c r="AB631" s="207"/>
      <c r="AC631" s="207"/>
      <c r="AD631" s="207"/>
      <c r="AE631" s="207"/>
      <c r="AF631" s="207"/>
      <c r="AG631" s="207" t="s">
        <v>256</v>
      </c>
      <c r="AH631" s="207">
        <v>3</v>
      </c>
      <c r="AI631" s="207"/>
      <c r="AJ631" s="207"/>
      <c r="AK631" s="207"/>
      <c r="AL631" s="207"/>
      <c r="AM631" s="207"/>
      <c r="AN631" s="207"/>
      <c r="AO631" s="207"/>
      <c r="AP631" s="207"/>
      <c r="AQ631" s="207"/>
      <c r="AR631" s="207"/>
      <c r="AS631" s="207"/>
      <c r="AT631" s="207"/>
      <c r="AU631" s="207"/>
      <c r="AV631" s="207"/>
      <c r="AW631" s="207"/>
      <c r="AX631" s="207"/>
      <c r="AY631" s="207"/>
      <c r="AZ631" s="207"/>
      <c r="BA631" s="207"/>
      <c r="BB631" s="207"/>
      <c r="BC631" s="207"/>
      <c r="BD631" s="207"/>
      <c r="BE631" s="207"/>
      <c r="BF631" s="207"/>
      <c r="BG631" s="207"/>
      <c r="BH631" s="207"/>
    </row>
    <row r="632" spans="1:60" outlineLevel="1" x14ac:dyDescent="0.25">
      <c r="A632" s="214"/>
      <c r="B632" s="215"/>
      <c r="C632" s="261" t="s">
        <v>302</v>
      </c>
      <c r="D632" s="253"/>
      <c r="E632" s="254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07"/>
      <c r="Y632" s="207"/>
      <c r="Z632" s="207"/>
      <c r="AA632" s="207"/>
      <c r="AB632" s="207"/>
      <c r="AC632" s="207"/>
      <c r="AD632" s="207"/>
      <c r="AE632" s="207"/>
      <c r="AF632" s="207"/>
      <c r="AG632" s="207" t="s">
        <v>256</v>
      </c>
      <c r="AH632" s="207"/>
      <c r="AI632" s="207"/>
      <c r="AJ632" s="207"/>
      <c r="AK632" s="207"/>
      <c r="AL632" s="207"/>
      <c r="AM632" s="207"/>
      <c r="AN632" s="207"/>
      <c r="AO632" s="207"/>
      <c r="AP632" s="207"/>
      <c r="AQ632" s="207"/>
      <c r="AR632" s="207"/>
      <c r="AS632" s="207"/>
      <c r="AT632" s="207"/>
      <c r="AU632" s="207"/>
      <c r="AV632" s="207"/>
      <c r="AW632" s="207"/>
      <c r="AX632" s="207"/>
      <c r="AY632" s="207"/>
      <c r="AZ632" s="207"/>
      <c r="BA632" s="207"/>
      <c r="BB632" s="207"/>
      <c r="BC632" s="207"/>
      <c r="BD632" s="207"/>
      <c r="BE632" s="207"/>
      <c r="BF632" s="207"/>
      <c r="BG632" s="207"/>
      <c r="BH632" s="207"/>
    </row>
    <row r="633" spans="1:60" outlineLevel="1" x14ac:dyDescent="0.25">
      <c r="A633" s="214"/>
      <c r="B633" s="215"/>
      <c r="C633" s="249" t="s">
        <v>810</v>
      </c>
      <c r="D633" s="222"/>
      <c r="E633" s="223">
        <v>17.380000000000003</v>
      </c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07"/>
      <c r="Y633" s="207"/>
      <c r="Z633" s="207"/>
      <c r="AA633" s="207"/>
      <c r="AB633" s="207"/>
      <c r="AC633" s="207"/>
      <c r="AD633" s="207"/>
      <c r="AE633" s="207"/>
      <c r="AF633" s="207"/>
      <c r="AG633" s="207" t="s">
        <v>256</v>
      </c>
      <c r="AH633" s="207">
        <v>0</v>
      </c>
      <c r="AI633" s="207"/>
      <c r="AJ633" s="207"/>
      <c r="AK633" s="207"/>
      <c r="AL633" s="207"/>
      <c r="AM633" s="207"/>
      <c r="AN633" s="207"/>
      <c r="AO633" s="207"/>
      <c r="AP633" s="207"/>
      <c r="AQ633" s="207"/>
      <c r="AR633" s="207"/>
      <c r="AS633" s="207"/>
      <c r="AT633" s="207"/>
      <c r="AU633" s="207"/>
      <c r="AV633" s="207"/>
      <c r="AW633" s="207"/>
      <c r="AX633" s="207"/>
      <c r="AY633" s="207"/>
      <c r="AZ633" s="207"/>
      <c r="BA633" s="207"/>
      <c r="BB633" s="207"/>
      <c r="BC633" s="207"/>
      <c r="BD633" s="207"/>
      <c r="BE633" s="207"/>
      <c r="BF633" s="207"/>
      <c r="BG633" s="207"/>
      <c r="BH633" s="207"/>
    </row>
    <row r="634" spans="1:60" outlineLevel="1" x14ac:dyDescent="0.25">
      <c r="A634" s="214"/>
      <c r="B634" s="215"/>
      <c r="C634" s="247"/>
      <c r="D634" s="241"/>
      <c r="E634" s="241"/>
      <c r="F634" s="241"/>
      <c r="G634" s="241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07"/>
      <c r="Y634" s="207"/>
      <c r="Z634" s="207"/>
      <c r="AA634" s="207"/>
      <c r="AB634" s="207"/>
      <c r="AC634" s="207"/>
      <c r="AD634" s="207"/>
      <c r="AE634" s="207"/>
      <c r="AF634" s="207"/>
      <c r="AG634" s="207" t="s">
        <v>219</v>
      </c>
      <c r="AH634" s="207"/>
      <c r="AI634" s="207"/>
      <c r="AJ634" s="207"/>
      <c r="AK634" s="207"/>
      <c r="AL634" s="207"/>
      <c r="AM634" s="207"/>
      <c r="AN634" s="207"/>
      <c r="AO634" s="207"/>
      <c r="AP634" s="207"/>
      <c r="AQ634" s="207"/>
      <c r="AR634" s="207"/>
      <c r="AS634" s="207"/>
      <c r="AT634" s="207"/>
      <c r="AU634" s="207"/>
      <c r="AV634" s="207"/>
      <c r="AW634" s="207"/>
      <c r="AX634" s="207"/>
      <c r="AY634" s="207"/>
      <c r="AZ634" s="207"/>
      <c r="BA634" s="207"/>
      <c r="BB634" s="207"/>
      <c r="BC634" s="207"/>
      <c r="BD634" s="207"/>
      <c r="BE634" s="207"/>
      <c r="BF634" s="207"/>
      <c r="BG634" s="207"/>
      <c r="BH634" s="207"/>
    </row>
    <row r="635" spans="1:60" ht="20.399999999999999" outlineLevel="1" x14ac:dyDescent="0.25">
      <c r="A635" s="231">
        <v>124</v>
      </c>
      <c r="B635" s="232" t="s">
        <v>811</v>
      </c>
      <c r="C635" s="245" t="s">
        <v>812</v>
      </c>
      <c r="D635" s="233" t="s">
        <v>323</v>
      </c>
      <c r="E635" s="234">
        <v>54</v>
      </c>
      <c r="F635" s="235"/>
      <c r="G635" s="236">
        <f>ROUND(E635*F635,2)</f>
        <v>0</v>
      </c>
      <c r="H635" s="235"/>
      <c r="I635" s="236">
        <f>ROUND(E635*H635,2)</f>
        <v>0</v>
      </c>
      <c r="J635" s="235"/>
      <c r="K635" s="236">
        <f>ROUND(E635*J635,2)</f>
        <v>0</v>
      </c>
      <c r="L635" s="236">
        <v>21</v>
      </c>
      <c r="M635" s="236">
        <f>G635*(1+L635/100)</f>
        <v>0</v>
      </c>
      <c r="N635" s="236">
        <v>2.5000000000000001E-2</v>
      </c>
      <c r="O635" s="236">
        <f>ROUND(E635*N635,2)</f>
        <v>1.35</v>
      </c>
      <c r="P635" s="236">
        <v>0</v>
      </c>
      <c r="Q635" s="236">
        <f>ROUND(E635*P635,2)</f>
        <v>0</v>
      </c>
      <c r="R635" s="236" t="s">
        <v>334</v>
      </c>
      <c r="S635" s="236" t="s">
        <v>214</v>
      </c>
      <c r="T635" s="237" t="s">
        <v>335</v>
      </c>
      <c r="U635" s="217">
        <v>0</v>
      </c>
      <c r="V635" s="217">
        <f>ROUND(E635*U635,2)</f>
        <v>0</v>
      </c>
      <c r="W635" s="217"/>
      <c r="X635" s="207"/>
      <c r="Y635" s="207"/>
      <c r="Z635" s="207"/>
      <c r="AA635" s="207"/>
      <c r="AB635" s="207"/>
      <c r="AC635" s="207"/>
      <c r="AD635" s="207"/>
      <c r="AE635" s="207"/>
      <c r="AF635" s="207"/>
      <c r="AG635" s="207" t="s">
        <v>336</v>
      </c>
      <c r="AH635" s="207"/>
      <c r="AI635" s="207"/>
      <c r="AJ635" s="207"/>
      <c r="AK635" s="207"/>
      <c r="AL635" s="207"/>
      <c r="AM635" s="207"/>
      <c r="AN635" s="207"/>
      <c r="AO635" s="207"/>
      <c r="AP635" s="207"/>
      <c r="AQ635" s="207"/>
      <c r="AR635" s="207"/>
      <c r="AS635" s="207"/>
      <c r="AT635" s="207"/>
      <c r="AU635" s="207"/>
      <c r="AV635" s="207"/>
      <c r="AW635" s="207"/>
      <c r="AX635" s="207"/>
      <c r="AY635" s="207"/>
      <c r="AZ635" s="207"/>
      <c r="BA635" s="207"/>
      <c r="BB635" s="207"/>
      <c r="BC635" s="207"/>
      <c r="BD635" s="207"/>
      <c r="BE635" s="207"/>
      <c r="BF635" s="207"/>
      <c r="BG635" s="207"/>
      <c r="BH635" s="207"/>
    </row>
    <row r="636" spans="1:60" outlineLevel="1" x14ac:dyDescent="0.25">
      <c r="A636" s="214"/>
      <c r="B636" s="215"/>
      <c r="C636" s="249" t="s">
        <v>813</v>
      </c>
      <c r="D636" s="222"/>
      <c r="E636" s="223">
        <v>54</v>
      </c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07"/>
      <c r="Y636" s="207"/>
      <c r="Z636" s="207"/>
      <c r="AA636" s="207"/>
      <c r="AB636" s="207"/>
      <c r="AC636" s="207"/>
      <c r="AD636" s="207"/>
      <c r="AE636" s="207"/>
      <c r="AF636" s="207"/>
      <c r="AG636" s="207" t="s">
        <v>256</v>
      </c>
      <c r="AH636" s="207">
        <v>5</v>
      </c>
      <c r="AI636" s="207"/>
      <c r="AJ636" s="207"/>
      <c r="AK636" s="207"/>
      <c r="AL636" s="207"/>
      <c r="AM636" s="207"/>
      <c r="AN636" s="207"/>
      <c r="AO636" s="207"/>
      <c r="AP636" s="207"/>
      <c r="AQ636" s="207"/>
      <c r="AR636" s="207"/>
      <c r="AS636" s="207"/>
      <c r="AT636" s="207"/>
      <c r="AU636" s="207"/>
      <c r="AV636" s="207"/>
      <c r="AW636" s="207"/>
      <c r="AX636" s="207"/>
      <c r="AY636" s="207"/>
      <c r="AZ636" s="207"/>
      <c r="BA636" s="207"/>
      <c r="BB636" s="207"/>
      <c r="BC636" s="207"/>
      <c r="BD636" s="207"/>
      <c r="BE636" s="207"/>
      <c r="BF636" s="207"/>
      <c r="BG636" s="207"/>
      <c r="BH636" s="207"/>
    </row>
    <row r="637" spans="1:60" outlineLevel="1" x14ac:dyDescent="0.25">
      <c r="A637" s="214"/>
      <c r="B637" s="215"/>
      <c r="C637" s="247"/>
      <c r="D637" s="241"/>
      <c r="E637" s="241"/>
      <c r="F637" s="241"/>
      <c r="G637" s="241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07"/>
      <c r="Y637" s="207"/>
      <c r="Z637" s="207"/>
      <c r="AA637" s="207"/>
      <c r="AB637" s="207"/>
      <c r="AC637" s="207"/>
      <c r="AD637" s="207"/>
      <c r="AE637" s="207"/>
      <c r="AF637" s="207"/>
      <c r="AG637" s="207" t="s">
        <v>219</v>
      </c>
      <c r="AH637" s="207"/>
      <c r="AI637" s="207"/>
      <c r="AJ637" s="207"/>
      <c r="AK637" s="207"/>
      <c r="AL637" s="207"/>
      <c r="AM637" s="207"/>
      <c r="AN637" s="207"/>
      <c r="AO637" s="207"/>
      <c r="AP637" s="207"/>
      <c r="AQ637" s="207"/>
      <c r="AR637" s="207"/>
      <c r="AS637" s="207"/>
      <c r="AT637" s="207"/>
      <c r="AU637" s="207"/>
      <c r="AV637" s="207"/>
      <c r="AW637" s="207"/>
      <c r="AX637" s="207"/>
      <c r="AY637" s="207"/>
      <c r="AZ637" s="207"/>
      <c r="BA637" s="207"/>
      <c r="BB637" s="207"/>
      <c r="BC637" s="207"/>
      <c r="BD637" s="207"/>
      <c r="BE637" s="207"/>
      <c r="BF637" s="207"/>
      <c r="BG637" s="207"/>
      <c r="BH637" s="207"/>
    </row>
    <row r="638" spans="1:60" ht="20.399999999999999" outlineLevel="1" x14ac:dyDescent="0.25">
      <c r="A638" s="231">
        <v>125</v>
      </c>
      <c r="B638" s="232" t="s">
        <v>814</v>
      </c>
      <c r="C638" s="245" t="s">
        <v>815</v>
      </c>
      <c r="D638" s="233" t="s">
        <v>356</v>
      </c>
      <c r="E638" s="234">
        <v>1</v>
      </c>
      <c r="F638" s="235"/>
      <c r="G638" s="236">
        <f>ROUND(E638*F638,2)</f>
        <v>0</v>
      </c>
      <c r="H638" s="235"/>
      <c r="I638" s="236">
        <f>ROUND(E638*H638,2)</f>
        <v>0</v>
      </c>
      <c r="J638" s="235"/>
      <c r="K638" s="236">
        <f>ROUND(E638*J638,2)</f>
        <v>0</v>
      </c>
      <c r="L638" s="236">
        <v>21</v>
      </c>
      <c r="M638" s="236">
        <f>G638*(1+L638/100)</f>
        <v>0</v>
      </c>
      <c r="N638" s="236">
        <v>0</v>
      </c>
      <c r="O638" s="236">
        <f>ROUND(E638*N638,2)</f>
        <v>0</v>
      </c>
      <c r="P638" s="236">
        <v>0</v>
      </c>
      <c r="Q638" s="236">
        <f>ROUND(E638*P638,2)</f>
        <v>0</v>
      </c>
      <c r="R638" s="236"/>
      <c r="S638" s="236" t="s">
        <v>456</v>
      </c>
      <c r="T638" s="237" t="s">
        <v>215</v>
      </c>
      <c r="U638" s="217">
        <v>0</v>
      </c>
      <c r="V638" s="217">
        <f>ROUND(E638*U638,2)</f>
        <v>0</v>
      </c>
      <c r="W638" s="217"/>
      <c r="X638" s="207"/>
      <c r="Y638" s="207"/>
      <c r="Z638" s="207"/>
      <c r="AA638" s="207"/>
      <c r="AB638" s="207"/>
      <c r="AC638" s="207"/>
      <c r="AD638" s="207"/>
      <c r="AE638" s="207"/>
      <c r="AF638" s="207"/>
      <c r="AG638" s="207" t="s">
        <v>336</v>
      </c>
      <c r="AH638" s="207"/>
      <c r="AI638" s="207"/>
      <c r="AJ638" s="207"/>
      <c r="AK638" s="207"/>
      <c r="AL638" s="207"/>
      <c r="AM638" s="207"/>
      <c r="AN638" s="207"/>
      <c r="AO638" s="207"/>
      <c r="AP638" s="207"/>
      <c r="AQ638" s="207"/>
      <c r="AR638" s="207"/>
      <c r="AS638" s="207"/>
      <c r="AT638" s="207"/>
      <c r="AU638" s="207"/>
      <c r="AV638" s="207"/>
      <c r="AW638" s="207"/>
      <c r="AX638" s="207"/>
      <c r="AY638" s="207"/>
      <c r="AZ638" s="207"/>
      <c r="BA638" s="207"/>
      <c r="BB638" s="207"/>
      <c r="BC638" s="207"/>
      <c r="BD638" s="207"/>
      <c r="BE638" s="207"/>
      <c r="BF638" s="207"/>
      <c r="BG638" s="207"/>
      <c r="BH638" s="207"/>
    </row>
    <row r="639" spans="1:60" outlineLevel="1" x14ac:dyDescent="0.25">
      <c r="A639" s="214"/>
      <c r="B639" s="215"/>
      <c r="C639" s="246" t="s">
        <v>816</v>
      </c>
      <c r="D639" s="239"/>
      <c r="E639" s="239"/>
      <c r="F639" s="239"/>
      <c r="G639" s="239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07"/>
      <c r="Y639" s="207"/>
      <c r="Z639" s="207"/>
      <c r="AA639" s="207"/>
      <c r="AB639" s="207"/>
      <c r="AC639" s="207"/>
      <c r="AD639" s="207"/>
      <c r="AE639" s="207"/>
      <c r="AF639" s="207"/>
      <c r="AG639" s="207" t="s">
        <v>218</v>
      </c>
      <c r="AH639" s="207"/>
      <c r="AI639" s="207"/>
      <c r="AJ639" s="207"/>
      <c r="AK639" s="207"/>
      <c r="AL639" s="207"/>
      <c r="AM639" s="207"/>
      <c r="AN639" s="207"/>
      <c r="AO639" s="207"/>
      <c r="AP639" s="207"/>
      <c r="AQ639" s="207"/>
      <c r="AR639" s="207"/>
      <c r="AS639" s="207"/>
      <c r="AT639" s="207"/>
      <c r="AU639" s="207"/>
      <c r="AV639" s="207"/>
      <c r="AW639" s="207"/>
      <c r="AX639" s="207"/>
      <c r="AY639" s="207"/>
      <c r="AZ639" s="207"/>
      <c r="BA639" s="207"/>
      <c r="BB639" s="207"/>
      <c r="BC639" s="207"/>
      <c r="BD639" s="207"/>
      <c r="BE639" s="207"/>
      <c r="BF639" s="207"/>
      <c r="BG639" s="207"/>
      <c r="BH639" s="207"/>
    </row>
    <row r="640" spans="1:60" outlineLevel="1" x14ac:dyDescent="0.25">
      <c r="A640" s="214"/>
      <c r="B640" s="215"/>
      <c r="C640" s="247"/>
      <c r="D640" s="241"/>
      <c r="E640" s="241"/>
      <c r="F640" s="241"/>
      <c r="G640" s="241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07"/>
      <c r="Y640" s="207"/>
      <c r="Z640" s="207"/>
      <c r="AA640" s="207"/>
      <c r="AB640" s="207"/>
      <c r="AC640" s="207"/>
      <c r="AD640" s="207"/>
      <c r="AE640" s="207"/>
      <c r="AF640" s="207"/>
      <c r="AG640" s="207" t="s">
        <v>219</v>
      </c>
      <c r="AH640" s="207"/>
      <c r="AI640" s="207"/>
      <c r="AJ640" s="207"/>
      <c r="AK640" s="207"/>
      <c r="AL640" s="207"/>
      <c r="AM640" s="207"/>
      <c r="AN640" s="207"/>
      <c r="AO640" s="207"/>
      <c r="AP640" s="207"/>
      <c r="AQ640" s="207"/>
      <c r="AR640" s="207"/>
      <c r="AS640" s="207"/>
      <c r="AT640" s="207"/>
      <c r="AU640" s="207"/>
      <c r="AV640" s="207"/>
      <c r="AW640" s="207"/>
      <c r="AX640" s="207"/>
      <c r="AY640" s="207"/>
      <c r="AZ640" s="207"/>
      <c r="BA640" s="207"/>
      <c r="BB640" s="207"/>
      <c r="BC640" s="207"/>
      <c r="BD640" s="207"/>
      <c r="BE640" s="207"/>
      <c r="BF640" s="207"/>
      <c r="BG640" s="207"/>
      <c r="BH640" s="207"/>
    </row>
    <row r="641" spans="1:60" ht="20.399999999999999" outlineLevel="1" x14ac:dyDescent="0.25">
      <c r="A641" s="231">
        <v>126</v>
      </c>
      <c r="B641" s="232" t="s">
        <v>817</v>
      </c>
      <c r="C641" s="245" t="s">
        <v>818</v>
      </c>
      <c r="D641" s="233" t="s">
        <v>356</v>
      </c>
      <c r="E641" s="234">
        <v>1</v>
      </c>
      <c r="F641" s="235"/>
      <c r="G641" s="236">
        <f>ROUND(E641*F641,2)</f>
        <v>0</v>
      </c>
      <c r="H641" s="235"/>
      <c r="I641" s="236">
        <f>ROUND(E641*H641,2)</f>
        <v>0</v>
      </c>
      <c r="J641" s="235"/>
      <c r="K641" s="236">
        <f>ROUND(E641*J641,2)</f>
        <v>0</v>
      </c>
      <c r="L641" s="236">
        <v>21</v>
      </c>
      <c r="M641" s="236">
        <f>G641*(1+L641/100)</f>
        <v>0</v>
      </c>
      <c r="N641" s="236">
        <v>0</v>
      </c>
      <c r="O641" s="236">
        <f>ROUND(E641*N641,2)</f>
        <v>0</v>
      </c>
      <c r="P641" s="236">
        <v>0</v>
      </c>
      <c r="Q641" s="236">
        <f>ROUND(E641*P641,2)</f>
        <v>0</v>
      </c>
      <c r="R641" s="236"/>
      <c r="S641" s="236" t="s">
        <v>456</v>
      </c>
      <c r="T641" s="237" t="s">
        <v>215</v>
      </c>
      <c r="U641" s="217">
        <v>0</v>
      </c>
      <c r="V641" s="217">
        <f>ROUND(E641*U641,2)</f>
        <v>0</v>
      </c>
      <c r="W641" s="217"/>
      <c r="X641" s="207"/>
      <c r="Y641" s="207"/>
      <c r="Z641" s="207"/>
      <c r="AA641" s="207"/>
      <c r="AB641" s="207"/>
      <c r="AC641" s="207"/>
      <c r="AD641" s="207"/>
      <c r="AE641" s="207"/>
      <c r="AF641" s="207"/>
      <c r="AG641" s="207" t="s">
        <v>336</v>
      </c>
      <c r="AH641" s="207"/>
      <c r="AI641" s="207"/>
      <c r="AJ641" s="207"/>
      <c r="AK641" s="207"/>
      <c r="AL641" s="207"/>
      <c r="AM641" s="207"/>
      <c r="AN641" s="207"/>
      <c r="AO641" s="207"/>
      <c r="AP641" s="207"/>
      <c r="AQ641" s="207"/>
      <c r="AR641" s="207"/>
      <c r="AS641" s="207"/>
      <c r="AT641" s="207"/>
      <c r="AU641" s="207"/>
      <c r="AV641" s="207"/>
      <c r="AW641" s="207"/>
      <c r="AX641" s="207"/>
      <c r="AY641" s="207"/>
      <c r="AZ641" s="207"/>
      <c r="BA641" s="207"/>
      <c r="BB641" s="207"/>
      <c r="BC641" s="207"/>
      <c r="BD641" s="207"/>
      <c r="BE641" s="207"/>
      <c r="BF641" s="207"/>
      <c r="BG641" s="207"/>
      <c r="BH641" s="207"/>
    </row>
    <row r="642" spans="1:60" outlineLevel="1" x14ac:dyDescent="0.25">
      <c r="A642" s="214"/>
      <c r="B642" s="215"/>
      <c r="C642" s="246" t="s">
        <v>816</v>
      </c>
      <c r="D642" s="239"/>
      <c r="E642" s="239"/>
      <c r="F642" s="239"/>
      <c r="G642" s="239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07"/>
      <c r="Y642" s="207"/>
      <c r="Z642" s="207"/>
      <c r="AA642" s="207"/>
      <c r="AB642" s="207"/>
      <c r="AC642" s="207"/>
      <c r="AD642" s="207"/>
      <c r="AE642" s="207"/>
      <c r="AF642" s="207"/>
      <c r="AG642" s="207" t="s">
        <v>218</v>
      </c>
      <c r="AH642" s="207"/>
      <c r="AI642" s="207"/>
      <c r="AJ642" s="207"/>
      <c r="AK642" s="207"/>
      <c r="AL642" s="207"/>
      <c r="AM642" s="207"/>
      <c r="AN642" s="207"/>
      <c r="AO642" s="207"/>
      <c r="AP642" s="207"/>
      <c r="AQ642" s="207"/>
      <c r="AR642" s="207"/>
      <c r="AS642" s="207"/>
      <c r="AT642" s="207"/>
      <c r="AU642" s="207"/>
      <c r="AV642" s="207"/>
      <c r="AW642" s="207"/>
      <c r="AX642" s="207"/>
      <c r="AY642" s="207"/>
      <c r="AZ642" s="207"/>
      <c r="BA642" s="207"/>
      <c r="BB642" s="207"/>
      <c r="BC642" s="207"/>
      <c r="BD642" s="207"/>
      <c r="BE642" s="207"/>
      <c r="BF642" s="207"/>
      <c r="BG642" s="207"/>
      <c r="BH642" s="207"/>
    </row>
    <row r="643" spans="1:60" outlineLevel="1" x14ac:dyDescent="0.25">
      <c r="A643" s="214"/>
      <c r="B643" s="215"/>
      <c r="C643" s="247"/>
      <c r="D643" s="241"/>
      <c r="E643" s="241"/>
      <c r="F643" s="241"/>
      <c r="G643" s="241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07"/>
      <c r="Y643" s="207"/>
      <c r="Z643" s="207"/>
      <c r="AA643" s="207"/>
      <c r="AB643" s="207"/>
      <c r="AC643" s="207"/>
      <c r="AD643" s="207"/>
      <c r="AE643" s="207"/>
      <c r="AF643" s="207"/>
      <c r="AG643" s="207" t="s">
        <v>219</v>
      </c>
      <c r="AH643" s="207"/>
      <c r="AI643" s="207"/>
      <c r="AJ643" s="207"/>
      <c r="AK643" s="207"/>
      <c r="AL643" s="207"/>
      <c r="AM643" s="207"/>
      <c r="AN643" s="207"/>
      <c r="AO643" s="207"/>
      <c r="AP643" s="207"/>
      <c r="AQ643" s="207"/>
      <c r="AR643" s="207"/>
      <c r="AS643" s="207"/>
      <c r="AT643" s="207"/>
      <c r="AU643" s="207"/>
      <c r="AV643" s="207"/>
      <c r="AW643" s="207"/>
      <c r="AX643" s="207"/>
      <c r="AY643" s="207"/>
      <c r="AZ643" s="207"/>
      <c r="BA643" s="207"/>
      <c r="BB643" s="207"/>
      <c r="BC643" s="207"/>
      <c r="BD643" s="207"/>
      <c r="BE643" s="207"/>
      <c r="BF643" s="207"/>
      <c r="BG643" s="207"/>
      <c r="BH643" s="207"/>
    </row>
    <row r="644" spans="1:60" ht="20.399999999999999" outlineLevel="1" x14ac:dyDescent="0.25">
      <c r="A644" s="231">
        <v>127</v>
      </c>
      <c r="B644" s="232" t="s">
        <v>819</v>
      </c>
      <c r="C644" s="245" t="s">
        <v>818</v>
      </c>
      <c r="D644" s="233" t="s">
        <v>356</v>
      </c>
      <c r="E644" s="234">
        <v>1</v>
      </c>
      <c r="F644" s="235"/>
      <c r="G644" s="236">
        <f>ROUND(E644*F644,2)</f>
        <v>0</v>
      </c>
      <c r="H644" s="235"/>
      <c r="I644" s="236">
        <f>ROUND(E644*H644,2)</f>
        <v>0</v>
      </c>
      <c r="J644" s="235"/>
      <c r="K644" s="236">
        <f>ROUND(E644*J644,2)</f>
        <v>0</v>
      </c>
      <c r="L644" s="236">
        <v>21</v>
      </c>
      <c r="M644" s="236">
        <f>G644*(1+L644/100)</f>
        <v>0</v>
      </c>
      <c r="N644" s="236">
        <v>0</v>
      </c>
      <c r="O644" s="236">
        <f>ROUND(E644*N644,2)</f>
        <v>0</v>
      </c>
      <c r="P644" s="236">
        <v>0</v>
      </c>
      <c r="Q644" s="236">
        <f>ROUND(E644*P644,2)</f>
        <v>0</v>
      </c>
      <c r="R644" s="236"/>
      <c r="S644" s="236" t="s">
        <v>456</v>
      </c>
      <c r="T644" s="237" t="s">
        <v>215</v>
      </c>
      <c r="U644" s="217">
        <v>0</v>
      </c>
      <c r="V644" s="217">
        <f>ROUND(E644*U644,2)</f>
        <v>0</v>
      </c>
      <c r="W644" s="217"/>
      <c r="X644" s="207"/>
      <c r="Y644" s="207"/>
      <c r="Z644" s="207"/>
      <c r="AA644" s="207"/>
      <c r="AB644" s="207"/>
      <c r="AC644" s="207"/>
      <c r="AD644" s="207"/>
      <c r="AE644" s="207"/>
      <c r="AF644" s="207"/>
      <c r="AG644" s="207" t="s">
        <v>336</v>
      </c>
      <c r="AH644" s="207"/>
      <c r="AI644" s="207"/>
      <c r="AJ644" s="207"/>
      <c r="AK644" s="207"/>
      <c r="AL644" s="207"/>
      <c r="AM644" s="207"/>
      <c r="AN644" s="207"/>
      <c r="AO644" s="207"/>
      <c r="AP644" s="207"/>
      <c r="AQ644" s="207"/>
      <c r="AR644" s="207"/>
      <c r="AS644" s="207"/>
      <c r="AT644" s="207"/>
      <c r="AU644" s="207"/>
      <c r="AV644" s="207"/>
      <c r="AW644" s="207"/>
      <c r="AX644" s="207"/>
      <c r="AY644" s="207"/>
      <c r="AZ644" s="207"/>
      <c r="BA644" s="207"/>
      <c r="BB644" s="207"/>
      <c r="BC644" s="207"/>
      <c r="BD644" s="207"/>
      <c r="BE644" s="207"/>
      <c r="BF644" s="207"/>
      <c r="BG644" s="207"/>
      <c r="BH644" s="207"/>
    </row>
    <row r="645" spans="1:60" outlineLevel="1" x14ac:dyDescent="0.25">
      <c r="A645" s="214"/>
      <c r="B645" s="215"/>
      <c r="C645" s="246" t="s">
        <v>816</v>
      </c>
      <c r="D645" s="239"/>
      <c r="E645" s="239"/>
      <c r="F645" s="239"/>
      <c r="G645" s="239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07"/>
      <c r="Y645" s="207"/>
      <c r="Z645" s="207"/>
      <c r="AA645" s="207"/>
      <c r="AB645" s="207"/>
      <c r="AC645" s="207"/>
      <c r="AD645" s="207"/>
      <c r="AE645" s="207"/>
      <c r="AF645" s="207"/>
      <c r="AG645" s="207" t="s">
        <v>218</v>
      </c>
      <c r="AH645" s="207"/>
      <c r="AI645" s="207"/>
      <c r="AJ645" s="207"/>
      <c r="AK645" s="207"/>
      <c r="AL645" s="207"/>
      <c r="AM645" s="207"/>
      <c r="AN645" s="207"/>
      <c r="AO645" s="207"/>
      <c r="AP645" s="207"/>
      <c r="AQ645" s="207"/>
      <c r="AR645" s="207"/>
      <c r="AS645" s="207"/>
      <c r="AT645" s="207"/>
      <c r="AU645" s="207"/>
      <c r="AV645" s="207"/>
      <c r="AW645" s="207"/>
      <c r="AX645" s="207"/>
      <c r="AY645" s="207"/>
      <c r="AZ645" s="207"/>
      <c r="BA645" s="207"/>
      <c r="BB645" s="207"/>
      <c r="BC645" s="207"/>
      <c r="BD645" s="207"/>
      <c r="BE645" s="207"/>
      <c r="BF645" s="207"/>
      <c r="BG645" s="207"/>
      <c r="BH645" s="207"/>
    </row>
    <row r="646" spans="1:60" outlineLevel="1" x14ac:dyDescent="0.25">
      <c r="A646" s="214"/>
      <c r="B646" s="215"/>
      <c r="C646" s="247"/>
      <c r="D646" s="241"/>
      <c r="E646" s="241"/>
      <c r="F646" s="241"/>
      <c r="G646" s="241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07"/>
      <c r="Y646" s="207"/>
      <c r="Z646" s="207"/>
      <c r="AA646" s="207"/>
      <c r="AB646" s="207"/>
      <c r="AC646" s="207"/>
      <c r="AD646" s="207"/>
      <c r="AE646" s="207"/>
      <c r="AF646" s="207"/>
      <c r="AG646" s="207" t="s">
        <v>219</v>
      </c>
      <c r="AH646" s="207"/>
      <c r="AI646" s="207"/>
      <c r="AJ646" s="207"/>
      <c r="AK646" s="207"/>
      <c r="AL646" s="207"/>
      <c r="AM646" s="207"/>
      <c r="AN646" s="207"/>
      <c r="AO646" s="207"/>
      <c r="AP646" s="207"/>
      <c r="AQ646" s="207"/>
      <c r="AR646" s="207"/>
      <c r="AS646" s="207"/>
      <c r="AT646" s="207"/>
      <c r="AU646" s="207"/>
      <c r="AV646" s="207"/>
      <c r="AW646" s="207"/>
      <c r="AX646" s="207"/>
      <c r="AY646" s="207"/>
      <c r="AZ646" s="207"/>
      <c r="BA646" s="207"/>
      <c r="BB646" s="207"/>
      <c r="BC646" s="207"/>
      <c r="BD646" s="207"/>
      <c r="BE646" s="207"/>
      <c r="BF646" s="207"/>
      <c r="BG646" s="207"/>
      <c r="BH646" s="207"/>
    </row>
    <row r="647" spans="1:60" ht="20.399999999999999" outlineLevel="1" x14ac:dyDescent="0.25">
      <c r="A647" s="231">
        <v>128</v>
      </c>
      <c r="B647" s="232" t="s">
        <v>820</v>
      </c>
      <c r="C647" s="245" t="s">
        <v>821</v>
      </c>
      <c r="D647" s="233" t="s">
        <v>356</v>
      </c>
      <c r="E647" s="234">
        <v>1</v>
      </c>
      <c r="F647" s="235"/>
      <c r="G647" s="236">
        <f>ROUND(E647*F647,2)</f>
        <v>0</v>
      </c>
      <c r="H647" s="235"/>
      <c r="I647" s="236">
        <f>ROUND(E647*H647,2)</f>
        <v>0</v>
      </c>
      <c r="J647" s="235"/>
      <c r="K647" s="236">
        <f>ROUND(E647*J647,2)</f>
        <v>0</v>
      </c>
      <c r="L647" s="236">
        <v>21</v>
      </c>
      <c r="M647" s="236">
        <f>G647*(1+L647/100)</f>
        <v>0</v>
      </c>
      <c r="N647" s="236">
        <v>0</v>
      </c>
      <c r="O647" s="236">
        <f>ROUND(E647*N647,2)</f>
        <v>0</v>
      </c>
      <c r="P647" s="236">
        <v>0</v>
      </c>
      <c r="Q647" s="236">
        <f>ROUND(E647*P647,2)</f>
        <v>0</v>
      </c>
      <c r="R647" s="236"/>
      <c r="S647" s="236" t="s">
        <v>456</v>
      </c>
      <c r="T647" s="237" t="s">
        <v>215</v>
      </c>
      <c r="U647" s="217">
        <v>0</v>
      </c>
      <c r="V647" s="217">
        <f>ROUND(E647*U647,2)</f>
        <v>0</v>
      </c>
      <c r="W647" s="217"/>
      <c r="X647" s="207"/>
      <c r="Y647" s="207"/>
      <c r="Z647" s="207"/>
      <c r="AA647" s="207"/>
      <c r="AB647" s="207"/>
      <c r="AC647" s="207"/>
      <c r="AD647" s="207"/>
      <c r="AE647" s="207"/>
      <c r="AF647" s="207"/>
      <c r="AG647" s="207" t="s">
        <v>336</v>
      </c>
      <c r="AH647" s="207"/>
      <c r="AI647" s="207"/>
      <c r="AJ647" s="207"/>
      <c r="AK647" s="207"/>
      <c r="AL647" s="207"/>
      <c r="AM647" s="207"/>
      <c r="AN647" s="207"/>
      <c r="AO647" s="207"/>
      <c r="AP647" s="207"/>
      <c r="AQ647" s="207"/>
      <c r="AR647" s="207"/>
      <c r="AS647" s="207"/>
      <c r="AT647" s="207"/>
      <c r="AU647" s="207"/>
      <c r="AV647" s="207"/>
      <c r="AW647" s="207"/>
      <c r="AX647" s="207"/>
      <c r="AY647" s="207"/>
      <c r="AZ647" s="207"/>
      <c r="BA647" s="207"/>
      <c r="BB647" s="207"/>
      <c r="BC647" s="207"/>
      <c r="BD647" s="207"/>
      <c r="BE647" s="207"/>
      <c r="BF647" s="207"/>
      <c r="BG647" s="207"/>
      <c r="BH647" s="207"/>
    </row>
    <row r="648" spans="1:60" outlineLevel="1" x14ac:dyDescent="0.25">
      <c r="A648" s="214"/>
      <c r="B648" s="215"/>
      <c r="C648" s="246" t="s">
        <v>816</v>
      </c>
      <c r="D648" s="239"/>
      <c r="E648" s="239"/>
      <c r="F648" s="239"/>
      <c r="G648" s="239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07"/>
      <c r="Y648" s="207"/>
      <c r="Z648" s="207"/>
      <c r="AA648" s="207"/>
      <c r="AB648" s="207"/>
      <c r="AC648" s="207"/>
      <c r="AD648" s="207"/>
      <c r="AE648" s="207"/>
      <c r="AF648" s="207"/>
      <c r="AG648" s="207" t="s">
        <v>218</v>
      </c>
      <c r="AH648" s="207"/>
      <c r="AI648" s="207"/>
      <c r="AJ648" s="207"/>
      <c r="AK648" s="207"/>
      <c r="AL648" s="207"/>
      <c r="AM648" s="207"/>
      <c r="AN648" s="207"/>
      <c r="AO648" s="207"/>
      <c r="AP648" s="207"/>
      <c r="AQ648" s="207"/>
      <c r="AR648" s="207"/>
      <c r="AS648" s="207"/>
      <c r="AT648" s="207"/>
      <c r="AU648" s="207"/>
      <c r="AV648" s="207"/>
      <c r="AW648" s="207"/>
      <c r="AX648" s="207"/>
      <c r="AY648" s="207"/>
      <c r="AZ648" s="207"/>
      <c r="BA648" s="207"/>
      <c r="BB648" s="207"/>
      <c r="BC648" s="207"/>
      <c r="BD648" s="207"/>
      <c r="BE648" s="207"/>
      <c r="BF648" s="207"/>
      <c r="BG648" s="207"/>
      <c r="BH648" s="207"/>
    </row>
    <row r="649" spans="1:60" outlineLevel="1" x14ac:dyDescent="0.25">
      <c r="A649" s="214"/>
      <c r="B649" s="215"/>
      <c r="C649" s="247"/>
      <c r="D649" s="241"/>
      <c r="E649" s="241"/>
      <c r="F649" s="241"/>
      <c r="G649" s="241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07"/>
      <c r="Y649" s="207"/>
      <c r="Z649" s="207"/>
      <c r="AA649" s="207"/>
      <c r="AB649" s="207"/>
      <c r="AC649" s="207"/>
      <c r="AD649" s="207"/>
      <c r="AE649" s="207"/>
      <c r="AF649" s="207"/>
      <c r="AG649" s="207" t="s">
        <v>219</v>
      </c>
      <c r="AH649" s="207"/>
      <c r="AI649" s="207"/>
      <c r="AJ649" s="207"/>
      <c r="AK649" s="207"/>
      <c r="AL649" s="207"/>
      <c r="AM649" s="207"/>
      <c r="AN649" s="207"/>
      <c r="AO649" s="207"/>
      <c r="AP649" s="207"/>
      <c r="AQ649" s="207"/>
      <c r="AR649" s="207"/>
      <c r="AS649" s="207"/>
      <c r="AT649" s="207"/>
      <c r="AU649" s="207"/>
      <c r="AV649" s="207"/>
      <c r="AW649" s="207"/>
      <c r="AX649" s="207"/>
      <c r="AY649" s="207"/>
      <c r="AZ649" s="207"/>
      <c r="BA649" s="207"/>
      <c r="BB649" s="207"/>
      <c r="BC649" s="207"/>
      <c r="BD649" s="207"/>
      <c r="BE649" s="207"/>
      <c r="BF649" s="207"/>
      <c r="BG649" s="207"/>
      <c r="BH649" s="207"/>
    </row>
    <row r="650" spans="1:60" ht="20.399999999999999" outlineLevel="1" x14ac:dyDescent="0.25">
      <c r="A650" s="231">
        <v>129</v>
      </c>
      <c r="B650" s="232" t="s">
        <v>822</v>
      </c>
      <c r="C650" s="245" t="s">
        <v>818</v>
      </c>
      <c r="D650" s="233" t="s">
        <v>356</v>
      </c>
      <c r="E650" s="234">
        <v>1</v>
      </c>
      <c r="F650" s="235"/>
      <c r="G650" s="236">
        <f>ROUND(E650*F650,2)</f>
        <v>0</v>
      </c>
      <c r="H650" s="235"/>
      <c r="I650" s="236">
        <f>ROUND(E650*H650,2)</f>
        <v>0</v>
      </c>
      <c r="J650" s="235"/>
      <c r="K650" s="236">
        <f>ROUND(E650*J650,2)</f>
        <v>0</v>
      </c>
      <c r="L650" s="236">
        <v>21</v>
      </c>
      <c r="M650" s="236">
        <f>G650*(1+L650/100)</f>
        <v>0</v>
      </c>
      <c r="N650" s="236">
        <v>0</v>
      </c>
      <c r="O650" s="236">
        <f>ROUND(E650*N650,2)</f>
        <v>0</v>
      </c>
      <c r="P650" s="236">
        <v>0</v>
      </c>
      <c r="Q650" s="236">
        <f>ROUND(E650*P650,2)</f>
        <v>0</v>
      </c>
      <c r="R650" s="236"/>
      <c r="S650" s="236" t="s">
        <v>456</v>
      </c>
      <c r="T650" s="237" t="s">
        <v>215</v>
      </c>
      <c r="U650" s="217">
        <v>0</v>
      </c>
      <c r="V650" s="217">
        <f>ROUND(E650*U650,2)</f>
        <v>0</v>
      </c>
      <c r="W650" s="217"/>
      <c r="X650" s="207"/>
      <c r="Y650" s="207"/>
      <c r="Z650" s="207"/>
      <c r="AA650" s="207"/>
      <c r="AB650" s="207"/>
      <c r="AC650" s="207"/>
      <c r="AD650" s="207"/>
      <c r="AE650" s="207"/>
      <c r="AF650" s="207"/>
      <c r="AG650" s="207" t="s">
        <v>336</v>
      </c>
      <c r="AH650" s="207"/>
      <c r="AI650" s="207"/>
      <c r="AJ650" s="207"/>
      <c r="AK650" s="207"/>
      <c r="AL650" s="207"/>
      <c r="AM650" s="207"/>
      <c r="AN650" s="207"/>
      <c r="AO650" s="207"/>
      <c r="AP650" s="207"/>
      <c r="AQ650" s="207"/>
      <c r="AR650" s="207"/>
      <c r="AS650" s="207"/>
      <c r="AT650" s="207"/>
      <c r="AU650" s="207"/>
      <c r="AV650" s="207"/>
      <c r="AW650" s="207"/>
      <c r="AX650" s="207"/>
      <c r="AY650" s="207"/>
      <c r="AZ650" s="207"/>
      <c r="BA650" s="207"/>
      <c r="BB650" s="207"/>
      <c r="BC650" s="207"/>
      <c r="BD650" s="207"/>
      <c r="BE650" s="207"/>
      <c r="BF650" s="207"/>
      <c r="BG650" s="207"/>
      <c r="BH650" s="207"/>
    </row>
    <row r="651" spans="1:60" outlineLevel="1" x14ac:dyDescent="0.25">
      <c r="A651" s="214"/>
      <c r="B651" s="215"/>
      <c r="C651" s="246" t="s">
        <v>816</v>
      </c>
      <c r="D651" s="239"/>
      <c r="E651" s="239"/>
      <c r="F651" s="239"/>
      <c r="G651" s="239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07"/>
      <c r="Y651" s="207"/>
      <c r="Z651" s="207"/>
      <c r="AA651" s="207"/>
      <c r="AB651" s="207"/>
      <c r="AC651" s="207"/>
      <c r="AD651" s="207"/>
      <c r="AE651" s="207"/>
      <c r="AF651" s="207"/>
      <c r="AG651" s="207" t="s">
        <v>218</v>
      </c>
      <c r="AH651" s="207"/>
      <c r="AI651" s="207"/>
      <c r="AJ651" s="207"/>
      <c r="AK651" s="207"/>
      <c r="AL651" s="207"/>
      <c r="AM651" s="207"/>
      <c r="AN651" s="207"/>
      <c r="AO651" s="207"/>
      <c r="AP651" s="207"/>
      <c r="AQ651" s="207"/>
      <c r="AR651" s="207"/>
      <c r="AS651" s="207"/>
      <c r="AT651" s="207"/>
      <c r="AU651" s="207"/>
      <c r="AV651" s="207"/>
      <c r="AW651" s="207"/>
      <c r="AX651" s="207"/>
      <c r="AY651" s="207"/>
      <c r="AZ651" s="207"/>
      <c r="BA651" s="207"/>
      <c r="BB651" s="207"/>
      <c r="BC651" s="207"/>
      <c r="BD651" s="207"/>
      <c r="BE651" s="207"/>
      <c r="BF651" s="207"/>
      <c r="BG651" s="207"/>
      <c r="BH651" s="207"/>
    </row>
    <row r="652" spans="1:60" outlineLevel="1" x14ac:dyDescent="0.25">
      <c r="A652" s="214"/>
      <c r="B652" s="215"/>
      <c r="C652" s="247"/>
      <c r="D652" s="241"/>
      <c r="E652" s="241"/>
      <c r="F652" s="241"/>
      <c r="G652" s="241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07"/>
      <c r="Y652" s="207"/>
      <c r="Z652" s="207"/>
      <c r="AA652" s="207"/>
      <c r="AB652" s="207"/>
      <c r="AC652" s="207"/>
      <c r="AD652" s="207"/>
      <c r="AE652" s="207"/>
      <c r="AF652" s="207"/>
      <c r="AG652" s="207" t="s">
        <v>219</v>
      </c>
      <c r="AH652" s="207"/>
      <c r="AI652" s="207"/>
      <c r="AJ652" s="207"/>
      <c r="AK652" s="207"/>
      <c r="AL652" s="207"/>
      <c r="AM652" s="207"/>
      <c r="AN652" s="207"/>
      <c r="AO652" s="207"/>
      <c r="AP652" s="207"/>
      <c r="AQ652" s="207"/>
      <c r="AR652" s="207"/>
      <c r="AS652" s="207"/>
      <c r="AT652" s="207"/>
      <c r="AU652" s="207"/>
      <c r="AV652" s="207"/>
      <c r="AW652" s="207"/>
      <c r="AX652" s="207"/>
      <c r="AY652" s="207"/>
      <c r="AZ652" s="207"/>
      <c r="BA652" s="207"/>
      <c r="BB652" s="207"/>
      <c r="BC652" s="207"/>
      <c r="BD652" s="207"/>
      <c r="BE652" s="207"/>
      <c r="BF652" s="207"/>
      <c r="BG652" s="207"/>
      <c r="BH652" s="207"/>
    </row>
    <row r="653" spans="1:60" outlineLevel="1" x14ac:dyDescent="0.25">
      <c r="A653" s="231">
        <v>130</v>
      </c>
      <c r="B653" s="232" t="s">
        <v>823</v>
      </c>
      <c r="C653" s="245" t="s">
        <v>824</v>
      </c>
      <c r="D653" s="233" t="s">
        <v>356</v>
      </c>
      <c r="E653" s="234">
        <v>3</v>
      </c>
      <c r="F653" s="235"/>
      <c r="G653" s="236">
        <f>ROUND(E653*F653,2)</f>
        <v>0</v>
      </c>
      <c r="H653" s="235"/>
      <c r="I653" s="236">
        <f>ROUND(E653*H653,2)</f>
        <v>0</v>
      </c>
      <c r="J653" s="235"/>
      <c r="K653" s="236">
        <f>ROUND(E653*J653,2)</f>
        <v>0</v>
      </c>
      <c r="L653" s="236">
        <v>21</v>
      </c>
      <c r="M653" s="236">
        <f>G653*(1+L653/100)</f>
        <v>0</v>
      </c>
      <c r="N653" s="236">
        <v>0</v>
      </c>
      <c r="O653" s="236">
        <f>ROUND(E653*N653,2)</f>
        <v>0</v>
      </c>
      <c r="P653" s="236">
        <v>0</v>
      </c>
      <c r="Q653" s="236">
        <f>ROUND(E653*P653,2)</f>
        <v>0</v>
      </c>
      <c r="R653" s="236"/>
      <c r="S653" s="236" t="s">
        <v>456</v>
      </c>
      <c r="T653" s="237" t="s">
        <v>215</v>
      </c>
      <c r="U653" s="217">
        <v>0</v>
      </c>
      <c r="V653" s="217">
        <f>ROUND(E653*U653,2)</f>
        <v>0</v>
      </c>
      <c r="W653" s="21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207" t="s">
        <v>336</v>
      </c>
      <c r="AH653" s="207"/>
      <c r="AI653" s="207"/>
      <c r="AJ653" s="207"/>
      <c r="AK653" s="207"/>
      <c r="AL653" s="207"/>
      <c r="AM653" s="207"/>
      <c r="AN653" s="207"/>
      <c r="AO653" s="207"/>
      <c r="AP653" s="207"/>
      <c r="AQ653" s="207"/>
      <c r="AR653" s="207"/>
      <c r="AS653" s="207"/>
      <c r="AT653" s="207"/>
      <c r="AU653" s="207"/>
      <c r="AV653" s="207"/>
      <c r="AW653" s="207"/>
      <c r="AX653" s="207"/>
      <c r="AY653" s="207"/>
      <c r="AZ653" s="207"/>
      <c r="BA653" s="207"/>
      <c r="BB653" s="207"/>
      <c r="BC653" s="207"/>
      <c r="BD653" s="207"/>
      <c r="BE653" s="207"/>
      <c r="BF653" s="207"/>
      <c r="BG653" s="207"/>
      <c r="BH653" s="207"/>
    </row>
    <row r="654" spans="1:60" outlineLevel="1" x14ac:dyDescent="0.25">
      <c r="A654" s="214"/>
      <c r="B654" s="215"/>
      <c r="C654" s="246" t="s">
        <v>816</v>
      </c>
      <c r="D654" s="239"/>
      <c r="E654" s="239"/>
      <c r="F654" s="239"/>
      <c r="G654" s="239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207" t="s">
        <v>218</v>
      </c>
      <c r="AH654" s="207"/>
      <c r="AI654" s="207"/>
      <c r="AJ654" s="207"/>
      <c r="AK654" s="207"/>
      <c r="AL654" s="207"/>
      <c r="AM654" s="207"/>
      <c r="AN654" s="207"/>
      <c r="AO654" s="207"/>
      <c r="AP654" s="207"/>
      <c r="AQ654" s="207"/>
      <c r="AR654" s="207"/>
      <c r="AS654" s="207"/>
      <c r="AT654" s="207"/>
      <c r="AU654" s="207"/>
      <c r="AV654" s="207"/>
      <c r="AW654" s="207"/>
      <c r="AX654" s="207"/>
      <c r="AY654" s="207"/>
      <c r="AZ654" s="207"/>
      <c r="BA654" s="207"/>
      <c r="BB654" s="207"/>
      <c r="BC654" s="207"/>
      <c r="BD654" s="207"/>
      <c r="BE654" s="207"/>
      <c r="BF654" s="207"/>
      <c r="BG654" s="207"/>
      <c r="BH654" s="207"/>
    </row>
    <row r="655" spans="1:60" outlineLevel="1" x14ac:dyDescent="0.25">
      <c r="A655" s="214"/>
      <c r="B655" s="215"/>
      <c r="C655" s="247"/>
      <c r="D655" s="241"/>
      <c r="E655" s="241"/>
      <c r="F655" s="241"/>
      <c r="G655" s="241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07"/>
      <c r="Y655" s="207"/>
      <c r="Z655" s="207"/>
      <c r="AA655" s="207"/>
      <c r="AB655" s="207"/>
      <c r="AC655" s="207"/>
      <c r="AD655" s="207"/>
      <c r="AE655" s="207"/>
      <c r="AF655" s="207"/>
      <c r="AG655" s="207" t="s">
        <v>219</v>
      </c>
      <c r="AH655" s="207"/>
      <c r="AI655" s="207"/>
      <c r="AJ655" s="207"/>
      <c r="AK655" s="207"/>
      <c r="AL655" s="207"/>
      <c r="AM655" s="207"/>
      <c r="AN655" s="207"/>
      <c r="AO655" s="207"/>
      <c r="AP655" s="207"/>
      <c r="AQ655" s="207"/>
      <c r="AR655" s="207"/>
      <c r="AS655" s="207"/>
      <c r="AT655" s="207"/>
      <c r="AU655" s="207"/>
      <c r="AV655" s="207"/>
      <c r="AW655" s="207"/>
      <c r="AX655" s="207"/>
      <c r="AY655" s="207"/>
      <c r="AZ655" s="207"/>
      <c r="BA655" s="207"/>
      <c r="BB655" s="207"/>
      <c r="BC655" s="207"/>
      <c r="BD655" s="207"/>
      <c r="BE655" s="207"/>
      <c r="BF655" s="207"/>
      <c r="BG655" s="207"/>
      <c r="BH655" s="207"/>
    </row>
    <row r="656" spans="1:60" outlineLevel="1" x14ac:dyDescent="0.25">
      <c r="A656" s="231">
        <v>131</v>
      </c>
      <c r="B656" s="232" t="s">
        <v>825</v>
      </c>
      <c r="C656" s="245" t="s">
        <v>826</v>
      </c>
      <c r="D656" s="233" t="s">
        <v>356</v>
      </c>
      <c r="E656" s="234">
        <v>5</v>
      </c>
      <c r="F656" s="235"/>
      <c r="G656" s="236">
        <f>ROUND(E656*F656,2)</f>
        <v>0</v>
      </c>
      <c r="H656" s="235"/>
      <c r="I656" s="236">
        <f>ROUND(E656*H656,2)</f>
        <v>0</v>
      </c>
      <c r="J656" s="235"/>
      <c r="K656" s="236">
        <f>ROUND(E656*J656,2)</f>
        <v>0</v>
      </c>
      <c r="L656" s="236">
        <v>21</v>
      </c>
      <c r="M656" s="236">
        <f>G656*(1+L656/100)</f>
        <v>0</v>
      </c>
      <c r="N656" s="236">
        <v>0</v>
      </c>
      <c r="O656" s="236">
        <f>ROUND(E656*N656,2)</f>
        <v>0</v>
      </c>
      <c r="P656" s="236">
        <v>0</v>
      </c>
      <c r="Q656" s="236">
        <f>ROUND(E656*P656,2)</f>
        <v>0</v>
      </c>
      <c r="R656" s="236"/>
      <c r="S656" s="236" t="s">
        <v>456</v>
      </c>
      <c r="T656" s="237" t="s">
        <v>215</v>
      </c>
      <c r="U656" s="217">
        <v>0</v>
      </c>
      <c r="V656" s="217">
        <f>ROUND(E656*U656,2)</f>
        <v>0</v>
      </c>
      <c r="W656" s="217"/>
      <c r="X656" s="207"/>
      <c r="Y656" s="207"/>
      <c r="Z656" s="207"/>
      <c r="AA656" s="207"/>
      <c r="AB656" s="207"/>
      <c r="AC656" s="207"/>
      <c r="AD656" s="207"/>
      <c r="AE656" s="207"/>
      <c r="AF656" s="207"/>
      <c r="AG656" s="207" t="s">
        <v>336</v>
      </c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</row>
    <row r="657" spans="1:60" outlineLevel="1" x14ac:dyDescent="0.25">
      <c r="A657" s="214"/>
      <c r="B657" s="215"/>
      <c r="C657" s="246" t="s">
        <v>816</v>
      </c>
      <c r="D657" s="239"/>
      <c r="E657" s="239"/>
      <c r="F657" s="239"/>
      <c r="G657" s="239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07"/>
      <c r="Y657" s="207"/>
      <c r="Z657" s="207"/>
      <c r="AA657" s="207"/>
      <c r="AB657" s="207"/>
      <c r="AC657" s="207"/>
      <c r="AD657" s="207"/>
      <c r="AE657" s="207"/>
      <c r="AF657" s="207"/>
      <c r="AG657" s="207" t="s">
        <v>218</v>
      </c>
      <c r="AH657" s="207"/>
      <c r="AI657" s="207"/>
      <c r="AJ657" s="207"/>
      <c r="AK657" s="207"/>
      <c r="AL657" s="207"/>
      <c r="AM657" s="207"/>
      <c r="AN657" s="207"/>
      <c r="AO657" s="207"/>
      <c r="AP657" s="207"/>
      <c r="AQ657" s="207"/>
      <c r="AR657" s="207"/>
      <c r="AS657" s="207"/>
      <c r="AT657" s="207"/>
      <c r="AU657" s="207"/>
      <c r="AV657" s="207"/>
      <c r="AW657" s="207"/>
      <c r="AX657" s="207"/>
      <c r="AY657" s="207"/>
      <c r="AZ657" s="207"/>
      <c r="BA657" s="207"/>
      <c r="BB657" s="207"/>
      <c r="BC657" s="207"/>
      <c r="BD657" s="207"/>
      <c r="BE657" s="207"/>
      <c r="BF657" s="207"/>
      <c r="BG657" s="207"/>
      <c r="BH657" s="207"/>
    </row>
    <row r="658" spans="1:60" outlineLevel="1" x14ac:dyDescent="0.25">
      <c r="A658" s="214"/>
      <c r="B658" s="215"/>
      <c r="C658" s="247"/>
      <c r="D658" s="241"/>
      <c r="E658" s="241"/>
      <c r="F658" s="241"/>
      <c r="G658" s="241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07"/>
      <c r="Y658" s="207"/>
      <c r="Z658" s="207"/>
      <c r="AA658" s="207"/>
      <c r="AB658" s="207"/>
      <c r="AC658" s="207"/>
      <c r="AD658" s="207"/>
      <c r="AE658" s="207"/>
      <c r="AF658" s="207"/>
      <c r="AG658" s="207" t="s">
        <v>219</v>
      </c>
      <c r="AH658" s="207"/>
      <c r="AI658" s="207"/>
      <c r="AJ658" s="207"/>
      <c r="AK658" s="207"/>
      <c r="AL658" s="207"/>
      <c r="AM658" s="207"/>
      <c r="AN658" s="207"/>
      <c r="AO658" s="207"/>
      <c r="AP658" s="207"/>
      <c r="AQ658" s="207"/>
      <c r="AR658" s="207"/>
      <c r="AS658" s="207"/>
      <c r="AT658" s="207"/>
      <c r="AU658" s="207"/>
      <c r="AV658" s="207"/>
      <c r="AW658" s="207"/>
      <c r="AX658" s="207"/>
      <c r="AY658" s="207"/>
      <c r="AZ658" s="207"/>
      <c r="BA658" s="207"/>
      <c r="BB658" s="207"/>
      <c r="BC658" s="207"/>
      <c r="BD658" s="207"/>
      <c r="BE658" s="207"/>
      <c r="BF658" s="207"/>
      <c r="BG658" s="207"/>
      <c r="BH658" s="207"/>
    </row>
    <row r="659" spans="1:60" outlineLevel="1" x14ac:dyDescent="0.25">
      <c r="A659" s="231">
        <v>132</v>
      </c>
      <c r="B659" s="232" t="s">
        <v>827</v>
      </c>
      <c r="C659" s="245" t="s">
        <v>828</v>
      </c>
      <c r="D659" s="233" t="s">
        <v>356</v>
      </c>
      <c r="E659" s="234">
        <v>1</v>
      </c>
      <c r="F659" s="235"/>
      <c r="G659" s="236">
        <f>ROUND(E659*F659,2)</f>
        <v>0</v>
      </c>
      <c r="H659" s="235"/>
      <c r="I659" s="236">
        <f>ROUND(E659*H659,2)</f>
        <v>0</v>
      </c>
      <c r="J659" s="235"/>
      <c r="K659" s="236">
        <f>ROUND(E659*J659,2)</f>
        <v>0</v>
      </c>
      <c r="L659" s="236">
        <v>21</v>
      </c>
      <c r="M659" s="236">
        <f>G659*(1+L659/100)</f>
        <v>0</v>
      </c>
      <c r="N659" s="236">
        <v>0</v>
      </c>
      <c r="O659" s="236">
        <f>ROUND(E659*N659,2)</f>
        <v>0</v>
      </c>
      <c r="P659" s="236">
        <v>0</v>
      </c>
      <c r="Q659" s="236">
        <f>ROUND(E659*P659,2)</f>
        <v>0</v>
      </c>
      <c r="R659" s="236"/>
      <c r="S659" s="236" t="s">
        <v>456</v>
      </c>
      <c r="T659" s="237" t="s">
        <v>215</v>
      </c>
      <c r="U659" s="217">
        <v>0</v>
      </c>
      <c r="V659" s="217">
        <f>ROUND(E659*U659,2)</f>
        <v>0</v>
      </c>
      <c r="W659" s="217"/>
      <c r="X659" s="207"/>
      <c r="Y659" s="207"/>
      <c r="Z659" s="207"/>
      <c r="AA659" s="207"/>
      <c r="AB659" s="207"/>
      <c r="AC659" s="207"/>
      <c r="AD659" s="207"/>
      <c r="AE659" s="207"/>
      <c r="AF659" s="207"/>
      <c r="AG659" s="207" t="s">
        <v>336</v>
      </c>
      <c r="AH659" s="207"/>
      <c r="AI659" s="207"/>
      <c r="AJ659" s="207"/>
      <c r="AK659" s="207"/>
      <c r="AL659" s="207"/>
      <c r="AM659" s="207"/>
      <c r="AN659" s="207"/>
      <c r="AO659" s="207"/>
      <c r="AP659" s="207"/>
      <c r="AQ659" s="207"/>
      <c r="AR659" s="207"/>
      <c r="AS659" s="207"/>
      <c r="AT659" s="207"/>
      <c r="AU659" s="207"/>
      <c r="AV659" s="207"/>
      <c r="AW659" s="207"/>
      <c r="AX659" s="207"/>
      <c r="AY659" s="207"/>
      <c r="AZ659" s="207"/>
      <c r="BA659" s="207"/>
      <c r="BB659" s="207"/>
      <c r="BC659" s="207"/>
      <c r="BD659" s="207"/>
      <c r="BE659" s="207"/>
      <c r="BF659" s="207"/>
      <c r="BG659" s="207"/>
      <c r="BH659" s="207"/>
    </row>
    <row r="660" spans="1:60" outlineLevel="1" x14ac:dyDescent="0.25">
      <c r="A660" s="214"/>
      <c r="B660" s="215"/>
      <c r="C660" s="246" t="s">
        <v>816</v>
      </c>
      <c r="D660" s="239"/>
      <c r="E660" s="239"/>
      <c r="F660" s="239"/>
      <c r="G660" s="239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07"/>
      <c r="Y660" s="207"/>
      <c r="Z660" s="207"/>
      <c r="AA660" s="207"/>
      <c r="AB660" s="207"/>
      <c r="AC660" s="207"/>
      <c r="AD660" s="207"/>
      <c r="AE660" s="207"/>
      <c r="AF660" s="207"/>
      <c r="AG660" s="207" t="s">
        <v>218</v>
      </c>
      <c r="AH660" s="207"/>
      <c r="AI660" s="207"/>
      <c r="AJ660" s="207"/>
      <c r="AK660" s="207"/>
      <c r="AL660" s="207"/>
      <c r="AM660" s="207"/>
      <c r="AN660" s="207"/>
      <c r="AO660" s="207"/>
      <c r="AP660" s="207"/>
      <c r="AQ660" s="207"/>
      <c r="AR660" s="207"/>
      <c r="AS660" s="207"/>
      <c r="AT660" s="207"/>
      <c r="AU660" s="207"/>
      <c r="AV660" s="207"/>
      <c r="AW660" s="207"/>
      <c r="AX660" s="207"/>
      <c r="AY660" s="207"/>
      <c r="AZ660" s="207"/>
      <c r="BA660" s="207"/>
      <c r="BB660" s="207"/>
      <c r="BC660" s="207"/>
      <c r="BD660" s="207"/>
      <c r="BE660" s="207"/>
      <c r="BF660" s="207"/>
      <c r="BG660" s="207"/>
      <c r="BH660" s="207"/>
    </row>
    <row r="661" spans="1:60" outlineLevel="1" x14ac:dyDescent="0.25">
      <c r="A661" s="214"/>
      <c r="B661" s="215"/>
      <c r="C661" s="247"/>
      <c r="D661" s="241"/>
      <c r="E661" s="241"/>
      <c r="F661" s="241"/>
      <c r="G661" s="241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07"/>
      <c r="Y661" s="207"/>
      <c r="Z661" s="207"/>
      <c r="AA661" s="207"/>
      <c r="AB661" s="207"/>
      <c r="AC661" s="207"/>
      <c r="AD661" s="207"/>
      <c r="AE661" s="207"/>
      <c r="AF661" s="207"/>
      <c r="AG661" s="207" t="s">
        <v>219</v>
      </c>
      <c r="AH661" s="207"/>
      <c r="AI661" s="207"/>
      <c r="AJ661" s="207"/>
      <c r="AK661" s="207"/>
      <c r="AL661" s="207"/>
      <c r="AM661" s="207"/>
      <c r="AN661" s="207"/>
      <c r="AO661" s="207"/>
      <c r="AP661" s="207"/>
      <c r="AQ661" s="207"/>
      <c r="AR661" s="207"/>
      <c r="AS661" s="207"/>
      <c r="AT661" s="207"/>
      <c r="AU661" s="207"/>
      <c r="AV661" s="207"/>
      <c r="AW661" s="207"/>
      <c r="AX661" s="207"/>
      <c r="AY661" s="207"/>
      <c r="AZ661" s="207"/>
      <c r="BA661" s="207"/>
      <c r="BB661" s="207"/>
      <c r="BC661" s="207"/>
      <c r="BD661" s="207"/>
      <c r="BE661" s="207"/>
      <c r="BF661" s="207"/>
      <c r="BG661" s="207"/>
      <c r="BH661" s="207"/>
    </row>
    <row r="662" spans="1:60" ht="20.399999999999999" outlineLevel="1" x14ac:dyDescent="0.25">
      <c r="A662" s="231">
        <v>133</v>
      </c>
      <c r="B662" s="232" t="s">
        <v>829</v>
      </c>
      <c r="C662" s="245" t="s">
        <v>830</v>
      </c>
      <c r="D662" s="233" t="s">
        <v>356</v>
      </c>
      <c r="E662" s="234">
        <v>1</v>
      </c>
      <c r="F662" s="235"/>
      <c r="G662" s="236">
        <f>ROUND(E662*F662,2)</f>
        <v>0</v>
      </c>
      <c r="H662" s="235"/>
      <c r="I662" s="236">
        <f>ROUND(E662*H662,2)</f>
        <v>0</v>
      </c>
      <c r="J662" s="235"/>
      <c r="K662" s="236">
        <f>ROUND(E662*J662,2)</f>
        <v>0</v>
      </c>
      <c r="L662" s="236">
        <v>21</v>
      </c>
      <c r="M662" s="236">
        <f>G662*(1+L662/100)</f>
        <v>0</v>
      </c>
      <c r="N662" s="236">
        <v>0</v>
      </c>
      <c r="O662" s="236">
        <f>ROUND(E662*N662,2)</f>
        <v>0</v>
      </c>
      <c r="P662" s="236">
        <v>0</v>
      </c>
      <c r="Q662" s="236">
        <f>ROUND(E662*P662,2)</f>
        <v>0</v>
      </c>
      <c r="R662" s="236"/>
      <c r="S662" s="236" t="s">
        <v>456</v>
      </c>
      <c r="T662" s="237" t="s">
        <v>215</v>
      </c>
      <c r="U662" s="217">
        <v>0</v>
      </c>
      <c r="V662" s="217">
        <f>ROUND(E662*U662,2)</f>
        <v>0</v>
      </c>
      <c r="W662" s="217"/>
      <c r="X662" s="207"/>
      <c r="Y662" s="207"/>
      <c r="Z662" s="207"/>
      <c r="AA662" s="207"/>
      <c r="AB662" s="207"/>
      <c r="AC662" s="207"/>
      <c r="AD662" s="207"/>
      <c r="AE662" s="207"/>
      <c r="AF662" s="207"/>
      <c r="AG662" s="207" t="s">
        <v>336</v>
      </c>
      <c r="AH662" s="207"/>
      <c r="AI662" s="207"/>
      <c r="AJ662" s="207"/>
      <c r="AK662" s="207"/>
      <c r="AL662" s="207"/>
      <c r="AM662" s="207"/>
      <c r="AN662" s="207"/>
      <c r="AO662" s="207"/>
      <c r="AP662" s="207"/>
      <c r="AQ662" s="207"/>
      <c r="AR662" s="207"/>
      <c r="AS662" s="207"/>
      <c r="AT662" s="207"/>
      <c r="AU662" s="207"/>
      <c r="AV662" s="207"/>
      <c r="AW662" s="207"/>
      <c r="AX662" s="207"/>
      <c r="AY662" s="207"/>
      <c r="AZ662" s="207"/>
      <c r="BA662" s="207"/>
      <c r="BB662" s="207"/>
      <c r="BC662" s="207"/>
      <c r="BD662" s="207"/>
      <c r="BE662" s="207"/>
      <c r="BF662" s="207"/>
      <c r="BG662" s="207"/>
      <c r="BH662" s="207"/>
    </row>
    <row r="663" spans="1:60" outlineLevel="1" x14ac:dyDescent="0.25">
      <c r="A663" s="214"/>
      <c r="B663" s="215"/>
      <c r="C663" s="246" t="s">
        <v>816</v>
      </c>
      <c r="D663" s="239"/>
      <c r="E663" s="239"/>
      <c r="F663" s="239"/>
      <c r="G663" s="239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07"/>
      <c r="Y663" s="207"/>
      <c r="Z663" s="207"/>
      <c r="AA663" s="207"/>
      <c r="AB663" s="207"/>
      <c r="AC663" s="207"/>
      <c r="AD663" s="207"/>
      <c r="AE663" s="207"/>
      <c r="AF663" s="207"/>
      <c r="AG663" s="207" t="s">
        <v>218</v>
      </c>
      <c r="AH663" s="207"/>
      <c r="AI663" s="207"/>
      <c r="AJ663" s="207"/>
      <c r="AK663" s="207"/>
      <c r="AL663" s="207"/>
      <c r="AM663" s="207"/>
      <c r="AN663" s="207"/>
      <c r="AO663" s="207"/>
      <c r="AP663" s="207"/>
      <c r="AQ663" s="207"/>
      <c r="AR663" s="207"/>
      <c r="AS663" s="207"/>
      <c r="AT663" s="207"/>
      <c r="AU663" s="207"/>
      <c r="AV663" s="207"/>
      <c r="AW663" s="207"/>
      <c r="AX663" s="207"/>
      <c r="AY663" s="207"/>
      <c r="AZ663" s="207"/>
      <c r="BA663" s="207"/>
      <c r="BB663" s="207"/>
      <c r="BC663" s="207"/>
      <c r="BD663" s="207"/>
      <c r="BE663" s="207"/>
      <c r="BF663" s="207"/>
      <c r="BG663" s="207"/>
      <c r="BH663" s="207"/>
    </row>
    <row r="664" spans="1:60" outlineLevel="1" x14ac:dyDescent="0.25">
      <c r="A664" s="214"/>
      <c r="B664" s="215"/>
      <c r="C664" s="247"/>
      <c r="D664" s="241"/>
      <c r="E664" s="241"/>
      <c r="F664" s="241"/>
      <c r="G664" s="241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07"/>
      <c r="Y664" s="207"/>
      <c r="Z664" s="207"/>
      <c r="AA664" s="207"/>
      <c r="AB664" s="207"/>
      <c r="AC664" s="207"/>
      <c r="AD664" s="207"/>
      <c r="AE664" s="207"/>
      <c r="AF664" s="207"/>
      <c r="AG664" s="207" t="s">
        <v>219</v>
      </c>
      <c r="AH664" s="207"/>
      <c r="AI664" s="207"/>
      <c r="AJ664" s="207"/>
      <c r="AK664" s="207"/>
      <c r="AL664" s="207"/>
      <c r="AM664" s="207"/>
      <c r="AN664" s="207"/>
      <c r="AO664" s="207"/>
      <c r="AP664" s="207"/>
      <c r="AQ664" s="207"/>
      <c r="AR664" s="207"/>
      <c r="AS664" s="207"/>
      <c r="AT664" s="207"/>
      <c r="AU664" s="207"/>
      <c r="AV664" s="207"/>
      <c r="AW664" s="207"/>
      <c r="AX664" s="207"/>
      <c r="AY664" s="207"/>
      <c r="AZ664" s="207"/>
      <c r="BA664" s="207"/>
      <c r="BB664" s="207"/>
      <c r="BC664" s="207"/>
      <c r="BD664" s="207"/>
      <c r="BE664" s="207"/>
      <c r="BF664" s="207"/>
      <c r="BG664" s="207"/>
      <c r="BH664" s="207"/>
    </row>
    <row r="665" spans="1:60" outlineLevel="1" x14ac:dyDescent="0.25">
      <c r="A665" s="231">
        <v>134</v>
      </c>
      <c r="B665" s="232" t="s">
        <v>831</v>
      </c>
      <c r="C665" s="245" t="s">
        <v>832</v>
      </c>
      <c r="D665" s="233" t="s">
        <v>356</v>
      </c>
      <c r="E665" s="234">
        <v>1</v>
      </c>
      <c r="F665" s="235"/>
      <c r="G665" s="236">
        <f>ROUND(E665*F665,2)</f>
        <v>0</v>
      </c>
      <c r="H665" s="235"/>
      <c r="I665" s="236">
        <f>ROUND(E665*H665,2)</f>
        <v>0</v>
      </c>
      <c r="J665" s="235"/>
      <c r="K665" s="236">
        <f>ROUND(E665*J665,2)</f>
        <v>0</v>
      </c>
      <c r="L665" s="236">
        <v>21</v>
      </c>
      <c r="M665" s="236">
        <f>G665*(1+L665/100)</f>
        <v>0</v>
      </c>
      <c r="N665" s="236">
        <v>0</v>
      </c>
      <c r="O665" s="236">
        <f>ROUND(E665*N665,2)</f>
        <v>0</v>
      </c>
      <c r="P665" s="236">
        <v>0</v>
      </c>
      <c r="Q665" s="236">
        <f>ROUND(E665*P665,2)</f>
        <v>0</v>
      </c>
      <c r="R665" s="236"/>
      <c r="S665" s="236" t="s">
        <v>456</v>
      </c>
      <c r="T665" s="237" t="s">
        <v>215</v>
      </c>
      <c r="U665" s="217">
        <v>0</v>
      </c>
      <c r="V665" s="217">
        <f>ROUND(E665*U665,2)</f>
        <v>0</v>
      </c>
      <c r="W665" s="217"/>
      <c r="X665" s="207"/>
      <c r="Y665" s="207"/>
      <c r="Z665" s="207"/>
      <c r="AA665" s="207"/>
      <c r="AB665" s="207"/>
      <c r="AC665" s="207"/>
      <c r="AD665" s="207"/>
      <c r="AE665" s="207"/>
      <c r="AF665" s="207"/>
      <c r="AG665" s="207" t="s">
        <v>336</v>
      </c>
      <c r="AH665" s="207"/>
      <c r="AI665" s="207"/>
      <c r="AJ665" s="207"/>
      <c r="AK665" s="207"/>
      <c r="AL665" s="207"/>
      <c r="AM665" s="207"/>
      <c r="AN665" s="207"/>
      <c r="AO665" s="207"/>
      <c r="AP665" s="207"/>
      <c r="AQ665" s="207"/>
      <c r="AR665" s="207"/>
      <c r="AS665" s="207"/>
      <c r="AT665" s="207"/>
      <c r="AU665" s="207"/>
      <c r="AV665" s="207"/>
      <c r="AW665" s="207"/>
      <c r="AX665" s="207"/>
      <c r="AY665" s="207"/>
      <c r="AZ665" s="207"/>
      <c r="BA665" s="207"/>
      <c r="BB665" s="207"/>
      <c r="BC665" s="207"/>
      <c r="BD665" s="207"/>
      <c r="BE665" s="207"/>
      <c r="BF665" s="207"/>
      <c r="BG665" s="207"/>
      <c r="BH665" s="207"/>
    </row>
    <row r="666" spans="1:60" outlineLevel="1" x14ac:dyDescent="0.25">
      <c r="A666" s="214"/>
      <c r="B666" s="215"/>
      <c r="C666" s="246" t="s">
        <v>816</v>
      </c>
      <c r="D666" s="239"/>
      <c r="E666" s="239"/>
      <c r="F666" s="239"/>
      <c r="G666" s="239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07"/>
      <c r="Y666" s="207"/>
      <c r="Z666" s="207"/>
      <c r="AA666" s="207"/>
      <c r="AB666" s="207"/>
      <c r="AC666" s="207"/>
      <c r="AD666" s="207"/>
      <c r="AE666" s="207"/>
      <c r="AF666" s="207"/>
      <c r="AG666" s="207" t="s">
        <v>218</v>
      </c>
      <c r="AH666" s="207"/>
      <c r="AI666" s="207"/>
      <c r="AJ666" s="207"/>
      <c r="AK666" s="207"/>
      <c r="AL666" s="207"/>
      <c r="AM666" s="207"/>
      <c r="AN666" s="207"/>
      <c r="AO666" s="207"/>
      <c r="AP666" s="207"/>
      <c r="AQ666" s="207"/>
      <c r="AR666" s="207"/>
      <c r="AS666" s="207"/>
      <c r="AT666" s="207"/>
      <c r="AU666" s="207"/>
      <c r="AV666" s="207"/>
      <c r="AW666" s="207"/>
      <c r="AX666" s="207"/>
      <c r="AY666" s="207"/>
      <c r="AZ666" s="207"/>
      <c r="BA666" s="207"/>
      <c r="BB666" s="207"/>
      <c r="BC666" s="207"/>
      <c r="BD666" s="207"/>
      <c r="BE666" s="207"/>
      <c r="BF666" s="207"/>
      <c r="BG666" s="207"/>
      <c r="BH666" s="207"/>
    </row>
    <row r="667" spans="1:60" outlineLevel="1" x14ac:dyDescent="0.25">
      <c r="A667" s="214"/>
      <c r="B667" s="215"/>
      <c r="C667" s="247"/>
      <c r="D667" s="241"/>
      <c r="E667" s="241"/>
      <c r="F667" s="241"/>
      <c r="G667" s="241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07"/>
      <c r="Y667" s="207"/>
      <c r="Z667" s="207"/>
      <c r="AA667" s="207"/>
      <c r="AB667" s="207"/>
      <c r="AC667" s="207"/>
      <c r="AD667" s="207"/>
      <c r="AE667" s="207"/>
      <c r="AF667" s="207"/>
      <c r="AG667" s="207" t="s">
        <v>219</v>
      </c>
      <c r="AH667" s="207"/>
      <c r="AI667" s="207"/>
      <c r="AJ667" s="207"/>
      <c r="AK667" s="207"/>
      <c r="AL667" s="207"/>
      <c r="AM667" s="207"/>
      <c r="AN667" s="207"/>
      <c r="AO667" s="207"/>
      <c r="AP667" s="207"/>
      <c r="AQ667" s="207"/>
      <c r="AR667" s="207"/>
      <c r="AS667" s="207"/>
      <c r="AT667" s="207"/>
      <c r="AU667" s="207"/>
      <c r="AV667" s="207"/>
      <c r="AW667" s="207"/>
      <c r="AX667" s="207"/>
      <c r="AY667" s="207"/>
      <c r="AZ667" s="207"/>
      <c r="BA667" s="207"/>
      <c r="BB667" s="207"/>
      <c r="BC667" s="207"/>
      <c r="BD667" s="207"/>
      <c r="BE667" s="207"/>
      <c r="BF667" s="207"/>
      <c r="BG667" s="207"/>
      <c r="BH667" s="207"/>
    </row>
    <row r="668" spans="1:60" outlineLevel="1" x14ac:dyDescent="0.25">
      <c r="A668" s="231">
        <v>135</v>
      </c>
      <c r="B668" s="232" t="s">
        <v>833</v>
      </c>
      <c r="C668" s="245" t="s">
        <v>834</v>
      </c>
      <c r="D668" s="233" t="s">
        <v>356</v>
      </c>
      <c r="E668" s="234">
        <v>1</v>
      </c>
      <c r="F668" s="235"/>
      <c r="G668" s="236">
        <f>ROUND(E668*F668,2)</f>
        <v>0</v>
      </c>
      <c r="H668" s="235"/>
      <c r="I668" s="236">
        <f>ROUND(E668*H668,2)</f>
        <v>0</v>
      </c>
      <c r="J668" s="235"/>
      <c r="K668" s="236">
        <f>ROUND(E668*J668,2)</f>
        <v>0</v>
      </c>
      <c r="L668" s="236">
        <v>21</v>
      </c>
      <c r="M668" s="236">
        <f>G668*(1+L668/100)</f>
        <v>0</v>
      </c>
      <c r="N668" s="236">
        <v>0</v>
      </c>
      <c r="O668" s="236">
        <f>ROUND(E668*N668,2)</f>
        <v>0</v>
      </c>
      <c r="P668" s="236">
        <v>0</v>
      </c>
      <c r="Q668" s="236">
        <f>ROUND(E668*P668,2)</f>
        <v>0</v>
      </c>
      <c r="R668" s="236"/>
      <c r="S668" s="236" t="s">
        <v>456</v>
      </c>
      <c r="T668" s="237" t="s">
        <v>215</v>
      </c>
      <c r="U668" s="217">
        <v>0</v>
      </c>
      <c r="V668" s="217">
        <f>ROUND(E668*U668,2)</f>
        <v>0</v>
      </c>
      <c r="W668" s="217"/>
      <c r="X668" s="207"/>
      <c r="Y668" s="207"/>
      <c r="Z668" s="207"/>
      <c r="AA668" s="207"/>
      <c r="AB668" s="207"/>
      <c r="AC668" s="207"/>
      <c r="AD668" s="207"/>
      <c r="AE668" s="207"/>
      <c r="AF668" s="207"/>
      <c r="AG668" s="207" t="s">
        <v>336</v>
      </c>
      <c r="AH668" s="207"/>
      <c r="AI668" s="207"/>
      <c r="AJ668" s="207"/>
      <c r="AK668" s="207"/>
      <c r="AL668" s="207"/>
      <c r="AM668" s="207"/>
      <c r="AN668" s="207"/>
      <c r="AO668" s="207"/>
      <c r="AP668" s="207"/>
      <c r="AQ668" s="207"/>
      <c r="AR668" s="207"/>
      <c r="AS668" s="207"/>
      <c r="AT668" s="207"/>
      <c r="AU668" s="207"/>
      <c r="AV668" s="207"/>
      <c r="AW668" s="207"/>
      <c r="AX668" s="207"/>
      <c r="AY668" s="207"/>
      <c r="AZ668" s="207"/>
      <c r="BA668" s="207"/>
      <c r="BB668" s="207"/>
      <c r="BC668" s="207"/>
      <c r="BD668" s="207"/>
      <c r="BE668" s="207"/>
      <c r="BF668" s="207"/>
      <c r="BG668" s="207"/>
      <c r="BH668" s="207"/>
    </row>
    <row r="669" spans="1:60" outlineLevel="1" x14ac:dyDescent="0.25">
      <c r="A669" s="214"/>
      <c r="B669" s="215"/>
      <c r="C669" s="246" t="s">
        <v>816</v>
      </c>
      <c r="D669" s="239"/>
      <c r="E669" s="239"/>
      <c r="F669" s="239"/>
      <c r="G669" s="239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07"/>
      <c r="Y669" s="207"/>
      <c r="Z669" s="207"/>
      <c r="AA669" s="207"/>
      <c r="AB669" s="207"/>
      <c r="AC669" s="207"/>
      <c r="AD669" s="207"/>
      <c r="AE669" s="207"/>
      <c r="AF669" s="207"/>
      <c r="AG669" s="207" t="s">
        <v>218</v>
      </c>
      <c r="AH669" s="207"/>
      <c r="AI669" s="207"/>
      <c r="AJ669" s="207"/>
      <c r="AK669" s="207"/>
      <c r="AL669" s="207"/>
      <c r="AM669" s="207"/>
      <c r="AN669" s="207"/>
      <c r="AO669" s="207"/>
      <c r="AP669" s="207"/>
      <c r="AQ669" s="207"/>
      <c r="AR669" s="207"/>
      <c r="AS669" s="207"/>
      <c r="AT669" s="207"/>
      <c r="AU669" s="207"/>
      <c r="AV669" s="207"/>
      <c r="AW669" s="207"/>
      <c r="AX669" s="207"/>
      <c r="AY669" s="207"/>
      <c r="AZ669" s="207"/>
      <c r="BA669" s="207"/>
      <c r="BB669" s="207"/>
      <c r="BC669" s="207"/>
      <c r="BD669" s="207"/>
      <c r="BE669" s="207"/>
      <c r="BF669" s="207"/>
      <c r="BG669" s="207"/>
      <c r="BH669" s="207"/>
    </row>
    <row r="670" spans="1:60" outlineLevel="1" x14ac:dyDescent="0.25">
      <c r="A670" s="214"/>
      <c r="B670" s="215"/>
      <c r="C670" s="247"/>
      <c r="D670" s="241"/>
      <c r="E670" s="241"/>
      <c r="F670" s="241"/>
      <c r="G670" s="241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07"/>
      <c r="Y670" s="207"/>
      <c r="Z670" s="207"/>
      <c r="AA670" s="207"/>
      <c r="AB670" s="207"/>
      <c r="AC670" s="207"/>
      <c r="AD670" s="207"/>
      <c r="AE670" s="207"/>
      <c r="AF670" s="207"/>
      <c r="AG670" s="207" t="s">
        <v>219</v>
      </c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207"/>
      <c r="BH670" s="207"/>
    </row>
    <row r="671" spans="1:60" outlineLevel="1" x14ac:dyDescent="0.25">
      <c r="A671" s="231">
        <v>136</v>
      </c>
      <c r="B671" s="232" t="s">
        <v>835</v>
      </c>
      <c r="C671" s="245" t="s">
        <v>836</v>
      </c>
      <c r="D671" s="233" t="s">
        <v>356</v>
      </c>
      <c r="E671" s="234">
        <v>1</v>
      </c>
      <c r="F671" s="235"/>
      <c r="G671" s="236">
        <f>ROUND(E671*F671,2)</f>
        <v>0</v>
      </c>
      <c r="H671" s="235"/>
      <c r="I671" s="236">
        <f>ROUND(E671*H671,2)</f>
        <v>0</v>
      </c>
      <c r="J671" s="235"/>
      <c r="K671" s="236">
        <f>ROUND(E671*J671,2)</f>
        <v>0</v>
      </c>
      <c r="L671" s="236">
        <v>21</v>
      </c>
      <c r="M671" s="236">
        <f>G671*(1+L671/100)</f>
        <v>0</v>
      </c>
      <c r="N671" s="236">
        <v>0</v>
      </c>
      <c r="O671" s="236">
        <f>ROUND(E671*N671,2)</f>
        <v>0</v>
      </c>
      <c r="P671" s="236">
        <v>0</v>
      </c>
      <c r="Q671" s="236">
        <f>ROUND(E671*P671,2)</f>
        <v>0</v>
      </c>
      <c r="R671" s="236"/>
      <c r="S671" s="236" t="s">
        <v>456</v>
      </c>
      <c r="T671" s="237" t="s">
        <v>215</v>
      </c>
      <c r="U671" s="217">
        <v>0</v>
      </c>
      <c r="V671" s="217">
        <f>ROUND(E671*U671,2)</f>
        <v>0</v>
      </c>
      <c r="W671" s="217"/>
      <c r="X671" s="207"/>
      <c r="Y671" s="207"/>
      <c r="Z671" s="207"/>
      <c r="AA671" s="207"/>
      <c r="AB671" s="207"/>
      <c r="AC671" s="207"/>
      <c r="AD671" s="207"/>
      <c r="AE671" s="207"/>
      <c r="AF671" s="207"/>
      <c r="AG671" s="207" t="s">
        <v>336</v>
      </c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207"/>
      <c r="BH671" s="207"/>
    </row>
    <row r="672" spans="1:60" outlineLevel="1" x14ac:dyDescent="0.25">
      <c r="A672" s="214"/>
      <c r="B672" s="215"/>
      <c r="C672" s="246" t="s">
        <v>816</v>
      </c>
      <c r="D672" s="239"/>
      <c r="E672" s="239"/>
      <c r="F672" s="239"/>
      <c r="G672" s="239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07"/>
      <c r="Y672" s="207"/>
      <c r="Z672" s="207"/>
      <c r="AA672" s="207"/>
      <c r="AB672" s="207"/>
      <c r="AC672" s="207"/>
      <c r="AD672" s="207"/>
      <c r="AE672" s="207"/>
      <c r="AF672" s="207"/>
      <c r="AG672" s="207" t="s">
        <v>218</v>
      </c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207"/>
      <c r="BH672" s="207"/>
    </row>
    <row r="673" spans="1:60" outlineLevel="1" x14ac:dyDescent="0.25">
      <c r="A673" s="214"/>
      <c r="B673" s="215"/>
      <c r="C673" s="247"/>
      <c r="D673" s="241"/>
      <c r="E673" s="241"/>
      <c r="F673" s="241"/>
      <c r="G673" s="241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07"/>
      <c r="Y673" s="207"/>
      <c r="Z673" s="207"/>
      <c r="AA673" s="207"/>
      <c r="AB673" s="207"/>
      <c r="AC673" s="207"/>
      <c r="AD673" s="207"/>
      <c r="AE673" s="207"/>
      <c r="AF673" s="207"/>
      <c r="AG673" s="207" t="s">
        <v>219</v>
      </c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207"/>
      <c r="BH673" s="207"/>
    </row>
    <row r="674" spans="1:60" outlineLevel="1" x14ac:dyDescent="0.25">
      <c r="A674" s="231">
        <v>137</v>
      </c>
      <c r="B674" s="232" t="s">
        <v>837</v>
      </c>
      <c r="C674" s="245" t="s">
        <v>838</v>
      </c>
      <c r="D674" s="233" t="s">
        <v>356</v>
      </c>
      <c r="E674" s="234">
        <v>1</v>
      </c>
      <c r="F674" s="235"/>
      <c r="G674" s="236">
        <f>ROUND(E674*F674,2)</f>
        <v>0</v>
      </c>
      <c r="H674" s="235"/>
      <c r="I674" s="236">
        <f>ROUND(E674*H674,2)</f>
        <v>0</v>
      </c>
      <c r="J674" s="235"/>
      <c r="K674" s="236">
        <f>ROUND(E674*J674,2)</f>
        <v>0</v>
      </c>
      <c r="L674" s="236">
        <v>21</v>
      </c>
      <c r="M674" s="236">
        <f>G674*(1+L674/100)</f>
        <v>0</v>
      </c>
      <c r="N674" s="236">
        <v>0</v>
      </c>
      <c r="O674" s="236">
        <f>ROUND(E674*N674,2)</f>
        <v>0</v>
      </c>
      <c r="P674" s="236">
        <v>0</v>
      </c>
      <c r="Q674" s="236">
        <f>ROUND(E674*P674,2)</f>
        <v>0</v>
      </c>
      <c r="R674" s="236"/>
      <c r="S674" s="236" t="s">
        <v>456</v>
      </c>
      <c r="T674" s="237" t="s">
        <v>215</v>
      </c>
      <c r="U674" s="217">
        <v>0</v>
      </c>
      <c r="V674" s="217">
        <f>ROUND(E674*U674,2)</f>
        <v>0</v>
      </c>
      <c r="W674" s="217"/>
      <c r="X674" s="207"/>
      <c r="Y674" s="207"/>
      <c r="Z674" s="207"/>
      <c r="AA674" s="207"/>
      <c r="AB674" s="207"/>
      <c r="AC674" s="207"/>
      <c r="AD674" s="207"/>
      <c r="AE674" s="207"/>
      <c r="AF674" s="207"/>
      <c r="AG674" s="207" t="s">
        <v>336</v>
      </c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</row>
    <row r="675" spans="1:60" outlineLevel="1" x14ac:dyDescent="0.25">
      <c r="A675" s="214"/>
      <c r="B675" s="215"/>
      <c r="C675" s="246" t="s">
        <v>816</v>
      </c>
      <c r="D675" s="239"/>
      <c r="E675" s="239"/>
      <c r="F675" s="239"/>
      <c r="G675" s="239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07"/>
      <c r="Y675" s="207"/>
      <c r="Z675" s="207"/>
      <c r="AA675" s="207"/>
      <c r="AB675" s="207"/>
      <c r="AC675" s="207"/>
      <c r="AD675" s="207"/>
      <c r="AE675" s="207"/>
      <c r="AF675" s="207"/>
      <c r="AG675" s="207" t="s">
        <v>218</v>
      </c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207"/>
      <c r="BH675" s="207"/>
    </row>
    <row r="676" spans="1:60" outlineLevel="1" x14ac:dyDescent="0.25">
      <c r="A676" s="214"/>
      <c r="B676" s="215"/>
      <c r="C676" s="247"/>
      <c r="D676" s="241"/>
      <c r="E676" s="241"/>
      <c r="F676" s="241"/>
      <c r="G676" s="241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07"/>
      <c r="Y676" s="207"/>
      <c r="Z676" s="207"/>
      <c r="AA676" s="207"/>
      <c r="AB676" s="207"/>
      <c r="AC676" s="207"/>
      <c r="AD676" s="207"/>
      <c r="AE676" s="207"/>
      <c r="AF676" s="207"/>
      <c r="AG676" s="207" t="s">
        <v>219</v>
      </c>
      <c r="AH676" s="207"/>
      <c r="AI676" s="207"/>
      <c r="AJ676" s="207"/>
      <c r="AK676" s="207"/>
      <c r="AL676" s="207"/>
      <c r="AM676" s="207"/>
      <c r="AN676" s="207"/>
      <c r="AO676" s="207"/>
      <c r="AP676" s="207"/>
      <c r="AQ676" s="207"/>
      <c r="AR676" s="207"/>
      <c r="AS676" s="207"/>
      <c r="AT676" s="207"/>
      <c r="AU676" s="207"/>
      <c r="AV676" s="207"/>
      <c r="AW676" s="207"/>
      <c r="AX676" s="207"/>
      <c r="AY676" s="207"/>
      <c r="AZ676" s="207"/>
      <c r="BA676" s="207"/>
      <c r="BB676" s="207"/>
      <c r="BC676" s="207"/>
      <c r="BD676" s="207"/>
      <c r="BE676" s="207"/>
      <c r="BF676" s="207"/>
      <c r="BG676" s="207"/>
      <c r="BH676" s="207"/>
    </row>
    <row r="677" spans="1:60" outlineLevel="1" x14ac:dyDescent="0.25">
      <c r="A677" s="231">
        <v>138</v>
      </c>
      <c r="B677" s="232" t="s">
        <v>839</v>
      </c>
      <c r="C677" s="245" t="s">
        <v>826</v>
      </c>
      <c r="D677" s="233" t="s">
        <v>356</v>
      </c>
      <c r="E677" s="234">
        <v>1</v>
      </c>
      <c r="F677" s="235"/>
      <c r="G677" s="236">
        <f>ROUND(E677*F677,2)</f>
        <v>0</v>
      </c>
      <c r="H677" s="235"/>
      <c r="I677" s="236">
        <f>ROUND(E677*H677,2)</f>
        <v>0</v>
      </c>
      <c r="J677" s="235"/>
      <c r="K677" s="236">
        <f>ROUND(E677*J677,2)</f>
        <v>0</v>
      </c>
      <c r="L677" s="236">
        <v>21</v>
      </c>
      <c r="M677" s="236">
        <f>G677*(1+L677/100)</f>
        <v>0</v>
      </c>
      <c r="N677" s="236">
        <v>0</v>
      </c>
      <c r="O677" s="236">
        <f>ROUND(E677*N677,2)</f>
        <v>0</v>
      </c>
      <c r="P677" s="236">
        <v>0</v>
      </c>
      <c r="Q677" s="236">
        <f>ROUND(E677*P677,2)</f>
        <v>0</v>
      </c>
      <c r="R677" s="236"/>
      <c r="S677" s="236" t="s">
        <v>456</v>
      </c>
      <c r="T677" s="237" t="s">
        <v>215</v>
      </c>
      <c r="U677" s="217">
        <v>0</v>
      </c>
      <c r="V677" s="217">
        <f>ROUND(E677*U677,2)</f>
        <v>0</v>
      </c>
      <c r="W677" s="217"/>
      <c r="X677" s="207"/>
      <c r="Y677" s="207"/>
      <c r="Z677" s="207"/>
      <c r="AA677" s="207"/>
      <c r="AB677" s="207"/>
      <c r="AC677" s="207"/>
      <c r="AD677" s="207"/>
      <c r="AE677" s="207"/>
      <c r="AF677" s="207"/>
      <c r="AG677" s="207" t="s">
        <v>336</v>
      </c>
      <c r="AH677" s="207"/>
      <c r="AI677" s="207"/>
      <c r="AJ677" s="207"/>
      <c r="AK677" s="207"/>
      <c r="AL677" s="207"/>
      <c r="AM677" s="207"/>
      <c r="AN677" s="207"/>
      <c r="AO677" s="207"/>
      <c r="AP677" s="207"/>
      <c r="AQ677" s="207"/>
      <c r="AR677" s="207"/>
      <c r="AS677" s="207"/>
      <c r="AT677" s="207"/>
      <c r="AU677" s="207"/>
      <c r="AV677" s="207"/>
      <c r="AW677" s="207"/>
      <c r="AX677" s="207"/>
      <c r="AY677" s="207"/>
      <c r="AZ677" s="207"/>
      <c r="BA677" s="207"/>
      <c r="BB677" s="207"/>
      <c r="BC677" s="207"/>
      <c r="BD677" s="207"/>
      <c r="BE677" s="207"/>
      <c r="BF677" s="207"/>
      <c r="BG677" s="207"/>
      <c r="BH677" s="207"/>
    </row>
    <row r="678" spans="1:60" outlineLevel="1" x14ac:dyDescent="0.25">
      <c r="A678" s="214"/>
      <c r="B678" s="215"/>
      <c r="C678" s="246" t="s">
        <v>816</v>
      </c>
      <c r="D678" s="239"/>
      <c r="E678" s="239"/>
      <c r="F678" s="239"/>
      <c r="G678" s="239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07"/>
      <c r="Y678" s="207"/>
      <c r="Z678" s="207"/>
      <c r="AA678" s="207"/>
      <c r="AB678" s="207"/>
      <c r="AC678" s="207"/>
      <c r="AD678" s="207"/>
      <c r="AE678" s="207"/>
      <c r="AF678" s="207"/>
      <c r="AG678" s="207" t="s">
        <v>218</v>
      </c>
      <c r="AH678" s="207"/>
      <c r="AI678" s="207"/>
      <c r="AJ678" s="207"/>
      <c r="AK678" s="207"/>
      <c r="AL678" s="207"/>
      <c r="AM678" s="207"/>
      <c r="AN678" s="207"/>
      <c r="AO678" s="207"/>
      <c r="AP678" s="207"/>
      <c r="AQ678" s="207"/>
      <c r="AR678" s="207"/>
      <c r="AS678" s="207"/>
      <c r="AT678" s="207"/>
      <c r="AU678" s="207"/>
      <c r="AV678" s="207"/>
      <c r="AW678" s="207"/>
      <c r="AX678" s="207"/>
      <c r="AY678" s="207"/>
      <c r="AZ678" s="207"/>
      <c r="BA678" s="207"/>
      <c r="BB678" s="207"/>
      <c r="BC678" s="207"/>
      <c r="BD678" s="207"/>
      <c r="BE678" s="207"/>
      <c r="BF678" s="207"/>
      <c r="BG678" s="207"/>
      <c r="BH678" s="207"/>
    </row>
    <row r="679" spans="1:60" outlineLevel="1" x14ac:dyDescent="0.25">
      <c r="A679" s="214"/>
      <c r="B679" s="215"/>
      <c r="C679" s="247"/>
      <c r="D679" s="241"/>
      <c r="E679" s="241"/>
      <c r="F679" s="241"/>
      <c r="G679" s="241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07"/>
      <c r="Y679" s="207"/>
      <c r="Z679" s="207"/>
      <c r="AA679" s="207"/>
      <c r="AB679" s="207"/>
      <c r="AC679" s="207"/>
      <c r="AD679" s="207"/>
      <c r="AE679" s="207"/>
      <c r="AF679" s="207"/>
      <c r="AG679" s="207" t="s">
        <v>219</v>
      </c>
      <c r="AH679" s="207"/>
      <c r="AI679" s="207"/>
      <c r="AJ679" s="207"/>
      <c r="AK679" s="207"/>
      <c r="AL679" s="207"/>
      <c r="AM679" s="207"/>
      <c r="AN679" s="207"/>
      <c r="AO679" s="207"/>
      <c r="AP679" s="207"/>
      <c r="AQ679" s="207"/>
      <c r="AR679" s="207"/>
      <c r="AS679" s="207"/>
      <c r="AT679" s="207"/>
      <c r="AU679" s="207"/>
      <c r="AV679" s="207"/>
      <c r="AW679" s="207"/>
      <c r="AX679" s="207"/>
      <c r="AY679" s="207"/>
      <c r="AZ679" s="207"/>
      <c r="BA679" s="207"/>
      <c r="BB679" s="207"/>
      <c r="BC679" s="207"/>
      <c r="BD679" s="207"/>
      <c r="BE679" s="207"/>
      <c r="BF679" s="207"/>
      <c r="BG679" s="207"/>
      <c r="BH679" s="207"/>
    </row>
    <row r="680" spans="1:60" outlineLevel="1" x14ac:dyDescent="0.25">
      <c r="A680" s="214">
        <v>139</v>
      </c>
      <c r="B680" s="215" t="s">
        <v>840</v>
      </c>
      <c r="C680" s="265" t="s">
        <v>841</v>
      </c>
      <c r="D680" s="216" t="s">
        <v>0</v>
      </c>
      <c r="E680" s="240"/>
      <c r="F680" s="218"/>
      <c r="G680" s="217">
        <f>ROUND(E680*F680,2)</f>
        <v>0</v>
      </c>
      <c r="H680" s="218"/>
      <c r="I680" s="217">
        <f>ROUND(E680*H680,2)</f>
        <v>0</v>
      </c>
      <c r="J680" s="218"/>
      <c r="K680" s="217">
        <f>ROUND(E680*J680,2)</f>
        <v>0</v>
      </c>
      <c r="L680" s="217">
        <v>21</v>
      </c>
      <c r="M680" s="217">
        <f>G680*(1+L680/100)</f>
        <v>0</v>
      </c>
      <c r="N680" s="217">
        <v>0</v>
      </c>
      <c r="O680" s="217">
        <f>ROUND(E680*N680,2)</f>
        <v>0</v>
      </c>
      <c r="P680" s="217">
        <v>0</v>
      </c>
      <c r="Q680" s="217">
        <f>ROUND(E680*P680,2)</f>
        <v>0</v>
      </c>
      <c r="R680" s="217" t="s">
        <v>791</v>
      </c>
      <c r="S680" s="217" t="s">
        <v>214</v>
      </c>
      <c r="T680" s="217" t="s">
        <v>279</v>
      </c>
      <c r="U680" s="217">
        <v>0</v>
      </c>
      <c r="V680" s="217">
        <f>ROUND(E680*U680,2)</f>
        <v>0</v>
      </c>
      <c r="W680" s="217"/>
      <c r="X680" s="207"/>
      <c r="Y680" s="207"/>
      <c r="Z680" s="207"/>
      <c r="AA680" s="207"/>
      <c r="AB680" s="207"/>
      <c r="AC680" s="207"/>
      <c r="AD680" s="207"/>
      <c r="AE680" s="207"/>
      <c r="AF680" s="207"/>
      <c r="AG680" s="207" t="s">
        <v>679</v>
      </c>
      <c r="AH680" s="207"/>
      <c r="AI680" s="207"/>
      <c r="AJ680" s="207"/>
      <c r="AK680" s="207"/>
      <c r="AL680" s="207"/>
      <c r="AM680" s="207"/>
      <c r="AN680" s="207"/>
      <c r="AO680" s="207"/>
      <c r="AP680" s="207"/>
      <c r="AQ680" s="207"/>
      <c r="AR680" s="207"/>
      <c r="AS680" s="207"/>
      <c r="AT680" s="207"/>
      <c r="AU680" s="207"/>
      <c r="AV680" s="207"/>
      <c r="AW680" s="207"/>
      <c r="AX680" s="207"/>
      <c r="AY680" s="207"/>
      <c r="AZ680" s="207"/>
      <c r="BA680" s="207"/>
      <c r="BB680" s="207"/>
      <c r="BC680" s="207"/>
      <c r="BD680" s="207"/>
      <c r="BE680" s="207"/>
      <c r="BF680" s="207"/>
      <c r="BG680" s="207"/>
      <c r="BH680" s="207"/>
    </row>
    <row r="681" spans="1:60" outlineLevel="1" x14ac:dyDescent="0.25">
      <c r="A681" s="214"/>
      <c r="B681" s="215"/>
      <c r="C681" s="266" t="s">
        <v>718</v>
      </c>
      <c r="D681" s="259"/>
      <c r="E681" s="259"/>
      <c r="F681" s="259"/>
      <c r="G681" s="259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07"/>
      <c r="Y681" s="207"/>
      <c r="Z681" s="207"/>
      <c r="AA681" s="207"/>
      <c r="AB681" s="207"/>
      <c r="AC681" s="207"/>
      <c r="AD681" s="207"/>
      <c r="AE681" s="207"/>
      <c r="AF681" s="207"/>
      <c r="AG681" s="207" t="s">
        <v>282</v>
      </c>
      <c r="AH681" s="207"/>
      <c r="AI681" s="207"/>
      <c r="AJ681" s="207"/>
      <c r="AK681" s="207"/>
      <c r="AL681" s="207"/>
      <c r="AM681" s="207"/>
      <c r="AN681" s="207"/>
      <c r="AO681" s="207"/>
      <c r="AP681" s="207"/>
      <c r="AQ681" s="207"/>
      <c r="AR681" s="207"/>
      <c r="AS681" s="207"/>
      <c r="AT681" s="207"/>
      <c r="AU681" s="207"/>
      <c r="AV681" s="207"/>
      <c r="AW681" s="207"/>
      <c r="AX681" s="207"/>
      <c r="AY681" s="207"/>
      <c r="AZ681" s="207"/>
      <c r="BA681" s="207"/>
      <c r="BB681" s="207"/>
      <c r="BC681" s="207"/>
      <c r="BD681" s="207"/>
      <c r="BE681" s="207"/>
      <c r="BF681" s="207"/>
      <c r="BG681" s="207"/>
      <c r="BH681" s="207"/>
    </row>
    <row r="682" spans="1:60" outlineLevel="1" x14ac:dyDescent="0.25">
      <c r="A682" s="214"/>
      <c r="B682" s="215"/>
      <c r="C682" s="247"/>
      <c r="D682" s="241"/>
      <c r="E682" s="241"/>
      <c r="F682" s="241"/>
      <c r="G682" s="241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07"/>
      <c r="Y682" s="207"/>
      <c r="Z682" s="207"/>
      <c r="AA682" s="207"/>
      <c r="AB682" s="207"/>
      <c r="AC682" s="207"/>
      <c r="AD682" s="207"/>
      <c r="AE682" s="207"/>
      <c r="AF682" s="207"/>
      <c r="AG682" s="207" t="s">
        <v>219</v>
      </c>
      <c r="AH682" s="207"/>
      <c r="AI682" s="207"/>
      <c r="AJ682" s="207"/>
      <c r="AK682" s="207"/>
      <c r="AL682" s="207"/>
      <c r="AM682" s="207"/>
      <c r="AN682" s="207"/>
      <c r="AO682" s="207"/>
      <c r="AP682" s="207"/>
      <c r="AQ682" s="207"/>
      <c r="AR682" s="207"/>
      <c r="AS682" s="207"/>
      <c r="AT682" s="207"/>
      <c r="AU682" s="207"/>
      <c r="AV682" s="207"/>
      <c r="AW682" s="207"/>
      <c r="AX682" s="207"/>
      <c r="AY682" s="207"/>
      <c r="AZ682" s="207"/>
      <c r="BA682" s="207"/>
      <c r="BB682" s="207"/>
      <c r="BC682" s="207"/>
      <c r="BD682" s="207"/>
      <c r="BE682" s="207"/>
      <c r="BF682" s="207"/>
      <c r="BG682" s="207"/>
      <c r="BH682" s="207"/>
    </row>
    <row r="683" spans="1:60" x14ac:dyDescent="0.25">
      <c r="A683" s="225" t="s">
        <v>209</v>
      </c>
      <c r="B683" s="226" t="s">
        <v>154</v>
      </c>
      <c r="C683" s="244" t="s">
        <v>155</v>
      </c>
      <c r="D683" s="227"/>
      <c r="E683" s="228"/>
      <c r="F683" s="229"/>
      <c r="G683" s="229">
        <f>SUMIF(AG684:AG701,"&lt;&gt;NOR",G684:G701)</f>
        <v>0</v>
      </c>
      <c r="H683" s="229"/>
      <c r="I683" s="229">
        <f>SUM(I684:I701)</f>
        <v>0</v>
      </c>
      <c r="J683" s="229"/>
      <c r="K683" s="229">
        <f>SUM(K684:K701)</f>
        <v>0</v>
      </c>
      <c r="L683" s="229"/>
      <c r="M683" s="229">
        <f>SUM(M684:M701)</f>
        <v>0</v>
      </c>
      <c r="N683" s="229"/>
      <c r="O683" s="229">
        <f>SUM(O684:O701)</f>
        <v>0.18</v>
      </c>
      <c r="P683" s="229"/>
      <c r="Q683" s="229">
        <f>SUM(Q684:Q701)</f>
        <v>0</v>
      </c>
      <c r="R683" s="229"/>
      <c r="S683" s="229"/>
      <c r="T683" s="230"/>
      <c r="U683" s="224"/>
      <c r="V683" s="224">
        <f>SUM(V684:V701)</f>
        <v>60.72</v>
      </c>
      <c r="W683" s="224"/>
      <c r="AG683" t="s">
        <v>210</v>
      </c>
    </row>
    <row r="684" spans="1:60" outlineLevel="1" x14ac:dyDescent="0.25">
      <c r="A684" s="231">
        <v>140</v>
      </c>
      <c r="B684" s="232" t="s">
        <v>842</v>
      </c>
      <c r="C684" s="245" t="s">
        <v>843</v>
      </c>
      <c r="D684" s="233" t="s">
        <v>323</v>
      </c>
      <c r="E684" s="234">
        <v>32.700000000000003</v>
      </c>
      <c r="F684" s="235"/>
      <c r="G684" s="236">
        <f>ROUND(E684*F684,2)</f>
        <v>0</v>
      </c>
      <c r="H684" s="235"/>
      <c r="I684" s="236">
        <f>ROUND(E684*H684,2)</f>
        <v>0</v>
      </c>
      <c r="J684" s="235"/>
      <c r="K684" s="236">
        <f>ROUND(E684*J684,2)</f>
        <v>0</v>
      </c>
      <c r="L684" s="236">
        <v>21</v>
      </c>
      <c r="M684" s="236">
        <f>G684*(1+L684/100)</f>
        <v>0</v>
      </c>
      <c r="N684" s="236">
        <v>3.6800000000000001E-3</v>
      </c>
      <c r="O684" s="236">
        <f>ROUND(E684*N684,2)</f>
        <v>0.12</v>
      </c>
      <c r="P684" s="236">
        <v>0</v>
      </c>
      <c r="Q684" s="236">
        <f>ROUND(E684*P684,2)</f>
        <v>0</v>
      </c>
      <c r="R684" s="236" t="s">
        <v>844</v>
      </c>
      <c r="S684" s="236" t="s">
        <v>214</v>
      </c>
      <c r="T684" s="237" t="s">
        <v>279</v>
      </c>
      <c r="U684" s="217">
        <v>0.42000000000000004</v>
      </c>
      <c r="V684" s="217">
        <f>ROUND(E684*U684,2)</f>
        <v>13.73</v>
      </c>
      <c r="W684" s="217"/>
      <c r="X684" s="207"/>
      <c r="Y684" s="207"/>
      <c r="Z684" s="207"/>
      <c r="AA684" s="207"/>
      <c r="AB684" s="207"/>
      <c r="AC684" s="207"/>
      <c r="AD684" s="207"/>
      <c r="AE684" s="207"/>
      <c r="AF684" s="207"/>
      <c r="AG684" s="207" t="s">
        <v>280</v>
      </c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</row>
    <row r="685" spans="1:60" outlineLevel="1" x14ac:dyDescent="0.25">
      <c r="A685" s="214"/>
      <c r="B685" s="215"/>
      <c r="C685" s="249" t="s">
        <v>845</v>
      </c>
      <c r="D685" s="222"/>
      <c r="E685" s="223">
        <v>32.700000000000003</v>
      </c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07"/>
      <c r="Y685" s="207"/>
      <c r="Z685" s="207"/>
      <c r="AA685" s="207"/>
      <c r="AB685" s="207"/>
      <c r="AC685" s="207"/>
      <c r="AD685" s="207"/>
      <c r="AE685" s="207"/>
      <c r="AF685" s="207"/>
      <c r="AG685" s="207" t="s">
        <v>256</v>
      </c>
      <c r="AH685" s="207">
        <v>0</v>
      </c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</row>
    <row r="686" spans="1:60" outlineLevel="1" x14ac:dyDescent="0.25">
      <c r="A686" s="214"/>
      <c r="B686" s="215"/>
      <c r="C686" s="247"/>
      <c r="D686" s="241"/>
      <c r="E686" s="241"/>
      <c r="F686" s="241"/>
      <c r="G686" s="241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07"/>
      <c r="Y686" s="207"/>
      <c r="Z686" s="207"/>
      <c r="AA686" s="207"/>
      <c r="AB686" s="207"/>
      <c r="AC686" s="207"/>
      <c r="AD686" s="207"/>
      <c r="AE686" s="207"/>
      <c r="AF686" s="207"/>
      <c r="AG686" s="207" t="s">
        <v>219</v>
      </c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</row>
    <row r="687" spans="1:60" outlineLevel="1" x14ac:dyDescent="0.25">
      <c r="A687" s="231">
        <v>141</v>
      </c>
      <c r="B687" s="232" t="s">
        <v>846</v>
      </c>
      <c r="C687" s="245" t="s">
        <v>847</v>
      </c>
      <c r="D687" s="233" t="s">
        <v>848</v>
      </c>
      <c r="E687" s="234">
        <v>84.87</v>
      </c>
      <c r="F687" s="235"/>
      <c r="G687" s="236">
        <f>ROUND(E687*F687,2)</f>
        <v>0</v>
      </c>
      <c r="H687" s="235"/>
      <c r="I687" s="236">
        <f>ROUND(E687*H687,2)</f>
        <v>0</v>
      </c>
      <c r="J687" s="235"/>
      <c r="K687" s="236">
        <f>ROUND(E687*J687,2)</f>
        <v>0</v>
      </c>
      <c r="L687" s="236">
        <v>21</v>
      </c>
      <c r="M687" s="236">
        <f>G687*(1+L687/100)</f>
        <v>0</v>
      </c>
      <c r="N687" s="236">
        <v>5.0000000000000002E-5</v>
      </c>
      <c r="O687" s="236">
        <f>ROUND(E687*N687,2)</f>
        <v>0</v>
      </c>
      <c r="P687" s="236">
        <v>0</v>
      </c>
      <c r="Q687" s="236">
        <f>ROUND(E687*P687,2)</f>
        <v>0</v>
      </c>
      <c r="R687" s="236" t="s">
        <v>844</v>
      </c>
      <c r="S687" s="236" t="s">
        <v>214</v>
      </c>
      <c r="T687" s="237" t="s">
        <v>279</v>
      </c>
      <c r="U687" s="217">
        <v>5.2000000000000005E-2</v>
      </c>
      <c r="V687" s="217">
        <f>ROUND(E687*U687,2)</f>
        <v>4.41</v>
      </c>
      <c r="W687" s="217"/>
      <c r="X687" s="207"/>
      <c r="Y687" s="207"/>
      <c r="Z687" s="207"/>
      <c r="AA687" s="207"/>
      <c r="AB687" s="207"/>
      <c r="AC687" s="207"/>
      <c r="AD687" s="207"/>
      <c r="AE687" s="207"/>
      <c r="AF687" s="207"/>
      <c r="AG687" s="207" t="s">
        <v>280</v>
      </c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</row>
    <row r="688" spans="1:60" outlineLevel="1" x14ac:dyDescent="0.25">
      <c r="A688" s="214"/>
      <c r="B688" s="215"/>
      <c r="C688" s="249" t="s">
        <v>849</v>
      </c>
      <c r="D688" s="222"/>
      <c r="E688" s="223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07"/>
      <c r="Y688" s="207"/>
      <c r="Z688" s="207"/>
      <c r="AA688" s="207"/>
      <c r="AB688" s="207"/>
      <c r="AC688" s="207"/>
      <c r="AD688" s="207"/>
      <c r="AE688" s="207"/>
      <c r="AF688" s="207"/>
      <c r="AG688" s="207" t="s">
        <v>256</v>
      </c>
      <c r="AH688" s="207">
        <v>0</v>
      </c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</row>
    <row r="689" spans="1:60" outlineLevel="1" x14ac:dyDescent="0.25">
      <c r="A689" s="214"/>
      <c r="B689" s="215"/>
      <c r="C689" s="249" t="s">
        <v>850</v>
      </c>
      <c r="D689" s="222"/>
      <c r="E689" s="223">
        <v>84.87</v>
      </c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07"/>
      <c r="Y689" s="207"/>
      <c r="Z689" s="207"/>
      <c r="AA689" s="207"/>
      <c r="AB689" s="207"/>
      <c r="AC689" s="207"/>
      <c r="AD689" s="207"/>
      <c r="AE689" s="207"/>
      <c r="AF689" s="207"/>
      <c r="AG689" s="207" t="s">
        <v>256</v>
      </c>
      <c r="AH689" s="207">
        <v>0</v>
      </c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</row>
    <row r="690" spans="1:60" outlineLevel="1" x14ac:dyDescent="0.25">
      <c r="A690" s="214"/>
      <c r="B690" s="215"/>
      <c r="C690" s="247"/>
      <c r="D690" s="241"/>
      <c r="E690" s="241"/>
      <c r="F690" s="241"/>
      <c r="G690" s="241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07"/>
      <c r="Y690" s="207"/>
      <c r="Z690" s="207"/>
      <c r="AA690" s="207"/>
      <c r="AB690" s="207"/>
      <c r="AC690" s="207"/>
      <c r="AD690" s="207"/>
      <c r="AE690" s="207"/>
      <c r="AF690" s="207"/>
      <c r="AG690" s="207" t="s">
        <v>219</v>
      </c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</row>
    <row r="691" spans="1:60" outlineLevel="1" x14ac:dyDescent="0.25">
      <c r="A691" s="231">
        <v>142</v>
      </c>
      <c r="B691" s="232" t="s">
        <v>851</v>
      </c>
      <c r="C691" s="245" t="s">
        <v>852</v>
      </c>
      <c r="D691" s="233" t="s">
        <v>848</v>
      </c>
      <c r="E691" s="234">
        <v>1252.4000000000001</v>
      </c>
      <c r="F691" s="235"/>
      <c r="G691" s="236">
        <f>ROUND(E691*F691,2)</f>
        <v>0</v>
      </c>
      <c r="H691" s="235"/>
      <c r="I691" s="236">
        <f>ROUND(E691*H691,2)</f>
        <v>0</v>
      </c>
      <c r="J691" s="235"/>
      <c r="K691" s="236">
        <f>ROUND(E691*J691,2)</f>
        <v>0</v>
      </c>
      <c r="L691" s="236">
        <v>21</v>
      </c>
      <c r="M691" s="236">
        <f>G691*(1+L691/100)</f>
        <v>0</v>
      </c>
      <c r="N691" s="236">
        <v>5.0000000000000002E-5</v>
      </c>
      <c r="O691" s="236">
        <f>ROUND(E691*N691,2)</f>
        <v>0.06</v>
      </c>
      <c r="P691" s="236">
        <v>0</v>
      </c>
      <c r="Q691" s="236">
        <f>ROUND(E691*P691,2)</f>
        <v>0</v>
      </c>
      <c r="R691" s="236" t="s">
        <v>844</v>
      </c>
      <c r="S691" s="236" t="s">
        <v>214</v>
      </c>
      <c r="T691" s="237" t="s">
        <v>279</v>
      </c>
      <c r="U691" s="217">
        <v>3.4000000000000002E-2</v>
      </c>
      <c r="V691" s="217">
        <f>ROUND(E691*U691,2)</f>
        <v>42.58</v>
      </c>
      <c r="W691" s="217"/>
      <c r="X691" s="207"/>
      <c r="Y691" s="207"/>
      <c r="Z691" s="207"/>
      <c r="AA691" s="207"/>
      <c r="AB691" s="207"/>
      <c r="AC691" s="207"/>
      <c r="AD691" s="207"/>
      <c r="AE691" s="207"/>
      <c r="AF691" s="207"/>
      <c r="AG691" s="207" t="s">
        <v>280</v>
      </c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</row>
    <row r="692" spans="1:60" outlineLevel="1" x14ac:dyDescent="0.25">
      <c r="A692" s="214"/>
      <c r="B692" s="215"/>
      <c r="C692" s="249" t="s">
        <v>849</v>
      </c>
      <c r="D692" s="222"/>
      <c r="E692" s="223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07"/>
      <c r="Y692" s="207"/>
      <c r="Z692" s="207"/>
      <c r="AA692" s="207"/>
      <c r="AB692" s="207"/>
      <c r="AC692" s="207"/>
      <c r="AD692" s="207"/>
      <c r="AE692" s="207"/>
      <c r="AF692" s="207"/>
      <c r="AG692" s="207" t="s">
        <v>256</v>
      </c>
      <c r="AH692" s="207">
        <v>0</v>
      </c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</row>
    <row r="693" spans="1:60" outlineLevel="1" x14ac:dyDescent="0.25">
      <c r="A693" s="214"/>
      <c r="B693" s="215"/>
      <c r="C693" s="249" t="s">
        <v>853</v>
      </c>
      <c r="D693" s="222"/>
      <c r="E693" s="223">
        <v>1252.4000000000001</v>
      </c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07"/>
      <c r="Y693" s="207"/>
      <c r="Z693" s="207"/>
      <c r="AA693" s="207"/>
      <c r="AB693" s="207"/>
      <c r="AC693" s="207"/>
      <c r="AD693" s="207"/>
      <c r="AE693" s="207"/>
      <c r="AF693" s="207"/>
      <c r="AG693" s="207" t="s">
        <v>256</v>
      </c>
      <c r="AH693" s="207">
        <v>0</v>
      </c>
      <c r="AI693" s="207"/>
      <c r="AJ693" s="207"/>
      <c r="AK693" s="207"/>
      <c r="AL693" s="207"/>
      <c r="AM693" s="207"/>
      <c r="AN693" s="207"/>
      <c r="AO693" s="207"/>
      <c r="AP693" s="207"/>
      <c r="AQ693" s="207"/>
      <c r="AR693" s="207"/>
      <c r="AS693" s="207"/>
      <c r="AT693" s="207"/>
      <c r="AU693" s="207"/>
      <c r="AV693" s="207"/>
      <c r="AW693" s="207"/>
      <c r="AX693" s="207"/>
      <c r="AY693" s="207"/>
      <c r="AZ693" s="207"/>
      <c r="BA693" s="207"/>
      <c r="BB693" s="207"/>
      <c r="BC693" s="207"/>
      <c r="BD693" s="207"/>
      <c r="BE693" s="207"/>
      <c r="BF693" s="207"/>
      <c r="BG693" s="207"/>
      <c r="BH693" s="207"/>
    </row>
    <row r="694" spans="1:60" outlineLevel="1" x14ac:dyDescent="0.25">
      <c r="A694" s="214"/>
      <c r="B694" s="215"/>
      <c r="C694" s="247"/>
      <c r="D694" s="241"/>
      <c r="E694" s="241"/>
      <c r="F694" s="241"/>
      <c r="G694" s="241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07"/>
      <c r="Y694" s="207"/>
      <c r="Z694" s="207"/>
      <c r="AA694" s="207"/>
      <c r="AB694" s="207"/>
      <c r="AC694" s="207"/>
      <c r="AD694" s="207"/>
      <c r="AE694" s="207"/>
      <c r="AF694" s="207"/>
      <c r="AG694" s="207" t="s">
        <v>219</v>
      </c>
      <c r="AH694" s="207"/>
      <c r="AI694" s="207"/>
      <c r="AJ694" s="207"/>
      <c r="AK694" s="207"/>
      <c r="AL694" s="207"/>
      <c r="AM694" s="207"/>
      <c r="AN694" s="207"/>
      <c r="AO694" s="207"/>
      <c r="AP694" s="207"/>
      <c r="AQ694" s="207"/>
      <c r="AR694" s="207"/>
      <c r="AS694" s="207"/>
      <c r="AT694" s="207"/>
      <c r="AU694" s="207"/>
      <c r="AV694" s="207"/>
      <c r="AW694" s="207"/>
      <c r="AX694" s="207"/>
      <c r="AY694" s="207"/>
      <c r="AZ694" s="207"/>
      <c r="BA694" s="207"/>
      <c r="BB694" s="207"/>
      <c r="BC694" s="207"/>
      <c r="BD694" s="207"/>
      <c r="BE694" s="207"/>
      <c r="BF694" s="207"/>
      <c r="BG694" s="207"/>
      <c r="BH694" s="207"/>
    </row>
    <row r="695" spans="1:60" outlineLevel="1" x14ac:dyDescent="0.25">
      <c r="A695" s="231">
        <v>143</v>
      </c>
      <c r="B695" s="232" t="s">
        <v>854</v>
      </c>
      <c r="C695" s="245" t="s">
        <v>855</v>
      </c>
      <c r="D695" s="233" t="s">
        <v>848</v>
      </c>
      <c r="E695" s="234">
        <v>84.87</v>
      </c>
      <c r="F695" s="235"/>
      <c r="G695" s="236">
        <f>ROUND(E695*F695,2)</f>
        <v>0</v>
      </c>
      <c r="H695" s="235"/>
      <c r="I695" s="236">
        <f>ROUND(E695*H695,2)</f>
        <v>0</v>
      </c>
      <c r="J695" s="235"/>
      <c r="K695" s="236">
        <f>ROUND(E695*J695,2)</f>
        <v>0</v>
      </c>
      <c r="L695" s="236">
        <v>21</v>
      </c>
      <c r="M695" s="236">
        <f>G695*(1+L695/100)</f>
        <v>0</v>
      </c>
      <c r="N695" s="236">
        <v>0</v>
      </c>
      <c r="O695" s="236">
        <f>ROUND(E695*N695,2)</f>
        <v>0</v>
      </c>
      <c r="P695" s="236">
        <v>0</v>
      </c>
      <c r="Q695" s="236">
        <f>ROUND(E695*P695,2)</f>
        <v>0</v>
      </c>
      <c r="R695" s="236"/>
      <c r="S695" s="236" t="s">
        <v>456</v>
      </c>
      <c r="T695" s="237" t="s">
        <v>215</v>
      </c>
      <c r="U695" s="217">
        <v>0</v>
      </c>
      <c r="V695" s="217">
        <f>ROUND(E695*U695,2)</f>
        <v>0</v>
      </c>
      <c r="W695" s="217"/>
      <c r="X695" s="207"/>
      <c r="Y695" s="207"/>
      <c r="Z695" s="207"/>
      <c r="AA695" s="207"/>
      <c r="AB695" s="207"/>
      <c r="AC695" s="207"/>
      <c r="AD695" s="207"/>
      <c r="AE695" s="207"/>
      <c r="AF695" s="207"/>
      <c r="AG695" s="207" t="s">
        <v>336</v>
      </c>
      <c r="AH695" s="207"/>
      <c r="AI695" s="207"/>
      <c r="AJ695" s="207"/>
      <c r="AK695" s="207"/>
      <c r="AL695" s="207"/>
      <c r="AM695" s="207"/>
      <c r="AN695" s="207"/>
      <c r="AO695" s="207"/>
      <c r="AP695" s="207"/>
      <c r="AQ695" s="207"/>
      <c r="AR695" s="207"/>
      <c r="AS695" s="207"/>
      <c r="AT695" s="207"/>
      <c r="AU695" s="207"/>
      <c r="AV695" s="207"/>
      <c r="AW695" s="207"/>
      <c r="AX695" s="207"/>
      <c r="AY695" s="207"/>
      <c r="AZ695" s="207"/>
      <c r="BA695" s="207"/>
      <c r="BB695" s="207"/>
      <c r="BC695" s="207"/>
      <c r="BD695" s="207"/>
      <c r="BE695" s="207"/>
      <c r="BF695" s="207"/>
      <c r="BG695" s="207"/>
      <c r="BH695" s="207"/>
    </row>
    <row r="696" spans="1:60" outlineLevel="1" x14ac:dyDescent="0.25">
      <c r="A696" s="214"/>
      <c r="B696" s="215"/>
      <c r="C696" s="264"/>
      <c r="D696" s="258"/>
      <c r="E696" s="258"/>
      <c r="F696" s="258"/>
      <c r="G696" s="258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07"/>
      <c r="Y696" s="207"/>
      <c r="Z696" s="207"/>
      <c r="AA696" s="207"/>
      <c r="AB696" s="207"/>
      <c r="AC696" s="207"/>
      <c r="AD696" s="207"/>
      <c r="AE696" s="207"/>
      <c r="AF696" s="207"/>
      <c r="AG696" s="207" t="s">
        <v>219</v>
      </c>
      <c r="AH696" s="207"/>
      <c r="AI696" s="207"/>
      <c r="AJ696" s="207"/>
      <c r="AK696" s="207"/>
      <c r="AL696" s="207"/>
      <c r="AM696" s="207"/>
      <c r="AN696" s="207"/>
      <c r="AO696" s="207"/>
      <c r="AP696" s="207"/>
      <c r="AQ696" s="207"/>
      <c r="AR696" s="207"/>
      <c r="AS696" s="207"/>
      <c r="AT696" s="207"/>
      <c r="AU696" s="207"/>
      <c r="AV696" s="207"/>
      <c r="AW696" s="207"/>
      <c r="AX696" s="207"/>
      <c r="AY696" s="207"/>
      <c r="AZ696" s="207"/>
      <c r="BA696" s="207"/>
      <c r="BB696" s="207"/>
      <c r="BC696" s="207"/>
      <c r="BD696" s="207"/>
      <c r="BE696" s="207"/>
      <c r="BF696" s="207"/>
      <c r="BG696" s="207"/>
      <c r="BH696" s="207"/>
    </row>
    <row r="697" spans="1:60" outlineLevel="1" x14ac:dyDescent="0.25">
      <c r="A697" s="231">
        <v>144</v>
      </c>
      <c r="B697" s="232" t="s">
        <v>856</v>
      </c>
      <c r="C697" s="245" t="s">
        <v>857</v>
      </c>
      <c r="D697" s="233" t="s">
        <v>848</v>
      </c>
      <c r="E697" s="234">
        <v>1252.4000000000001</v>
      </c>
      <c r="F697" s="235"/>
      <c r="G697" s="236">
        <f>ROUND(E697*F697,2)</f>
        <v>0</v>
      </c>
      <c r="H697" s="235"/>
      <c r="I697" s="236">
        <f>ROUND(E697*H697,2)</f>
        <v>0</v>
      </c>
      <c r="J697" s="235"/>
      <c r="K697" s="236">
        <f>ROUND(E697*J697,2)</f>
        <v>0</v>
      </c>
      <c r="L697" s="236">
        <v>21</v>
      </c>
      <c r="M697" s="236">
        <f>G697*(1+L697/100)</f>
        <v>0</v>
      </c>
      <c r="N697" s="236">
        <v>0</v>
      </c>
      <c r="O697" s="236">
        <f>ROUND(E697*N697,2)</f>
        <v>0</v>
      </c>
      <c r="P697" s="236">
        <v>0</v>
      </c>
      <c r="Q697" s="236">
        <f>ROUND(E697*P697,2)</f>
        <v>0</v>
      </c>
      <c r="R697" s="236"/>
      <c r="S697" s="236" t="s">
        <v>456</v>
      </c>
      <c r="T697" s="237" t="s">
        <v>215</v>
      </c>
      <c r="U697" s="217">
        <v>0</v>
      </c>
      <c r="V697" s="217">
        <f>ROUND(E697*U697,2)</f>
        <v>0</v>
      </c>
      <c r="W697" s="217"/>
      <c r="X697" s="207"/>
      <c r="Y697" s="207"/>
      <c r="Z697" s="207"/>
      <c r="AA697" s="207"/>
      <c r="AB697" s="207"/>
      <c r="AC697" s="207"/>
      <c r="AD697" s="207"/>
      <c r="AE697" s="207"/>
      <c r="AF697" s="207"/>
      <c r="AG697" s="207" t="s">
        <v>336</v>
      </c>
      <c r="AH697" s="207"/>
      <c r="AI697" s="207"/>
      <c r="AJ697" s="207"/>
      <c r="AK697" s="207"/>
      <c r="AL697" s="207"/>
      <c r="AM697" s="207"/>
      <c r="AN697" s="207"/>
      <c r="AO697" s="207"/>
      <c r="AP697" s="207"/>
      <c r="AQ697" s="207"/>
      <c r="AR697" s="207"/>
      <c r="AS697" s="207"/>
      <c r="AT697" s="207"/>
      <c r="AU697" s="207"/>
      <c r="AV697" s="207"/>
      <c r="AW697" s="207"/>
      <c r="AX697" s="207"/>
      <c r="AY697" s="207"/>
      <c r="AZ697" s="207"/>
      <c r="BA697" s="207"/>
      <c r="BB697" s="207"/>
      <c r="BC697" s="207"/>
      <c r="BD697" s="207"/>
      <c r="BE697" s="207"/>
      <c r="BF697" s="207"/>
      <c r="BG697" s="207"/>
      <c r="BH697" s="207"/>
    </row>
    <row r="698" spans="1:60" outlineLevel="1" x14ac:dyDescent="0.25">
      <c r="A698" s="214"/>
      <c r="B698" s="215"/>
      <c r="C698" s="264"/>
      <c r="D698" s="258"/>
      <c r="E698" s="258"/>
      <c r="F698" s="258"/>
      <c r="G698" s="258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07"/>
      <c r="Y698" s="207"/>
      <c r="Z698" s="207"/>
      <c r="AA698" s="207"/>
      <c r="AB698" s="207"/>
      <c r="AC698" s="207"/>
      <c r="AD698" s="207"/>
      <c r="AE698" s="207"/>
      <c r="AF698" s="207"/>
      <c r="AG698" s="207" t="s">
        <v>219</v>
      </c>
      <c r="AH698" s="207"/>
      <c r="AI698" s="207"/>
      <c r="AJ698" s="207"/>
      <c r="AK698" s="207"/>
      <c r="AL698" s="207"/>
      <c r="AM698" s="207"/>
      <c r="AN698" s="207"/>
      <c r="AO698" s="207"/>
      <c r="AP698" s="207"/>
      <c r="AQ698" s="207"/>
      <c r="AR698" s="207"/>
      <c r="AS698" s="207"/>
      <c r="AT698" s="207"/>
      <c r="AU698" s="207"/>
      <c r="AV698" s="207"/>
      <c r="AW698" s="207"/>
      <c r="AX698" s="207"/>
      <c r="AY698" s="207"/>
      <c r="AZ698" s="207"/>
      <c r="BA698" s="207"/>
      <c r="BB698" s="207"/>
      <c r="BC698" s="207"/>
      <c r="BD698" s="207"/>
      <c r="BE698" s="207"/>
      <c r="BF698" s="207"/>
      <c r="BG698" s="207"/>
      <c r="BH698" s="207"/>
    </row>
    <row r="699" spans="1:60" outlineLevel="1" x14ac:dyDescent="0.25">
      <c r="A699" s="214">
        <v>145</v>
      </c>
      <c r="B699" s="215" t="s">
        <v>858</v>
      </c>
      <c r="C699" s="265" t="s">
        <v>859</v>
      </c>
      <c r="D699" s="216" t="s">
        <v>0</v>
      </c>
      <c r="E699" s="240"/>
      <c r="F699" s="218"/>
      <c r="G699" s="217">
        <f>ROUND(E699*F699,2)</f>
        <v>0</v>
      </c>
      <c r="H699" s="218"/>
      <c r="I699" s="217">
        <f>ROUND(E699*H699,2)</f>
        <v>0</v>
      </c>
      <c r="J699" s="218"/>
      <c r="K699" s="217">
        <f>ROUND(E699*J699,2)</f>
        <v>0</v>
      </c>
      <c r="L699" s="217">
        <v>21</v>
      </c>
      <c r="M699" s="217">
        <f>G699*(1+L699/100)</f>
        <v>0</v>
      </c>
      <c r="N699" s="217">
        <v>0</v>
      </c>
      <c r="O699" s="217">
        <f>ROUND(E699*N699,2)</f>
        <v>0</v>
      </c>
      <c r="P699" s="217">
        <v>0</v>
      </c>
      <c r="Q699" s="217">
        <f>ROUND(E699*P699,2)</f>
        <v>0</v>
      </c>
      <c r="R699" s="217" t="s">
        <v>844</v>
      </c>
      <c r="S699" s="217" t="s">
        <v>214</v>
      </c>
      <c r="T699" s="217" t="s">
        <v>279</v>
      </c>
      <c r="U699" s="217">
        <v>0</v>
      </c>
      <c r="V699" s="217">
        <f>ROUND(E699*U699,2)</f>
        <v>0</v>
      </c>
      <c r="W699" s="217"/>
      <c r="X699" s="207"/>
      <c r="Y699" s="207"/>
      <c r="Z699" s="207"/>
      <c r="AA699" s="207"/>
      <c r="AB699" s="207"/>
      <c r="AC699" s="207"/>
      <c r="AD699" s="207"/>
      <c r="AE699" s="207"/>
      <c r="AF699" s="207"/>
      <c r="AG699" s="207" t="s">
        <v>679</v>
      </c>
      <c r="AH699" s="207"/>
      <c r="AI699" s="207"/>
      <c r="AJ699" s="207"/>
      <c r="AK699" s="207"/>
      <c r="AL699" s="207"/>
      <c r="AM699" s="207"/>
      <c r="AN699" s="207"/>
      <c r="AO699" s="207"/>
      <c r="AP699" s="207"/>
      <c r="AQ699" s="207"/>
      <c r="AR699" s="207"/>
      <c r="AS699" s="207"/>
      <c r="AT699" s="207"/>
      <c r="AU699" s="207"/>
      <c r="AV699" s="207"/>
      <c r="AW699" s="207"/>
      <c r="AX699" s="207"/>
      <c r="AY699" s="207"/>
      <c r="AZ699" s="207"/>
      <c r="BA699" s="207"/>
      <c r="BB699" s="207"/>
      <c r="BC699" s="207"/>
      <c r="BD699" s="207"/>
      <c r="BE699" s="207"/>
      <c r="BF699" s="207"/>
      <c r="BG699" s="207"/>
      <c r="BH699" s="207"/>
    </row>
    <row r="700" spans="1:60" outlineLevel="1" x14ac:dyDescent="0.25">
      <c r="A700" s="214"/>
      <c r="B700" s="215"/>
      <c r="C700" s="266" t="s">
        <v>718</v>
      </c>
      <c r="D700" s="259"/>
      <c r="E700" s="259"/>
      <c r="F700" s="259"/>
      <c r="G700" s="259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07"/>
      <c r="Y700" s="207"/>
      <c r="Z700" s="207"/>
      <c r="AA700" s="207"/>
      <c r="AB700" s="207"/>
      <c r="AC700" s="207"/>
      <c r="AD700" s="207"/>
      <c r="AE700" s="207"/>
      <c r="AF700" s="207"/>
      <c r="AG700" s="207" t="s">
        <v>282</v>
      </c>
      <c r="AH700" s="207"/>
      <c r="AI700" s="207"/>
      <c r="AJ700" s="207"/>
      <c r="AK700" s="207"/>
      <c r="AL700" s="207"/>
      <c r="AM700" s="207"/>
      <c r="AN700" s="207"/>
      <c r="AO700" s="207"/>
      <c r="AP700" s="207"/>
      <c r="AQ700" s="207"/>
      <c r="AR700" s="207"/>
      <c r="AS700" s="207"/>
      <c r="AT700" s="207"/>
      <c r="AU700" s="207"/>
      <c r="AV700" s="207"/>
      <c r="AW700" s="207"/>
      <c r="AX700" s="207"/>
      <c r="AY700" s="207"/>
      <c r="AZ700" s="207"/>
      <c r="BA700" s="207"/>
      <c r="BB700" s="207"/>
      <c r="BC700" s="207"/>
      <c r="BD700" s="207"/>
      <c r="BE700" s="207"/>
      <c r="BF700" s="207"/>
      <c r="BG700" s="207"/>
      <c r="BH700" s="207"/>
    </row>
    <row r="701" spans="1:60" outlineLevel="1" x14ac:dyDescent="0.25">
      <c r="A701" s="214"/>
      <c r="B701" s="215"/>
      <c r="C701" s="247"/>
      <c r="D701" s="241"/>
      <c r="E701" s="241"/>
      <c r="F701" s="241"/>
      <c r="G701" s="241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07"/>
      <c r="Y701" s="207"/>
      <c r="Z701" s="207"/>
      <c r="AA701" s="207"/>
      <c r="AB701" s="207"/>
      <c r="AC701" s="207"/>
      <c r="AD701" s="207"/>
      <c r="AE701" s="207"/>
      <c r="AF701" s="207"/>
      <c r="AG701" s="207" t="s">
        <v>219</v>
      </c>
      <c r="AH701" s="207"/>
      <c r="AI701" s="207"/>
      <c r="AJ701" s="207"/>
      <c r="AK701" s="207"/>
      <c r="AL701" s="207"/>
      <c r="AM701" s="207"/>
      <c r="AN701" s="207"/>
      <c r="AO701" s="207"/>
      <c r="AP701" s="207"/>
      <c r="AQ701" s="207"/>
      <c r="AR701" s="207"/>
      <c r="AS701" s="207"/>
      <c r="AT701" s="207"/>
      <c r="AU701" s="207"/>
      <c r="AV701" s="207"/>
      <c r="AW701" s="207"/>
      <c r="AX701" s="207"/>
      <c r="AY701" s="207"/>
      <c r="AZ701" s="207"/>
      <c r="BA701" s="207"/>
      <c r="BB701" s="207"/>
      <c r="BC701" s="207"/>
      <c r="BD701" s="207"/>
      <c r="BE701" s="207"/>
      <c r="BF701" s="207"/>
      <c r="BG701" s="207"/>
      <c r="BH701" s="207"/>
    </row>
    <row r="702" spans="1:60" x14ac:dyDescent="0.25">
      <c r="A702" s="225" t="s">
        <v>209</v>
      </c>
      <c r="B702" s="226" t="s">
        <v>158</v>
      </c>
      <c r="C702" s="244" t="s">
        <v>159</v>
      </c>
      <c r="D702" s="227"/>
      <c r="E702" s="228"/>
      <c r="F702" s="229"/>
      <c r="G702" s="229">
        <f>SUMIF(AG703:AG712,"&lt;&gt;NOR",G703:G712)</f>
        <v>0</v>
      </c>
      <c r="H702" s="229"/>
      <c r="I702" s="229">
        <f>SUM(I703:I712)</f>
        <v>0</v>
      </c>
      <c r="J702" s="229"/>
      <c r="K702" s="229">
        <f>SUM(K703:K712)</f>
        <v>0</v>
      </c>
      <c r="L702" s="229"/>
      <c r="M702" s="229">
        <f>SUM(M703:M712)</f>
        <v>0</v>
      </c>
      <c r="N702" s="229"/>
      <c r="O702" s="229">
        <f>SUM(O703:O712)</f>
        <v>0.59</v>
      </c>
      <c r="P702" s="229"/>
      <c r="Q702" s="229">
        <f>SUM(Q703:Q712)</f>
        <v>0</v>
      </c>
      <c r="R702" s="229"/>
      <c r="S702" s="229"/>
      <c r="T702" s="230"/>
      <c r="U702" s="224"/>
      <c r="V702" s="224">
        <f>SUM(V703:V712)</f>
        <v>22.2</v>
      </c>
      <c r="W702" s="224"/>
      <c r="AG702" t="s">
        <v>210</v>
      </c>
    </row>
    <row r="703" spans="1:60" ht="20.399999999999999" outlineLevel="1" x14ac:dyDescent="0.25">
      <c r="A703" s="231">
        <v>146</v>
      </c>
      <c r="B703" s="232" t="s">
        <v>860</v>
      </c>
      <c r="C703" s="245" t="s">
        <v>861</v>
      </c>
      <c r="D703" s="233" t="s">
        <v>323</v>
      </c>
      <c r="E703" s="234">
        <v>22.700000000000003</v>
      </c>
      <c r="F703" s="235"/>
      <c r="G703" s="236">
        <f>ROUND(E703*F703,2)</f>
        <v>0</v>
      </c>
      <c r="H703" s="235"/>
      <c r="I703" s="236">
        <f>ROUND(E703*H703,2)</f>
        <v>0</v>
      </c>
      <c r="J703" s="235"/>
      <c r="K703" s="236">
        <f>ROUND(E703*J703,2)</f>
        <v>0</v>
      </c>
      <c r="L703" s="236">
        <v>21</v>
      </c>
      <c r="M703" s="236">
        <f>G703*(1+L703/100)</f>
        <v>0</v>
      </c>
      <c r="N703" s="236">
        <v>5.0400000000000002E-3</v>
      </c>
      <c r="O703" s="236">
        <f>ROUND(E703*N703,2)</f>
        <v>0.11</v>
      </c>
      <c r="P703" s="236">
        <v>0</v>
      </c>
      <c r="Q703" s="236">
        <f>ROUND(E703*P703,2)</f>
        <v>0</v>
      </c>
      <c r="R703" s="236" t="s">
        <v>862</v>
      </c>
      <c r="S703" s="236" t="s">
        <v>214</v>
      </c>
      <c r="T703" s="237" t="s">
        <v>279</v>
      </c>
      <c r="U703" s="217">
        <v>0.97800000000000009</v>
      </c>
      <c r="V703" s="217">
        <f>ROUND(E703*U703,2)</f>
        <v>22.2</v>
      </c>
      <c r="W703" s="217"/>
      <c r="X703" s="207"/>
      <c r="Y703" s="207"/>
      <c r="Z703" s="207"/>
      <c r="AA703" s="207"/>
      <c r="AB703" s="207"/>
      <c r="AC703" s="207"/>
      <c r="AD703" s="207"/>
      <c r="AE703" s="207"/>
      <c r="AF703" s="207"/>
      <c r="AG703" s="207" t="s">
        <v>280</v>
      </c>
      <c r="AH703" s="207"/>
      <c r="AI703" s="207"/>
      <c r="AJ703" s="207"/>
      <c r="AK703" s="207"/>
      <c r="AL703" s="207"/>
      <c r="AM703" s="207"/>
      <c r="AN703" s="207"/>
      <c r="AO703" s="207"/>
      <c r="AP703" s="207"/>
      <c r="AQ703" s="207"/>
      <c r="AR703" s="207"/>
      <c r="AS703" s="207"/>
      <c r="AT703" s="207"/>
      <c r="AU703" s="207"/>
      <c r="AV703" s="207"/>
      <c r="AW703" s="207"/>
      <c r="AX703" s="207"/>
      <c r="AY703" s="207"/>
      <c r="AZ703" s="207"/>
      <c r="BA703" s="207"/>
      <c r="BB703" s="207"/>
      <c r="BC703" s="207"/>
      <c r="BD703" s="207"/>
      <c r="BE703" s="207"/>
      <c r="BF703" s="207"/>
      <c r="BG703" s="207"/>
      <c r="BH703" s="207"/>
    </row>
    <row r="704" spans="1:60" outlineLevel="1" x14ac:dyDescent="0.25">
      <c r="A704" s="214"/>
      <c r="B704" s="215"/>
      <c r="C704" s="249" t="s">
        <v>863</v>
      </c>
      <c r="D704" s="222"/>
      <c r="E704" s="223">
        <v>11.8</v>
      </c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07"/>
      <c r="Y704" s="207"/>
      <c r="Z704" s="207"/>
      <c r="AA704" s="207"/>
      <c r="AB704" s="207"/>
      <c r="AC704" s="207"/>
      <c r="AD704" s="207"/>
      <c r="AE704" s="207"/>
      <c r="AF704" s="207"/>
      <c r="AG704" s="207" t="s">
        <v>256</v>
      </c>
      <c r="AH704" s="207">
        <v>0</v>
      </c>
      <c r="AI704" s="207"/>
      <c r="AJ704" s="207"/>
      <c r="AK704" s="207"/>
      <c r="AL704" s="207"/>
      <c r="AM704" s="207"/>
      <c r="AN704" s="207"/>
      <c r="AO704" s="207"/>
      <c r="AP704" s="207"/>
      <c r="AQ704" s="207"/>
      <c r="AR704" s="207"/>
      <c r="AS704" s="207"/>
      <c r="AT704" s="207"/>
      <c r="AU704" s="207"/>
      <c r="AV704" s="207"/>
      <c r="AW704" s="207"/>
      <c r="AX704" s="207"/>
      <c r="AY704" s="207"/>
      <c r="AZ704" s="207"/>
      <c r="BA704" s="207"/>
      <c r="BB704" s="207"/>
      <c r="BC704" s="207"/>
      <c r="BD704" s="207"/>
      <c r="BE704" s="207"/>
      <c r="BF704" s="207"/>
      <c r="BG704" s="207"/>
      <c r="BH704" s="207"/>
    </row>
    <row r="705" spans="1:60" outlineLevel="1" x14ac:dyDescent="0.25">
      <c r="A705" s="214"/>
      <c r="B705" s="215"/>
      <c r="C705" s="249" t="s">
        <v>864</v>
      </c>
      <c r="D705" s="222"/>
      <c r="E705" s="223">
        <v>10.9</v>
      </c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07"/>
      <c r="Y705" s="207"/>
      <c r="Z705" s="207"/>
      <c r="AA705" s="207"/>
      <c r="AB705" s="207"/>
      <c r="AC705" s="207"/>
      <c r="AD705" s="207"/>
      <c r="AE705" s="207"/>
      <c r="AF705" s="207"/>
      <c r="AG705" s="207" t="s">
        <v>256</v>
      </c>
      <c r="AH705" s="207">
        <v>0</v>
      </c>
      <c r="AI705" s="207"/>
      <c r="AJ705" s="207"/>
      <c r="AK705" s="207"/>
      <c r="AL705" s="207"/>
      <c r="AM705" s="207"/>
      <c r="AN705" s="207"/>
      <c r="AO705" s="207"/>
      <c r="AP705" s="207"/>
      <c r="AQ705" s="207"/>
      <c r="AR705" s="207"/>
      <c r="AS705" s="207"/>
      <c r="AT705" s="207"/>
      <c r="AU705" s="207"/>
      <c r="AV705" s="207"/>
      <c r="AW705" s="207"/>
      <c r="AX705" s="207"/>
      <c r="AY705" s="207"/>
      <c r="AZ705" s="207"/>
      <c r="BA705" s="207"/>
      <c r="BB705" s="207"/>
      <c r="BC705" s="207"/>
      <c r="BD705" s="207"/>
      <c r="BE705" s="207"/>
      <c r="BF705" s="207"/>
      <c r="BG705" s="207"/>
      <c r="BH705" s="207"/>
    </row>
    <row r="706" spans="1:60" outlineLevel="1" x14ac:dyDescent="0.25">
      <c r="A706" s="214"/>
      <c r="B706" s="215"/>
      <c r="C706" s="247"/>
      <c r="D706" s="241"/>
      <c r="E706" s="241"/>
      <c r="F706" s="241"/>
      <c r="G706" s="241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07"/>
      <c r="Y706" s="207"/>
      <c r="Z706" s="207"/>
      <c r="AA706" s="207"/>
      <c r="AB706" s="207"/>
      <c r="AC706" s="207"/>
      <c r="AD706" s="207"/>
      <c r="AE706" s="207"/>
      <c r="AF706" s="207"/>
      <c r="AG706" s="207" t="s">
        <v>219</v>
      </c>
      <c r="AH706" s="207"/>
      <c r="AI706" s="207"/>
      <c r="AJ706" s="207"/>
      <c r="AK706" s="207"/>
      <c r="AL706" s="207"/>
      <c r="AM706" s="207"/>
      <c r="AN706" s="207"/>
      <c r="AO706" s="207"/>
      <c r="AP706" s="207"/>
      <c r="AQ706" s="207"/>
      <c r="AR706" s="207"/>
      <c r="AS706" s="207"/>
      <c r="AT706" s="207"/>
      <c r="AU706" s="207"/>
      <c r="AV706" s="207"/>
      <c r="AW706" s="207"/>
      <c r="AX706" s="207"/>
      <c r="AY706" s="207"/>
      <c r="AZ706" s="207"/>
      <c r="BA706" s="207"/>
      <c r="BB706" s="207"/>
      <c r="BC706" s="207"/>
      <c r="BD706" s="207"/>
      <c r="BE706" s="207"/>
      <c r="BF706" s="207"/>
      <c r="BG706" s="207"/>
      <c r="BH706" s="207"/>
    </row>
    <row r="707" spans="1:60" ht="20.399999999999999" outlineLevel="1" x14ac:dyDescent="0.25">
      <c r="A707" s="231">
        <v>147</v>
      </c>
      <c r="B707" s="232" t="s">
        <v>865</v>
      </c>
      <c r="C707" s="245" t="s">
        <v>866</v>
      </c>
      <c r="D707" s="233" t="s">
        <v>323</v>
      </c>
      <c r="E707" s="234">
        <v>24.970000000000002</v>
      </c>
      <c r="F707" s="235"/>
      <c r="G707" s="236">
        <f>ROUND(E707*F707,2)</f>
        <v>0</v>
      </c>
      <c r="H707" s="235"/>
      <c r="I707" s="236">
        <f>ROUND(E707*H707,2)</f>
        <v>0</v>
      </c>
      <c r="J707" s="235"/>
      <c r="K707" s="236">
        <f>ROUND(E707*J707,2)</f>
        <v>0</v>
      </c>
      <c r="L707" s="236">
        <v>21</v>
      </c>
      <c r="M707" s="236">
        <f>G707*(1+L707/100)</f>
        <v>0</v>
      </c>
      <c r="N707" s="236">
        <v>1.9200000000000002E-2</v>
      </c>
      <c r="O707" s="236">
        <f>ROUND(E707*N707,2)</f>
        <v>0.48</v>
      </c>
      <c r="P707" s="236">
        <v>0</v>
      </c>
      <c r="Q707" s="236">
        <f>ROUND(E707*P707,2)</f>
        <v>0</v>
      </c>
      <c r="R707" s="236" t="s">
        <v>334</v>
      </c>
      <c r="S707" s="236" t="s">
        <v>214</v>
      </c>
      <c r="T707" s="237" t="s">
        <v>335</v>
      </c>
      <c r="U707" s="217">
        <v>0</v>
      </c>
      <c r="V707" s="217">
        <f>ROUND(E707*U707,2)</f>
        <v>0</v>
      </c>
      <c r="W707" s="217"/>
      <c r="X707" s="207"/>
      <c r="Y707" s="207"/>
      <c r="Z707" s="207"/>
      <c r="AA707" s="207"/>
      <c r="AB707" s="207"/>
      <c r="AC707" s="207"/>
      <c r="AD707" s="207"/>
      <c r="AE707" s="207"/>
      <c r="AF707" s="207"/>
      <c r="AG707" s="207" t="s">
        <v>336</v>
      </c>
      <c r="AH707" s="207"/>
      <c r="AI707" s="207"/>
      <c r="AJ707" s="207"/>
      <c r="AK707" s="207"/>
      <c r="AL707" s="207"/>
      <c r="AM707" s="207"/>
      <c r="AN707" s="207"/>
      <c r="AO707" s="207"/>
      <c r="AP707" s="207"/>
      <c r="AQ707" s="207"/>
      <c r="AR707" s="207"/>
      <c r="AS707" s="207"/>
      <c r="AT707" s="207"/>
      <c r="AU707" s="207"/>
      <c r="AV707" s="207"/>
      <c r="AW707" s="207"/>
      <c r="AX707" s="207"/>
      <c r="AY707" s="207"/>
      <c r="AZ707" s="207"/>
      <c r="BA707" s="207"/>
      <c r="BB707" s="207"/>
      <c r="BC707" s="207"/>
      <c r="BD707" s="207"/>
      <c r="BE707" s="207"/>
      <c r="BF707" s="207"/>
      <c r="BG707" s="207"/>
      <c r="BH707" s="207"/>
    </row>
    <row r="708" spans="1:60" outlineLevel="1" x14ac:dyDescent="0.25">
      <c r="A708" s="214"/>
      <c r="B708" s="215"/>
      <c r="C708" s="249" t="s">
        <v>867</v>
      </c>
      <c r="D708" s="222"/>
      <c r="E708" s="223">
        <v>24.970000000000002</v>
      </c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07"/>
      <c r="Y708" s="207"/>
      <c r="Z708" s="207"/>
      <c r="AA708" s="207"/>
      <c r="AB708" s="207"/>
      <c r="AC708" s="207"/>
      <c r="AD708" s="207"/>
      <c r="AE708" s="207"/>
      <c r="AF708" s="207"/>
      <c r="AG708" s="207" t="s">
        <v>256</v>
      </c>
      <c r="AH708" s="207">
        <v>5</v>
      </c>
      <c r="AI708" s="207"/>
      <c r="AJ708" s="207"/>
      <c r="AK708" s="207"/>
      <c r="AL708" s="207"/>
      <c r="AM708" s="207"/>
      <c r="AN708" s="207"/>
      <c r="AO708" s="207"/>
      <c r="AP708" s="207"/>
      <c r="AQ708" s="207"/>
      <c r="AR708" s="207"/>
      <c r="AS708" s="207"/>
      <c r="AT708" s="207"/>
      <c r="AU708" s="207"/>
      <c r="AV708" s="207"/>
      <c r="AW708" s="207"/>
      <c r="AX708" s="207"/>
      <c r="AY708" s="207"/>
      <c r="AZ708" s="207"/>
      <c r="BA708" s="207"/>
      <c r="BB708" s="207"/>
      <c r="BC708" s="207"/>
      <c r="BD708" s="207"/>
      <c r="BE708" s="207"/>
      <c r="BF708" s="207"/>
      <c r="BG708" s="207"/>
      <c r="BH708" s="207"/>
    </row>
    <row r="709" spans="1:60" outlineLevel="1" x14ac:dyDescent="0.25">
      <c r="A709" s="214"/>
      <c r="B709" s="215"/>
      <c r="C709" s="247"/>
      <c r="D709" s="241"/>
      <c r="E709" s="241"/>
      <c r="F709" s="241"/>
      <c r="G709" s="241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07"/>
      <c r="Y709" s="207"/>
      <c r="Z709" s="207"/>
      <c r="AA709" s="207"/>
      <c r="AB709" s="207"/>
      <c r="AC709" s="207"/>
      <c r="AD709" s="207"/>
      <c r="AE709" s="207"/>
      <c r="AF709" s="207"/>
      <c r="AG709" s="207" t="s">
        <v>219</v>
      </c>
      <c r="AH709" s="207"/>
      <c r="AI709" s="207"/>
      <c r="AJ709" s="207"/>
      <c r="AK709" s="207"/>
      <c r="AL709" s="207"/>
      <c r="AM709" s="207"/>
      <c r="AN709" s="207"/>
      <c r="AO709" s="207"/>
      <c r="AP709" s="207"/>
      <c r="AQ709" s="207"/>
      <c r="AR709" s="207"/>
      <c r="AS709" s="207"/>
      <c r="AT709" s="207"/>
      <c r="AU709" s="207"/>
      <c r="AV709" s="207"/>
      <c r="AW709" s="207"/>
      <c r="AX709" s="207"/>
      <c r="AY709" s="207"/>
      <c r="AZ709" s="207"/>
      <c r="BA709" s="207"/>
      <c r="BB709" s="207"/>
      <c r="BC709" s="207"/>
      <c r="BD709" s="207"/>
      <c r="BE709" s="207"/>
      <c r="BF709" s="207"/>
      <c r="BG709" s="207"/>
      <c r="BH709" s="207"/>
    </row>
    <row r="710" spans="1:60" outlineLevel="1" x14ac:dyDescent="0.25">
      <c r="A710" s="214">
        <v>148</v>
      </c>
      <c r="B710" s="215" t="s">
        <v>868</v>
      </c>
      <c r="C710" s="265" t="s">
        <v>869</v>
      </c>
      <c r="D710" s="216" t="s">
        <v>0</v>
      </c>
      <c r="E710" s="240"/>
      <c r="F710" s="218"/>
      <c r="G710" s="217">
        <f>ROUND(E710*F710,2)</f>
        <v>0</v>
      </c>
      <c r="H710" s="218"/>
      <c r="I710" s="217">
        <f>ROUND(E710*H710,2)</f>
        <v>0</v>
      </c>
      <c r="J710" s="218"/>
      <c r="K710" s="217">
        <f>ROUND(E710*J710,2)</f>
        <v>0</v>
      </c>
      <c r="L710" s="217">
        <v>21</v>
      </c>
      <c r="M710" s="217">
        <f>G710*(1+L710/100)</f>
        <v>0</v>
      </c>
      <c r="N710" s="217">
        <v>0</v>
      </c>
      <c r="O710" s="217">
        <f>ROUND(E710*N710,2)</f>
        <v>0</v>
      </c>
      <c r="P710" s="217">
        <v>0</v>
      </c>
      <c r="Q710" s="217">
        <f>ROUND(E710*P710,2)</f>
        <v>0</v>
      </c>
      <c r="R710" s="217" t="s">
        <v>862</v>
      </c>
      <c r="S710" s="217" t="s">
        <v>214</v>
      </c>
      <c r="T710" s="217" t="s">
        <v>279</v>
      </c>
      <c r="U710" s="217">
        <v>0</v>
      </c>
      <c r="V710" s="217">
        <f>ROUND(E710*U710,2)</f>
        <v>0</v>
      </c>
      <c r="W710" s="217"/>
      <c r="X710" s="207"/>
      <c r="Y710" s="207"/>
      <c r="Z710" s="207"/>
      <c r="AA710" s="207"/>
      <c r="AB710" s="207"/>
      <c r="AC710" s="207"/>
      <c r="AD710" s="207"/>
      <c r="AE710" s="207"/>
      <c r="AF710" s="207"/>
      <c r="AG710" s="207" t="s">
        <v>679</v>
      </c>
      <c r="AH710" s="207"/>
      <c r="AI710" s="207"/>
      <c r="AJ710" s="207"/>
      <c r="AK710" s="207"/>
      <c r="AL710" s="207"/>
      <c r="AM710" s="207"/>
      <c r="AN710" s="207"/>
      <c r="AO710" s="207"/>
      <c r="AP710" s="207"/>
      <c r="AQ710" s="207"/>
      <c r="AR710" s="207"/>
      <c r="AS710" s="207"/>
      <c r="AT710" s="207"/>
      <c r="AU710" s="207"/>
      <c r="AV710" s="207"/>
      <c r="AW710" s="207"/>
      <c r="AX710" s="207"/>
      <c r="AY710" s="207"/>
      <c r="AZ710" s="207"/>
      <c r="BA710" s="207"/>
      <c r="BB710" s="207"/>
      <c r="BC710" s="207"/>
      <c r="BD710" s="207"/>
      <c r="BE710" s="207"/>
      <c r="BF710" s="207"/>
      <c r="BG710" s="207"/>
      <c r="BH710" s="207"/>
    </row>
    <row r="711" spans="1:60" outlineLevel="1" x14ac:dyDescent="0.25">
      <c r="A711" s="214"/>
      <c r="B711" s="215"/>
      <c r="C711" s="266" t="s">
        <v>718</v>
      </c>
      <c r="D711" s="259"/>
      <c r="E711" s="259"/>
      <c r="F711" s="259"/>
      <c r="G711" s="259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07"/>
      <c r="Y711" s="207"/>
      <c r="Z711" s="207"/>
      <c r="AA711" s="207"/>
      <c r="AB711" s="207"/>
      <c r="AC711" s="207"/>
      <c r="AD711" s="207"/>
      <c r="AE711" s="207"/>
      <c r="AF711" s="207"/>
      <c r="AG711" s="207" t="s">
        <v>282</v>
      </c>
      <c r="AH711" s="207"/>
      <c r="AI711" s="207"/>
      <c r="AJ711" s="207"/>
      <c r="AK711" s="207"/>
      <c r="AL711" s="207"/>
      <c r="AM711" s="207"/>
      <c r="AN711" s="207"/>
      <c r="AO711" s="207"/>
      <c r="AP711" s="207"/>
      <c r="AQ711" s="207"/>
      <c r="AR711" s="207"/>
      <c r="AS711" s="207"/>
      <c r="AT711" s="207"/>
      <c r="AU711" s="207"/>
      <c r="AV711" s="207"/>
      <c r="AW711" s="207"/>
      <c r="AX711" s="207"/>
      <c r="AY711" s="207"/>
      <c r="AZ711" s="207"/>
      <c r="BA711" s="207"/>
      <c r="BB711" s="207"/>
      <c r="BC711" s="207"/>
      <c r="BD711" s="207"/>
      <c r="BE711" s="207"/>
      <c r="BF711" s="207"/>
      <c r="BG711" s="207"/>
      <c r="BH711" s="207"/>
    </row>
    <row r="712" spans="1:60" outlineLevel="1" x14ac:dyDescent="0.25">
      <c r="A712" s="214"/>
      <c r="B712" s="215"/>
      <c r="C712" s="247"/>
      <c r="D712" s="241"/>
      <c r="E712" s="241"/>
      <c r="F712" s="241"/>
      <c r="G712" s="241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07"/>
      <c r="Y712" s="207"/>
      <c r="Z712" s="207"/>
      <c r="AA712" s="207"/>
      <c r="AB712" s="207"/>
      <c r="AC712" s="207"/>
      <c r="AD712" s="207"/>
      <c r="AE712" s="207"/>
      <c r="AF712" s="207"/>
      <c r="AG712" s="207" t="s">
        <v>219</v>
      </c>
      <c r="AH712" s="207"/>
      <c r="AI712" s="207"/>
      <c r="AJ712" s="207"/>
      <c r="AK712" s="207"/>
      <c r="AL712" s="207"/>
      <c r="AM712" s="207"/>
      <c r="AN712" s="207"/>
      <c r="AO712" s="207"/>
      <c r="AP712" s="207"/>
      <c r="AQ712" s="207"/>
      <c r="AR712" s="207"/>
      <c r="AS712" s="207"/>
      <c r="AT712" s="207"/>
      <c r="AU712" s="207"/>
      <c r="AV712" s="207"/>
      <c r="AW712" s="207"/>
      <c r="AX712" s="207"/>
      <c r="AY712" s="207"/>
      <c r="AZ712" s="207"/>
      <c r="BA712" s="207"/>
      <c r="BB712" s="207"/>
      <c r="BC712" s="207"/>
      <c r="BD712" s="207"/>
      <c r="BE712" s="207"/>
      <c r="BF712" s="207"/>
      <c r="BG712" s="207"/>
      <c r="BH712" s="207"/>
    </row>
    <row r="713" spans="1:60" x14ac:dyDescent="0.25">
      <c r="A713" s="225" t="s">
        <v>209</v>
      </c>
      <c r="B713" s="226" t="s">
        <v>160</v>
      </c>
      <c r="C713" s="244" t="s">
        <v>161</v>
      </c>
      <c r="D713" s="227"/>
      <c r="E713" s="228"/>
      <c r="F713" s="229"/>
      <c r="G713" s="229">
        <f>SUMIF(AG714:AG744,"&lt;&gt;NOR",G714:G744)</f>
        <v>0</v>
      </c>
      <c r="H713" s="229"/>
      <c r="I713" s="229">
        <f>SUM(I714:I744)</f>
        <v>0</v>
      </c>
      <c r="J713" s="229"/>
      <c r="K713" s="229">
        <f>SUM(K714:K744)</f>
        <v>0</v>
      </c>
      <c r="L713" s="229"/>
      <c r="M713" s="229">
        <f>SUM(M714:M744)</f>
        <v>0</v>
      </c>
      <c r="N713" s="229"/>
      <c r="O713" s="229">
        <f>SUM(O714:O744)</f>
        <v>0.48000000000000004</v>
      </c>
      <c r="P713" s="229"/>
      <c r="Q713" s="229">
        <f>SUM(Q714:Q744)</f>
        <v>0</v>
      </c>
      <c r="R713" s="229"/>
      <c r="S713" s="229"/>
      <c r="T713" s="230"/>
      <c r="U713" s="224"/>
      <c r="V713" s="224">
        <f>SUM(V714:V744)</f>
        <v>83.850000000000009</v>
      </c>
      <c r="W713" s="224"/>
      <c r="AG713" t="s">
        <v>210</v>
      </c>
    </row>
    <row r="714" spans="1:60" outlineLevel="1" x14ac:dyDescent="0.25">
      <c r="A714" s="231">
        <v>149</v>
      </c>
      <c r="B714" s="232" t="s">
        <v>870</v>
      </c>
      <c r="C714" s="245" t="s">
        <v>871</v>
      </c>
      <c r="D714" s="233" t="s">
        <v>323</v>
      </c>
      <c r="E714" s="234">
        <v>153.60000000000002</v>
      </c>
      <c r="F714" s="235"/>
      <c r="G714" s="236">
        <f>ROUND(E714*F714,2)</f>
        <v>0</v>
      </c>
      <c r="H714" s="235"/>
      <c r="I714" s="236">
        <f>ROUND(E714*H714,2)</f>
        <v>0</v>
      </c>
      <c r="J714" s="235"/>
      <c r="K714" s="236">
        <f>ROUND(E714*J714,2)</f>
        <v>0</v>
      </c>
      <c r="L714" s="236">
        <v>21</v>
      </c>
      <c r="M714" s="236">
        <f>G714*(1+L714/100)</f>
        <v>0</v>
      </c>
      <c r="N714" s="236">
        <v>0</v>
      </c>
      <c r="O714" s="236">
        <f>ROUND(E714*N714,2)</f>
        <v>0</v>
      </c>
      <c r="P714" s="236">
        <v>0</v>
      </c>
      <c r="Q714" s="236">
        <f>ROUND(E714*P714,2)</f>
        <v>0</v>
      </c>
      <c r="R714" s="236" t="s">
        <v>872</v>
      </c>
      <c r="S714" s="236" t="s">
        <v>214</v>
      </c>
      <c r="T714" s="237" t="s">
        <v>279</v>
      </c>
      <c r="U714" s="217">
        <v>4.6000000000000006E-2</v>
      </c>
      <c r="V714" s="217">
        <f>ROUND(E714*U714,2)</f>
        <v>7.07</v>
      </c>
      <c r="W714" s="217"/>
      <c r="X714" s="207"/>
      <c r="Y714" s="207"/>
      <c r="Z714" s="207"/>
      <c r="AA714" s="207"/>
      <c r="AB714" s="207"/>
      <c r="AC714" s="207"/>
      <c r="AD714" s="207"/>
      <c r="AE714" s="207"/>
      <c r="AF714" s="207"/>
      <c r="AG714" s="207" t="s">
        <v>280</v>
      </c>
      <c r="AH714" s="207"/>
      <c r="AI714" s="207"/>
      <c r="AJ714" s="207"/>
      <c r="AK714" s="207"/>
      <c r="AL714" s="207"/>
      <c r="AM714" s="207"/>
      <c r="AN714" s="207"/>
      <c r="AO714" s="207"/>
      <c r="AP714" s="207"/>
      <c r="AQ714" s="207"/>
      <c r="AR714" s="207"/>
      <c r="AS714" s="207"/>
      <c r="AT714" s="207"/>
      <c r="AU714" s="207"/>
      <c r="AV714" s="207"/>
      <c r="AW714" s="207"/>
      <c r="AX714" s="207"/>
      <c r="AY714" s="207"/>
      <c r="AZ714" s="207"/>
      <c r="BA714" s="207"/>
      <c r="BB714" s="207"/>
      <c r="BC714" s="207"/>
      <c r="BD714" s="207"/>
      <c r="BE714" s="207"/>
      <c r="BF714" s="207"/>
      <c r="BG714" s="207"/>
      <c r="BH714" s="207"/>
    </row>
    <row r="715" spans="1:60" outlineLevel="1" x14ac:dyDescent="0.25">
      <c r="A715" s="214"/>
      <c r="B715" s="215"/>
      <c r="C715" s="260" t="s">
        <v>873</v>
      </c>
      <c r="D715" s="257"/>
      <c r="E715" s="257"/>
      <c r="F715" s="257"/>
      <c r="G715" s="25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07"/>
      <c r="Y715" s="207"/>
      <c r="Z715" s="207"/>
      <c r="AA715" s="207"/>
      <c r="AB715" s="207"/>
      <c r="AC715" s="207"/>
      <c r="AD715" s="207"/>
      <c r="AE715" s="207"/>
      <c r="AF715" s="207"/>
      <c r="AG715" s="207" t="s">
        <v>282</v>
      </c>
      <c r="AH715" s="207"/>
      <c r="AI715" s="207"/>
      <c r="AJ715" s="207"/>
      <c r="AK715" s="207"/>
      <c r="AL715" s="207"/>
      <c r="AM715" s="207"/>
      <c r="AN715" s="207"/>
      <c r="AO715" s="207"/>
      <c r="AP715" s="207"/>
      <c r="AQ715" s="207"/>
      <c r="AR715" s="207"/>
      <c r="AS715" s="207"/>
      <c r="AT715" s="207"/>
      <c r="AU715" s="207"/>
      <c r="AV715" s="207"/>
      <c r="AW715" s="207"/>
      <c r="AX715" s="207"/>
      <c r="AY715" s="207"/>
      <c r="AZ715" s="207"/>
      <c r="BA715" s="207"/>
      <c r="BB715" s="207"/>
      <c r="BC715" s="207"/>
      <c r="BD715" s="207"/>
      <c r="BE715" s="207"/>
      <c r="BF715" s="207"/>
      <c r="BG715" s="207"/>
      <c r="BH715" s="207"/>
    </row>
    <row r="716" spans="1:60" outlineLevel="1" x14ac:dyDescent="0.25">
      <c r="A716" s="214"/>
      <c r="B716" s="215"/>
      <c r="C716" s="249" t="s">
        <v>874</v>
      </c>
      <c r="D716" s="222"/>
      <c r="E716" s="223">
        <v>76.400000000000006</v>
      </c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07"/>
      <c r="Y716" s="207"/>
      <c r="Z716" s="207"/>
      <c r="AA716" s="207"/>
      <c r="AB716" s="207"/>
      <c r="AC716" s="207"/>
      <c r="AD716" s="207"/>
      <c r="AE716" s="207"/>
      <c r="AF716" s="207"/>
      <c r="AG716" s="207" t="s">
        <v>256</v>
      </c>
      <c r="AH716" s="207">
        <v>5</v>
      </c>
      <c r="AI716" s="207"/>
      <c r="AJ716" s="207"/>
      <c r="AK716" s="207"/>
      <c r="AL716" s="207"/>
      <c r="AM716" s="207"/>
      <c r="AN716" s="207"/>
      <c r="AO716" s="207"/>
      <c r="AP716" s="207"/>
      <c r="AQ716" s="207"/>
      <c r="AR716" s="207"/>
      <c r="AS716" s="207"/>
      <c r="AT716" s="207"/>
      <c r="AU716" s="207"/>
      <c r="AV716" s="207"/>
      <c r="AW716" s="207"/>
      <c r="AX716" s="207"/>
      <c r="AY716" s="207"/>
      <c r="AZ716" s="207"/>
      <c r="BA716" s="207"/>
      <c r="BB716" s="207"/>
      <c r="BC716" s="207"/>
      <c r="BD716" s="207"/>
      <c r="BE716" s="207"/>
      <c r="BF716" s="207"/>
      <c r="BG716" s="207"/>
      <c r="BH716" s="207"/>
    </row>
    <row r="717" spans="1:60" outlineLevel="1" x14ac:dyDescent="0.25">
      <c r="A717" s="214"/>
      <c r="B717" s="215"/>
      <c r="C717" s="249" t="s">
        <v>875</v>
      </c>
      <c r="D717" s="222"/>
      <c r="E717" s="223">
        <v>77.2</v>
      </c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07"/>
      <c r="Y717" s="207"/>
      <c r="Z717" s="207"/>
      <c r="AA717" s="207"/>
      <c r="AB717" s="207"/>
      <c r="AC717" s="207"/>
      <c r="AD717" s="207"/>
      <c r="AE717" s="207"/>
      <c r="AF717" s="207"/>
      <c r="AG717" s="207" t="s">
        <v>256</v>
      </c>
      <c r="AH717" s="207">
        <v>5</v>
      </c>
      <c r="AI717" s="207"/>
      <c r="AJ717" s="207"/>
      <c r="AK717" s="207"/>
      <c r="AL717" s="207"/>
      <c r="AM717" s="207"/>
      <c r="AN717" s="207"/>
      <c r="AO717" s="207"/>
      <c r="AP717" s="207"/>
      <c r="AQ717" s="207"/>
      <c r="AR717" s="207"/>
      <c r="AS717" s="207"/>
      <c r="AT717" s="207"/>
      <c r="AU717" s="207"/>
      <c r="AV717" s="207"/>
      <c r="AW717" s="207"/>
      <c r="AX717" s="207"/>
      <c r="AY717" s="207"/>
      <c r="AZ717" s="207"/>
      <c r="BA717" s="207"/>
      <c r="BB717" s="207"/>
      <c r="BC717" s="207"/>
      <c r="BD717" s="207"/>
      <c r="BE717" s="207"/>
      <c r="BF717" s="207"/>
      <c r="BG717" s="207"/>
      <c r="BH717" s="207"/>
    </row>
    <row r="718" spans="1:60" outlineLevel="1" x14ac:dyDescent="0.25">
      <c r="A718" s="214"/>
      <c r="B718" s="215"/>
      <c r="C718" s="247"/>
      <c r="D718" s="241"/>
      <c r="E718" s="241"/>
      <c r="F718" s="241"/>
      <c r="G718" s="241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07"/>
      <c r="Y718" s="207"/>
      <c r="Z718" s="207"/>
      <c r="AA718" s="207"/>
      <c r="AB718" s="207"/>
      <c r="AC718" s="207"/>
      <c r="AD718" s="207"/>
      <c r="AE718" s="207"/>
      <c r="AF718" s="207"/>
      <c r="AG718" s="207" t="s">
        <v>219</v>
      </c>
      <c r="AH718" s="207"/>
      <c r="AI718" s="207"/>
      <c r="AJ718" s="207"/>
      <c r="AK718" s="207"/>
      <c r="AL718" s="207"/>
      <c r="AM718" s="207"/>
      <c r="AN718" s="207"/>
      <c r="AO718" s="207"/>
      <c r="AP718" s="207"/>
      <c r="AQ718" s="207"/>
      <c r="AR718" s="207"/>
      <c r="AS718" s="207"/>
      <c r="AT718" s="207"/>
      <c r="AU718" s="207"/>
      <c r="AV718" s="207"/>
      <c r="AW718" s="207"/>
      <c r="AX718" s="207"/>
      <c r="AY718" s="207"/>
      <c r="AZ718" s="207"/>
      <c r="BA718" s="207"/>
      <c r="BB718" s="207"/>
      <c r="BC718" s="207"/>
      <c r="BD718" s="207"/>
      <c r="BE718" s="207"/>
      <c r="BF718" s="207"/>
      <c r="BG718" s="207"/>
      <c r="BH718" s="207"/>
    </row>
    <row r="719" spans="1:60" ht="20.399999999999999" outlineLevel="1" x14ac:dyDescent="0.25">
      <c r="A719" s="231">
        <v>150</v>
      </c>
      <c r="B719" s="232" t="s">
        <v>876</v>
      </c>
      <c r="C719" s="245" t="s">
        <v>877</v>
      </c>
      <c r="D719" s="233" t="s">
        <v>462</v>
      </c>
      <c r="E719" s="234">
        <v>100.54</v>
      </c>
      <c r="F719" s="235"/>
      <c r="G719" s="236">
        <f>ROUND(E719*F719,2)</f>
        <v>0</v>
      </c>
      <c r="H719" s="235"/>
      <c r="I719" s="236">
        <f>ROUND(E719*H719,2)</f>
        <v>0</v>
      </c>
      <c r="J719" s="235"/>
      <c r="K719" s="236">
        <f>ROUND(E719*J719,2)</f>
        <v>0</v>
      </c>
      <c r="L719" s="236">
        <v>21</v>
      </c>
      <c r="M719" s="236">
        <f>G719*(1+L719/100)</f>
        <v>0</v>
      </c>
      <c r="N719" s="236">
        <v>8.0000000000000007E-5</v>
      </c>
      <c r="O719" s="236">
        <f>ROUND(E719*N719,2)</f>
        <v>0.01</v>
      </c>
      <c r="P719" s="236">
        <v>0</v>
      </c>
      <c r="Q719" s="236">
        <f>ROUND(E719*P719,2)</f>
        <v>0</v>
      </c>
      <c r="R719" s="236" t="s">
        <v>872</v>
      </c>
      <c r="S719" s="236" t="s">
        <v>214</v>
      </c>
      <c r="T719" s="237" t="s">
        <v>279</v>
      </c>
      <c r="U719" s="217">
        <v>0.13720000000000002</v>
      </c>
      <c r="V719" s="217">
        <f>ROUND(E719*U719,2)</f>
        <v>13.79</v>
      </c>
      <c r="W719" s="217"/>
      <c r="X719" s="207"/>
      <c r="Y719" s="207"/>
      <c r="Z719" s="207"/>
      <c r="AA719" s="207"/>
      <c r="AB719" s="207"/>
      <c r="AC719" s="207"/>
      <c r="AD719" s="207"/>
      <c r="AE719" s="207"/>
      <c r="AF719" s="207"/>
      <c r="AG719" s="207" t="s">
        <v>280</v>
      </c>
      <c r="AH719" s="207"/>
      <c r="AI719" s="207"/>
      <c r="AJ719" s="207"/>
      <c r="AK719" s="207"/>
      <c r="AL719" s="207"/>
      <c r="AM719" s="207"/>
      <c r="AN719" s="207"/>
      <c r="AO719" s="207"/>
      <c r="AP719" s="207"/>
      <c r="AQ719" s="207"/>
      <c r="AR719" s="207"/>
      <c r="AS719" s="207"/>
      <c r="AT719" s="207"/>
      <c r="AU719" s="207"/>
      <c r="AV719" s="207"/>
      <c r="AW719" s="207"/>
      <c r="AX719" s="207"/>
      <c r="AY719" s="207"/>
      <c r="AZ719" s="207"/>
      <c r="BA719" s="207"/>
      <c r="BB719" s="207"/>
      <c r="BC719" s="207"/>
      <c r="BD719" s="207"/>
      <c r="BE719" s="207"/>
      <c r="BF719" s="207"/>
      <c r="BG719" s="207"/>
      <c r="BH719" s="207"/>
    </row>
    <row r="720" spans="1:60" outlineLevel="1" x14ac:dyDescent="0.25">
      <c r="A720" s="214"/>
      <c r="B720" s="215"/>
      <c r="C720" s="249" t="s">
        <v>878</v>
      </c>
      <c r="D720" s="222"/>
      <c r="E720" s="223">
        <v>53.300000000000004</v>
      </c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07"/>
      <c r="Y720" s="207"/>
      <c r="Z720" s="207"/>
      <c r="AA720" s="207"/>
      <c r="AB720" s="207"/>
      <c r="AC720" s="207"/>
      <c r="AD720" s="207"/>
      <c r="AE720" s="207"/>
      <c r="AF720" s="207"/>
      <c r="AG720" s="207" t="s">
        <v>256</v>
      </c>
      <c r="AH720" s="207">
        <v>0</v>
      </c>
      <c r="AI720" s="207"/>
      <c r="AJ720" s="207"/>
      <c r="AK720" s="207"/>
      <c r="AL720" s="207"/>
      <c r="AM720" s="207"/>
      <c r="AN720" s="207"/>
      <c r="AO720" s="207"/>
      <c r="AP720" s="207"/>
      <c r="AQ720" s="207"/>
      <c r="AR720" s="207"/>
      <c r="AS720" s="207"/>
      <c r="AT720" s="207"/>
      <c r="AU720" s="207"/>
      <c r="AV720" s="207"/>
      <c r="AW720" s="207"/>
      <c r="AX720" s="207"/>
      <c r="AY720" s="207"/>
      <c r="AZ720" s="207"/>
      <c r="BA720" s="207"/>
      <c r="BB720" s="207"/>
      <c r="BC720" s="207"/>
      <c r="BD720" s="207"/>
      <c r="BE720" s="207"/>
      <c r="BF720" s="207"/>
      <c r="BG720" s="207"/>
      <c r="BH720" s="207"/>
    </row>
    <row r="721" spans="1:60" outlineLevel="1" x14ac:dyDescent="0.25">
      <c r="A721" s="214"/>
      <c r="B721" s="215"/>
      <c r="C721" s="249" t="s">
        <v>879</v>
      </c>
      <c r="D721" s="222"/>
      <c r="E721" s="223">
        <v>30</v>
      </c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07"/>
      <c r="Y721" s="207"/>
      <c r="Z721" s="207"/>
      <c r="AA721" s="207"/>
      <c r="AB721" s="207"/>
      <c r="AC721" s="207"/>
      <c r="AD721" s="207"/>
      <c r="AE721" s="207"/>
      <c r="AF721" s="207"/>
      <c r="AG721" s="207" t="s">
        <v>256</v>
      </c>
      <c r="AH721" s="207">
        <v>0</v>
      </c>
      <c r="AI721" s="207"/>
      <c r="AJ721" s="207"/>
      <c r="AK721" s="207"/>
      <c r="AL721" s="207"/>
      <c r="AM721" s="207"/>
      <c r="AN721" s="207"/>
      <c r="AO721" s="207"/>
      <c r="AP721" s="207"/>
      <c r="AQ721" s="207"/>
      <c r="AR721" s="207"/>
      <c r="AS721" s="207"/>
      <c r="AT721" s="207"/>
      <c r="AU721" s="207"/>
      <c r="AV721" s="207"/>
      <c r="AW721" s="207"/>
      <c r="AX721" s="207"/>
      <c r="AY721" s="207"/>
      <c r="AZ721" s="207"/>
      <c r="BA721" s="207"/>
      <c r="BB721" s="207"/>
      <c r="BC721" s="207"/>
      <c r="BD721" s="207"/>
      <c r="BE721" s="207"/>
      <c r="BF721" s="207"/>
      <c r="BG721" s="207"/>
      <c r="BH721" s="207"/>
    </row>
    <row r="722" spans="1:60" outlineLevel="1" x14ac:dyDescent="0.25">
      <c r="A722" s="214"/>
      <c r="B722" s="215"/>
      <c r="C722" s="249" t="s">
        <v>880</v>
      </c>
      <c r="D722" s="222"/>
      <c r="E722" s="223">
        <v>8.8600000000000012</v>
      </c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207" t="s">
        <v>256</v>
      </c>
      <c r="AH722" s="207">
        <v>0</v>
      </c>
      <c r="AI722" s="207"/>
      <c r="AJ722" s="207"/>
      <c r="AK722" s="207"/>
      <c r="AL722" s="207"/>
      <c r="AM722" s="207"/>
      <c r="AN722" s="207"/>
      <c r="AO722" s="207"/>
      <c r="AP722" s="207"/>
      <c r="AQ722" s="207"/>
      <c r="AR722" s="207"/>
      <c r="AS722" s="207"/>
      <c r="AT722" s="207"/>
      <c r="AU722" s="207"/>
      <c r="AV722" s="207"/>
      <c r="AW722" s="207"/>
      <c r="AX722" s="207"/>
      <c r="AY722" s="207"/>
      <c r="AZ722" s="207"/>
      <c r="BA722" s="207"/>
      <c r="BB722" s="207"/>
      <c r="BC722" s="207"/>
      <c r="BD722" s="207"/>
      <c r="BE722" s="207"/>
      <c r="BF722" s="207"/>
      <c r="BG722" s="207"/>
      <c r="BH722" s="207"/>
    </row>
    <row r="723" spans="1:60" outlineLevel="1" x14ac:dyDescent="0.25">
      <c r="A723" s="214"/>
      <c r="B723" s="215"/>
      <c r="C723" s="249" t="s">
        <v>881</v>
      </c>
      <c r="D723" s="222"/>
      <c r="E723" s="223">
        <v>8.3800000000000008</v>
      </c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07"/>
      <c r="Y723" s="207"/>
      <c r="Z723" s="207"/>
      <c r="AA723" s="207"/>
      <c r="AB723" s="207"/>
      <c r="AC723" s="207"/>
      <c r="AD723" s="207"/>
      <c r="AE723" s="207"/>
      <c r="AF723" s="207"/>
      <c r="AG723" s="207" t="s">
        <v>256</v>
      </c>
      <c r="AH723" s="207">
        <v>0</v>
      </c>
      <c r="AI723" s="207"/>
      <c r="AJ723" s="207"/>
      <c r="AK723" s="207"/>
      <c r="AL723" s="207"/>
      <c r="AM723" s="207"/>
      <c r="AN723" s="207"/>
      <c r="AO723" s="207"/>
      <c r="AP723" s="207"/>
      <c r="AQ723" s="207"/>
      <c r="AR723" s="207"/>
      <c r="AS723" s="207"/>
      <c r="AT723" s="207"/>
      <c r="AU723" s="207"/>
      <c r="AV723" s="207"/>
      <c r="AW723" s="207"/>
      <c r="AX723" s="207"/>
      <c r="AY723" s="207"/>
      <c r="AZ723" s="207"/>
      <c r="BA723" s="207"/>
      <c r="BB723" s="207"/>
      <c r="BC723" s="207"/>
      <c r="BD723" s="207"/>
      <c r="BE723" s="207"/>
      <c r="BF723" s="207"/>
      <c r="BG723" s="207"/>
      <c r="BH723" s="207"/>
    </row>
    <row r="724" spans="1:60" outlineLevel="1" x14ac:dyDescent="0.25">
      <c r="A724" s="214"/>
      <c r="B724" s="215"/>
      <c r="C724" s="247"/>
      <c r="D724" s="241"/>
      <c r="E724" s="241"/>
      <c r="F724" s="241"/>
      <c r="G724" s="241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07"/>
      <c r="Y724" s="207"/>
      <c r="Z724" s="207"/>
      <c r="AA724" s="207"/>
      <c r="AB724" s="207"/>
      <c r="AC724" s="207"/>
      <c r="AD724" s="207"/>
      <c r="AE724" s="207"/>
      <c r="AF724" s="207"/>
      <c r="AG724" s="207" t="s">
        <v>219</v>
      </c>
      <c r="AH724" s="207"/>
      <c r="AI724" s="207"/>
      <c r="AJ724" s="207"/>
      <c r="AK724" s="207"/>
      <c r="AL724" s="207"/>
      <c r="AM724" s="207"/>
      <c r="AN724" s="207"/>
      <c r="AO724" s="207"/>
      <c r="AP724" s="207"/>
      <c r="AQ724" s="207"/>
      <c r="AR724" s="207"/>
      <c r="AS724" s="207"/>
      <c r="AT724" s="207"/>
      <c r="AU724" s="207"/>
      <c r="AV724" s="207"/>
      <c r="AW724" s="207"/>
      <c r="AX724" s="207"/>
      <c r="AY724" s="207"/>
      <c r="AZ724" s="207"/>
      <c r="BA724" s="207"/>
      <c r="BB724" s="207"/>
      <c r="BC724" s="207"/>
      <c r="BD724" s="207"/>
      <c r="BE724" s="207"/>
      <c r="BF724" s="207"/>
      <c r="BG724" s="207"/>
      <c r="BH724" s="207"/>
    </row>
    <row r="725" spans="1:60" outlineLevel="1" x14ac:dyDescent="0.25">
      <c r="A725" s="231">
        <v>151</v>
      </c>
      <c r="B725" s="232" t="s">
        <v>882</v>
      </c>
      <c r="C725" s="245" t="s">
        <v>883</v>
      </c>
      <c r="D725" s="233" t="s">
        <v>462</v>
      </c>
      <c r="E725" s="234">
        <v>52.49</v>
      </c>
      <c r="F725" s="235"/>
      <c r="G725" s="236">
        <f>ROUND(E725*F725,2)</f>
        <v>0</v>
      </c>
      <c r="H725" s="235"/>
      <c r="I725" s="236">
        <f>ROUND(E725*H725,2)</f>
        <v>0</v>
      </c>
      <c r="J725" s="235"/>
      <c r="K725" s="236">
        <f>ROUND(E725*J725,2)</f>
        <v>0</v>
      </c>
      <c r="L725" s="236">
        <v>21</v>
      </c>
      <c r="M725" s="236">
        <f>G725*(1+L725/100)</f>
        <v>0</v>
      </c>
      <c r="N725" s="236">
        <v>2.0000000000000002E-5</v>
      </c>
      <c r="O725" s="236">
        <f>ROUND(E725*N725,2)</f>
        <v>0</v>
      </c>
      <c r="P725" s="236">
        <v>0</v>
      </c>
      <c r="Q725" s="236">
        <f>ROUND(E725*P725,2)</f>
        <v>0</v>
      </c>
      <c r="R725" s="236" t="s">
        <v>872</v>
      </c>
      <c r="S725" s="236" t="s">
        <v>214</v>
      </c>
      <c r="T725" s="237" t="s">
        <v>279</v>
      </c>
      <c r="U725" s="217">
        <v>8.8000000000000009E-2</v>
      </c>
      <c r="V725" s="217">
        <f>ROUND(E725*U725,2)</f>
        <v>4.62</v>
      </c>
      <c r="W725" s="217"/>
      <c r="X725" s="207"/>
      <c r="Y725" s="207"/>
      <c r="Z725" s="207"/>
      <c r="AA725" s="207"/>
      <c r="AB725" s="207"/>
      <c r="AC725" s="207"/>
      <c r="AD725" s="207"/>
      <c r="AE725" s="207"/>
      <c r="AF725" s="207"/>
      <c r="AG725" s="207" t="s">
        <v>280</v>
      </c>
      <c r="AH725" s="207"/>
      <c r="AI725" s="207"/>
      <c r="AJ725" s="207"/>
      <c r="AK725" s="207"/>
      <c r="AL725" s="207"/>
      <c r="AM725" s="207"/>
      <c r="AN725" s="207"/>
      <c r="AO725" s="207"/>
      <c r="AP725" s="207"/>
      <c r="AQ725" s="207"/>
      <c r="AR725" s="207"/>
      <c r="AS725" s="207"/>
      <c r="AT725" s="207"/>
      <c r="AU725" s="207"/>
      <c r="AV725" s="207"/>
      <c r="AW725" s="207"/>
      <c r="AX725" s="207"/>
      <c r="AY725" s="207"/>
      <c r="AZ725" s="207"/>
      <c r="BA725" s="207"/>
      <c r="BB725" s="207"/>
      <c r="BC725" s="207"/>
      <c r="BD725" s="207"/>
      <c r="BE725" s="207"/>
      <c r="BF725" s="207"/>
      <c r="BG725" s="207"/>
      <c r="BH725" s="207"/>
    </row>
    <row r="726" spans="1:60" outlineLevel="1" x14ac:dyDescent="0.25">
      <c r="A726" s="214"/>
      <c r="B726" s="215"/>
      <c r="C726" s="246" t="s">
        <v>884</v>
      </c>
      <c r="D726" s="239"/>
      <c r="E726" s="239"/>
      <c r="F726" s="239"/>
      <c r="G726" s="239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07"/>
      <c r="Y726" s="207"/>
      <c r="Z726" s="207"/>
      <c r="AA726" s="207"/>
      <c r="AB726" s="207"/>
      <c r="AC726" s="207"/>
      <c r="AD726" s="207"/>
      <c r="AE726" s="207"/>
      <c r="AF726" s="207"/>
      <c r="AG726" s="207" t="s">
        <v>218</v>
      </c>
      <c r="AH726" s="207"/>
      <c r="AI726" s="207"/>
      <c r="AJ726" s="207"/>
      <c r="AK726" s="207"/>
      <c r="AL726" s="207"/>
      <c r="AM726" s="207"/>
      <c r="AN726" s="207"/>
      <c r="AO726" s="207"/>
      <c r="AP726" s="207"/>
      <c r="AQ726" s="207"/>
      <c r="AR726" s="207"/>
      <c r="AS726" s="207"/>
      <c r="AT726" s="207"/>
      <c r="AU726" s="207"/>
      <c r="AV726" s="207"/>
      <c r="AW726" s="207"/>
      <c r="AX726" s="207"/>
      <c r="AY726" s="207"/>
      <c r="AZ726" s="207"/>
      <c r="BA726" s="207"/>
      <c r="BB726" s="207"/>
      <c r="BC726" s="207"/>
      <c r="BD726" s="207"/>
      <c r="BE726" s="207"/>
      <c r="BF726" s="207"/>
      <c r="BG726" s="207"/>
      <c r="BH726" s="207"/>
    </row>
    <row r="727" spans="1:60" outlineLevel="1" x14ac:dyDescent="0.25">
      <c r="A727" s="214"/>
      <c r="B727" s="215"/>
      <c r="C727" s="249" t="s">
        <v>885</v>
      </c>
      <c r="D727" s="222"/>
      <c r="E727" s="223">
        <v>23.590000000000003</v>
      </c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07"/>
      <c r="Y727" s="207"/>
      <c r="Z727" s="207"/>
      <c r="AA727" s="207"/>
      <c r="AB727" s="207"/>
      <c r="AC727" s="207"/>
      <c r="AD727" s="207"/>
      <c r="AE727" s="207"/>
      <c r="AF727" s="207"/>
      <c r="AG727" s="207" t="s">
        <v>256</v>
      </c>
      <c r="AH727" s="207">
        <v>0</v>
      </c>
      <c r="AI727" s="207"/>
      <c r="AJ727" s="207"/>
      <c r="AK727" s="207"/>
      <c r="AL727" s="207"/>
      <c r="AM727" s="207"/>
      <c r="AN727" s="207"/>
      <c r="AO727" s="207"/>
      <c r="AP727" s="207"/>
      <c r="AQ727" s="207"/>
      <c r="AR727" s="207"/>
      <c r="AS727" s="207"/>
      <c r="AT727" s="207"/>
      <c r="AU727" s="207"/>
      <c r="AV727" s="207"/>
      <c r="AW727" s="207"/>
      <c r="AX727" s="207"/>
      <c r="AY727" s="207"/>
      <c r="AZ727" s="207"/>
      <c r="BA727" s="207"/>
      <c r="BB727" s="207"/>
      <c r="BC727" s="207"/>
      <c r="BD727" s="207"/>
      <c r="BE727" s="207"/>
      <c r="BF727" s="207"/>
      <c r="BG727" s="207"/>
      <c r="BH727" s="207"/>
    </row>
    <row r="728" spans="1:60" outlineLevel="1" x14ac:dyDescent="0.25">
      <c r="A728" s="214"/>
      <c r="B728" s="215"/>
      <c r="C728" s="249" t="s">
        <v>886</v>
      </c>
      <c r="D728" s="222"/>
      <c r="E728" s="223">
        <v>28.900000000000002</v>
      </c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07"/>
      <c r="Y728" s="207"/>
      <c r="Z728" s="207"/>
      <c r="AA728" s="207"/>
      <c r="AB728" s="207"/>
      <c r="AC728" s="207"/>
      <c r="AD728" s="207"/>
      <c r="AE728" s="207"/>
      <c r="AF728" s="207"/>
      <c r="AG728" s="207" t="s">
        <v>256</v>
      </c>
      <c r="AH728" s="207">
        <v>0</v>
      </c>
      <c r="AI728" s="207"/>
      <c r="AJ728" s="207"/>
      <c r="AK728" s="207"/>
      <c r="AL728" s="207"/>
      <c r="AM728" s="207"/>
      <c r="AN728" s="207"/>
      <c r="AO728" s="207"/>
      <c r="AP728" s="207"/>
      <c r="AQ728" s="207"/>
      <c r="AR728" s="207"/>
      <c r="AS728" s="207"/>
      <c r="AT728" s="207"/>
      <c r="AU728" s="207"/>
      <c r="AV728" s="207"/>
      <c r="AW728" s="207"/>
      <c r="AX728" s="207"/>
      <c r="AY728" s="207"/>
      <c r="AZ728" s="207"/>
      <c r="BA728" s="207"/>
      <c r="BB728" s="207"/>
      <c r="BC728" s="207"/>
      <c r="BD728" s="207"/>
      <c r="BE728" s="207"/>
      <c r="BF728" s="207"/>
      <c r="BG728" s="207"/>
      <c r="BH728" s="207"/>
    </row>
    <row r="729" spans="1:60" outlineLevel="1" x14ac:dyDescent="0.25">
      <c r="A729" s="214"/>
      <c r="B729" s="215"/>
      <c r="C729" s="247"/>
      <c r="D729" s="241"/>
      <c r="E729" s="241"/>
      <c r="F729" s="241"/>
      <c r="G729" s="241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07"/>
      <c r="Y729" s="207"/>
      <c r="Z729" s="207"/>
      <c r="AA729" s="207"/>
      <c r="AB729" s="207"/>
      <c r="AC729" s="207"/>
      <c r="AD729" s="207"/>
      <c r="AE729" s="207"/>
      <c r="AF729" s="207"/>
      <c r="AG729" s="207" t="s">
        <v>219</v>
      </c>
      <c r="AH729" s="207"/>
      <c r="AI729" s="207"/>
      <c r="AJ729" s="207"/>
      <c r="AK729" s="207"/>
      <c r="AL729" s="207"/>
      <c r="AM729" s="207"/>
      <c r="AN729" s="207"/>
      <c r="AO729" s="207"/>
      <c r="AP729" s="207"/>
      <c r="AQ729" s="207"/>
      <c r="AR729" s="207"/>
      <c r="AS729" s="207"/>
      <c r="AT729" s="207"/>
      <c r="AU729" s="207"/>
      <c r="AV729" s="207"/>
      <c r="AW729" s="207"/>
      <c r="AX729" s="207"/>
      <c r="AY729" s="207"/>
      <c r="AZ729" s="207"/>
      <c r="BA729" s="207"/>
      <c r="BB729" s="207"/>
      <c r="BC729" s="207"/>
      <c r="BD729" s="207"/>
      <c r="BE729" s="207"/>
      <c r="BF729" s="207"/>
      <c r="BG729" s="207"/>
      <c r="BH729" s="207"/>
    </row>
    <row r="730" spans="1:60" ht="20.399999999999999" outlineLevel="1" x14ac:dyDescent="0.25">
      <c r="A730" s="231">
        <v>152</v>
      </c>
      <c r="B730" s="232" t="s">
        <v>887</v>
      </c>
      <c r="C730" s="245" t="s">
        <v>888</v>
      </c>
      <c r="D730" s="233" t="s">
        <v>323</v>
      </c>
      <c r="E730" s="234">
        <v>76.400000000000006</v>
      </c>
      <c r="F730" s="235"/>
      <c r="G730" s="236">
        <f>ROUND(E730*F730,2)</f>
        <v>0</v>
      </c>
      <c r="H730" s="235"/>
      <c r="I730" s="236">
        <f>ROUND(E730*H730,2)</f>
        <v>0</v>
      </c>
      <c r="J730" s="235"/>
      <c r="K730" s="236">
        <f>ROUND(E730*J730,2)</f>
        <v>0</v>
      </c>
      <c r="L730" s="236">
        <v>21</v>
      </c>
      <c r="M730" s="236">
        <f>G730*(1+L730/100)</f>
        <v>0</v>
      </c>
      <c r="N730" s="236">
        <v>2.5000000000000001E-4</v>
      </c>
      <c r="O730" s="236">
        <f>ROUND(E730*N730,2)</f>
        <v>0.02</v>
      </c>
      <c r="P730" s="236">
        <v>0</v>
      </c>
      <c r="Q730" s="236">
        <f>ROUND(E730*P730,2)</f>
        <v>0</v>
      </c>
      <c r="R730" s="236" t="s">
        <v>872</v>
      </c>
      <c r="S730" s="236" t="s">
        <v>214</v>
      </c>
      <c r="T730" s="237" t="s">
        <v>279</v>
      </c>
      <c r="U730" s="217">
        <v>0.38</v>
      </c>
      <c r="V730" s="217">
        <f>ROUND(E730*U730,2)</f>
        <v>29.03</v>
      </c>
      <c r="W730" s="217"/>
      <c r="X730" s="207"/>
      <c r="Y730" s="207"/>
      <c r="Z730" s="207"/>
      <c r="AA730" s="207"/>
      <c r="AB730" s="207"/>
      <c r="AC730" s="207"/>
      <c r="AD730" s="207"/>
      <c r="AE730" s="207"/>
      <c r="AF730" s="207"/>
      <c r="AG730" s="207" t="s">
        <v>280</v>
      </c>
      <c r="AH730" s="207"/>
      <c r="AI730" s="207"/>
      <c r="AJ730" s="207"/>
      <c r="AK730" s="207"/>
      <c r="AL730" s="207"/>
      <c r="AM730" s="207"/>
      <c r="AN730" s="207"/>
      <c r="AO730" s="207"/>
      <c r="AP730" s="207"/>
      <c r="AQ730" s="207"/>
      <c r="AR730" s="207"/>
      <c r="AS730" s="207"/>
      <c r="AT730" s="207"/>
      <c r="AU730" s="207"/>
      <c r="AV730" s="207"/>
      <c r="AW730" s="207"/>
      <c r="AX730" s="207"/>
      <c r="AY730" s="207"/>
      <c r="AZ730" s="207"/>
      <c r="BA730" s="207"/>
      <c r="BB730" s="207"/>
      <c r="BC730" s="207"/>
      <c r="BD730" s="207"/>
      <c r="BE730" s="207"/>
      <c r="BF730" s="207"/>
      <c r="BG730" s="207"/>
      <c r="BH730" s="207"/>
    </row>
    <row r="731" spans="1:60" outlineLevel="1" x14ac:dyDescent="0.25">
      <c r="A731" s="214"/>
      <c r="B731" s="215"/>
      <c r="C731" s="249" t="s">
        <v>889</v>
      </c>
      <c r="D731" s="222"/>
      <c r="E731" s="223">
        <v>76.400000000000006</v>
      </c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07"/>
      <c r="Y731" s="207"/>
      <c r="Z731" s="207"/>
      <c r="AA731" s="207"/>
      <c r="AB731" s="207"/>
      <c r="AC731" s="207"/>
      <c r="AD731" s="207"/>
      <c r="AE731" s="207"/>
      <c r="AF731" s="207"/>
      <c r="AG731" s="207" t="s">
        <v>256</v>
      </c>
      <c r="AH731" s="207">
        <v>0</v>
      </c>
      <c r="AI731" s="207"/>
      <c r="AJ731" s="207"/>
      <c r="AK731" s="207"/>
      <c r="AL731" s="207"/>
      <c r="AM731" s="207"/>
      <c r="AN731" s="207"/>
      <c r="AO731" s="207"/>
      <c r="AP731" s="207"/>
      <c r="AQ731" s="207"/>
      <c r="AR731" s="207"/>
      <c r="AS731" s="207"/>
      <c r="AT731" s="207"/>
      <c r="AU731" s="207"/>
      <c r="AV731" s="207"/>
      <c r="AW731" s="207"/>
      <c r="AX731" s="207"/>
      <c r="AY731" s="207"/>
      <c r="AZ731" s="207"/>
      <c r="BA731" s="207"/>
      <c r="BB731" s="207"/>
      <c r="BC731" s="207"/>
      <c r="BD731" s="207"/>
      <c r="BE731" s="207"/>
      <c r="BF731" s="207"/>
      <c r="BG731" s="207"/>
      <c r="BH731" s="207"/>
    </row>
    <row r="732" spans="1:60" outlineLevel="1" x14ac:dyDescent="0.25">
      <c r="A732" s="214"/>
      <c r="B732" s="215"/>
      <c r="C732" s="247"/>
      <c r="D732" s="241"/>
      <c r="E732" s="241"/>
      <c r="F732" s="241"/>
      <c r="G732" s="241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07"/>
      <c r="Y732" s="207"/>
      <c r="Z732" s="207"/>
      <c r="AA732" s="207"/>
      <c r="AB732" s="207"/>
      <c r="AC732" s="207"/>
      <c r="AD732" s="207"/>
      <c r="AE732" s="207"/>
      <c r="AF732" s="207"/>
      <c r="AG732" s="207" t="s">
        <v>219</v>
      </c>
      <c r="AH732" s="207"/>
      <c r="AI732" s="207"/>
      <c r="AJ732" s="207"/>
      <c r="AK732" s="207"/>
      <c r="AL732" s="207"/>
      <c r="AM732" s="207"/>
      <c r="AN732" s="207"/>
      <c r="AO732" s="207"/>
      <c r="AP732" s="207"/>
      <c r="AQ732" s="207"/>
      <c r="AR732" s="207"/>
      <c r="AS732" s="207"/>
      <c r="AT732" s="207"/>
      <c r="AU732" s="207"/>
      <c r="AV732" s="207"/>
      <c r="AW732" s="207"/>
      <c r="AX732" s="207"/>
      <c r="AY732" s="207"/>
      <c r="AZ732" s="207"/>
      <c r="BA732" s="207"/>
      <c r="BB732" s="207"/>
      <c r="BC732" s="207"/>
      <c r="BD732" s="207"/>
      <c r="BE732" s="207"/>
      <c r="BF732" s="207"/>
      <c r="BG732" s="207"/>
      <c r="BH732" s="207"/>
    </row>
    <row r="733" spans="1:60" ht="20.399999999999999" outlineLevel="1" x14ac:dyDescent="0.25">
      <c r="A733" s="231">
        <v>153</v>
      </c>
      <c r="B733" s="232" t="s">
        <v>890</v>
      </c>
      <c r="C733" s="245" t="s">
        <v>891</v>
      </c>
      <c r="D733" s="233" t="s">
        <v>323</v>
      </c>
      <c r="E733" s="234">
        <v>77.2</v>
      </c>
      <c r="F733" s="235"/>
      <c r="G733" s="236">
        <f>ROUND(E733*F733,2)</f>
        <v>0</v>
      </c>
      <c r="H733" s="235"/>
      <c r="I733" s="236">
        <f>ROUND(E733*H733,2)</f>
        <v>0</v>
      </c>
      <c r="J733" s="235"/>
      <c r="K733" s="236">
        <f>ROUND(E733*J733,2)</f>
        <v>0</v>
      </c>
      <c r="L733" s="236">
        <v>21</v>
      </c>
      <c r="M733" s="236">
        <f>G733*(1+L733/100)</f>
        <v>0</v>
      </c>
      <c r="N733" s="236">
        <v>3.4600000000000004E-3</v>
      </c>
      <c r="O733" s="236">
        <f>ROUND(E733*N733,2)</f>
        <v>0.27</v>
      </c>
      <c r="P733" s="236">
        <v>0</v>
      </c>
      <c r="Q733" s="236">
        <f>ROUND(E733*P733,2)</f>
        <v>0</v>
      </c>
      <c r="R733" s="236" t="s">
        <v>872</v>
      </c>
      <c r="S733" s="236" t="s">
        <v>214</v>
      </c>
      <c r="T733" s="237" t="s">
        <v>279</v>
      </c>
      <c r="U733" s="217">
        <v>0.38</v>
      </c>
      <c r="V733" s="217">
        <f>ROUND(E733*U733,2)</f>
        <v>29.34</v>
      </c>
      <c r="W733" s="217"/>
      <c r="X733" s="207"/>
      <c r="Y733" s="207"/>
      <c r="Z733" s="207"/>
      <c r="AA733" s="207"/>
      <c r="AB733" s="207"/>
      <c r="AC733" s="207"/>
      <c r="AD733" s="207"/>
      <c r="AE733" s="207"/>
      <c r="AF733" s="207"/>
      <c r="AG733" s="207" t="s">
        <v>280</v>
      </c>
      <c r="AH733" s="207"/>
      <c r="AI733" s="207"/>
      <c r="AJ733" s="207"/>
      <c r="AK733" s="207"/>
      <c r="AL733" s="207"/>
      <c r="AM733" s="207"/>
      <c r="AN733" s="207"/>
      <c r="AO733" s="207"/>
      <c r="AP733" s="207"/>
      <c r="AQ733" s="207"/>
      <c r="AR733" s="207"/>
      <c r="AS733" s="207"/>
      <c r="AT733" s="207"/>
      <c r="AU733" s="207"/>
      <c r="AV733" s="207"/>
      <c r="AW733" s="207"/>
      <c r="AX733" s="207"/>
      <c r="AY733" s="207"/>
      <c r="AZ733" s="207"/>
      <c r="BA733" s="207"/>
      <c r="BB733" s="207"/>
      <c r="BC733" s="207"/>
      <c r="BD733" s="207"/>
      <c r="BE733" s="207"/>
      <c r="BF733" s="207"/>
      <c r="BG733" s="207"/>
      <c r="BH733" s="207"/>
    </row>
    <row r="734" spans="1:60" outlineLevel="1" x14ac:dyDescent="0.25">
      <c r="A734" s="214"/>
      <c r="B734" s="215"/>
      <c r="C734" s="249" t="s">
        <v>892</v>
      </c>
      <c r="D734" s="222"/>
      <c r="E734" s="223">
        <v>48.300000000000004</v>
      </c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07"/>
      <c r="Y734" s="207"/>
      <c r="Z734" s="207"/>
      <c r="AA734" s="207"/>
      <c r="AB734" s="207"/>
      <c r="AC734" s="207"/>
      <c r="AD734" s="207"/>
      <c r="AE734" s="207"/>
      <c r="AF734" s="207"/>
      <c r="AG734" s="207" t="s">
        <v>256</v>
      </c>
      <c r="AH734" s="207">
        <v>0</v>
      </c>
      <c r="AI734" s="207"/>
      <c r="AJ734" s="207"/>
      <c r="AK734" s="207"/>
      <c r="AL734" s="207"/>
      <c r="AM734" s="207"/>
      <c r="AN734" s="207"/>
      <c r="AO734" s="207"/>
      <c r="AP734" s="207"/>
      <c r="AQ734" s="207"/>
      <c r="AR734" s="207"/>
      <c r="AS734" s="207"/>
      <c r="AT734" s="207"/>
      <c r="AU734" s="207"/>
      <c r="AV734" s="207"/>
      <c r="AW734" s="207"/>
      <c r="AX734" s="207"/>
      <c r="AY734" s="207"/>
      <c r="AZ734" s="207"/>
      <c r="BA734" s="207"/>
      <c r="BB734" s="207"/>
      <c r="BC734" s="207"/>
      <c r="BD734" s="207"/>
      <c r="BE734" s="207"/>
      <c r="BF734" s="207"/>
      <c r="BG734" s="207"/>
      <c r="BH734" s="207"/>
    </row>
    <row r="735" spans="1:60" outlineLevel="1" x14ac:dyDescent="0.25">
      <c r="A735" s="214"/>
      <c r="B735" s="215"/>
      <c r="C735" s="249" t="s">
        <v>893</v>
      </c>
      <c r="D735" s="222"/>
      <c r="E735" s="223">
        <v>20.100000000000001</v>
      </c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07"/>
      <c r="Y735" s="207"/>
      <c r="Z735" s="207"/>
      <c r="AA735" s="207"/>
      <c r="AB735" s="207"/>
      <c r="AC735" s="207"/>
      <c r="AD735" s="207"/>
      <c r="AE735" s="207"/>
      <c r="AF735" s="207"/>
      <c r="AG735" s="207" t="s">
        <v>256</v>
      </c>
      <c r="AH735" s="207">
        <v>0</v>
      </c>
      <c r="AI735" s="207"/>
      <c r="AJ735" s="207"/>
      <c r="AK735" s="207"/>
      <c r="AL735" s="207"/>
      <c r="AM735" s="207"/>
      <c r="AN735" s="207"/>
      <c r="AO735" s="207"/>
      <c r="AP735" s="207"/>
      <c r="AQ735" s="207"/>
      <c r="AR735" s="207"/>
      <c r="AS735" s="207"/>
      <c r="AT735" s="207"/>
      <c r="AU735" s="207"/>
      <c r="AV735" s="207"/>
      <c r="AW735" s="207"/>
      <c r="AX735" s="207"/>
      <c r="AY735" s="207"/>
      <c r="AZ735" s="207"/>
      <c r="BA735" s="207"/>
      <c r="BB735" s="207"/>
      <c r="BC735" s="207"/>
      <c r="BD735" s="207"/>
      <c r="BE735" s="207"/>
      <c r="BF735" s="207"/>
      <c r="BG735" s="207"/>
      <c r="BH735" s="207"/>
    </row>
    <row r="736" spans="1:60" outlineLevel="1" x14ac:dyDescent="0.25">
      <c r="A736" s="214"/>
      <c r="B736" s="215"/>
      <c r="C736" s="249" t="s">
        <v>894</v>
      </c>
      <c r="D736" s="222"/>
      <c r="E736" s="223">
        <v>4.5</v>
      </c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07"/>
      <c r="Y736" s="207"/>
      <c r="Z736" s="207"/>
      <c r="AA736" s="207"/>
      <c r="AB736" s="207"/>
      <c r="AC736" s="207"/>
      <c r="AD736" s="207"/>
      <c r="AE736" s="207"/>
      <c r="AF736" s="207"/>
      <c r="AG736" s="207" t="s">
        <v>256</v>
      </c>
      <c r="AH736" s="207">
        <v>0</v>
      </c>
      <c r="AI736" s="207"/>
      <c r="AJ736" s="207"/>
      <c r="AK736" s="207"/>
      <c r="AL736" s="207"/>
      <c r="AM736" s="207"/>
      <c r="AN736" s="207"/>
      <c r="AO736" s="207"/>
      <c r="AP736" s="207"/>
      <c r="AQ736" s="207"/>
      <c r="AR736" s="207"/>
      <c r="AS736" s="207"/>
      <c r="AT736" s="207"/>
      <c r="AU736" s="207"/>
      <c r="AV736" s="207"/>
      <c r="AW736" s="207"/>
      <c r="AX736" s="207"/>
      <c r="AY736" s="207"/>
      <c r="AZ736" s="207"/>
      <c r="BA736" s="207"/>
      <c r="BB736" s="207"/>
      <c r="BC736" s="207"/>
      <c r="BD736" s="207"/>
      <c r="BE736" s="207"/>
      <c r="BF736" s="207"/>
      <c r="BG736" s="207"/>
      <c r="BH736" s="207"/>
    </row>
    <row r="737" spans="1:60" outlineLevel="1" x14ac:dyDescent="0.25">
      <c r="A737" s="214"/>
      <c r="B737" s="215"/>
      <c r="C737" s="249" t="s">
        <v>895</v>
      </c>
      <c r="D737" s="222"/>
      <c r="E737" s="223">
        <v>4.3000000000000007</v>
      </c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07"/>
      <c r="Y737" s="207"/>
      <c r="Z737" s="207"/>
      <c r="AA737" s="207"/>
      <c r="AB737" s="207"/>
      <c r="AC737" s="207"/>
      <c r="AD737" s="207"/>
      <c r="AE737" s="207"/>
      <c r="AF737" s="207"/>
      <c r="AG737" s="207" t="s">
        <v>256</v>
      </c>
      <c r="AH737" s="207">
        <v>0</v>
      </c>
      <c r="AI737" s="207"/>
      <c r="AJ737" s="207"/>
      <c r="AK737" s="207"/>
      <c r="AL737" s="207"/>
      <c r="AM737" s="207"/>
      <c r="AN737" s="207"/>
      <c r="AO737" s="207"/>
      <c r="AP737" s="207"/>
      <c r="AQ737" s="207"/>
      <c r="AR737" s="207"/>
      <c r="AS737" s="207"/>
      <c r="AT737" s="207"/>
      <c r="AU737" s="207"/>
      <c r="AV737" s="207"/>
      <c r="AW737" s="207"/>
      <c r="AX737" s="207"/>
      <c r="AY737" s="207"/>
      <c r="AZ737" s="207"/>
      <c r="BA737" s="207"/>
      <c r="BB737" s="207"/>
      <c r="BC737" s="207"/>
      <c r="BD737" s="207"/>
      <c r="BE737" s="207"/>
      <c r="BF737" s="207"/>
      <c r="BG737" s="207"/>
      <c r="BH737" s="207"/>
    </row>
    <row r="738" spans="1:60" outlineLevel="1" x14ac:dyDescent="0.25">
      <c r="A738" s="214"/>
      <c r="B738" s="215"/>
      <c r="C738" s="247"/>
      <c r="D738" s="241"/>
      <c r="E738" s="241"/>
      <c r="F738" s="241"/>
      <c r="G738" s="241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07"/>
      <c r="Y738" s="207"/>
      <c r="Z738" s="207"/>
      <c r="AA738" s="207"/>
      <c r="AB738" s="207"/>
      <c r="AC738" s="207"/>
      <c r="AD738" s="207"/>
      <c r="AE738" s="207"/>
      <c r="AF738" s="207"/>
      <c r="AG738" s="207" t="s">
        <v>219</v>
      </c>
      <c r="AH738" s="207"/>
      <c r="AI738" s="207"/>
      <c r="AJ738" s="207"/>
      <c r="AK738" s="207"/>
      <c r="AL738" s="207"/>
      <c r="AM738" s="207"/>
      <c r="AN738" s="207"/>
      <c r="AO738" s="207"/>
      <c r="AP738" s="207"/>
      <c r="AQ738" s="207"/>
      <c r="AR738" s="207"/>
      <c r="AS738" s="207"/>
      <c r="AT738" s="207"/>
      <c r="AU738" s="207"/>
      <c r="AV738" s="207"/>
      <c r="AW738" s="207"/>
      <c r="AX738" s="207"/>
      <c r="AY738" s="207"/>
      <c r="AZ738" s="207"/>
      <c r="BA738" s="207"/>
      <c r="BB738" s="207"/>
      <c r="BC738" s="207"/>
      <c r="BD738" s="207"/>
      <c r="BE738" s="207"/>
      <c r="BF738" s="207"/>
      <c r="BG738" s="207"/>
      <c r="BH738" s="207"/>
    </row>
    <row r="739" spans="1:60" ht="20.399999999999999" outlineLevel="1" x14ac:dyDescent="0.25">
      <c r="A739" s="231">
        <v>154</v>
      </c>
      <c r="B739" s="232" t="s">
        <v>896</v>
      </c>
      <c r="C739" s="245" t="s">
        <v>897</v>
      </c>
      <c r="D739" s="233" t="s">
        <v>323</v>
      </c>
      <c r="E739" s="234">
        <v>84.04</v>
      </c>
      <c r="F739" s="235"/>
      <c r="G739" s="236">
        <f>ROUND(E739*F739,2)</f>
        <v>0</v>
      </c>
      <c r="H739" s="235"/>
      <c r="I739" s="236">
        <f>ROUND(E739*H739,2)</f>
        <v>0</v>
      </c>
      <c r="J739" s="235"/>
      <c r="K739" s="236">
        <f>ROUND(E739*J739,2)</f>
        <v>0</v>
      </c>
      <c r="L739" s="236">
        <v>21</v>
      </c>
      <c r="M739" s="236">
        <f>G739*(1+L739/100)</f>
        <v>0</v>
      </c>
      <c r="N739" s="236">
        <v>2.2000000000000001E-3</v>
      </c>
      <c r="O739" s="236">
        <f>ROUND(E739*N739,2)</f>
        <v>0.18</v>
      </c>
      <c r="P739" s="236">
        <v>0</v>
      </c>
      <c r="Q739" s="236">
        <f>ROUND(E739*P739,2)</f>
        <v>0</v>
      </c>
      <c r="R739" s="236" t="s">
        <v>334</v>
      </c>
      <c r="S739" s="236" t="s">
        <v>214</v>
      </c>
      <c r="T739" s="237" t="s">
        <v>335</v>
      </c>
      <c r="U739" s="217">
        <v>0</v>
      </c>
      <c r="V739" s="217">
        <f>ROUND(E739*U739,2)</f>
        <v>0</v>
      </c>
      <c r="W739" s="217"/>
      <c r="X739" s="207"/>
      <c r="Y739" s="207"/>
      <c r="Z739" s="207"/>
      <c r="AA739" s="207"/>
      <c r="AB739" s="207"/>
      <c r="AC739" s="207"/>
      <c r="AD739" s="207"/>
      <c r="AE739" s="207"/>
      <c r="AF739" s="207"/>
      <c r="AG739" s="207" t="s">
        <v>336</v>
      </c>
      <c r="AH739" s="207"/>
      <c r="AI739" s="207"/>
      <c r="AJ739" s="207"/>
      <c r="AK739" s="207"/>
      <c r="AL739" s="207"/>
      <c r="AM739" s="207"/>
      <c r="AN739" s="207"/>
      <c r="AO739" s="207"/>
      <c r="AP739" s="207"/>
      <c r="AQ739" s="207"/>
      <c r="AR739" s="207"/>
      <c r="AS739" s="207"/>
      <c r="AT739" s="207"/>
      <c r="AU739" s="207"/>
      <c r="AV739" s="207"/>
      <c r="AW739" s="207"/>
      <c r="AX739" s="207"/>
      <c r="AY739" s="207"/>
      <c r="AZ739" s="207"/>
      <c r="BA739" s="207"/>
      <c r="BB739" s="207"/>
      <c r="BC739" s="207"/>
      <c r="BD739" s="207"/>
      <c r="BE739" s="207"/>
      <c r="BF739" s="207"/>
      <c r="BG739" s="207"/>
      <c r="BH739" s="207"/>
    </row>
    <row r="740" spans="1:60" outlineLevel="1" x14ac:dyDescent="0.25">
      <c r="A740" s="214"/>
      <c r="B740" s="215"/>
      <c r="C740" s="249" t="s">
        <v>898</v>
      </c>
      <c r="D740" s="222"/>
      <c r="E740" s="223">
        <v>84.04</v>
      </c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07"/>
      <c r="Y740" s="207"/>
      <c r="Z740" s="207"/>
      <c r="AA740" s="207"/>
      <c r="AB740" s="207"/>
      <c r="AC740" s="207"/>
      <c r="AD740" s="207"/>
      <c r="AE740" s="207"/>
      <c r="AF740" s="207"/>
      <c r="AG740" s="207" t="s">
        <v>256</v>
      </c>
      <c r="AH740" s="207">
        <v>5</v>
      </c>
      <c r="AI740" s="207"/>
      <c r="AJ740" s="207"/>
      <c r="AK740" s="207"/>
      <c r="AL740" s="207"/>
      <c r="AM740" s="207"/>
      <c r="AN740" s="207"/>
      <c r="AO740" s="207"/>
      <c r="AP740" s="207"/>
      <c r="AQ740" s="207"/>
      <c r="AR740" s="207"/>
      <c r="AS740" s="207"/>
      <c r="AT740" s="207"/>
      <c r="AU740" s="207"/>
      <c r="AV740" s="207"/>
      <c r="AW740" s="207"/>
      <c r="AX740" s="207"/>
      <c r="AY740" s="207"/>
      <c r="AZ740" s="207"/>
      <c r="BA740" s="207"/>
      <c r="BB740" s="207"/>
      <c r="BC740" s="207"/>
      <c r="BD740" s="207"/>
      <c r="BE740" s="207"/>
      <c r="BF740" s="207"/>
      <c r="BG740" s="207"/>
      <c r="BH740" s="207"/>
    </row>
    <row r="741" spans="1:60" outlineLevel="1" x14ac:dyDescent="0.25">
      <c r="A741" s="214"/>
      <c r="B741" s="215"/>
      <c r="C741" s="247"/>
      <c r="D741" s="241"/>
      <c r="E741" s="241"/>
      <c r="F741" s="241"/>
      <c r="G741" s="241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07"/>
      <c r="Y741" s="207"/>
      <c r="Z741" s="207"/>
      <c r="AA741" s="207"/>
      <c r="AB741" s="207"/>
      <c r="AC741" s="207"/>
      <c r="AD741" s="207"/>
      <c r="AE741" s="207"/>
      <c r="AF741" s="207"/>
      <c r="AG741" s="207" t="s">
        <v>219</v>
      </c>
      <c r="AH741" s="207"/>
      <c r="AI741" s="207"/>
      <c r="AJ741" s="207"/>
      <c r="AK741" s="207"/>
      <c r="AL741" s="207"/>
      <c r="AM741" s="207"/>
      <c r="AN741" s="207"/>
      <c r="AO741" s="207"/>
      <c r="AP741" s="207"/>
      <c r="AQ741" s="207"/>
      <c r="AR741" s="207"/>
      <c r="AS741" s="207"/>
      <c r="AT741" s="207"/>
      <c r="AU741" s="207"/>
      <c r="AV741" s="207"/>
      <c r="AW741" s="207"/>
      <c r="AX741" s="207"/>
      <c r="AY741" s="207"/>
      <c r="AZ741" s="207"/>
      <c r="BA741" s="207"/>
      <c r="BB741" s="207"/>
      <c r="BC741" s="207"/>
      <c r="BD741" s="207"/>
      <c r="BE741" s="207"/>
      <c r="BF741" s="207"/>
      <c r="BG741" s="207"/>
      <c r="BH741" s="207"/>
    </row>
    <row r="742" spans="1:60" outlineLevel="1" x14ac:dyDescent="0.25">
      <c r="A742" s="214">
        <v>155</v>
      </c>
      <c r="B742" s="215" t="s">
        <v>899</v>
      </c>
      <c r="C742" s="265" t="s">
        <v>900</v>
      </c>
      <c r="D742" s="216" t="s">
        <v>0</v>
      </c>
      <c r="E742" s="240"/>
      <c r="F742" s="218"/>
      <c r="G742" s="217">
        <f>ROUND(E742*F742,2)</f>
        <v>0</v>
      </c>
      <c r="H742" s="218"/>
      <c r="I742" s="217">
        <f>ROUND(E742*H742,2)</f>
        <v>0</v>
      </c>
      <c r="J742" s="218"/>
      <c r="K742" s="217">
        <f>ROUND(E742*J742,2)</f>
        <v>0</v>
      </c>
      <c r="L742" s="217">
        <v>21</v>
      </c>
      <c r="M742" s="217">
        <f>G742*(1+L742/100)</f>
        <v>0</v>
      </c>
      <c r="N742" s="217">
        <v>0</v>
      </c>
      <c r="O742" s="217">
        <f>ROUND(E742*N742,2)</f>
        <v>0</v>
      </c>
      <c r="P742" s="217">
        <v>0</v>
      </c>
      <c r="Q742" s="217">
        <f>ROUND(E742*P742,2)</f>
        <v>0</v>
      </c>
      <c r="R742" s="217" t="s">
        <v>872</v>
      </c>
      <c r="S742" s="217" t="s">
        <v>214</v>
      </c>
      <c r="T742" s="217" t="s">
        <v>279</v>
      </c>
      <c r="U742" s="217">
        <v>0</v>
      </c>
      <c r="V742" s="217">
        <f>ROUND(E742*U742,2)</f>
        <v>0</v>
      </c>
      <c r="W742" s="217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 t="s">
        <v>679</v>
      </c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</row>
    <row r="743" spans="1:60" outlineLevel="1" x14ac:dyDescent="0.25">
      <c r="A743" s="214"/>
      <c r="B743" s="215"/>
      <c r="C743" s="266" t="s">
        <v>901</v>
      </c>
      <c r="D743" s="259"/>
      <c r="E743" s="259"/>
      <c r="F743" s="259"/>
      <c r="G743" s="259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 t="s">
        <v>282</v>
      </c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</row>
    <row r="744" spans="1:60" outlineLevel="1" x14ac:dyDescent="0.25">
      <c r="A744" s="214"/>
      <c r="B744" s="215"/>
      <c r="C744" s="247"/>
      <c r="D744" s="241"/>
      <c r="E744" s="241"/>
      <c r="F744" s="241"/>
      <c r="G744" s="241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 t="s">
        <v>219</v>
      </c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</row>
    <row r="745" spans="1:60" x14ac:dyDescent="0.25">
      <c r="A745" s="225" t="s">
        <v>209</v>
      </c>
      <c r="B745" s="226" t="s">
        <v>162</v>
      </c>
      <c r="C745" s="244" t="s">
        <v>163</v>
      </c>
      <c r="D745" s="227"/>
      <c r="E745" s="228"/>
      <c r="F745" s="229"/>
      <c r="G745" s="229">
        <f>SUMIF(AG746:AG763,"&lt;&gt;NOR",G746:G763)</f>
        <v>0</v>
      </c>
      <c r="H745" s="229"/>
      <c r="I745" s="229">
        <f>SUM(I746:I763)</f>
        <v>0</v>
      </c>
      <c r="J745" s="229"/>
      <c r="K745" s="229">
        <f>SUM(K746:K763)</f>
        <v>0</v>
      </c>
      <c r="L745" s="229"/>
      <c r="M745" s="229">
        <f>SUM(M746:M763)</f>
        <v>0</v>
      </c>
      <c r="N745" s="229"/>
      <c r="O745" s="229">
        <f>SUM(O746:O763)</f>
        <v>2.21</v>
      </c>
      <c r="P745" s="229"/>
      <c r="Q745" s="229">
        <f>SUM(Q746:Q763)</f>
        <v>0</v>
      </c>
      <c r="R745" s="229"/>
      <c r="S745" s="229"/>
      <c r="T745" s="230"/>
      <c r="U745" s="224"/>
      <c r="V745" s="224">
        <f>SUM(V746:V763)</f>
        <v>93.55</v>
      </c>
      <c r="W745" s="224"/>
      <c r="AG745" t="s">
        <v>210</v>
      </c>
    </row>
    <row r="746" spans="1:60" outlineLevel="1" x14ac:dyDescent="0.25">
      <c r="A746" s="231">
        <v>156</v>
      </c>
      <c r="B746" s="232" t="s">
        <v>902</v>
      </c>
      <c r="C746" s="245" t="s">
        <v>903</v>
      </c>
      <c r="D746" s="233" t="s">
        <v>323</v>
      </c>
      <c r="E746" s="234">
        <v>87.318000000000012</v>
      </c>
      <c r="F746" s="235"/>
      <c r="G746" s="236">
        <f>ROUND(E746*F746,2)</f>
        <v>0</v>
      </c>
      <c r="H746" s="235"/>
      <c r="I746" s="236">
        <f>ROUND(E746*H746,2)</f>
        <v>0</v>
      </c>
      <c r="J746" s="235"/>
      <c r="K746" s="236">
        <f>ROUND(E746*J746,2)</f>
        <v>0</v>
      </c>
      <c r="L746" s="236">
        <v>21</v>
      </c>
      <c r="M746" s="236">
        <f>G746*(1+L746/100)</f>
        <v>0</v>
      </c>
      <c r="N746" s="236">
        <v>1.6000000000000001E-4</v>
      </c>
      <c r="O746" s="236">
        <f>ROUND(E746*N746,2)</f>
        <v>0.01</v>
      </c>
      <c r="P746" s="236">
        <v>0</v>
      </c>
      <c r="Q746" s="236">
        <f>ROUND(E746*P746,2)</f>
        <v>0</v>
      </c>
      <c r="R746" s="236" t="s">
        <v>862</v>
      </c>
      <c r="S746" s="236" t="s">
        <v>214</v>
      </c>
      <c r="T746" s="237" t="s">
        <v>279</v>
      </c>
      <c r="U746" s="217">
        <v>0.05</v>
      </c>
      <c r="V746" s="217">
        <f>ROUND(E746*U746,2)</f>
        <v>4.37</v>
      </c>
      <c r="W746" s="217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 t="s">
        <v>280</v>
      </c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</row>
    <row r="747" spans="1:60" outlineLevel="1" x14ac:dyDescent="0.25">
      <c r="A747" s="214"/>
      <c r="B747" s="215"/>
      <c r="C747" s="246" t="s">
        <v>904</v>
      </c>
      <c r="D747" s="239"/>
      <c r="E747" s="239"/>
      <c r="F747" s="239"/>
      <c r="G747" s="239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 t="s">
        <v>218</v>
      </c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</row>
    <row r="748" spans="1:60" outlineLevel="1" x14ac:dyDescent="0.25">
      <c r="A748" s="214"/>
      <c r="B748" s="215"/>
      <c r="C748" s="249" t="s">
        <v>905</v>
      </c>
      <c r="D748" s="222"/>
      <c r="E748" s="223">
        <v>87.318000000000012</v>
      </c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 t="s">
        <v>256</v>
      </c>
      <c r="AH748" s="207">
        <v>5</v>
      </c>
      <c r="AI748" s="207"/>
      <c r="AJ748" s="207"/>
      <c r="AK748" s="207"/>
      <c r="AL748" s="207"/>
      <c r="AM748" s="207"/>
      <c r="AN748" s="207"/>
      <c r="AO748" s="207"/>
      <c r="AP748" s="207"/>
      <c r="AQ748" s="207"/>
      <c r="AR748" s="207"/>
      <c r="AS748" s="207"/>
      <c r="AT748" s="207"/>
      <c r="AU748" s="207"/>
      <c r="AV748" s="207"/>
      <c r="AW748" s="207"/>
      <c r="AX748" s="207"/>
      <c r="AY748" s="207"/>
      <c r="AZ748" s="207"/>
      <c r="BA748" s="207"/>
      <c r="BB748" s="207"/>
      <c r="BC748" s="207"/>
      <c r="BD748" s="207"/>
      <c r="BE748" s="207"/>
      <c r="BF748" s="207"/>
      <c r="BG748" s="207"/>
      <c r="BH748" s="207"/>
    </row>
    <row r="749" spans="1:60" outlineLevel="1" x14ac:dyDescent="0.25">
      <c r="A749" s="214"/>
      <c r="B749" s="215"/>
      <c r="C749" s="247"/>
      <c r="D749" s="241"/>
      <c r="E749" s="241"/>
      <c r="F749" s="241"/>
      <c r="G749" s="241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07"/>
      <c r="Y749" s="207"/>
      <c r="Z749" s="207"/>
      <c r="AA749" s="207"/>
      <c r="AB749" s="207"/>
      <c r="AC749" s="207"/>
      <c r="AD749" s="207"/>
      <c r="AE749" s="207"/>
      <c r="AF749" s="207"/>
      <c r="AG749" s="207" t="s">
        <v>219</v>
      </c>
      <c r="AH749" s="207"/>
      <c r="AI749" s="207"/>
      <c r="AJ749" s="207"/>
      <c r="AK749" s="207"/>
      <c r="AL749" s="207"/>
      <c r="AM749" s="207"/>
      <c r="AN749" s="207"/>
      <c r="AO749" s="207"/>
      <c r="AP749" s="207"/>
      <c r="AQ749" s="207"/>
      <c r="AR749" s="207"/>
      <c r="AS749" s="207"/>
      <c r="AT749" s="207"/>
      <c r="AU749" s="207"/>
      <c r="AV749" s="207"/>
      <c r="AW749" s="207"/>
      <c r="AX749" s="207"/>
      <c r="AY749" s="207"/>
      <c r="AZ749" s="207"/>
      <c r="BA749" s="207"/>
      <c r="BB749" s="207"/>
      <c r="BC749" s="207"/>
      <c r="BD749" s="207"/>
      <c r="BE749" s="207"/>
      <c r="BF749" s="207"/>
      <c r="BG749" s="207"/>
      <c r="BH749" s="207"/>
    </row>
    <row r="750" spans="1:60" ht="20.399999999999999" outlineLevel="1" x14ac:dyDescent="0.25">
      <c r="A750" s="231">
        <v>157</v>
      </c>
      <c r="B750" s="232" t="s">
        <v>906</v>
      </c>
      <c r="C750" s="245" t="s">
        <v>907</v>
      </c>
      <c r="D750" s="233" t="s">
        <v>323</v>
      </c>
      <c r="E750" s="234">
        <v>87.318000000000012</v>
      </c>
      <c r="F750" s="235"/>
      <c r="G750" s="236">
        <f>ROUND(E750*F750,2)</f>
        <v>0</v>
      </c>
      <c r="H750" s="235"/>
      <c r="I750" s="236">
        <f>ROUND(E750*H750,2)</f>
        <v>0</v>
      </c>
      <c r="J750" s="235"/>
      <c r="K750" s="236">
        <f>ROUND(E750*J750,2)</f>
        <v>0</v>
      </c>
      <c r="L750" s="236">
        <v>21</v>
      </c>
      <c r="M750" s="236">
        <f>G750*(1+L750/100)</f>
        <v>0</v>
      </c>
      <c r="N750" s="236">
        <v>5.2400000000000007E-3</v>
      </c>
      <c r="O750" s="236">
        <f>ROUND(E750*N750,2)</f>
        <v>0.46</v>
      </c>
      <c r="P750" s="236">
        <v>0</v>
      </c>
      <c r="Q750" s="236">
        <f>ROUND(E750*P750,2)</f>
        <v>0</v>
      </c>
      <c r="R750" s="236" t="s">
        <v>862</v>
      </c>
      <c r="S750" s="236" t="s">
        <v>214</v>
      </c>
      <c r="T750" s="237" t="s">
        <v>279</v>
      </c>
      <c r="U750" s="217">
        <v>0.95840000000000003</v>
      </c>
      <c r="V750" s="217">
        <f>ROUND(E750*U750,2)</f>
        <v>83.69</v>
      </c>
      <c r="W750" s="217"/>
      <c r="X750" s="207"/>
      <c r="Y750" s="207"/>
      <c r="Z750" s="207"/>
      <c r="AA750" s="207"/>
      <c r="AB750" s="207"/>
      <c r="AC750" s="207"/>
      <c r="AD750" s="207"/>
      <c r="AE750" s="207"/>
      <c r="AF750" s="207"/>
      <c r="AG750" s="207" t="s">
        <v>280</v>
      </c>
      <c r="AH750" s="207"/>
      <c r="AI750" s="207"/>
      <c r="AJ750" s="207"/>
      <c r="AK750" s="207"/>
      <c r="AL750" s="207"/>
      <c r="AM750" s="207"/>
      <c r="AN750" s="207"/>
      <c r="AO750" s="207"/>
      <c r="AP750" s="207"/>
      <c r="AQ750" s="207"/>
      <c r="AR750" s="207"/>
      <c r="AS750" s="207"/>
      <c r="AT750" s="207"/>
      <c r="AU750" s="207"/>
      <c r="AV750" s="207"/>
      <c r="AW750" s="207"/>
      <c r="AX750" s="207"/>
      <c r="AY750" s="207"/>
      <c r="AZ750" s="207"/>
      <c r="BA750" s="207"/>
      <c r="BB750" s="207"/>
      <c r="BC750" s="207"/>
      <c r="BD750" s="207"/>
      <c r="BE750" s="207"/>
      <c r="BF750" s="207"/>
      <c r="BG750" s="207"/>
      <c r="BH750" s="207"/>
    </row>
    <row r="751" spans="1:60" outlineLevel="1" x14ac:dyDescent="0.25">
      <c r="A751" s="214"/>
      <c r="B751" s="215"/>
      <c r="C751" s="249" t="s">
        <v>908</v>
      </c>
      <c r="D751" s="222"/>
      <c r="E751" s="223">
        <v>38.136000000000003</v>
      </c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07"/>
      <c r="Y751" s="207"/>
      <c r="Z751" s="207"/>
      <c r="AA751" s="207"/>
      <c r="AB751" s="207"/>
      <c r="AC751" s="207"/>
      <c r="AD751" s="207"/>
      <c r="AE751" s="207"/>
      <c r="AF751" s="207"/>
      <c r="AG751" s="207" t="s">
        <v>256</v>
      </c>
      <c r="AH751" s="207">
        <v>0</v>
      </c>
      <c r="AI751" s="207"/>
      <c r="AJ751" s="207"/>
      <c r="AK751" s="207"/>
      <c r="AL751" s="207"/>
      <c r="AM751" s="207"/>
      <c r="AN751" s="207"/>
      <c r="AO751" s="207"/>
      <c r="AP751" s="207"/>
      <c r="AQ751" s="207"/>
      <c r="AR751" s="207"/>
      <c r="AS751" s="207"/>
      <c r="AT751" s="207"/>
      <c r="AU751" s="207"/>
      <c r="AV751" s="207"/>
      <c r="AW751" s="207"/>
      <c r="AX751" s="207"/>
      <c r="AY751" s="207"/>
      <c r="AZ751" s="207"/>
      <c r="BA751" s="207"/>
      <c r="BB751" s="207"/>
      <c r="BC751" s="207"/>
      <c r="BD751" s="207"/>
      <c r="BE751" s="207"/>
      <c r="BF751" s="207"/>
      <c r="BG751" s="207"/>
      <c r="BH751" s="207"/>
    </row>
    <row r="752" spans="1:60" outlineLevel="1" x14ac:dyDescent="0.25">
      <c r="A752" s="214"/>
      <c r="B752" s="215"/>
      <c r="C752" s="249" t="s">
        <v>909</v>
      </c>
      <c r="D752" s="222"/>
      <c r="E752" s="223">
        <v>49.182000000000002</v>
      </c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07"/>
      <c r="Y752" s="207"/>
      <c r="Z752" s="207"/>
      <c r="AA752" s="207"/>
      <c r="AB752" s="207"/>
      <c r="AC752" s="207"/>
      <c r="AD752" s="207"/>
      <c r="AE752" s="207"/>
      <c r="AF752" s="207"/>
      <c r="AG752" s="207" t="s">
        <v>256</v>
      </c>
      <c r="AH752" s="207">
        <v>0</v>
      </c>
      <c r="AI752" s="207"/>
      <c r="AJ752" s="207"/>
      <c r="AK752" s="207"/>
      <c r="AL752" s="207"/>
      <c r="AM752" s="207"/>
      <c r="AN752" s="207"/>
      <c r="AO752" s="207"/>
      <c r="AP752" s="207"/>
      <c r="AQ752" s="207"/>
      <c r="AR752" s="207"/>
      <c r="AS752" s="207"/>
      <c r="AT752" s="207"/>
      <c r="AU752" s="207"/>
      <c r="AV752" s="207"/>
      <c r="AW752" s="207"/>
      <c r="AX752" s="207"/>
      <c r="AY752" s="207"/>
      <c r="AZ752" s="207"/>
      <c r="BA752" s="207"/>
      <c r="BB752" s="207"/>
      <c r="BC752" s="207"/>
      <c r="BD752" s="207"/>
      <c r="BE752" s="207"/>
      <c r="BF752" s="207"/>
      <c r="BG752" s="207"/>
      <c r="BH752" s="207"/>
    </row>
    <row r="753" spans="1:60" outlineLevel="1" x14ac:dyDescent="0.25">
      <c r="A753" s="214"/>
      <c r="B753" s="215"/>
      <c r="C753" s="247"/>
      <c r="D753" s="241"/>
      <c r="E753" s="241"/>
      <c r="F753" s="241"/>
      <c r="G753" s="241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07"/>
      <c r="Y753" s="207"/>
      <c r="Z753" s="207"/>
      <c r="AA753" s="207"/>
      <c r="AB753" s="207"/>
      <c r="AC753" s="207"/>
      <c r="AD753" s="207"/>
      <c r="AE753" s="207"/>
      <c r="AF753" s="207"/>
      <c r="AG753" s="207" t="s">
        <v>219</v>
      </c>
      <c r="AH753" s="207"/>
      <c r="AI753" s="207"/>
      <c r="AJ753" s="207"/>
      <c r="AK753" s="207"/>
      <c r="AL753" s="207"/>
      <c r="AM753" s="207"/>
      <c r="AN753" s="207"/>
      <c r="AO753" s="207"/>
      <c r="AP753" s="207"/>
      <c r="AQ753" s="207"/>
      <c r="AR753" s="207"/>
      <c r="AS753" s="207"/>
      <c r="AT753" s="207"/>
      <c r="AU753" s="207"/>
      <c r="AV753" s="207"/>
      <c r="AW753" s="207"/>
      <c r="AX753" s="207"/>
      <c r="AY753" s="207"/>
      <c r="AZ753" s="207"/>
      <c r="BA753" s="207"/>
      <c r="BB753" s="207"/>
      <c r="BC753" s="207"/>
      <c r="BD753" s="207"/>
      <c r="BE753" s="207"/>
      <c r="BF753" s="207"/>
      <c r="BG753" s="207"/>
      <c r="BH753" s="207"/>
    </row>
    <row r="754" spans="1:60" outlineLevel="1" x14ac:dyDescent="0.25">
      <c r="A754" s="231">
        <v>158</v>
      </c>
      <c r="B754" s="232" t="s">
        <v>910</v>
      </c>
      <c r="C754" s="245" t="s">
        <v>911</v>
      </c>
      <c r="D754" s="233" t="s">
        <v>462</v>
      </c>
      <c r="E754" s="234">
        <v>45.78</v>
      </c>
      <c r="F754" s="235"/>
      <c r="G754" s="236">
        <f>ROUND(E754*F754,2)</f>
        <v>0</v>
      </c>
      <c r="H754" s="235"/>
      <c r="I754" s="236">
        <f>ROUND(E754*H754,2)</f>
        <v>0</v>
      </c>
      <c r="J754" s="235"/>
      <c r="K754" s="236">
        <f>ROUND(E754*J754,2)</f>
        <v>0</v>
      </c>
      <c r="L754" s="236">
        <v>21</v>
      </c>
      <c r="M754" s="236">
        <f>G754*(1+L754/100)</f>
        <v>0</v>
      </c>
      <c r="N754" s="236">
        <v>1.7000000000000001E-4</v>
      </c>
      <c r="O754" s="236">
        <f>ROUND(E754*N754,2)</f>
        <v>0.01</v>
      </c>
      <c r="P754" s="236">
        <v>0</v>
      </c>
      <c r="Q754" s="236">
        <f>ROUND(E754*P754,2)</f>
        <v>0</v>
      </c>
      <c r="R754" s="236" t="s">
        <v>862</v>
      </c>
      <c r="S754" s="236" t="s">
        <v>214</v>
      </c>
      <c r="T754" s="237" t="s">
        <v>279</v>
      </c>
      <c r="U754" s="217">
        <v>0.12000000000000001</v>
      </c>
      <c r="V754" s="217">
        <f>ROUND(E754*U754,2)</f>
        <v>5.49</v>
      </c>
      <c r="W754" s="217"/>
      <c r="X754" s="207"/>
      <c r="Y754" s="207"/>
      <c r="Z754" s="207"/>
      <c r="AA754" s="207"/>
      <c r="AB754" s="207"/>
      <c r="AC754" s="207"/>
      <c r="AD754" s="207"/>
      <c r="AE754" s="207"/>
      <c r="AF754" s="207"/>
      <c r="AG754" s="207" t="s">
        <v>280</v>
      </c>
      <c r="AH754" s="207"/>
      <c r="AI754" s="207"/>
      <c r="AJ754" s="207"/>
      <c r="AK754" s="207"/>
      <c r="AL754" s="207"/>
      <c r="AM754" s="207"/>
      <c r="AN754" s="207"/>
      <c r="AO754" s="207"/>
      <c r="AP754" s="207"/>
      <c r="AQ754" s="207"/>
      <c r="AR754" s="207"/>
      <c r="AS754" s="207"/>
      <c r="AT754" s="207"/>
      <c r="AU754" s="207"/>
      <c r="AV754" s="207"/>
      <c r="AW754" s="207"/>
      <c r="AX754" s="207"/>
      <c r="AY754" s="207"/>
      <c r="AZ754" s="207"/>
      <c r="BA754" s="207"/>
      <c r="BB754" s="207"/>
      <c r="BC754" s="207"/>
      <c r="BD754" s="207"/>
      <c r="BE754" s="207"/>
      <c r="BF754" s="207"/>
      <c r="BG754" s="207"/>
      <c r="BH754" s="207"/>
    </row>
    <row r="755" spans="1:60" outlineLevel="1" x14ac:dyDescent="0.25">
      <c r="A755" s="214"/>
      <c r="B755" s="215"/>
      <c r="C755" s="249" t="s">
        <v>912</v>
      </c>
      <c r="D755" s="222"/>
      <c r="E755" s="223">
        <v>18.16</v>
      </c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07"/>
      <c r="Y755" s="207"/>
      <c r="Z755" s="207"/>
      <c r="AA755" s="207"/>
      <c r="AB755" s="207"/>
      <c r="AC755" s="207"/>
      <c r="AD755" s="207"/>
      <c r="AE755" s="207"/>
      <c r="AF755" s="207"/>
      <c r="AG755" s="207" t="s">
        <v>256</v>
      </c>
      <c r="AH755" s="207">
        <v>0</v>
      </c>
      <c r="AI755" s="207"/>
      <c r="AJ755" s="207"/>
      <c r="AK755" s="207"/>
      <c r="AL755" s="207"/>
      <c r="AM755" s="207"/>
      <c r="AN755" s="207"/>
      <c r="AO755" s="207"/>
      <c r="AP755" s="207"/>
      <c r="AQ755" s="207"/>
      <c r="AR755" s="207"/>
      <c r="AS755" s="207"/>
      <c r="AT755" s="207"/>
      <c r="AU755" s="207"/>
      <c r="AV755" s="207"/>
      <c r="AW755" s="207"/>
      <c r="AX755" s="207"/>
      <c r="AY755" s="207"/>
      <c r="AZ755" s="207"/>
      <c r="BA755" s="207"/>
      <c r="BB755" s="207"/>
      <c r="BC755" s="207"/>
      <c r="BD755" s="207"/>
      <c r="BE755" s="207"/>
      <c r="BF755" s="207"/>
      <c r="BG755" s="207"/>
      <c r="BH755" s="207"/>
    </row>
    <row r="756" spans="1:60" outlineLevel="1" x14ac:dyDescent="0.25">
      <c r="A756" s="214"/>
      <c r="B756" s="215"/>
      <c r="C756" s="249" t="s">
        <v>913</v>
      </c>
      <c r="D756" s="222"/>
      <c r="E756" s="223">
        <v>23.42</v>
      </c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07"/>
      <c r="Y756" s="207"/>
      <c r="Z756" s="207"/>
      <c r="AA756" s="207"/>
      <c r="AB756" s="207"/>
      <c r="AC756" s="207"/>
      <c r="AD756" s="207"/>
      <c r="AE756" s="207"/>
      <c r="AF756" s="207"/>
      <c r="AG756" s="207" t="s">
        <v>256</v>
      </c>
      <c r="AH756" s="207">
        <v>0</v>
      </c>
      <c r="AI756" s="207"/>
      <c r="AJ756" s="207"/>
      <c r="AK756" s="207"/>
      <c r="AL756" s="207"/>
      <c r="AM756" s="207"/>
      <c r="AN756" s="207"/>
      <c r="AO756" s="207"/>
      <c r="AP756" s="207"/>
      <c r="AQ756" s="207"/>
      <c r="AR756" s="207"/>
      <c r="AS756" s="207"/>
      <c r="AT756" s="207"/>
      <c r="AU756" s="207"/>
      <c r="AV756" s="207"/>
      <c r="AW756" s="207"/>
      <c r="AX756" s="207"/>
      <c r="AY756" s="207"/>
      <c r="AZ756" s="207"/>
      <c r="BA756" s="207"/>
      <c r="BB756" s="207"/>
      <c r="BC756" s="207"/>
      <c r="BD756" s="207"/>
      <c r="BE756" s="207"/>
      <c r="BF756" s="207"/>
      <c r="BG756" s="207"/>
      <c r="BH756" s="207"/>
    </row>
    <row r="757" spans="1:60" outlineLevel="1" x14ac:dyDescent="0.25">
      <c r="A757" s="214"/>
      <c r="B757" s="215"/>
      <c r="C757" s="249" t="s">
        <v>914</v>
      </c>
      <c r="D757" s="222"/>
      <c r="E757" s="223">
        <v>4.2</v>
      </c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07"/>
      <c r="Y757" s="207"/>
      <c r="Z757" s="207"/>
      <c r="AA757" s="207"/>
      <c r="AB757" s="207"/>
      <c r="AC757" s="207"/>
      <c r="AD757" s="207"/>
      <c r="AE757" s="207"/>
      <c r="AF757" s="207"/>
      <c r="AG757" s="207" t="s">
        <v>256</v>
      </c>
      <c r="AH757" s="207">
        <v>0</v>
      </c>
      <c r="AI757" s="207"/>
      <c r="AJ757" s="207"/>
      <c r="AK757" s="207"/>
      <c r="AL757" s="207"/>
      <c r="AM757" s="207"/>
      <c r="AN757" s="207"/>
      <c r="AO757" s="207"/>
      <c r="AP757" s="207"/>
      <c r="AQ757" s="207"/>
      <c r="AR757" s="207"/>
      <c r="AS757" s="207"/>
      <c r="AT757" s="207"/>
      <c r="AU757" s="207"/>
      <c r="AV757" s="207"/>
      <c r="AW757" s="207"/>
      <c r="AX757" s="207"/>
      <c r="AY757" s="207"/>
      <c r="AZ757" s="207"/>
      <c r="BA757" s="207"/>
      <c r="BB757" s="207"/>
      <c r="BC757" s="207"/>
      <c r="BD757" s="207"/>
      <c r="BE757" s="207"/>
      <c r="BF757" s="207"/>
      <c r="BG757" s="207"/>
      <c r="BH757" s="207"/>
    </row>
    <row r="758" spans="1:60" outlineLevel="1" x14ac:dyDescent="0.25">
      <c r="A758" s="214"/>
      <c r="B758" s="215"/>
      <c r="C758" s="247"/>
      <c r="D758" s="241"/>
      <c r="E758" s="241"/>
      <c r="F758" s="241"/>
      <c r="G758" s="241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07"/>
      <c r="Y758" s="207"/>
      <c r="Z758" s="207"/>
      <c r="AA758" s="207"/>
      <c r="AB758" s="207"/>
      <c r="AC758" s="207"/>
      <c r="AD758" s="207"/>
      <c r="AE758" s="207"/>
      <c r="AF758" s="207"/>
      <c r="AG758" s="207" t="s">
        <v>219</v>
      </c>
      <c r="AH758" s="207"/>
      <c r="AI758" s="207"/>
      <c r="AJ758" s="207"/>
      <c r="AK758" s="207"/>
      <c r="AL758" s="207"/>
      <c r="AM758" s="207"/>
      <c r="AN758" s="207"/>
      <c r="AO758" s="207"/>
      <c r="AP758" s="207"/>
      <c r="AQ758" s="207"/>
      <c r="AR758" s="207"/>
      <c r="AS758" s="207"/>
      <c r="AT758" s="207"/>
      <c r="AU758" s="207"/>
      <c r="AV758" s="207"/>
      <c r="AW758" s="207"/>
      <c r="AX758" s="207"/>
      <c r="AY758" s="207"/>
      <c r="AZ758" s="207"/>
      <c r="BA758" s="207"/>
      <c r="BB758" s="207"/>
      <c r="BC758" s="207"/>
      <c r="BD758" s="207"/>
      <c r="BE758" s="207"/>
      <c r="BF758" s="207"/>
      <c r="BG758" s="207"/>
      <c r="BH758" s="207"/>
    </row>
    <row r="759" spans="1:60" outlineLevel="1" x14ac:dyDescent="0.25">
      <c r="A759" s="231">
        <v>159</v>
      </c>
      <c r="B759" s="232" t="s">
        <v>915</v>
      </c>
      <c r="C759" s="245" t="s">
        <v>916</v>
      </c>
      <c r="D759" s="233" t="s">
        <v>323</v>
      </c>
      <c r="E759" s="234">
        <v>96.049800000000005</v>
      </c>
      <c r="F759" s="235"/>
      <c r="G759" s="236">
        <f>ROUND(E759*F759,2)</f>
        <v>0</v>
      </c>
      <c r="H759" s="235"/>
      <c r="I759" s="236">
        <f>ROUND(E759*H759,2)</f>
        <v>0</v>
      </c>
      <c r="J759" s="235"/>
      <c r="K759" s="236">
        <f>ROUND(E759*J759,2)</f>
        <v>0</v>
      </c>
      <c r="L759" s="236">
        <v>21</v>
      </c>
      <c r="M759" s="236">
        <f>G759*(1+L759/100)</f>
        <v>0</v>
      </c>
      <c r="N759" s="236">
        <v>1.8000000000000002E-2</v>
      </c>
      <c r="O759" s="236">
        <f>ROUND(E759*N759,2)</f>
        <v>1.73</v>
      </c>
      <c r="P759" s="236">
        <v>0</v>
      </c>
      <c r="Q759" s="236">
        <f>ROUND(E759*P759,2)</f>
        <v>0</v>
      </c>
      <c r="R759" s="236" t="s">
        <v>334</v>
      </c>
      <c r="S759" s="236" t="s">
        <v>214</v>
      </c>
      <c r="T759" s="237" t="s">
        <v>335</v>
      </c>
      <c r="U759" s="217">
        <v>0</v>
      </c>
      <c r="V759" s="217">
        <f>ROUND(E759*U759,2)</f>
        <v>0</v>
      </c>
      <c r="W759" s="217"/>
      <c r="X759" s="207"/>
      <c r="Y759" s="207"/>
      <c r="Z759" s="207"/>
      <c r="AA759" s="207"/>
      <c r="AB759" s="207"/>
      <c r="AC759" s="207"/>
      <c r="AD759" s="207"/>
      <c r="AE759" s="207"/>
      <c r="AF759" s="207"/>
      <c r="AG759" s="207" t="s">
        <v>336</v>
      </c>
      <c r="AH759" s="207"/>
      <c r="AI759" s="207"/>
      <c r="AJ759" s="207"/>
      <c r="AK759" s="207"/>
      <c r="AL759" s="207"/>
      <c r="AM759" s="207"/>
      <c r="AN759" s="207"/>
      <c r="AO759" s="207"/>
      <c r="AP759" s="207"/>
      <c r="AQ759" s="207"/>
      <c r="AR759" s="207"/>
      <c r="AS759" s="207"/>
      <c r="AT759" s="207"/>
      <c r="AU759" s="207"/>
      <c r="AV759" s="207"/>
      <c r="AW759" s="207"/>
      <c r="AX759" s="207"/>
      <c r="AY759" s="207"/>
      <c r="AZ759" s="207"/>
      <c r="BA759" s="207"/>
      <c r="BB759" s="207"/>
      <c r="BC759" s="207"/>
      <c r="BD759" s="207"/>
      <c r="BE759" s="207"/>
      <c r="BF759" s="207"/>
      <c r="BG759" s="207"/>
      <c r="BH759" s="207"/>
    </row>
    <row r="760" spans="1:60" outlineLevel="1" x14ac:dyDescent="0.25">
      <c r="A760" s="214"/>
      <c r="B760" s="215"/>
      <c r="C760" s="249" t="s">
        <v>917</v>
      </c>
      <c r="D760" s="222"/>
      <c r="E760" s="223">
        <v>96.049800000000005</v>
      </c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07"/>
      <c r="Y760" s="207"/>
      <c r="Z760" s="207"/>
      <c r="AA760" s="207"/>
      <c r="AB760" s="207"/>
      <c r="AC760" s="207"/>
      <c r="AD760" s="207"/>
      <c r="AE760" s="207"/>
      <c r="AF760" s="207"/>
      <c r="AG760" s="207" t="s">
        <v>256</v>
      </c>
      <c r="AH760" s="207">
        <v>5</v>
      </c>
      <c r="AI760" s="207"/>
      <c r="AJ760" s="207"/>
      <c r="AK760" s="207"/>
      <c r="AL760" s="207"/>
      <c r="AM760" s="207"/>
      <c r="AN760" s="207"/>
      <c r="AO760" s="207"/>
      <c r="AP760" s="207"/>
      <c r="AQ760" s="207"/>
      <c r="AR760" s="207"/>
      <c r="AS760" s="207"/>
      <c r="AT760" s="207"/>
      <c r="AU760" s="207"/>
      <c r="AV760" s="207"/>
      <c r="AW760" s="207"/>
      <c r="AX760" s="207"/>
      <c r="AY760" s="207"/>
      <c r="AZ760" s="207"/>
      <c r="BA760" s="207"/>
      <c r="BB760" s="207"/>
      <c r="BC760" s="207"/>
      <c r="BD760" s="207"/>
      <c r="BE760" s="207"/>
      <c r="BF760" s="207"/>
      <c r="BG760" s="207"/>
      <c r="BH760" s="207"/>
    </row>
    <row r="761" spans="1:60" outlineLevel="1" x14ac:dyDescent="0.25">
      <c r="A761" s="214"/>
      <c r="B761" s="215"/>
      <c r="C761" s="247"/>
      <c r="D761" s="241"/>
      <c r="E761" s="241"/>
      <c r="F761" s="241"/>
      <c r="G761" s="241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07"/>
      <c r="Y761" s="207"/>
      <c r="Z761" s="207"/>
      <c r="AA761" s="207"/>
      <c r="AB761" s="207"/>
      <c r="AC761" s="207"/>
      <c r="AD761" s="207"/>
      <c r="AE761" s="207"/>
      <c r="AF761" s="207"/>
      <c r="AG761" s="207" t="s">
        <v>219</v>
      </c>
      <c r="AH761" s="207"/>
      <c r="AI761" s="207"/>
      <c r="AJ761" s="207"/>
      <c r="AK761" s="207"/>
      <c r="AL761" s="207"/>
      <c r="AM761" s="207"/>
      <c r="AN761" s="207"/>
      <c r="AO761" s="207"/>
      <c r="AP761" s="207"/>
      <c r="AQ761" s="207"/>
      <c r="AR761" s="207"/>
      <c r="AS761" s="207"/>
      <c r="AT761" s="207"/>
      <c r="AU761" s="207"/>
      <c r="AV761" s="207"/>
      <c r="AW761" s="207"/>
      <c r="AX761" s="207"/>
      <c r="AY761" s="207"/>
      <c r="AZ761" s="207"/>
      <c r="BA761" s="207"/>
      <c r="BB761" s="207"/>
      <c r="BC761" s="207"/>
      <c r="BD761" s="207"/>
      <c r="BE761" s="207"/>
      <c r="BF761" s="207"/>
      <c r="BG761" s="207"/>
      <c r="BH761" s="207"/>
    </row>
    <row r="762" spans="1:60" outlineLevel="1" x14ac:dyDescent="0.25">
      <c r="A762" s="214">
        <v>160</v>
      </c>
      <c r="B762" s="215" t="s">
        <v>918</v>
      </c>
      <c r="C762" s="265" t="s">
        <v>919</v>
      </c>
      <c r="D762" s="216" t="s">
        <v>0</v>
      </c>
      <c r="E762" s="240"/>
      <c r="F762" s="218"/>
      <c r="G762" s="217">
        <f>ROUND(E762*F762,2)</f>
        <v>0</v>
      </c>
      <c r="H762" s="218"/>
      <c r="I762" s="217">
        <f>ROUND(E762*H762,2)</f>
        <v>0</v>
      </c>
      <c r="J762" s="218"/>
      <c r="K762" s="217">
        <f>ROUND(E762*J762,2)</f>
        <v>0</v>
      </c>
      <c r="L762" s="217">
        <v>21</v>
      </c>
      <c r="M762" s="217">
        <f>G762*(1+L762/100)</f>
        <v>0</v>
      </c>
      <c r="N762" s="217">
        <v>0</v>
      </c>
      <c r="O762" s="217">
        <f>ROUND(E762*N762,2)</f>
        <v>0</v>
      </c>
      <c r="P762" s="217">
        <v>0</v>
      </c>
      <c r="Q762" s="217">
        <f>ROUND(E762*P762,2)</f>
        <v>0</v>
      </c>
      <c r="R762" s="217" t="s">
        <v>862</v>
      </c>
      <c r="S762" s="217" t="s">
        <v>214</v>
      </c>
      <c r="T762" s="217" t="s">
        <v>279</v>
      </c>
      <c r="U762" s="217">
        <v>0</v>
      </c>
      <c r="V762" s="217">
        <f>ROUND(E762*U762,2)</f>
        <v>0</v>
      </c>
      <c r="W762" s="217"/>
      <c r="X762" s="207"/>
      <c r="Y762" s="207"/>
      <c r="Z762" s="207"/>
      <c r="AA762" s="207"/>
      <c r="AB762" s="207"/>
      <c r="AC762" s="207"/>
      <c r="AD762" s="207"/>
      <c r="AE762" s="207"/>
      <c r="AF762" s="207"/>
      <c r="AG762" s="207" t="s">
        <v>679</v>
      </c>
      <c r="AH762" s="207"/>
      <c r="AI762" s="207"/>
      <c r="AJ762" s="207"/>
      <c r="AK762" s="207"/>
      <c r="AL762" s="207"/>
      <c r="AM762" s="207"/>
      <c r="AN762" s="207"/>
      <c r="AO762" s="207"/>
      <c r="AP762" s="207"/>
      <c r="AQ762" s="207"/>
      <c r="AR762" s="207"/>
      <c r="AS762" s="207"/>
      <c r="AT762" s="207"/>
      <c r="AU762" s="207"/>
      <c r="AV762" s="207"/>
      <c r="AW762" s="207"/>
      <c r="AX762" s="207"/>
      <c r="AY762" s="207"/>
      <c r="AZ762" s="207"/>
      <c r="BA762" s="207"/>
      <c r="BB762" s="207"/>
      <c r="BC762" s="207"/>
      <c r="BD762" s="207"/>
      <c r="BE762" s="207"/>
      <c r="BF762" s="207"/>
      <c r="BG762" s="207"/>
      <c r="BH762" s="207"/>
    </row>
    <row r="763" spans="1:60" outlineLevel="1" x14ac:dyDescent="0.25">
      <c r="A763" s="214"/>
      <c r="B763" s="215"/>
      <c r="C763" s="247"/>
      <c r="D763" s="241"/>
      <c r="E763" s="241"/>
      <c r="F763" s="241"/>
      <c r="G763" s="241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07"/>
      <c r="Y763" s="207"/>
      <c r="Z763" s="207"/>
      <c r="AA763" s="207"/>
      <c r="AB763" s="207"/>
      <c r="AC763" s="207"/>
      <c r="AD763" s="207"/>
      <c r="AE763" s="207"/>
      <c r="AF763" s="207"/>
      <c r="AG763" s="207" t="s">
        <v>219</v>
      </c>
      <c r="AH763" s="207"/>
      <c r="AI763" s="207"/>
      <c r="AJ763" s="207"/>
      <c r="AK763" s="207"/>
      <c r="AL763" s="207"/>
      <c r="AM763" s="207"/>
      <c r="AN763" s="207"/>
      <c r="AO763" s="207"/>
      <c r="AP763" s="207"/>
      <c r="AQ763" s="207"/>
      <c r="AR763" s="207"/>
      <c r="AS763" s="207"/>
      <c r="AT763" s="207"/>
      <c r="AU763" s="207"/>
      <c r="AV763" s="207"/>
      <c r="AW763" s="207"/>
      <c r="AX763" s="207"/>
      <c r="AY763" s="207"/>
      <c r="AZ763" s="207"/>
      <c r="BA763" s="207"/>
      <c r="BB763" s="207"/>
      <c r="BC763" s="207"/>
      <c r="BD763" s="207"/>
      <c r="BE763" s="207"/>
      <c r="BF763" s="207"/>
      <c r="BG763" s="207"/>
      <c r="BH763" s="207"/>
    </row>
    <row r="764" spans="1:60" x14ac:dyDescent="0.25">
      <c r="A764" s="225" t="s">
        <v>209</v>
      </c>
      <c r="B764" s="226" t="s">
        <v>166</v>
      </c>
      <c r="C764" s="244" t="s">
        <v>167</v>
      </c>
      <c r="D764" s="227"/>
      <c r="E764" s="228"/>
      <c r="F764" s="229"/>
      <c r="G764" s="229">
        <f>SUMIF(AG765:AG792,"&lt;&gt;NOR",G765:G792)</f>
        <v>0</v>
      </c>
      <c r="H764" s="229"/>
      <c r="I764" s="229">
        <f>SUM(I765:I792)</f>
        <v>0</v>
      </c>
      <c r="J764" s="229"/>
      <c r="K764" s="229">
        <f>SUM(K765:K792)</f>
        <v>0</v>
      </c>
      <c r="L764" s="229"/>
      <c r="M764" s="229">
        <f>SUM(M765:M792)</f>
        <v>0</v>
      </c>
      <c r="N764" s="229"/>
      <c r="O764" s="229">
        <f>SUM(O765:O792)</f>
        <v>0.15000000000000002</v>
      </c>
      <c r="P764" s="229"/>
      <c r="Q764" s="229">
        <f>SUM(Q765:Q792)</f>
        <v>0</v>
      </c>
      <c r="R764" s="229"/>
      <c r="S764" s="229"/>
      <c r="T764" s="230"/>
      <c r="U764" s="224"/>
      <c r="V764" s="224">
        <f>SUM(V765:V792)</f>
        <v>88.88000000000001</v>
      </c>
      <c r="W764" s="224"/>
      <c r="AG764" t="s">
        <v>210</v>
      </c>
    </row>
    <row r="765" spans="1:60" outlineLevel="1" x14ac:dyDescent="0.25">
      <c r="A765" s="231">
        <v>161</v>
      </c>
      <c r="B765" s="232" t="s">
        <v>920</v>
      </c>
      <c r="C765" s="245" t="s">
        <v>921</v>
      </c>
      <c r="D765" s="233" t="s">
        <v>323</v>
      </c>
      <c r="E765" s="234">
        <v>661.41505000000006</v>
      </c>
      <c r="F765" s="235"/>
      <c r="G765" s="236">
        <f>ROUND(E765*F765,2)</f>
        <v>0</v>
      </c>
      <c r="H765" s="235"/>
      <c r="I765" s="236">
        <f>ROUND(E765*H765,2)</f>
        <v>0</v>
      </c>
      <c r="J765" s="235"/>
      <c r="K765" s="236">
        <f>ROUND(E765*J765,2)</f>
        <v>0</v>
      </c>
      <c r="L765" s="236">
        <v>21</v>
      </c>
      <c r="M765" s="236">
        <f>G765*(1+L765/100)</f>
        <v>0</v>
      </c>
      <c r="N765" s="236">
        <v>7.0000000000000007E-5</v>
      </c>
      <c r="O765" s="236">
        <f>ROUND(E765*N765,2)</f>
        <v>0.05</v>
      </c>
      <c r="P765" s="236">
        <v>0</v>
      </c>
      <c r="Q765" s="236">
        <f>ROUND(E765*P765,2)</f>
        <v>0</v>
      </c>
      <c r="R765" s="236" t="s">
        <v>922</v>
      </c>
      <c r="S765" s="236" t="s">
        <v>214</v>
      </c>
      <c r="T765" s="237" t="s">
        <v>279</v>
      </c>
      <c r="U765" s="217">
        <v>3.2480000000000002E-2</v>
      </c>
      <c r="V765" s="217">
        <f>ROUND(E765*U765,2)</f>
        <v>21.48</v>
      </c>
      <c r="W765" s="217"/>
      <c r="X765" s="207"/>
      <c r="Y765" s="207"/>
      <c r="Z765" s="207"/>
      <c r="AA765" s="207"/>
      <c r="AB765" s="207"/>
      <c r="AC765" s="207"/>
      <c r="AD765" s="207"/>
      <c r="AE765" s="207"/>
      <c r="AF765" s="207"/>
      <c r="AG765" s="207" t="s">
        <v>280</v>
      </c>
      <c r="AH765" s="207"/>
      <c r="AI765" s="207"/>
      <c r="AJ765" s="207"/>
      <c r="AK765" s="207"/>
      <c r="AL765" s="207"/>
      <c r="AM765" s="207"/>
      <c r="AN765" s="207"/>
      <c r="AO765" s="207"/>
      <c r="AP765" s="207"/>
      <c r="AQ765" s="207"/>
      <c r="AR765" s="207"/>
      <c r="AS765" s="207"/>
      <c r="AT765" s="207"/>
      <c r="AU765" s="207"/>
      <c r="AV765" s="207"/>
      <c r="AW765" s="207"/>
      <c r="AX765" s="207"/>
      <c r="AY765" s="207"/>
      <c r="AZ765" s="207"/>
      <c r="BA765" s="207"/>
      <c r="BB765" s="207"/>
      <c r="BC765" s="207"/>
      <c r="BD765" s="207"/>
      <c r="BE765" s="207"/>
      <c r="BF765" s="207"/>
      <c r="BG765" s="207"/>
      <c r="BH765" s="207"/>
    </row>
    <row r="766" spans="1:60" outlineLevel="1" x14ac:dyDescent="0.25">
      <c r="A766" s="214"/>
      <c r="B766" s="215"/>
      <c r="C766" s="249" t="s">
        <v>923</v>
      </c>
      <c r="D766" s="222"/>
      <c r="E766" s="223"/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07"/>
      <c r="Y766" s="207"/>
      <c r="Z766" s="207"/>
      <c r="AA766" s="207"/>
      <c r="AB766" s="207"/>
      <c r="AC766" s="207"/>
      <c r="AD766" s="207"/>
      <c r="AE766" s="207"/>
      <c r="AF766" s="207"/>
      <c r="AG766" s="207" t="s">
        <v>256</v>
      </c>
      <c r="AH766" s="207">
        <v>0</v>
      </c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  <c r="AS766" s="207"/>
      <c r="AT766" s="207"/>
      <c r="AU766" s="207"/>
      <c r="AV766" s="207"/>
      <c r="AW766" s="207"/>
      <c r="AX766" s="207"/>
      <c r="AY766" s="207"/>
      <c r="AZ766" s="207"/>
      <c r="BA766" s="207"/>
      <c r="BB766" s="207"/>
      <c r="BC766" s="207"/>
      <c r="BD766" s="207"/>
      <c r="BE766" s="207"/>
      <c r="BF766" s="207"/>
      <c r="BG766" s="207"/>
      <c r="BH766" s="207"/>
    </row>
    <row r="767" spans="1:60" outlineLevel="1" x14ac:dyDescent="0.25">
      <c r="A767" s="214"/>
      <c r="B767" s="215"/>
      <c r="C767" s="249" t="s">
        <v>924</v>
      </c>
      <c r="D767" s="222"/>
      <c r="E767" s="223">
        <v>140.02405000000002</v>
      </c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07"/>
      <c r="Y767" s="207"/>
      <c r="Z767" s="207"/>
      <c r="AA767" s="207"/>
      <c r="AB767" s="207"/>
      <c r="AC767" s="207"/>
      <c r="AD767" s="207"/>
      <c r="AE767" s="207"/>
      <c r="AF767" s="207"/>
      <c r="AG767" s="207" t="s">
        <v>256</v>
      </c>
      <c r="AH767" s="207">
        <v>5</v>
      </c>
      <c r="AI767" s="207"/>
      <c r="AJ767" s="207"/>
      <c r="AK767" s="207"/>
      <c r="AL767" s="207"/>
      <c r="AM767" s="207"/>
      <c r="AN767" s="207"/>
      <c r="AO767" s="207"/>
      <c r="AP767" s="207"/>
      <c r="AQ767" s="207"/>
      <c r="AR767" s="207"/>
      <c r="AS767" s="207"/>
      <c r="AT767" s="207"/>
      <c r="AU767" s="207"/>
      <c r="AV767" s="207"/>
      <c r="AW767" s="207"/>
      <c r="AX767" s="207"/>
      <c r="AY767" s="207"/>
      <c r="AZ767" s="207"/>
      <c r="BA767" s="207"/>
      <c r="BB767" s="207"/>
      <c r="BC767" s="207"/>
      <c r="BD767" s="207"/>
      <c r="BE767" s="207"/>
      <c r="BF767" s="207"/>
      <c r="BG767" s="207"/>
      <c r="BH767" s="207"/>
    </row>
    <row r="768" spans="1:60" outlineLevel="1" x14ac:dyDescent="0.25">
      <c r="A768" s="214"/>
      <c r="B768" s="215"/>
      <c r="C768" s="249" t="s">
        <v>925</v>
      </c>
      <c r="D768" s="222"/>
      <c r="E768" s="223"/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07"/>
      <c r="Y768" s="207"/>
      <c r="Z768" s="207"/>
      <c r="AA768" s="207"/>
      <c r="AB768" s="207"/>
      <c r="AC768" s="207"/>
      <c r="AD768" s="207"/>
      <c r="AE768" s="207"/>
      <c r="AF768" s="207"/>
      <c r="AG768" s="207" t="s">
        <v>256</v>
      </c>
      <c r="AH768" s="207">
        <v>0</v>
      </c>
      <c r="AI768" s="207"/>
      <c r="AJ768" s="207"/>
      <c r="AK768" s="207"/>
      <c r="AL768" s="207"/>
      <c r="AM768" s="207"/>
      <c r="AN768" s="207"/>
      <c r="AO768" s="207"/>
      <c r="AP768" s="207"/>
      <c r="AQ768" s="207"/>
      <c r="AR768" s="207"/>
      <c r="AS768" s="207"/>
      <c r="AT768" s="207"/>
      <c r="AU768" s="207"/>
      <c r="AV768" s="207"/>
      <c r="AW768" s="207"/>
      <c r="AX768" s="207"/>
      <c r="AY768" s="207"/>
      <c r="AZ768" s="207"/>
      <c r="BA768" s="207"/>
      <c r="BB768" s="207"/>
      <c r="BC768" s="207"/>
      <c r="BD768" s="207"/>
      <c r="BE768" s="207"/>
      <c r="BF768" s="207"/>
      <c r="BG768" s="207"/>
      <c r="BH768" s="207"/>
    </row>
    <row r="769" spans="1:60" outlineLevel="1" x14ac:dyDescent="0.25">
      <c r="A769" s="214"/>
      <c r="B769" s="215"/>
      <c r="C769" s="249" t="s">
        <v>926</v>
      </c>
      <c r="D769" s="222"/>
      <c r="E769" s="223"/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07"/>
      <c r="Y769" s="207"/>
      <c r="Z769" s="207"/>
      <c r="AA769" s="207"/>
      <c r="AB769" s="207"/>
      <c r="AC769" s="207"/>
      <c r="AD769" s="207"/>
      <c r="AE769" s="207"/>
      <c r="AF769" s="207"/>
      <c r="AG769" s="207" t="s">
        <v>256</v>
      </c>
      <c r="AH769" s="207">
        <v>0</v>
      </c>
      <c r="AI769" s="207"/>
      <c r="AJ769" s="207"/>
      <c r="AK769" s="207"/>
      <c r="AL769" s="207"/>
      <c r="AM769" s="207"/>
      <c r="AN769" s="207"/>
      <c r="AO769" s="207"/>
      <c r="AP769" s="207"/>
      <c r="AQ769" s="207"/>
      <c r="AR769" s="207"/>
      <c r="AS769" s="207"/>
      <c r="AT769" s="207"/>
      <c r="AU769" s="207"/>
      <c r="AV769" s="207"/>
      <c r="AW769" s="207"/>
      <c r="AX769" s="207"/>
      <c r="AY769" s="207"/>
      <c r="AZ769" s="207"/>
      <c r="BA769" s="207"/>
      <c r="BB769" s="207"/>
      <c r="BC769" s="207"/>
      <c r="BD769" s="207"/>
      <c r="BE769" s="207"/>
      <c r="BF769" s="207"/>
      <c r="BG769" s="207"/>
      <c r="BH769" s="207"/>
    </row>
    <row r="770" spans="1:60" outlineLevel="1" x14ac:dyDescent="0.25">
      <c r="A770" s="214"/>
      <c r="B770" s="215"/>
      <c r="C770" s="261" t="s">
        <v>298</v>
      </c>
      <c r="D770" s="253"/>
      <c r="E770" s="254"/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07"/>
      <c r="Y770" s="207"/>
      <c r="Z770" s="207"/>
      <c r="AA770" s="207"/>
      <c r="AB770" s="207"/>
      <c r="AC770" s="207"/>
      <c r="AD770" s="207"/>
      <c r="AE770" s="207"/>
      <c r="AF770" s="207"/>
      <c r="AG770" s="207" t="s">
        <v>256</v>
      </c>
      <c r="AH770" s="207"/>
      <c r="AI770" s="207"/>
      <c r="AJ770" s="207"/>
      <c r="AK770" s="207"/>
      <c r="AL770" s="207"/>
      <c r="AM770" s="207"/>
      <c r="AN770" s="207"/>
      <c r="AO770" s="207"/>
      <c r="AP770" s="207"/>
      <c r="AQ770" s="207"/>
      <c r="AR770" s="207"/>
      <c r="AS770" s="207"/>
      <c r="AT770" s="207"/>
      <c r="AU770" s="207"/>
      <c r="AV770" s="207"/>
      <c r="AW770" s="207"/>
      <c r="AX770" s="207"/>
      <c r="AY770" s="207"/>
      <c r="AZ770" s="207"/>
      <c r="BA770" s="207"/>
      <c r="BB770" s="207"/>
      <c r="BC770" s="207"/>
      <c r="BD770" s="207"/>
      <c r="BE770" s="207"/>
      <c r="BF770" s="207"/>
      <c r="BG770" s="207"/>
      <c r="BH770" s="207"/>
    </row>
    <row r="771" spans="1:60" outlineLevel="1" x14ac:dyDescent="0.25">
      <c r="A771" s="214"/>
      <c r="B771" s="215"/>
      <c r="C771" s="262" t="s">
        <v>480</v>
      </c>
      <c r="D771" s="253"/>
      <c r="E771" s="254">
        <v>23.590000000000003</v>
      </c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07"/>
      <c r="Y771" s="207"/>
      <c r="Z771" s="207"/>
      <c r="AA771" s="207"/>
      <c r="AB771" s="207"/>
      <c r="AC771" s="207"/>
      <c r="AD771" s="207"/>
      <c r="AE771" s="207"/>
      <c r="AF771" s="207"/>
      <c r="AG771" s="207" t="s">
        <v>256</v>
      </c>
      <c r="AH771" s="207">
        <v>2</v>
      </c>
      <c r="AI771" s="207"/>
      <c r="AJ771" s="207"/>
      <c r="AK771" s="207"/>
      <c r="AL771" s="207"/>
      <c r="AM771" s="207"/>
      <c r="AN771" s="207"/>
      <c r="AO771" s="207"/>
      <c r="AP771" s="207"/>
      <c r="AQ771" s="207"/>
      <c r="AR771" s="207"/>
      <c r="AS771" s="207"/>
      <c r="AT771" s="207"/>
      <c r="AU771" s="207"/>
      <c r="AV771" s="207"/>
      <c r="AW771" s="207"/>
      <c r="AX771" s="207"/>
      <c r="AY771" s="207"/>
      <c r="AZ771" s="207"/>
      <c r="BA771" s="207"/>
      <c r="BB771" s="207"/>
      <c r="BC771" s="207"/>
      <c r="BD771" s="207"/>
      <c r="BE771" s="207"/>
      <c r="BF771" s="207"/>
      <c r="BG771" s="207"/>
      <c r="BH771" s="207"/>
    </row>
    <row r="772" spans="1:60" outlineLevel="1" x14ac:dyDescent="0.25">
      <c r="A772" s="214"/>
      <c r="B772" s="215"/>
      <c r="C772" s="262" t="s">
        <v>481</v>
      </c>
      <c r="D772" s="253"/>
      <c r="E772" s="254">
        <v>28.900000000000002</v>
      </c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07"/>
      <c r="Y772" s="207"/>
      <c r="Z772" s="207"/>
      <c r="AA772" s="207"/>
      <c r="AB772" s="207"/>
      <c r="AC772" s="207"/>
      <c r="AD772" s="207"/>
      <c r="AE772" s="207"/>
      <c r="AF772" s="207"/>
      <c r="AG772" s="207" t="s">
        <v>256</v>
      </c>
      <c r="AH772" s="207">
        <v>2</v>
      </c>
      <c r="AI772" s="207"/>
      <c r="AJ772" s="207"/>
      <c r="AK772" s="207"/>
      <c r="AL772" s="207"/>
      <c r="AM772" s="207"/>
      <c r="AN772" s="207"/>
      <c r="AO772" s="207"/>
      <c r="AP772" s="207"/>
      <c r="AQ772" s="207"/>
      <c r="AR772" s="207"/>
      <c r="AS772" s="207"/>
      <c r="AT772" s="207"/>
      <c r="AU772" s="207"/>
      <c r="AV772" s="207"/>
      <c r="AW772" s="207"/>
      <c r="AX772" s="207"/>
      <c r="AY772" s="207"/>
      <c r="AZ772" s="207"/>
      <c r="BA772" s="207"/>
      <c r="BB772" s="207"/>
      <c r="BC772" s="207"/>
      <c r="BD772" s="207"/>
      <c r="BE772" s="207"/>
      <c r="BF772" s="207"/>
      <c r="BG772" s="207"/>
      <c r="BH772" s="207"/>
    </row>
    <row r="773" spans="1:60" outlineLevel="1" x14ac:dyDescent="0.25">
      <c r="A773" s="214"/>
      <c r="B773" s="215"/>
      <c r="C773" s="262" t="s">
        <v>482</v>
      </c>
      <c r="D773" s="253"/>
      <c r="E773" s="254">
        <v>53.300000000000004</v>
      </c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07"/>
      <c r="Y773" s="207"/>
      <c r="Z773" s="207"/>
      <c r="AA773" s="207"/>
      <c r="AB773" s="207"/>
      <c r="AC773" s="207"/>
      <c r="AD773" s="207"/>
      <c r="AE773" s="207"/>
      <c r="AF773" s="207"/>
      <c r="AG773" s="207" t="s">
        <v>256</v>
      </c>
      <c r="AH773" s="207">
        <v>2</v>
      </c>
      <c r="AI773" s="207"/>
      <c r="AJ773" s="207"/>
      <c r="AK773" s="207"/>
      <c r="AL773" s="207"/>
      <c r="AM773" s="207"/>
      <c r="AN773" s="207"/>
      <c r="AO773" s="207"/>
      <c r="AP773" s="207"/>
      <c r="AQ773" s="207"/>
      <c r="AR773" s="207"/>
      <c r="AS773" s="207"/>
      <c r="AT773" s="207"/>
      <c r="AU773" s="207"/>
      <c r="AV773" s="207"/>
      <c r="AW773" s="207"/>
      <c r="AX773" s="207"/>
      <c r="AY773" s="207"/>
      <c r="AZ773" s="207"/>
      <c r="BA773" s="207"/>
      <c r="BB773" s="207"/>
      <c r="BC773" s="207"/>
      <c r="BD773" s="207"/>
      <c r="BE773" s="207"/>
      <c r="BF773" s="207"/>
      <c r="BG773" s="207"/>
      <c r="BH773" s="207"/>
    </row>
    <row r="774" spans="1:60" outlineLevel="1" x14ac:dyDescent="0.25">
      <c r="A774" s="214"/>
      <c r="B774" s="215"/>
      <c r="C774" s="262" t="s">
        <v>483</v>
      </c>
      <c r="D774" s="253"/>
      <c r="E774" s="254">
        <v>30</v>
      </c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07"/>
      <c r="Y774" s="207"/>
      <c r="Z774" s="207"/>
      <c r="AA774" s="207"/>
      <c r="AB774" s="207"/>
      <c r="AC774" s="207"/>
      <c r="AD774" s="207"/>
      <c r="AE774" s="207"/>
      <c r="AF774" s="207"/>
      <c r="AG774" s="207" t="s">
        <v>256</v>
      </c>
      <c r="AH774" s="207">
        <v>2</v>
      </c>
      <c r="AI774" s="207"/>
      <c r="AJ774" s="207"/>
      <c r="AK774" s="207"/>
      <c r="AL774" s="207"/>
      <c r="AM774" s="207"/>
      <c r="AN774" s="207"/>
      <c r="AO774" s="207"/>
      <c r="AP774" s="207"/>
      <c r="AQ774" s="207"/>
      <c r="AR774" s="207"/>
      <c r="AS774" s="207"/>
      <c r="AT774" s="207"/>
      <c r="AU774" s="207"/>
      <c r="AV774" s="207"/>
      <c r="AW774" s="207"/>
      <c r="AX774" s="207"/>
      <c r="AY774" s="207"/>
      <c r="AZ774" s="207"/>
      <c r="BA774" s="207"/>
      <c r="BB774" s="207"/>
      <c r="BC774" s="207"/>
      <c r="BD774" s="207"/>
      <c r="BE774" s="207"/>
      <c r="BF774" s="207"/>
      <c r="BG774" s="207"/>
      <c r="BH774" s="207"/>
    </row>
    <row r="775" spans="1:60" outlineLevel="1" x14ac:dyDescent="0.25">
      <c r="A775" s="214"/>
      <c r="B775" s="215"/>
      <c r="C775" s="262" t="s">
        <v>484</v>
      </c>
      <c r="D775" s="253"/>
      <c r="E775" s="254">
        <v>8.8600000000000012</v>
      </c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07"/>
      <c r="Y775" s="207"/>
      <c r="Z775" s="207"/>
      <c r="AA775" s="207"/>
      <c r="AB775" s="207"/>
      <c r="AC775" s="207"/>
      <c r="AD775" s="207"/>
      <c r="AE775" s="207"/>
      <c r="AF775" s="207"/>
      <c r="AG775" s="207" t="s">
        <v>256</v>
      </c>
      <c r="AH775" s="207">
        <v>2</v>
      </c>
      <c r="AI775" s="207"/>
      <c r="AJ775" s="207"/>
      <c r="AK775" s="207"/>
      <c r="AL775" s="207"/>
      <c r="AM775" s="207"/>
      <c r="AN775" s="207"/>
      <c r="AO775" s="207"/>
      <c r="AP775" s="207"/>
      <c r="AQ775" s="207"/>
      <c r="AR775" s="207"/>
      <c r="AS775" s="207"/>
      <c r="AT775" s="207"/>
      <c r="AU775" s="207"/>
      <c r="AV775" s="207"/>
      <c r="AW775" s="207"/>
      <c r="AX775" s="207"/>
      <c r="AY775" s="207"/>
      <c r="AZ775" s="207"/>
      <c r="BA775" s="207"/>
      <c r="BB775" s="207"/>
      <c r="BC775" s="207"/>
      <c r="BD775" s="207"/>
      <c r="BE775" s="207"/>
      <c r="BF775" s="207"/>
      <c r="BG775" s="207"/>
      <c r="BH775" s="207"/>
    </row>
    <row r="776" spans="1:60" outlineLevel="1" x14ac:dyDescent="0.25">
      <c r="A776" s="214"/>
      <c r="B776" s="215"/>
      <c r="C776" s="262" t="s">
        <v>485</v>
      </c>
      <c r="D776" s="253"/>
      <c r="E776" s="254">
        <v>8.3800000000000008</v>
      </c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07"/>
      <c r="Y776" s="207"/>
      <c r="Z776" s="207"/>
      <c r="AA776" s="207"/>
      <c r="AB776" s="207"/>
      <c r="AC776" s="207"/>
      <c r="AD776" s="207"/>
      <c r="AE776" s="207"/>
      <c r="AF776" s="207"/>
      <c r="AG776" s="207" t="s">
        <v>256</v>
      </c>
      <c r="AH776" s="207">
        <v>2</v>
      </c>
      <c r="AI776" s="207"/>
      <c r="AJ776" s="207"/>
      <c r="AK776" s="207"/>
      <c r="AL776" s="207"/>
      <c r="AM776" s="207"/>
      <c r="AN776" s="207"/>
      <c r="AO776" s="207"/>
      <c r="AP776" s="207"/>
      <c r="AQ776" s="207"/>
      <c r="AR776" s="207"/>
      <c r="AS776" s="207"/>
      <c r="AT776" s="207"/>
      <c r="AU776" s="207"/>
      <c r="AV776" s="207"/>
      <c r="AW776" s="207"/>
      <c r="AX776" s="207"/>
      <c r="AY776" s="207"/>
      <c r="AZ776" s="207"/>
      <c r="BA776" s="207"/>
      <c r="BB776" s="207"/>
      <c r="BC776" s="207"/>
      <c r="BD776" s="207"/>
      <c r="BE776" s="207"/>
      <c r="BF776" s="207"/>
      <c r="BG776" s="207"/>
      <c r="BH776" s="207"/>
    </row>
    <row r="777" spans="1:60" outlineLevel="1" x14ac:dyDescent="0.25">
      <c r="A777" s="214"/>
      <c r="B777" s="215"/>
      <c r="C777" s="263" t="s">
        <v>301</v>
      </c>
      <c r="D777" s="255"/>
      <c r="E777" s="256">
        <v>153.03</v>
      </c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07"/>
      <c r="Y777" s="207"/>
      <c r="Z777" s="207"/>
      <c r="AA777" s="207"/>
      <c r="AB777" s="207"/>
      <c r="AC777" s="207"/>
      <c r="AD777" s="207"/>
      <c r="AE777" s="207"/>
      <c r="AF777" s="207"/>
      <c r="AG777" s="207" t="s">
        <v>256</v>
      </c>
      <c r="AH777" s="207">
        <v>3</v>
      </c>
      <c r="AI777" s="207"/>
      <c r="AJ777" s="207"/>
      <c r="AK777" s="207"/>
      <c r="AL777" s="207"/>
      <c r="AM777" s="207"/>
      <c r="AN777" s="207"/>
      <c r="AO777" s="207"/>
      <c r="AP777" s="207"/>
      <c r="AQ777" s="207"/>
      <c r="AR777" s="207"/>
      <c r="AS777" s="207"/>
      <c r="AT777" s="207"/>
      <c r="AU777" s="207"/>
      <c r="AV777" s="207"/>
      <c r="AW777" s="207"/>
      <c r="AX777" s="207"/>
      <c r="AY777" s="207"/>
      <c r="AZ777" s="207"/>
      <c r="BA777" s="207"/>
      <c r="BB777" s="207"/>
      <c r="BC777" s="207"/>
      <c r="BD777" s="207"/>
      <c r="BE777" s="207"/>
      <c r="BF777" s="207"/>
      <c r="BG777" s="207"/>
      <c r="BH777" s="207"/>
    </row>
    <row r="778" spans="1:60" outlineLevel="1" x14ac:dyDescent="0.25">
      <c r="A778" s="214"/>
      <c r="B778" s="215"/>
      <c r="C778" s="261" t="s">
        <v>302</v>
      </c>
      <c r="D778" s="253"/>
      <c r="E778" s="254"/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07"/>
      <c r="Y778" s="207"/>
      <c r="Z778" s="207"/>
      <c r="AA778" s="207"/>
      <c r="AB778" s="207"/>
      <c r="AC778" s="207"/>
      <c r="AD778" s="207"/>
      <c r="AE778" s="207"/>
      <c r="AF778" s="207"/>
      <c r="AG778" s="207" t="s">
        <v>256</v>
      </c>
      <c r="AH778" s="207"/>
      <c r="AI778" s="207"/>
      <c r="AJ778" s="207"/>
      <c r="AK778" s="207"/>
      <c r="AL778" s="207"/>
      <c r="AM778" s="207"/>
      <c r="AN778" s="207"/>
      <c r="AO778" s="207"/>
      <c r="AP778" s="207"/>
      <c r="AQ778" s="207"/>
      <c r="AR778" s="207"/>
      <c r="AS778" s="207"/>
      <c r="AT778" s="207"/>
      <c r="AU778" s="207"/>
      <c r="AV778" s="207"/>
      <c r="AW778" s="207"/>
      <c r="AX778" s="207"/>
      <c r="AY778" s="207"/>
      <c r="AZ778" s="207"/>
      <c r="BA778" s="207"/>
      <c r="BB778" s="207"/>
      <c r="BC778" s="207"/>
      <c r="BD778" s="207"/>
      <c r="BE778" s="207"/>
      <c r="BF778" s="207"/>
      <c r="BG778" s="207"/>
      <c r="BH778" s="207"/>
    </row>
    <row r="779" spans="1:60" outlineLevel="1" x14ac:dyDescent="0.25">
      <c r="A779" s="214"/>
      <c r="B779" s="215"/>
      <c r="C779" s="249" t="s">
        <v>486</v>
      </c>
      <c r="D779" s="222"/>
      <c r="E779" s="223">
        <v>449.90820000000002</v>
      </c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07"/>
      <c r="Y779" s="207"/>
      <c r="Z779" s="207"/>
      <c r="AA779" s="207"/>
      <c r="AB779" s="207"/>
      <c r="AC779" s="207"/>
      <c r="AD779" s="207"/>
      <c r="AE779" s="207"/>
      <c r="AF779" s="207"/>
      <c r="AG779" s="207" t="s">
        <v>256</v>
      </c>
      <c r="AH779" s="207">
        <v>0</v>
      </c>
      <c r="AI779" s="207"/>
      <c r="AJ779" s="207"/>
      <c r="AK779" s="207"/>
      <c r="AL779" s="207"/>
      <c r="AM779" s="207"/>
      <c r="AN779" s="207"/>
      <c r="AO779" s="207"/>
      <c r="AP779" s="207"/>
      <c r="AQ779" s="207"/>
      <c r="AR779" s="207"/>
      <c r="AS779" s="207"/>
      <c r="AT779" s="207"/>
      <c r="AU779" s="207"/>
      <c r="AV779" s="207"/>
      <c r="AW779" s="207"/>
      <c r="AX779" s="207"/>
      <c r="AY779" s="207"/>
      <c r="AZ779" s="207"/>
      <c r="BA779" s="207"/>
      <c r="BB779" s="207"/>
      <c r="BC779" s="207"/>
      <c r="BD779" s="207"/>
      <c r="BE779" s="207"/>
      <c r="BF779" s="207"/>
      <c r="BG779" s="207"/>
      <c r="BH779" s="207"/>
    </row>
    <row r="780" spans="1:60" outlineLevel="1" x14ac:dyDescent="0.25">
      <c r="A780" s="214"/>
      <c r="B780" s="215"/>
      <c r="C780" s="249" t="s">
        <v>487</v>
      </c>
      <c r="D780" s="222"/>
      <c r="E780" s="223">
        <v>19.958400000000001</v>
      </c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07"/>
      <c r="Y780" s="207"/>
      <c r="Z780" s="207"/>
      <c r="AA780" s="207"/>
      <c r="AB780" s="207"/>
      <c r="AC780" s="207"/>
      <c r="AD780" s="207"/>
      <c r="AE780" s="207"/>
      <c r="AF780" s="207"/>
      <c r="AG780" s="207" t="s">
        <v>256</v>
      </c>
      <c r="AH780" s="207">
        <v>0</v>
      </c>
      <c r="AI780" s="207"/>
      <c r="AJ780" s="207"/>
      <c r="AK780" s="207"/>
      <c r="AL780" s="207"/>
      <c r="AM780" s="207"/>
      <c r="AN780" s="207"/>
      <c r="AO780" s="207"/>
      <c r="AP780" s="207"/>
      <c r="AQ780" s="207"/>
      <c r="AR780" s="207"/>
      <c r="AS780" s="207"/>
      <c r="AT780" s="207"/>
      <c r="AU780" s="207"/>
      <c r="AV780" s="207"/>
      <c r="AW780" s="207"/>
      <c r="AX780" s="207"/>
      <c r="AY780" s="207"/>
      <c r="AZ780" s="207"/>
      <c r="BA780" s="207"/>
      <c r="BB780" s="207"/>
      <c r="BC780" s="207"/>
      <c r="BD780" s="207"/>
      <c r="BE780" s="207"/>
      <c r="BF780" s="207"/>
      <c r="BG780" s="207"/>
      <c r="BH780" s="207"/>
    </row>
    <row r="781" spans="1:60" outlineLevel="1" x14ac:dyDescent="0.25">
      <c r="A781" s="214"/>
      <c r="B781" s="215"/>
      <c r="C781" s="249" t="s">
        <v>488</v>
      </c>
      <c r="D781" s="222"/>
      <c r="E781" s="223">
        <v>23.284800000000001</v>
      </c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07"/>
      <c r="Y781" s="207"/>
      <c r="Z781" s="207"/>
      <c r="AA781" s="207"/>
      <c r="AB781" s="207"/>
      <c r="AC781" s="207"/>
      <c r="AD781" s="207"/>
      <c r="AE781" s="207"/>
      <c r="AF781" s="207"/>
      <c r="AG781" s="207" t="s">
        <v>256</v>
      </c>
      <c r="AH781" s="207">
        <v>0</v>
      </c>
      <c r="AI781" s="207"/>
      <c r="AJ781" s="207"/>
      <c r="AK781" s="207"/>
      <c r="AL781" s="207"/>
      <c r="AM781" s="207"/>
      <c r="AN781" s="207"/>
      <c r="AO781" s="207"/>
      <c r="AP781" s="207"/>
      <c r="AQ781" s="207"/>
      <c r="AR781" s="207"/>
      <c r="AS781" s="207"/>
      <c r="AT781" s="207"/>
      <c r="AU781" s="207"/>
      <c r="AV781" s="207"/>
      <c r="AW781" s="207"/>
      <c r="AX781" s="207"/>
      <c r="AY781" s="207"/>
      <c r="AZ781" s="207"/>
      <c r="BA781" s="207"/>
      <c r="BB781" s="207"/>
      <c r="BC781" s="207"/>
      <c r="BD781" s="207"/>
      <c r="BE781" s="207"/>
      <c r="BF781" s="207"/>
      <c r="BG781" s="207"/>
      <c r="BH781" s="207"/>
    </row>
    <row r="782" spans="1:60" outlineLevel="1" x14ac:dyDescent="0.25">
      <c r="A782" s="214"/>
      <c r="B782" s="215"/>
      <c r="C782" s="249" t="s">
        <v>927</v>
      </c>
      <c r="D782" s="222"/>
      <c r="E782" s="223">
        <v>-10.78</v>
      </c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07"/>
      <c r="Y782" s="207"/>
      <c r="Z782" s="207"/>
      <c r="AA782" s="207"/>
      <c r="AB782" s="207"/>
      <c r="AC782" s="207"/>
      <c r="AD782" s="207"/>
      <c r="AE782" s="207"/>
      <c r="AF782" s="207"/>
      <c r="AG782" s="207" t="s">
        <v>256</v>
      </c>
      <c r="AH782" s="207">
        <v>0</v>
      </c>
      <c r="AI782" s="207"/>
      <c r="AJ782" s="207"/>
      <c r="AK782" s="207"/>
      <c r="AL782" s="207"/>
      <c r="AM782" s="207"/>
      <c r="AN782" s="207"/>
      <c r="AO782" s="207"/>
      <c r="AP782" s="207"/>
      <c r="AQ782" s="207"/>
      <c r="AR782" s="207"/>
      <c r="AS782" s="207"/>
      <c r="AT782" s="207"/>
      <c r="AU782" s="207"/>
      <c r="AV782" s="207"/>
      <c r="AW782" s="207"/>
      <c r="AX782" s="207"/>
      <c r="AY782" s="207"/>
      <c r="AZ782" s="207"/>
      <c r="BA782" s="207"/>
      <c r="BB782" s="207"/>
      <c r="BC782" s="207"/>
      <c r="BD782" s="207"/>
      <c r="BE782" s="207"/>
      <c r="BF782" s="207"/>
      <c r="BG782" s="207"/>
      <c r="BH782" s="207"/>
    </row>
    <row r="783" spans="1:60" outlineLevel="1" x14ac:dyDescent="0.25">
      <c r="A783" s="214"/>
      <c r="B783" s="215"/>
      <c r="C783" s="249" t="s">
        <v>490</v>
      </c>
      <c r="D783" s="222"/>
      <c r="E783" s="223">
        <v>2.673</v>
      </c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07"/>
      <c r="Y783" s="207"/>
      <c r="Z783" s="207"/>
      <c r="AA783" s="207"/>
      <c r="AB783" s="207"/>
      <c r="AC783" s="207"/>
      <c r="AD783" s="207"/>
      <c r="AE783" s="207"/>
      <c r="AF783" s="207"/>
      <c r="AG783" s="207" t="s">
        <v>256</v>
      </c>
      <c r="AH783" s="207">
        <v>0</v>
      </c>
      <c r="AI783" s="207"/>
      <c r="AJ783" s="207"/>
      <c r="AK783" s="207"/>
      <c r="AL783" s="207"/>
      <c r="AM783" s="207"/>
      <c r="AN783" s="207"/>
      <c r="AO783" s="207"/>
      <c r="AP783" s="207"/>
      <c r="AQ783" s="207"/>
      <c r="AR783" s="207"/>
      <c r="AS783" s="207"/>
      <c r="AT783" s="207"/>
      <c r="AU783" s="207"/>
      <c r="AV783" s="207"/>
      <c r="AW783" s="207"/>
      <c r="AX783" s="207"/>
      <c r="AY783" s="207"/>
      <c r="AZ783" s="207"/>
      <c r="BA783" s="207"/>
      <c r="BB783" s="207"/>
      <c r="BC783" s="207"/>
      <c r="BD783" s="207"/>
      <c r="BE783" s="207"/>
      <c r="BF783" s="207"/>
      <c r="BG783" s="207"/>
      <c r="BH783" s="207"/>
    </row>
    <row r="784" spans="1:60" outlineLevel="1" x14ac:dyDescent="0.25">
      <c r="A784" s="214"/>
      <c r="B784" s="215"/>
      <c r="C784" s="249" t="s">
        <v>491</v>
      </c>
      <c r="D784" s="222"/>
      <c r="E784" s="223">
        <v>3.7800000000000002</v>
      </c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07"/>
      <c r="Y784" s="207"/>
      <c r="Z784" s="207"/>
      <c r="AA784" s="207"/>
      <c r="AB784" s="207"/>
      <c r="AC784" s="207"/>
      <c r="AD784" s="207"/>
      <c r="AE784" s="207"/>
      <c r="AF784" s="207"/>
      <c r="AG784" s="207" t="s">
        <v>256</v>
      </c>
      <c r="AH784" s="207">
        <v>0</v>
      </c>
      <c r="AI784" s="207"/>
      <c r="AJ784" s="207"/>
      <c r="AK784" s="207"/>
      <c r="AL784" s="207"/>
      <c r="AM784" s="207"/>
      <c r="AN784" s="207"/>
      <c r="AO784" s="207"/>
      <c r="AP784" s="207"/>
      <c r="AQ784" s="207"/>
      <c r="AR784" s="207"/>
      <c r="AS784" s="207"/>
      <c r="AT784" s="207"/>
      <c r="AU784" s="207"/>
      <c r="AV784" s="207"/>
      <c r="AW784" s="207"/>
      <c r="AX784" s="207"/>
      <c r="AY784" s="207"/>
      <c r="AZ784" s="207"/>
      <c r="BA784" s="207"/>
      <c r="BB784" s="207"/>
      <c r="BC784" s="207"/>
      <c r="BD784" s="207"/>
      <c r="BE784" s="207"/>
      <c r="BF784" s="207"/>
      <c r="BG784" s="207"/>
      <c r="BH784" s="207"/>
    </row>
    <row r="785" spans="1:60" outlineLevel="1" x14ac:dyDescent="0.25">
      <c r="A785" s="214"/>
      <c r="B785" s="215"/>
      <c r="C785" s="249" t="s">
        <v>492</v>
      </c>
      <c r="D785" s="222"/>
      <c r="E785" s="223">
        <v>2.0700000000000003</v>
      </c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07"/>
      <c r="Y785" s="207"/>
      <c r="Z785" s="207"/>
      <c r="AA785" s="207"/>
      <c r="AB785" s="207"/>
      <c r="AC785" s="207"/>
      <c r="AD785" s="207"/>
      <c r="AE785" s="207"/>
      <c r="AF785" s="207"/>
      <c r="AG785" s="207" t="s">
        <v>256</v>
      </c>
      <c r="AH785" s="207">
        <v>0</v>
      </c>
      <c r="AI785" s="207"/>
      <c r="AJ785" s="207"/>
      <c r="AK785" s="207"/>
      <c r="AL785" s="207"/>
      <c r="AM785" s="207"/>
      <c r="AN785" s="207"/>
      <c r="AO785" s="207"/>
      <c r="AP785" s="207"/>
      <c r="AQ785" s="207"/>
      <c r="AR785" s="207"/>
      <c r="AS785" s="207"/>
      <c r="AT785" s="207"/>
      <c r="AU785" s="207"/>
      <c r="AV785" s="207"/>
      <c r="AW785" s="207"/>
      <c r="AX785" s="207"/>
      <c r="AY785" s="207"/>
      <c r="AZ785" s="207"/>
      <c r="BA785" s="207"/>
      <c r="BB785" s="207"/>
      <c r="BC785" s="207"/>
      <c r="BD785" s="207"/>
      <c r="BE785" s="207"/>
      <c r="BF785" s="207"/>
      <c r="BG785" s="207"/>
      <c r="BH785" s="207"/>
    </row>
    <row r="786" spans="1:60" outlineLevel="1" x14ac:dyDescent="0.25">
      <c r="A786" s="214"/>
      <c r="B786" s="215"/>
      <c r="C786" s="249" t="s">
        <v>493</v>
      </c>
      <c r="D786" s="222"/>
      <c r="E786" s="223">
        <v>20.520000000000003</v>
      </c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07"/>
      <c r="Y786" s="207"/>
      <c r="Z786" s="207"/>
      <c r="AA786" s="207"/>
      <c r="AB786" s="207"/>
      <c r="AC786" s="207"/>
      <c r="AD786" s="207"/>
      <c r="AE786" s="207"/>
      <c r="AF786" s="207"/>
      <c r="AG786" s="207" t="s">
        <v>256</v>
      </c>
      <c r="AH786" s="207">
        <v>0</v>
      </c>
      <c r="AI786" s="207"/>
      <c r="AJ786" s="207"/>
      <c r="AK786" s="207"/>
      <c r="AL786" s="207"/>
      <c r="AM786" s="207"/>
      <c r="AN786" s="207"/>
      <c r="AO786" s="207"/>
      <c r="AP786" s="207"/>
      <c r="AQ786" s="207"/>
      <c r="AR786" s="207"/>
      <c r="AS786" s="207"/>
      <c r="AT786" s="207"/>
      <c r="AU786" s="207"/>
      <c r="AV786" s="207"/>
      <c r="AW786" s="207"/>
      <c r="AX786" s="207"/>
      <c r="AY786" s="207"/>
      <c r="AZ786" s="207"/>
      <c r="BA786" s="207"/>
      <c r="BB786" s="207"/>
      <c r="BC786" s="207"/>
      <c r="BD786" s="207"/>
      <c r="BE786" s="207"/>
      <c r="BF786" s="207"/>
      <c r="BG786" s="207"/>
      <c r="BH786" s="207"/>
    </row>
    <row r="787" spans="1:60" outlineLevel="1" x14ac:dyDescent="0.25">
      <c r="A787" s="214"/>
      <c r="B787" s="215"/>
      <c r="C787" s="249" t="s">
        <v>928</v>
      </c>
      <c r="D787" s="222"/>
      <c r="E787" s="223">
        <v>-2.2399999999999998</v>
      </c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07"/>
      <c r="Y787" s="207"/>
      <c r="Z787" s="207"/>
      <c r="AA787" s="207"/>
      <c r="AB787" s="207"/>
      <c r="AC787" s="207"/>
      <c r="AD787" s="207"/>
      <c r="AE787" s="207"/>
      <c r="AF787" s="207"/>
      <c r="AG787" s="207" t="s">
        <v>256</v>
      </c>
      <c r="AH787" s="207">
        <v>0</v>
      </c>
      <c r="AI787" s="207"/>
      <c r="AJ787" s="207"/>
      <c r="AK787" s="207"/>
      <c r="AL787" s="207"/>
      <c r="AM787" s="207"/>
      <c r="AN787" s="207"/>
      <c r="AO787" s="207"/>
      <c r="AP787" s="207"/>
      <c r="AQ787" s="207"/>
      <c r="AR787" s="207"/>
      <c r="AS787" s="207"/>
      <c r="AT787" s="207"/>
      <c r="AU787" s="207"/>
      <c r="AV787" s="207"/>
      <c r="AW787" s="207"/>
      <c r="AX787" s="207"/>
      <c r="AY787" s="207"/>
      <c r="AZ787" s="207"/>
      <c r="BA787" s="207"/>
      <c r="BB787" s="207"/>
      <c r="BC787" s="207"/>
      <c r="BD787" s="207"/>
      <c r="BE787" s="207"/>
      <c r="BF787" s="207"/>
      <c r="BG787" s="207"/>
      <c r="BH787" s="207"/>
    </row>
    <row r="788" spans="1:60" outlineLevel="1" x14ac:dyDescent="0.25">
      <c r="A788" s="214"/>
      <c r="B788" s="215"/>
      <c r="C788" s="249" t="s">
        <v>496</v>
      </c>
      <c r="D788" s="222"/>
      <c r="E788" s="223">
        <v>12.216600000000001</v>
      </c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07"/>
      <c r="Y788" s="207"/>
      <c r="Z788" s="207"/>
      <c r="AA788" s="207"/>
      <c r="AB788" s="207"/>
      <c r="AC788" s="207"/>
      <c r="AD788" s="207"/>
      <c r="AE788" s="207"/>
      <c r="AF788" s="207"/>
      <c r="AG788" s="207" t="s">
        <v>256</v>
      </c>
      <c r="AH788" s="207">
        <v>0</v>
      </c>
      <c r="AI788" s="207"/>
      <c r="AJ788" s="207"/>
      <c r="AK788" s="207"/>
      <c r="AL788" s="207"/>
      <c r="AM788" s="207"/>
      <c r="AN788" s="207"/>
      <c r="AO788" s="207"/>
      <c r="AP788" s="207"/>
      <c r="AQ788" s="207"/>
      <c r="AR788" s="207"/>
      <c r="AS788" s="207"/>
      <c r="AT788" s="207"/>
      <c r="AU788" s="207"/>
      <c r="AV788" s="207"/>
      <c r="AW788" s="207"/>
      <c r="AX788" s="207"/>
      <c r="AY788" s="207"/>
      <c r="AZ788" s="207"/>
      <c r="BA788" s="207"/>
      <c r="BB788" s="207"/>
      <c r="BC788" s="207"/>
      <c r="BD788" s="207"/>
      <c r="BE788" s="207"/>
      <c r="BF788" s="207"/>
      <c r="BG788" s="207"/>
      <c r="BH788" s="207"/>
    </row>
    <row r="789" spans="1:60" outlineLevel="1" x14ac:dyDescent="0.25">
      <c r="A789" s="214"/>
      <c r="B789" s="215"/>
      <c r="C789" s="247"/>
      <c r="D789" s="241"/>
      <c r="E789" s="241"/>
      <c r="F789" s="241"/>
      <c r="G789" s="241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07"/>
      <c r="Y789" s="207"/>
      <c r="Z789" s="207"/>
      <c r="AA789" s="207"/>
      <c r="AB789" s="207"/>
      <c r="AC789" s="207"/>
      <c r="AD789" s="207"/>
      <c r="AE789" s="207"/>
      <c r="AF789" s="207"/>
      <c r="AG789" s="207" t="s">
        <v>219</v>
      </c>
      <c r="AH789" s="207"/>
      <c r="AI789" s="207"/>
      <c r="AJ789" s="207"/>
      <c r="AK789" s="207"/>
      <c r="AL789" s="207"/>
      <c r="AM789" s="207"/>
      <c r="AN789" s="207"/>
      <c r="AO789" s="207"/>
      <c r="AP789" s="207"/>
      <c r="AQ789" s="207"/>
      <c r="AR789" s="207"/>
      <c r="AS789" s="207"/>
      <c r="AT789" s="207"/>
      <c r="AU789" s="207"/>
      <c r="AV789" s="207"/>
      <c r="AW789" s="207"/>
      <c r="AX789" s="207"/>
      <c r="AY789" s="207"/>
      <c r="AZ789" s="207"/>
      <c r="BA789" s="207"/>
      <c r="BB789" s="207"/>
      <c r="BC789" s="207"/>
      <c r="BD789" s="207"/>
      <c r="BE789" s="207"/>
      <c r="BF789" s="207"/>
      <c r="BG789" s="207"/>
      <c r="BH789" s="207"/>
    </row>
    <row r="790" spans="1:60" outlineLevel="1" x14ac:dyDescent="0.25">
      <c r="A790" s="231">
        <v>162</v>
      </c>
      <c r="B790" s="232" t="s">
        <v>929</v>
      </c>
      <c r="C790" s="245" t="s">
        <v>930</v>
      </c>
      <c r="D790" s="233" t="s">
        <v>323</v>
      </c>
      <c r="E790" s="234">
        <v>661.41505000000006</v>
      </c>
      <c r="F790" s="235"/>
      <c r="G790" s="236">
        <f>ROUND(E790*F790,2)</f>
        <v>0</v>
      </c>
      <c r="H790" s="235"/>
      <c r="I790" s="236">
        <f>ROUND(E790*H790,2)</f>
        <v>0</v>
      </c>
      <c r="J790" s="235"/>
      <c r="K790" s="236">
        <f>ROUND(E790*J790,2)</f>
        <v>0</v>
      </c>
      <c r="L790" s="236">
        <v>21</v>
      </c>
      <c r="M790" s="236">
        <f>G790*(1+L790/100)</f>
        <v>0</v>
      </c>
      <c r="N790" s="236">
        <v>1.5000000000000001E-4</v>
      </c>
      <c r="O790" s="236">
        <f>ROUND(E790*N790,2)</f>
        <v>0.1</v>
      </c>
      <c r="P790" s="236">
        <v>0</v>
      </c>
      <c r="Q790" s="236">
        <f>ROUND(E790*P790,2)</f>
        <v>0</v>
      </c>
      <c r="R790" s="236" t="s">
        <v>922</v>
      </c>
      <c r="S790" s="236" t="s">
        <v>214</v>
      </c>
      <c r="T790" s="237" t="s">
        <v>279</v>
      </c>
      <c r="U790" s="217">
        <v>0.10191</v>
      </c>
      <c r="V790" s="217">
        <f>ROUND(E790*U790,2)</f>
        <v>67.400000000000006</v>
      </c>
      <c r="W790" s="217"/>
      <c r="X790" s="207"/>
      <c r="Y790" s="207"/>
      <c r="Z790" s="207"/>
      <c r="AA790" s="207"/>
      <c r="AB790" s="207"/>
      <c r="AC790" s="207"/>
      <c r="AD790" s="207"/>
      <c r="AE790" s="207"/>
      <c r="AF790" s="207"/>
      <c r="AG790" s="207" t="s">
        <v>280</v>
      </c>
      <c r="AH790" s="207"/>
      <c r="AI790" s="207"/>
      <c r="AJ790" s="207"/>
      <c r="AK790" s="207"/>
      <c r="AL790" s="207"/>
      <c r="AM790" s="207"/>
      <c r="AN790" s="207"/>
      <c r="AO790" s="207"/>
      <c r="AP790" s="207"/>
      <c r="AQ790" s="207"/>
      <c r="AR790" s="207"/>
      <c r="AS790" s="207"/>
      <c r="AT790" s="207"/>
      <c r="AU790" s="207"/>
      <c r="AV790" s="207"/>
      <c r="AW790" s="207"/>
      <c r="AX790" s="207"/>
      <c r="AY790" s="207"/>
      <c r="AZ790" s="207"/>
      <c r="BA790" s="207"/>
      <c r="BB790" s="207"/>
      <c r="BC790" s="207"/>
      <c r="BD790" s="207"/>
      <c r="BE790" s="207"/>
      <c r="BF790" s="207"/>
      <c r="BG790" s="207"/>
      <c r="BH790" s="207"/>
    </row>
    <row r="791" spans="1:60" outlineLevel="1" x14ac:dyDescent="0.25">
      <c r="A791" s="214"/>
      <c r="B791" s="215"/>
      <c r="C791" s="249" t="s">
        <v>931</v>
      </c>
      <c r="D791" s="222"/>
      <c r="E791" s="223">
        <v>661.41505000000006</v>
      </c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07"/>
      <c r="Y791" s="207"/>
      <c r="Z791" s="207"/>
      <c r="AA791" s="207"/>
      <c r="AB791" s="207"/>
      <c r="AC791" s="207"/>
      <c r="AD791" s="207"/>
      <c r="AE791" s="207"/>
      <c r="AF791" s="207"/>
      <c r="AG791" s="207" t="s">
        <v>256</v>
      </c>
      <c r="AH791" s="207">
        <v>5</v>
      </c>
      <c r="AI791" s="207"/>
      <c r="AJ791" s="207"/>
      <c r="AK791" s="207"/>
      <c r="AL791" s="207"/>
      <c r="AM791" s="207"/>
      <c r="AN791" s="207"/>
      <c r="AO791" s="207"/>
      <c r="AP791" s="207"/>
      <c r="AQ791" s="207"/>
      <c r="AR791" s="207"/>
      <c r="AS791" s="207"/>
      <c r="AT791" s="207"/>
      <c r="AU791" s="207"/>
      <c r="AV791" s="207"/>
      <c r="AW791" s="207"/>
      <c r="AX791" s="207"/>
      <c r="AY791" s="207"/>
      <c r="AZ791" s="207"/>
      <c r="BA791" s="207"/>
      <c r="BB791" s="207"/>
      <c r="BC791" s="207"/>
      <c r="BD791" s="207"/>
      <c r="BE791" s="207"/>
      <c r="BF791" s="207"/>
      <c r="BG791" s="207"/>
      <c r="BH791" s="207"/>
    </row>
    <row r="792" spans="1:60" outlineLevel="1" x14ac:dyDescent="0.25">
      <c r="A792" s="214"/>
      <c r="B792" s="215"/>
      <c r="C792" s="247"/>
      <c r="D792" s="241"/>
      <c r="E792" s="241"/>
      <c r="F792" s="241"/>
      <c r="G792" s="241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07"/>
      <c r="Y792" s="207"/>
      <c r="Z792" s="207"/>
      <c r="AA792" s="207"/>
      <c r="AB792" s="207"/>
      <c r="AC792" s="207"/>
      <c r="AD792" s="207"/>
      <c r="AE792" s="207"/>
      <c r="AF792" s="207"/>
      <c r="AG792" s="207" t="s">
        <v>219</v>
      </c>
      <c r="AH792" s="207"/>
      <c r="AI792" s="207"/>
      <c r="AJ792" s="207"/>
      <c r="AK792" s="207"/>
      <c r="AL792" s="207"/>
      <c r="AM792" s="207"/>
      <c r="AN792" s="207"/>
      <c r="AO792" s="207"/>
      <c r="AP792" s="207"/>
      <c r="AQ792" s="207"/>
      <c r="AR792" s="207"/>
      <c r="AS792" s="207"/>
      <c r="AT792" s="207"/>
      <c r="AU792" s="207"/>
      <c r="AV792" s="207"/>
      <c r="AW792" s="207"/>
      <c r="AX792" s="207"/>
      <c r="AY792" s="207"/>
      <c r="AZ792" s="207"/>
      <c r="BA792" s="207"/>
      <c r="BB792" s="207"/>
      <c r="BC792" s="207"/>
      <c r="BD792" s="207"/>
      <c r="BE792" s="207"/>
      <c r="BF792" s="207"/>
      <c r="BG792" s="207"/>
      <c r="BH792" s="207"/>
    </row>
    <row r="793" spans="1:60" x14ac:dyDescent="0.25">
      <c r="A793" s="225" t="s">
        <v>209</v>
      </c>
      <c r="B793" s="226" t="s">
        <v>178</v>
      </c>
      <c r="C793" s="244" t="s">
        <v>179</v>
      </c>
      <c r="D793" s="227"/>
      <c r="E793" s="228"/>
      <c r="F793" s="229"/>
      <c r="G793" s="229">
        <f>SUMIF(AG794:AG804,"&lt;&gt;NOR",G794:G804)</f>
        <v>0</v>
      </c>
      <c r="H793" s="229"/>
      <c r="I793" s="229">
        <f>SUM(I794:I804)</f>
        <v>0</v>
      </c>
      <c r="J793" s="229"/>
      <c r="K793" s="229">
        <f>SUM(K794:K804)</f>
        <v>0</v>
      </c>
      <c r="L793" s="229"/>
      <c r="M793" s="229">
        <f>SUM(M794:M804)</f>
        <v>0</v>
      </c>
      <c r="N793" s="229"/>
      <c r="O793" s="229">
        <f>SUM(O794:O804)</f>
        <v>0</v>
      </c>
      <c r="P793" s="229"/>
      <c r="Q793" s="229">
        <f>SUM(Q794:Q804)</f>
        <v>0</v>
      </c>
      <c r="R793" s="229"/>
      <c r="S793" s="229"/>
      <c r="T793" s="230"/>
      <c r="U793" s="224"/>
      <c r="V793" s="224">
        <f>SUM(V794:V804)</f>
        <v>375.46</v>
      </c>
      <c r="W793" s="224"/>
      <c r="AG793" t="s">
        <v>210</v>
      </c>
    </row>
    <row r="794" spans="1:60" outlineLevel="1" x14ac:dyDescent="0.25">
      <c r="A794" s="231">
        <v>163</v>
      </c>
      <c r="B794" s="232" t="s">
        <v>932</v>
      </c>
      <c r="C794" s="245" t="s">
        <v>933</v>
      </c>
      <c r="D794" s="233" t="s">
        <v>333</v>
      </c>
      <c r="E794" s="234">
        <v>228.65939</v>
      </c>
      <c r="F794" s="235"/>
      <c r="G794" s="236">
        <f>ROUND(E794*F794,2)</f>
        <v>0</v>
      </c>
      <c r="H794" s="235"/>
      <c r="I794" s="236">
        <f>ROUND(E794*H794,2)</f>
        <v>0</v>
      </c>
      <c r="J794" s="235"/>
      <c r="K794" s="236">
        <f>ROUND(E794*J794,2)</f>
        <v>0</v>
      </c>
      <c r="L794" s="236">
        <v>21</v>
      </c>
      <c r="M794" s="236">
        <f>G794*(1+L794/100)</f>
        <v>0</v>
      </c>
      <c r="N794" s="236">
        <v>0</v>
      </c>
      <c r="O794" s="236">
        <f>ROUND(E794*N794,2)</f>
        <v>0</v>
      </c>
      <c r="P794" s="236">
        <v>0</v>
      </c>
      <c r="Q794" s="236">
        <f>ROUND(E794*P794,2)</f>
        <v>0</v>
      </c>
      <c r="R794" s="236" t="s">
        <v>598</v>
      </c>
      <c r="S794" s="236" t="s">
        <v>214</v>
      </c>
      <c r="T794" s="237" t="s">
        <v>279</v>
      </c>
      <c r="U794" s="217">
        <v>0.49000000000000005</v>
      </c>
      <c r="V794" s="217">
        <f>ROUND(E794*U794,2)</f>
        <v>112.04</v>
      </c>
      <c r="W794" s="217"/>
      <c r="X794" s="207"/>
      <c r="Y794" s="207"/>
      <c r="Z794" s="207"/>
      <c r="AA794" s="207"/>
      <c r="AB794" s="207"/>
      <c r="AC794" s="207"/>
      <c r="AD794" s="207"/>
      <c r="AE794" s="207"/>
      <c r="AF794" s="207"/>
      <c r="AG794" s="207" t="s">
        <v>934</v>
      </c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</row>
    <row r="795" spans="1:60" outlineLevel="1" x14ac:dyDescent="0.25">
      <c r="A795" s="214"/>
      <c r="B795" s="215"/>
      <c r="C795" s="246" t="s">
        <v>935</v>
      </c>
      <c r="D795" s="239"/>
      <c r="E795" s="239"/>
      <c r="F795" s="239"/>
      <c r="G795" s="239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07"/>
      <c r="Y795" s="207"/>
      <c r="Z795" s="207"/>
      <c r="AA795" s="207"/>
      <c r="AB795" s="207"/>
      <c r="AC795" s="207"/>
      <c r="AD795" s="207"/>
      <c r="AE795" s="207"/>
      <c r="AF795" s="207"/>
      <c r="AG795" s="207" t="s">
        <v>218</v>
      </c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</row>
    <row r="796" spans="1:60" outlineLevel="1" x14ac:dyDescent="0.25">
      <c r="A796" s="214"/>
      <c r="B796" s="215"/>
      <c r="C796" s="247"/>
      <c r="D796" s="241"/>
      <c r="E796" s="241"/>
      <c r="F796" s="241"/>
      <c r="G796" s="241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07"/>
      <c r="Y796" s="207"/>
      <c r="Z796" s="207"/>
      <c r="AA796" s="207"/>
      <c r="AB796" s="207"/>
      <c r="AC796" s="207"/>
      <c r="AD796" s="207"/>
      <c r="AE796" s="207"/>
      <c r="AF796" s="207"/>
      <c r="AG796" s="207" t="s">
        <v>219</v>
      </c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</row>
    <row r="797" spans="1:60" outlineLevel="1" x14ac:dyDescent="0.25">
      <c r="A797" s="231">
        <v>164</v>
      </c>
      <c r="B797" s="232" t="s">
        <v>936</v>
      </c>
      <c r="C797" s="245" t="s">
        <v>937</v>
      </c>
      <c r="D797" s="233" t="s">
        <v>333</v>
      </c>
      <c r="E797" s="234">
        <v>4344.5284300000003</v>
      </c>
      <c r="F797" s="235"/>
      <c r="G797" s="236">
        <f>ROUND(E797*F797,2)</f>
        <v>0</v>
      </c>
      <c r="H797" s="235"/>
      <c r="I797" s="236">
        <f>ROUND(E797*H797,2)</f>
        <v>0</v>
      </c>
      <c r="J797" s="235"/>
      <c r="K797" s="236">
        <f>ROUND(E797*J797,2)</f>
        <v>0</v>
      </c>
      <c r="L797" s="236">
        <v>21</v>
      </c>
      <c r="M797" s="236">
        <f>G797*(1+L797/100)</f>
        <v>0</v>
      </c>
      <c r="N797" s="236">
        <v>0</v>
      </c>
      <c r="O797" s="236">
        <f>ROUND(E797*N797,2)</f>
        <v>0</v>
      </c>
      <c r="P797" s="236">
        <v>0</v>
      </c>
      <c r="Q797" s="236">
        <f>ROUND(E797*P797,2)</f>
        <v>0</v>
      </c>
      <c r="R797" s="236" t="s">
        <v>598</v>
      </c>
      <c r="S797" s="236" t="s">
        <v>214</v>
      </c>
      <c r="T797" s="237" t="s">
        <v>279</v>
      </c>
      <c r="U797" s="217">
        <v>0</v>
      </c>
      <c r="V797" s="217">
        <f>ROUND(E797*U797,2)</f>
        <v>0</v>
      </c>
      <c r="W797" s="217"/>
      <c r="X797" s="207"/>
      <c r="Y797" s="207"/>
      <c r="Z797" s="207"/>
      <c r="AA797" s="207"/>
      <c r="AB797" s="207"/>
      <c r="AC797" s="207"/>
      <c r="AD797" s="207"/>
      <c r="AE797" s="207"/>
      <c r="AF797" s="207"/>
      <c r="AG797" s="207" t="s">
        <v>934</v>
      </c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</row>
    <row r="798" spans="1:60" outlineLevel="1" x14ac:dyDescent="0.25">
      <c r="A798" s="214"/>
      <c r="B798" s="215"/>
      <c r="C798" s="264"/>
      <c r="D798" s="258"/>
      <c r="E798" s="258"/>
      <c r="F798" s="258"/>
      <c r="G798" s="258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07"/>
      <c r="Y798" s="207"/>
      <c r="Z798" s="207"/>
      <c r="AA798" s="207"/>
      <c r="AB798" s="207"/>
      <c r="AC798" s="207"/>
      <c r="AD798" s="207"/>
      <c r="AE798" s="207"/>
      <c r="AF798" s="207"/>
      <c r="AG798" s="207" t="s">
        <v>219</v>
      </c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</row>
    <row r="799" spans="1:60" outlineLevel="1" x14ac:dyDescent="0.25">
      <c r="A799" s="231">
        <v>165</v>
      </c>
      <c r="B799" s="232" t="s">
        <v>938</v>
      </c>
      <c r="C799" s="245" t="s">
        <v>939</v>
      </c>
      <c r="D799" s="233" t="s">
        <v>333</v>
      </c>
      <c r="E799" s="234">
        <v>228.65939</v>
      </c>
      <c r="F799" s="235"/>
      <c r="G799" s="236">
        <f>ROUND(E799*F799,2)</f>
        <v>0</v>
      </c>
      <c r="H799" s="235"/>
      <c r="I799" s="236">
        <f>ROUND(E799*H799,2)</f>
        <v>0</v>
      </c>
      <c r="J799" s="235"/>
      <c r="K799" s="236">
        <f>ROUND(E799*J799,2)</f>
        <v>0</v>
      </c>
      <c r="L799" s="236">
        <v>21</v>
      </c>
      <c r="M799" s="236">
        <f>G799*(1+L799/100)</f>
        <v>0</v>
      </c>
      <c r="N799" s="236">
        <v>0</v>
      </c>
      <c r="O799" s="236">
        <f>ROUND(E799*N799,2)</f>
        <v>0</v>
      </c>
      <c r="P799" s="236">
        <v>0</v>
      </c>
      <c r="Q799" s="236">
        <f>ROUND(E799*P799,2)</f>
        <v>0</v>
      </c>
      <c r="R799" s="236" t="s">
        <v>598</v>
      </c>
      <c r="S799" s="236" t="s">
        <v>214</v>
      </c>
      <c r="T799" s="237" t="s">
        <v>279</v>
      </c>
      <c r="U799" s="217">
        <v>0.94200000000000006</v>
      </c>
      <c r="V799" s="217">
        <f>ROUND(E799*U799,2)</f>
        <v>215.4</v>
      </c>
      <c r="W799" s="217"/>
      <c r="X799" s="207"/>
      <c r="Y799" s="207"/>
      <c r="Z799" s="207"/>
      <c r="AA799" s="207"/>
      <c r="AB799" s="207"/>
      <c r="AC799" s="207"/>
      <c r="AD799" s="207"/>
      <c r="AE799" s="207"/>
      <c r="AF799" s="207"/>
      <c r="AG799" s="207" t="s">
        <v>934</v>
      </c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</row>
    <row r="800" spans="1:60" outlineLevel="1" x14ac:dyDescent="0.25">
      <c r="A800" s="214"/>
      <c r="B800" s="215"/>
      <c r="C800" s="264"/>
      <c r="D800" s="258"/>
      <c r="E800" s="258"/>
      <c r="F800" s="258"/>
      <c r="G800" s="258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07"/>
      <c r="Y800" s="207"/>
      <c r="Z800" s="207"/>
      <c r="AA800" s="207"/>
      <c r="AB800" s="207"/>
      <c r="AC800" s="207"/>
      <c r="AD800" s="207"/>
      <c r="AE800" s="207"/>
      <c r="AF800" s="207"/>
      <c r="AG800" s="207" t="s">
        <v>219</v>
      </c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207"/>
      <c r="BH800" s="207"/>
    </row>
    <row r="801" spans="1:60" outlineLevel="1" x14ac:dyDescent="0.25">
      <c r="A801" s="231">
        <v>166</v>
      </c>
      <c r="B801" s="232" t="s">
        <v>940</v>
      </c>
      <c r="C801" s="245" t="s">
        <v>941</v>
      </c>
      <c r="D801" s="233" t="s">
        <v>333</v>
      </c>
      <c r="E801" s="234">
        <v>457.31878</v>
      </c>
      <c r="F801" s="235"/>
      <c r="G801" s="236">
        <f>ROUND(E801*F801,2)</f>
        <v>0</v>
      </c>
      <c r="H801" s="235"/>
      <c r="I801" s="236">
        <f>ROUND(E801*H801,2)</f>
        <v>0</v>
      </c>
      <c r="J801" s="235"/>
      <c r="K801" s="236">
        <f>ROUND(E801*J801,2)</f>
        <v>0</v>
      </c>
      <c r="L801" s="236">
        <v>21</v>
      </c>
      <c r="M801" s="236">
        <f>G801*(1+L801/100)</f>
        <v>0</v>
      </c>
      <c r="N801" s="236">
        <v>0</v>
      </c>
      <c r="O801" s="236">
        <f>ROUND(E801*N801,2)</f>
        <v>0</v>
      </c>
      <c r="P801" s="236">
        <v>0</v>
      </c>
      <c r="Q801" s="236">
        <f>ROUND(E801*P801,2)</f>
        <v>0</v>
      </c>
      <c r="R801" s="236" t="s">
        <v>598</v>
      </c>
      <c r="S801" s="236" t="s">
        <v>214</v>
      </c>
      <c r="T801" s="237" t="s">
        <v>279</v>
      </c>
      <c r="U801" s="217">
        <v>0.10500000000000001</v>
      </c>
      <c r="V801" s="217">
        <f>ROUND(E801*U801,2)</f>
        <v>48.02</v>
      </c>
      <c r="W801" s="217"/>
      <c r="X801" s="207"/>
      <c r="Y801" s="207"/>
      <c r="Z801" s="207"/>
      <c r="AA801" s="207"/>
      <c r="AB801" s="207"/>
      <c r="AC801" s="207"/>
      <c r="AD801" s="207"/>
      <c r="AE801" s="207"/>
      <c r="AF801" s="207"/>
      <c r="AG801" s="207" t="s">
        <v>934</v>
      </c>
      <c r="AH801" s="207"/>
      <c r="AI801" s="207"/>
      <c r="AJ801" s="207"/>
      <c r="AK801" s="207"/>
      <c r="AL801" s="207"/>
      <c r="AM801" s="207"/>
      <c r="AN801" s="207"/>
      <c r="AO801" s="207"/>
      <c r="AP801" s="207"/>
      <c r="AQ801" s="207"/>
      <c r="AR801" s="207"/>
      <c r="AS801" s="207"/>
      <c r="AT801" s="207"/>
      <c r="AU801" s="207"/>
      <c r="AV801" s="207"/>
      <c r="AW801" s="207"/>
      <c r="AX801" s="207"/>
      <c r="AY801" s="207"/>
      <c r="AZ801" s="207"/>
      <c r="BA801" s="207"/>
      <c r="BB801" s="207"/>
      <c r="BC801" s="207"/>
      <c r="BD801" s="207"/>
      <c r="BE801" s="207"/>
      <c r="BF801" s="207"/>
      <c r="BG801" s="207"/>
      <c r="BH801" s="207"/>
    </row>
    <row r="802" spans="1:60" outlineLevel="1" x14ac:dyDescent="0.25">
      <c r="A802" s="214"/>
      <c r="B802" s="215"/>
      <c r="C802" s="264"/>
      <c r="D802" s="258"/>
      <c r="E802" s="258"/>
      <c r="F802" s="258"/>
      <c r="G802" s="258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07"/>
      <c r="Y802" s="207"/>
      <c r="Z802" s="207"/>
      <c r="AA802" s="207"/>
      <c r="AB802" s="207"/>
      <c r="AC802" s="207"/>
      <c r="AD802" s="207"/>
      <c r="AE802" s="207"/>
      <c r="AF802" s="207"/>
      <c r="AG802" s="207" t="s">
        <v>219</v>
      </c>
      <c r="AH802" s="207"/>
      <c r="AI802" s="207"/>
      <c r="AJ802" s="207"/>
      <c r="AK802" s="207"/>
      <c r="AL802" s="207"/>
      <c r="AM802" s="207"/>
      <c r="AN802" s="207"/>
      <c r="AO802" s="207"/>
      <c r="AP802" s="207"/>
      <c r="AQ802" s="207"/>
      <c r="AR802" s="207"/>
      <c r="AS802" s="207"/>
      <c r="AT802" s="207"/>
      <c r="AU802" s="207"/>
      <c r="AV802" s="207"/>
      <c r="AW802" s="207"/>
      <c r="AX802" s="207"/>
      <c r="AY802" s="207"/>
      <c r="AZ802" s="207"/>
      <c r="BA802" s="207"/>
      <c r="BB802" s="207"/>
      <c r="BC802" s="207"/>
      <c r="BD802" s="207"/>
      <c r="BE802" s="207"/>
      <c r="BF802" s="207"/>
      <c r="BG802" s="207"/>
      <c r="BH802" s="207"/>
    </row>
    <row r="803" spans="1:60" outlineLevel="1" x14ac:dyDescent="0.25">
      <c r="A803" s="231">
        <v>167</v>
      </c>
      <c r="B803" s="232" t="s">
        <v>942</v>
      </c>
      <c r="C803" s="245" t="s">
        <v>943</v>
      </c>
      <c r="D803" s="233" t="s">
        <v>333</v>
      </c>
      <c r="E803" s="234">
        <v>228.65939</v>
      </c>
      <c r="F803" s="235"/>
      <c r="G803" s="236">
        <f>ROUND(E803*F803,2)</f>
        <v>0</v>
      </c>
      <c r="H803" s="235"/>
      <c r="I803" s="236">
        <f>ROUND(E803*H803,2)</f>
        <v>0</v>
      </c>
      <c r="J803" s="235"/>
      <c r="K803" s="236">
        <f>ROUND(E803*J803,2)</f>
        <v>0</v>
      </c>
      <c r="L803" s="236">
        <v>21</v>
      </c>
      <c r="M803" s="236">
        <f>G803*(1+L803/100)</f>
        <v>0</v>
      </c>
      <c r="N803" s="236">
        <v>0</v>
      </c>
      <c r="O803" s="236">
        <f>ROUND(E803*N803,2)</f>
        <v>0</v>
      </c>
      <c r="P803" s="236">
        <v>0</v>
      </c>
      <c r="Q803" s="236">
        <f>ROUND(E803*P803,2)</f>
        <v>0</v>
      </c>
      <c r="R803" s="236" t="s">
        <v>598</v>
      </c>
      <c r="S803" s="236" t="s">
        <v>214</v>
      </c>
      <c r="T803" s="237" t="s">
        <v>279</v>
      </c>
      <c r="U803" s="217">
        <v>0</v>
      </c>
      <c r="V803" s="217">
        <f>ROUND(E803*U803,2)</f>
        <v>0</v>
      </c>
      <c r="W803" s="217"/>
      <c r="X803" s="207"/>
      <c r="Y803" s="207"/>
      <c r="Z803" s="207"/>
      <c r="AA803" s="207"/>
      <c r="AB803" s="207"/>
      <c r="AC803" s="207"/>
      <c r="AD803" s="207"/>
      <c r="AE803" s="207"/>
      <c r="AF803" s="207"/>
      <c r="AG803" s="207" t="s">
        <v>934</v>
      </c>
      <c r="AH803" s="207"/>
      <c r="AI803" s="207"/>
      <c r="AJ803" s="207"/>
      <c r="AK803" s="207"/>
      <c r="AL803" s="207"/>
      <c r="AM803" s="207"/>
      <c r="AN803" s="207"/>
      <c r="AO803" s="207"/>
      <c r="AP803" s="207"/>
      <c r="AQ803" s="207"/>
      <c r="AR803" s="207"/>
      <c r="AS803" s="207"/>
      <c r="AT803" s="207"/>
      <c r="AU803" s="207"/>
      <c r="AV803" s="207"/>
      <c r="AW803" s="207"/>
      <c r="AX803" s="207"/>
      <c r="AY803" s="207"/>
      <c r="AZ803" s="207"/>
      <c r="BA803" s="207"/>
      <c r="BB803" s="207"/>
      <c r="BC803" s="207"/>
      <c r="BD803" s="207"/>
      <c r="BE803" s="207"/>
      <c r="BF803" s="207"/>
      <c r="BG803" s="207"/>
      <c r="BH803" s="207"/>
    </row>
    <row r="804" spans="1:60" outlineLevel="1" x14ac:dyDescent="0.25">
      <c r="A804" s="214"/>
      <c r="B804" s="215"/>
      <c r="C804" s="264"/>
      <c r="D804" s="258"/>
      <c r="E804" s="258"/>
      <c r="F804" s="258"/>
      <c r="G804" s="258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07"/>
      <c r="Y804" s="207"/>
      <c r="Z804" s="207"/>
      <c r="AA804" s="207"/>
      <c r="AB804" s="207"/>
      <c r="AC804" s="207"/>
      <c r="AD804" s="207"/>
      <c r="AE804" s="207"/>
      <c r="AF804" s="207"/>
      <c r="AG804" s="207" t="s">
        <v>219</v>
      </c>
      <c r="AH804" s="207"/>
      <c r="AI804" s="207"/>
      <c r="AJ804" s="207"/>
      <c r="AK804" s="207"/>
      <c r="AL804" s="207"/>
      <c r="AM804" s="207"/>
      <c r="AN804" s="207"/>
      <c r="AO804" s="207"/>
      <c r="AP804" s="207"/>
      <c r="AQ804" s="207"/>
      <c r="AR804" s="207"/>
      <c r="AS804" s="207"/>
      <c r="AT804" s="207"/>
      <c r="AU804" s="207"/>
      <c r="AV804" s="207"/>
      <c r="AW804" s="207"/>
      <c r="AX804" s="207"/>
      <c r="AY804" s="207"/>
      <c r="AZ804" s="207"/>
      <c r="BA804" s="207"/>
      <c r="BB804" s="207"/>
      <c r="BC804" s="207"/>
      <c r="BD804" s="207"/>
      <c r="BE804" s="207"/>
      <c r="BF804" s="207"/>
      <c r="BG804" s="207"/>
      <c r="BH804" s="207"/>
    </row>
    <row r="805" spans="1:60" x14ac:dyDescent="0.25">
      <c r="A805" s="5"/>
      <c r="B805" s="6"/>
      <c r="C805" s="250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AE805">
        <v>15</v>
      </c>
      <c r="AF805">
        <v>21</v>
      </c>
    </row>
    <row r="806" spans="1:60" x14ac:dyDescent="0.25">
      <c r="A806" s="210"/>
      <c r="B806" s="211" t="s">
        <v>29</v>
      </c>
      <c r="C806" s="251"/>
      <c r="D806" s="212"/>
      <c r="E806" s="213"/>
      <c r="F806" s="213"/>
      <c r="G806" s="243">
        <f>G8+G70+G79+G173+G218+G227+G256+G322+G370+G376+G392+G476+G480+G493+G521+G533+G544+G575+G599+G683+G702+G713+G745+G764+G793</f>
        <v>0</v>
      </c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AE806">
        <f>SUMIF(L7:L804,AE805,G7:G804)</f>
        <v>0</v>
      </c>
      <c r="AF806">
        <f>SUMIF(L7:L804,AF805,G7:G804)</f>
        <v>0</v>
      </c>
      <c r="AG806" t="s">
        <v>272</v>
      </c>
    </row>
    <row r="807" spans="1:60" x14ac:dyDescent="0.25">
      <c r="C807" s="252"/>
      <c r="D807" s="191"/>
      <c r="AG807" t="s">
        <v>273</v>
      </c>
    </row>
    <row r="808" spans="1:60" x14ac:dyDescent="0.25">
      <c r="D808" s="191"/>
    </row>
    <row r="809" spans="1:60" x14ac:dyDescent="0.25">
      <c r="D809" s="191"/>
    </row>
    <row r="810" spans="1:60" x14ac:dyDescent="0.25">
      <c r="D810" s="191"/>
    </row>
    <row r="811" spans="1:60" x14ac:dyDescent="0.25">
      <c r="D811" s="191"/>
    </row>
    <row r="812" spans="1:60" x14ac:dyDescent="0.25">
      <c r="D812" s="191"/>
    </row>
    <row r="813" spans="1:60" x14ac:dyDescent="0.25">
      <c r="D813" s="191"/>
    </row>
    <row r="814" spans="1:60" x14ac:dyDescent="0.25">
      <c r="D814" s="191"/>
    </row>
    <row r="815" spans="1:60" x14ac:dyDescent="0.25">
      <c r="D815" s="191"/>
    </row>
    <row r="816" spans="1:60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ehwMroOBYIX+czUrcUmaC+ZNlfR+0lifBs4CGjmEWZNM51iSLx3Qpmw5nt1JSzHm9lMKYqw77xFFYRY0hpzXEA==" saltValue="M9q7yKHCmDjCvuI95AIPag==" spinCount="100000" sheet="1"/>
  <mergeCells count="279">
    <mergeCell ref="C800:G800"/>
    <mergeCell ref="C802:G802"/>
    <mergeCell ref="C804:G804"/>
    <mergeCell ref="C763:G763"/>
    <mergeCell ref="C789:G789"/>
    <mergeCell ref="C792:G792"/>
    <mergeCell ref="C795:G795"/>
    <mergeCell ref="C796:G796"/>
    <mergeCell ref="C798:G798"/>
    <mergeCell ref="C744:G744"/>
    <mergeCell ref="C747:G747"/>
    <mergeCell ref="C749:G749"/>
    <mergeCell ref="C753:G753"/>
    <mergeCell ref="C758:G758"/>
    <mergeCell ref="C761:G761"/>
    <mergeCell ref="C726:G726"/>
    <mergeCell ref="C729:G729"/>
    <mergeCell ref="C732:G732"/>
    <mergeCell ref="C738:G738"/>
    <mergeCell ref="C741:G741"/>
    <mergeCell ref="C743:G743"/>
    <mergeCell ref="C709:G709"/>
    <mergeCell ref="C711:G711"/>
    <mergeCell ref="C712:G712"/>
    <mergeCell ref="C715:G715"/>
    <mergeCell ref="C718:G718"/>
    <mergeCell ref="C724:G724"/>
    <mergeCell ref="C694:G694"/>
    <mergeCell ref="C696:G696"/>
    <mergeCell ref="C698:G698"/>
    <mergeCell ref="C700:G700"/>
    <mergeCell ref="C701:G701"/>
    <mergeCell ref="C706:G706"/>
    <mergeCell ref="C678:G678"/>
    <mergeCell ref="C679:G679"/>
    <mergeCell ref="C681:G681"/>
    <mergeCell ref="C682:G682"/>
    <mergeCell ref="C686:G686"/>
    <mergeCell ref="C690:G690"/>
    <mergeCell ref="C669:G669"/>
    <mergeCell ref="C670:G670"/>
    <mergeCell ref="C672:G672"/>
    <mergeCell ref="C673:G673"/>
    <mergeCell ref="C675:G675"/>
    <mergeCell ref="C676:G676"/>
    <mergeCell ref="C660:G660"/>
    <mergeCell ref="C661:G661"/>
    <mergeCell ref="C663:G663"/>
    <mergeCell ref="C664:G664"/>
    <mergeCell ref="C666:G666"/>
    <mergeCell ref="C667:G667"/>
    <mergeCell ref="C651:G651"/>
    <mergeCell ref="C652:G652"/>
    <mergeCell ref="C654:G654"/>
    <mergeCell ref="C655:G655"/>
    <mergeCell ref="C657:G657"/>
    <mergeCell ref="C658:G658"/>
    <mergeCell ref="C642:G642"/>
    <mergeCell ref="C643:G643"/>
    <mergeCell ref="C645:G645"/>
    <mergeCell ref="C646:G646"/>
    <mergeCell ref="C648:G648"/>
    <mergeCell ref="C649:G649"/>
    <mergeCell ref="C622:G622"/>
    <mergeCell ref="C626:G626"/>
    <mergeCell ref="C634:G634"/>
    <mergeCell ref="C637:G637"/>
    <mergeCell ref="C639:G639"/>
    <mergeCell ref="C640:G640"/>
    <mergeCell ref="C598:G598"/>
    <mergeCell ref="C601:G601"/>
    <mergeCell ref="C608:G608"/>
    <mergeCell ref="C610:G610"/>
    <mergeCell ref="C612:G612"/>
    <mergeCell ref="C620:G620"/>
    <mergeCell ref="C585:G585"/>
    <mergeCell ref="C587:G587"/>
    <mergeCell ref="C590:G590"/>
    <mergeCell ref="C592:G592"/>
    <mergeCell ref="C595:G595"/>
    <mergeCell ref="C597:G597"/>
    <mergeCell ref="C571:G571"/>
    <mergeCell ref="C573:G573"/>
    <mergeCell ref="C574:G574"/>
    <mergeCell ref="C578:G578"/>
    <mergeCell ref="C580:G580"/>
    <mergeCell ref="C582:G582"/>
    <mergeCell ref="C553:G553"/>
    <mergeCell ref="C556:G556"/>
    <mergeCell ref="C558:G558"/>
    <mergeCell ref="C561:G561"/>
    <mergeCell ref="C564:G564"/>
    <mergeCell ref="C568:G568"/>
    <mergeCell ref="C537:G537"/>
    <mergeCell ref="C540:G540"/>
    <mergeCell ref="C542:G542"/>
    <mergeCell ref="C543:G543"/>
    <mergeCell ref="C547:G547"/>
    <mergeCell ref="C551:G551"/>
    <mergeCell ref="C520:G520"/>
    <mergeCell ref="C523:G523"/>
    <mergeCell ref="C526:G526"/>
    <mergeCell ref="C529:G529"/>
    <mergeCell ref="C531:G531"/>
    <mergeCell ref="C532:G532"/>
    <mergeCell ref="C505:G505"/>
    <mergeCell ref="C507:G507"/>
    <mergeCell ref="C509:G509"/>
    <mergeCell ref="C513:G513"/>
    <mergeCell ref="C517:G517"/>
    <mergeCell ref="C519:G519"/>
    <mergeCell ref="C495:G495"/>
    <mergeCell ref="C497:G497"/>
    <mergeCell ref="C499:G499"/>
    <mergeCell ref="C500:G500"/>
    <mergeCell ref="C502:G502"/>
    <mergeCell ref="C504:G504"/>
    <mergeCell ref="C479:G479"/>
    <mergeCell ref="C485:G485"/>
    <mergeCell ref="C487:G487"/>
    <mergeCell ref="C489:G489"/>
    <mergeCell ref="C491:G491"/>
    <mergeCell ref="C492:G492"/>
    <mergeCell ref="C454:G454"/>
    <mergeCell ref="C457:G457"/>
    <mergeCell ref="C460:G460"/>
    <mergeCell ref="C463:G463"/>
    <mergeCell ref="C475:G475"/>
    <mergeCell ref="C478:G478"/>
    <mergeCell ref="C444:G444"/>
    <mergeCell ref="C446:G446"/>
    <mergeCell ref="C447:G447"/>
    <mergeCell ref="C449:G449"/>
    <mergeCell ref="C451:G451"/>
    <mergeCell ref="C453:G453"/>
    <mergeCell ref="C431:G431"/>
    <mergeCell ref="C434:G434"/>
    <mergeCell ref="C437:G437"/>
    <mergeCell ref="C439:G439"/>
    <mergeCell ref="C441:G441"/>
    <mergeCell ref="C443:G443"/>
    <mergeCell ref="C406:G406"/>
    <mergeCell ref="C411:G411"/>
    <mergeCell ref="C413:G413"/>
    <mergeCell ref="C416:G416"/>
    <mergeCell ref="C421:G421"/>
    <mergeCell ref="C425:G425"/>
    <mergeCell ref="C389:G389"/>
    <mergeCell ref="C391:G391"/>
    <mergeCell ref="C394:G394"/>
    <mergeCell ref="C399:G399"/>
    <mergeCell ref="C401:G401"/>
    <mergeCell ref="C404:G404"/>
    <mergeCell ref="C375:G375"/>
    <mergeCell ref="C379:G379"/>
    <mergeCell ref="C381:G381"/>
    <mergeCell ref="C383:G383"/>
    <mergeCell ref="C385:G385"/>
    <mergeCell ref="C387:G387"/>
    <mergeCell ref="C345:G345"/>
    <mergeCell ref="C347:G347"/>
    <mergeCell ref="C351:G351"/>
    <mergeCell ref="C357:G357"/>
    <mergeCell ref="C361:G361"/>
    <mergeCell ref="C369:G369"/>
    <mergeCell ref="C321:G321"/>
    <mergeCell ref="C324:G324"/>
    <mergeCell ref="C328:G328"/>
    <mergeCell ref="C330:G330"/>
    <mergeCell ref="C334:G334"/>
    <mergeCell ref="C342:G342"/>
    <mergeCell ref="C286:G286"/>
    <mergeCell ref="C288:G288"/>
    <mergeCell ref="C297:G297"/>
    <mergeCell ref="C299:G299"/>
    <mergeCell ref="C307:G307"/>
    <mergeCell ref="C309:G309"/>
    <mergeCell ref="C263:G263"/>
    <mergeCell ref="C264:G264"/>
    <mergeCell ref="C272:G272"/>
    <mergeCell ref="C274:G274"/>
    <mergeCell ref="C276:G276"/>
    <mergeCell ref="C278:G278"/>
    <mergeCell ref="C229:G229"/>
    <mergeCell ref="C233:G233"/>
    <mergeCell ref="C255:G255"/>
    <mergeCell ref="C258:G258"/>
    <mergeCell ref="C259:G259"/>
    <mergeCell ref="C261:G261"/>
    <mergeCell ref="C214:G214"/>
    <mergeCell ref="C217:G217"/>
    <mergeCell ref="C221:G221"/>
    <mergeCell ref="C223:G223"/>
    <mergeCell ref="C224:G224"/>
    <mergeCell ref="C226:G226"/>
    <mergeCell ref="C200:G200"/>
    <mergeCell ref="C202:G202"/>
    <mergeCell ref="C204:G204"/>
    <mergeCell ref="C206:G206"/>
    <mergeCell ref="C209:G209"/>
    <mergeCell ref="C211:G211"/>
    <mergeCell ref="C179:G179"/>
    <mergeCell ref="C181:G181"/>
    <mergeCell ref="C183:G183"/>
    <mergeCell ref="C188:G188"/>
    <mergeCell ref="C193:G193"/>
    <mergeCell ref="C197:G197"/>
    <mergeCell ref="C163:G163"/>
    <mergeCell ref="C165:G165"/>
    <mergeCell ref="C167:G167"/>
    <mergeCell ref="C169:G169"/>
    <mergeCell ref="C172:G172"/>
    <mergeCell ref="C177:G177"/>
    <mergeCell ref="C142:G142"/>
    <mergeCell ref="C144:G144"/>
    <mergeCell ref="C151:G151"/>
    <mergeCell ref="C154:G154"/>
    <mergeCell ref="C156:G156"/>
    <mergeCell ref="C161:G161"/>
    <mergeCell ref="C122:G122"/>
    <mergeCell ref="C124:G124"/>
    <mergeCell ref="C128:G128"/>
    <mergeCell ref="C130:G130"/>
    <mergeCell ref="C133:G133"/>
    <mergeCell ref="C135:G135"/>
    <mergeCell ref="C113:G113"/>
    <mergeCell ref="C115:G115"/>
    <mergeCell ref="C116:G116"/>
    <mergeCell ref="C117:G117"/>
    <mergeCell ref="C118:G118"/>
    <mergeCell ref="C120:G120"/>
    <mergeCell ref="C106:G106"/>
    <mergeCell ref="C107:G107"/>
    <mergeCell ref="C108:G108"/>
    <mergeCell ref="C110:G110"/>
    <mergeCell ref="C111:G111"/>
    <mergeCell ref="C112:G112"/>
    <mergeCell ref="C97:G97"/>
    <mergeCell ref="C99:G99"/>
    <mergeCell ref="C100:G100"/>
    <mergeCell ref="C101:G101"/>
    <mergeCell ref="C103:G103"/>
    <mergeCell ref="C105:G105"/>
    <mergeCell ref="C89:G89"/>
    <mergeCell ref="C90:G90"/>
    <mergeCell ref="C91:G91"/>
    <mergeCell ref="C93:G93"/>
    <mergeCell ref="C94:G94"/>
    <mergeCell ref="C95:G95"/>
    <mergeCell ref="C75:G75"/>
    <mergeCell ref="C78:G78"/>
    <mergeCell ref="C81:G81"/>
    <mergeCell ref="C83:G83"/>
    <mergeCell ref="C86:G86"/>
    <mergeCell ref="C88:G88"/>
    <mergeCell ref="C51:G51"/>
    <mergeCell ref="C53:G53"/>
    <mergeCell ref="C63:G63"/>
    <mergeCell ref="C66:G66"/>
    <mergeCell ref="C69:G69"/>
    <mergeCell ref="C72:G72"/>
    <mergeCell ref="C35:G35"/>
    <mergeCell ref="C39:G39"/>
    <mergeCell ref="C41:G41"/>
    <mergeCell ref="C43:G43"/>
    <mergeCell ref="C46:G46"/>
    <mergeCell ref="C48:G48"/>
    <mergeCell ref="C14:G14"/>
    <mergeCell ref="C16:G16"/>
    <mergeCell ref="C18:G18"/>
    <mergeCell ref="C24:G24"/>
    <mergeCell ref="C26:G26"/>
    <mergeCell ref="C33:G33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59</v>
      </c>
      <c r="C4" s="199" t="s">
        <v>60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123</v>
      </c>
      <c r="C8" s="244" t="s">
        <v>124</v>
      </c>
      <c r="D8" s="227"/>
      <c r="E8" s="228"/>
      <c r="F8" s="229"/>
      <c r="G8" s="229">
        <f>SUMIF(AG9:AG51,"&lt;&gt;NOR",G9:G51)</f>
        <v>0</v>
      </c>
      <c r="H8" s="229"/>
      <c r="I8" s="229">
        <f>SUM(I9:I51)</f>
        <v>0</v>
      </c>
      <c r="J8" s="229"/>
      <c r="K8" s="229">
        <f>SUM(K9:K51)</f>
        <v>0</v>
      </c>
      <c r="L8" s="229"/>
      <c r="M8" s="229">
        <f>SUM(M9:M51)</f>
        <v>0</v>
      </c>
      <c r="N8" s="229"/>
      <c r="O8" s="229">
        <f>SUM(O9:O51)</f>
        <v>3.55</v>
      </c>
      <c r="P8" s="229"/>
      <c r="Q8" s="229">
        <f>SUM(Q9:Q51)</f>
        <v>0</v>
      </c>
      <c r="R8" s="229"/>
      <c r="S8" s="229"/>
      <c r="T8" s="230"/>
      <c r="U8" s="224"/>
      <c r="V8" s="224">
        <f>SUM(V9:V51)</f>
        <v>57.849999999999994</v>
      </c>
      <c r="W8" s="224"/>
      <c r="AG8" t="s">
        <v>210</v>
      </c>
    </row>
    <row r="9" spans="1:60" outlineLevel="1" x14ac:dyDescent="0.25">
      <c r="A9" s="231">
        <v>1</v>
      </c>
      <c r="B9" s="232" t="s">
        <v>944</v>
      </c>
      <c r="C9" s="245" t="s">
        <v>945</v>
      </c>
      <c r="D9" s="233" t="s">
        <v>323</v>
      </c>
      <c r="E9" s="234">
        <v>138.42138000000003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 t="s">
        <v>721</v>
      </c>
      <c r="S9" s="236" t="s">
        <v>214</v>
      </c>
      <c r="T9" s="237" t="s">
        <v>279</v>
      </c>
      <c r="U9" s="217">
        <v>0.08</v>
      </c>
      <c r="V9" s="217">
        <f>ROUND(E9*U9,2)</f>
        <v>11.07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280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49" t="s">
        <v>946</v>
      </c>
      <c r="D10" s="222"/>
      <c r="E10" s="223">
        <v>138.42138000000003</v>
      </c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256</v>
      </c>
      <c r="AH10" s="207">
        <v>5</v>
      </c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7"/>
      <c r="D11" s="241"/>
      <c r="E11" s="241"/>
      <c r="F11" s="241"/>
      <c r="G11" s="241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219</v>
      </c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31">
        <v>2</v>
      </c>
      <c r="B12" s="232" t="s">
        <v>947</v>
      </c>
      <c r="C12" s="245" t="s">
        <v>948</v>
      </c>
      <c r="D12" s="233" t="s">
        <v>323</v>
      </c>
      <c r="E12" s="234">
        <v>30.592500000000001</v>
      </c>
      <c r="F12" s="235"/>
      <c r="G12" s="236">
        <f>ROUND(E12*F12,2)</f>
        <v>0</v>
      </c>
      <c r="H12" s="235"/>
      <c r="I12" s="236">
        <f>ROUND(E12*H12,2)</f>
        <v>0</v>
      </c>
      <c r="J12" s="235"/>
      <c r="K12" s="236">
        <f>ROUND(E12*J12,2)</f>
        <v>0</v>
      </c>
      <c r="L12" s="236">
        <v>21</v>
      </c>
      <c r="M12" s="236">
        <f>G12*(1+L12/100)</f>
        <v>0</v>
      </c>
      <c r="N12" s="236">
        <v>3.0000000000000001E-3</v>
      </c>
      <c r="O12" s="236">
        <f>ROUND(E12*N12,2)</f>
        <v>0.09</v>
      </c>
      <c r="P12" s="236">
        <v>0</v>
      </c>
      <c r="Q12" s="236">
        <f>ROUND(E12*P12,2)</f>
        <v>0</v>
      </c>
      <c r="R12" s="236" t="s">
        <v>721</v>
      </c>
      <c r="S12" s="236" t="s">
        <v>214</v>
      </c>
      <c r="T12" s="237" t="s">
        <v>279</v>
      </c>
      <c r="U12" s="217">
        <v>0.21200000000000002</v>
      </c>
      <c r="V12" s="217">
        <f>ROUND(E12*U12,2)</f>
        <v>6.49</v>
      </c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280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14"/>
      <c r="B13" s="215"/>
      <c r="C13" s="246" t="s">
        <v>949</v>
      </c>
      <c r="D13" s="239"/>
      <c r="E13" s="239"/>
      <c r="F13" s="239"/>
      <c r="G13" s="239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218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38" t="str">
        <f>C13</f>
        <v>Očištění povrchu stěny od prachu, nařezání izolačních desek na požadovaný rozměr, nanesení lepicího tmelu, osazení desek.</v>
      </c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49" t="s">
        <v>950</v>
      </c>
      <c r="D14" s="222"/>
      <c r="E14" s="223">
        <v>30.592500000000001</v>
      </c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256</v>
      </c>
      <c r="AH14" s="207">
        <v>0</v>
      </c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14"/>
      <c r="B15" s="215"/>
      <c r="C15" s="247"/>
      <c r="D15" s="241"/>
      <c r="E15" s="241"/>
      <c r="F15" s="241"/>
      <c r="G15" s="241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219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31">
        <v>3</v>
      </c>
      <c r="B16" s="232" t="s">
        <v>951</v>
      </c>
      <c r="C16" s="245" t="s">
        <v>952</v>
      </c>
      <c r="D16" s="233" t="s">
        <v>323</v>
      </c>
      <c r="E16" s="234">
        <v>145.74300000000002</v>
      </c>
      <c r="F16" s="235"/>
      <c r="G16" s="236">
        <f>ROUND(E16*F16,2)</f>
        <v>0</v>
      </c>
      <c r="H16" s="235"/>
      <c r="I16" s="236">
        <f>ROUND(E16*H16,2)</f>
        <v>0</v>
      </c>
      <c r="J16" s="235"/>
      <c r="K16" s="236">
        <f>ROUND(E16*J16,2)</f>
        <v>0</v>
      </c>
      <c r="L16" s="236">
        <v>21</v>
      </c>
      <c r="M16" s="236">
        <f>G16*(1+L16/100)</f>
        <v>0</v>
      </c>
      <c r="N16" s="236">
        <v>0</v>
      </c>
      <c r="O16" s="236">
        <f>ROUND(E16*N16,2)</f>
        <v>0</v>
      </c>
      <c r="P16" s="236">
        <v>0</v>
      </c>
      <c r="Q16" s="236">
        <f>ROUND(E16*P16,2)</f>
        <v>0</v>
      </c>
      <c r="R16" s="236" t="s">
        <v>721</v>
      </c>
      <c r="S16" s="236" t="s">
        <v>214</v>
      </c>
      <c r="T16" s="237" t="s">
        <v>279</v>
      </c>
      <c r="U16" s="217">
        <v>7.0000000000000007E-2</v>
      </c>
      <c r="V16" s="217">
        <f>ROUND(E16*U16,2)</f>
        <v>10.199999999999999</v>
      </c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280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14"/>
      <c r="B17" s="215"/>
      <c r="C17" s="249" t="s">
        <v>953</v>
      </c>
      <c r="D17" s="222"/>
      <c r="E17" s="223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256</v>
      </c>
      <c r="AH17" s="207">
        <v>0</v>
      </c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14"/>
      <c r="B18" s="215"/>
      <c r="C18" s="249" t="s">
        <v>954</v>
      </c>
      <c r="D18" s="222"/>
      <c r="E18" s="223">
        <v>145.74300000000002</v>
      </c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256</v>
      </c>
      <c r="AH18" s="207">
        <v>0</v>
      </c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47"/>
      <c r="D19" s="241"/>
      <c r="E19" s="241"/>
      <c r="F19" s="241"/>
      <c r="G19" s="241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219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31">
        <v>4</v>
      </c>
      <c r="B20" s="232" t="s">
        <v>951</v>
      </c>
      <c r="C20" s="245" t="s">
        <v>952</v>
      </c>
      <c r="D20" s="233" t="s">
        <v>323</v>
      </c>
      <c r="E20" s="234">
        <v>145.74300000000002</v>
      </c>
      <c r="F20" s="235"/>
      <c r="G20" s="236">
        <f>ROUND(E20*F20,2)</f>
        <v>0</v>
      </c>
      <c r="H20" s="235"/>
      <c r="I20" s="236">
        <f>ROUND(E20*H20,2)</f>
        <v>0</v>
      </c>
      <c r="J20" s="235"/>
      <c r="K20" s="236">
        <f>ROUND(E20*J20,2)</f>
        <v>0</v>
      </c>
      <c r="L20" s="236">
        <v>21</v>
      </c>
      <c r="M20" s="236">
        <f>G20*(1+L20/100)</f>
        <v>0</v>
      </c>
      <c r="N20" s="236">
        <v>0</v>
      </c>
      <c r="O20" s="236">
        <f>ROUND(E20*N20,2)</f>
        <v>0</v>
      </c>
      <c r="P20" s="236">
        <v>0</v>
      </c>
      <c r="Q20" s="236">
        <f>ROUND(E20*P20,2)</f>
        <v>0</v>
      </c>
      <c r="R20" s="236" t="s">
        <v>721</v>
      </c>
      <c r="S20" s="236" t="s">
        <v>214</v>
      </c>
      <c r="T20" s="237" t="s">
        <v>279</v>
      </c>
      <c r="U20" s="217">
        <v>7.0000000000000007E-2</v>
      </c>
      <c r="V20" s="217">
        <f>ROUND(E20*U20,2)</f>
        <v>10.199999999999999</v>
      </c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280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14"/>
      <c r="B21" s="215"/>
      <c r="C21" s="249" t="s">
        <v>953</v>
      </c>
      <c r="D21" s="222"/>
      <c r="E21" s="223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256</v>
      </c>
      <c r="AH21" s="207">
        <v>0</v>
      </c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49" t="s">
        <v>954</v>
      </c>
      <c r="D22" s="222"/>
      <c r="E22" s="223">
        <v>145.74300000000002</v>
      </c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256</v>
      </c>
      <c r="AH22" s="207">
        <v>0</v>
      </c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/>
      <c r="B23" s="215"/>
      <c r="C23" s="247"/>
      <c r="D23" s="241"/>
      <c r="E23" s="241"/>
      <c r="F23" s="241"/>
      <c r="G23" s="241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219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31">
        <v>5</v>
      </c>
      <c r="B24" s="232" t="s">
        <v>955</v>
      </c>
      <c r="C24" s="245" t="s">
        <v>956</v>
      </c>
      <c r="D24" s="233" t="s">
        <v>323</v>
      </c>
      <c r="E24" s="234">
        <v>138.42138000000003</v>
      </c>
      <c r="F24" s="235"/>
      <c r="G24" s="236">
        <f>ROUND(E24*F24,2)</f>
        <v>0</v>
      </c>
      <c r="H24" s="235"/>
      <c r="I24" s="236">
        <f>ROUND(E24*H24,2)</f>
        <v>0</v>
      </c>
      <c r="J24" s="235"/>
      <c r="K24" s="236">
        <f>ROUND(E24*J24,2)</f>
        <v>0</v>
      </c>
      <c r="L24" s="236">
        <v>21</v>
      </c>
      <c r="M24" s="236">
        <f>G24*(1+L24/100)</f>
        <v>0</v>
      </c>
      <c r="N24" s="236">
        <v>1.0000000000000001E-5</v>
      </c>
      <c r="O24" s="236">
        <f>ROUND(E24*N24,2)</f>
        <v>0</v>
      </c>
      <c r="P24" s="236">
        <v>0</v>
      </c>
      <c r="Q24" s="236">
        <f>ROUND(E24*P24,2)</f>
        <v>0</v>
      </c>
      <c r="R24" s="236" t="s">
        <v>721</v>
      </c>
      <c r="S24" s="236" t="s">
        <v>214</v>
      </c>
      <c r="T24" s="237" t="s">
        <v>279</v>
      </c>
      <c r="U24" s="217">
        <v>7.0000000000000007E-2</v>
      </c>
      <c r="V24" s="217">
        <f>ROUND(E24*U24,2)</f>
        <v>9.69</v>
      </c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280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49" t="s">
        <v>523</v>
      </c>
      <c r="D25" s="222"/>
      <c r="E25" s="223">
        <v>40.021450000000002</v>
      </c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256</v>
      </c>
      <c r="AH25" s="207">
        <v>0</v>
      </c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14"/>
      <c r="B26" s="215"/>
      <c r="C26" s="249" t="s">
        <v>524</v>
      </c>
      <c r="D26" s="222"/>
      <c r="E26" s="223">
        <v>5.3501000000000003</v>
      </c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256</v>
      </c>
      <c r="AH26" s="207">
        <v>0</v>
      </c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49" t="s">
        <v>957</v>
      </c>
      <c r="D27" s="222"/>
      <c r="E27" s="223">
        <v>26.629080000000002</v>
      </c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256</v>
      </c>
      <c r="AH27" s="207">
        <v>0</v>
      </c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49" t="s">
        <v>477</v>
      </c>
      <c r="D28" s="222"/>
      <c r="E28" s="223">
        <v>66.420750000000012</v>
      </c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256</v>
      </c>
      <c r="AH28" s="207">
        <v>0</v>
      </c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14"/>
      <c r="B29" s="215"/>
      <c r="C29" s="247"/>
      <c r="D29" s="241"/>
      <c r="E29" s="241"/>
      <c r="F29" s="241"/>
      <c r="G29" s="241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219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31">
        <v>6</v>
      </c>
      <c r="B30" s="232" t="s">
        <v>958</v>
      </c>
      <c r="C30" s="245" t="s">
        <v>959</v>
      </c>
      <c r="D30" s="233" t="s">
        <v>323</v>
      </c>
      <c r="E30" s="234">
        <v>145.74300000000002</v>
      </c>
      <c r="F30" s="235"/>
      <c r="G30" s="236">
        <f>ROUND(E30*F30,2)</f>
        <v>0</v>
      </c>
      <c r="H30" s="235"/>
      <c r="I30" s="236">
        <f>ROUND(E30*H30,2)</f>
        <v>0</v>
      </c>
      <c r="J30" s="235"/>
      <c r="K30" s="236">
        <f>ROUND(E30*J30,2)</f>
        <v>0</v>
      </c>
      <c r="L30" s="236">
        <v>21</v>
      </c>
      <c r="M30" s="236">
        <f>G30*(1+L30/100)</f>
        <v>0</v>
      </c>
      <c r="N30" s="236">
        <v>0</v>
      </c>
      <c r="O30" s="236">
        <f>ROUND(E30*N30,2)</f>
        <v>0</v>
      </c>
      <c r="P30" s="236">
        <v>0</v>
      </c>
      <c r="Q30" s="236">
        <f>ROUND(E30*P30,2)</f>
        <v>0</v>
      </c>
      <c r="R30" s="236"/>
      <c r="S30" s="236" t="s">
        <v>456</v>
      </c>
      <c r="T30" s="237" t="s">
        <v>215</v>
      </c>
      <c r="U30" s="217">
        <v>7.0000000000000007E-2</v>
      </c>
      <c r="V30" s="217">
        <f>ROUND(E30*U30,2)</f>
        <v>10.199999999999999</v>
      </c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280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49" t="s">
        <v>953</v>
      </c>
      <c r="D31" s="222"/>
      <c r="E31" s="223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256</v>
      </c>
      <c r="AH31" s="207">
        <v>0</v>
      </c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14"/>
      <c r="B32" s="215"/>
      <c r="C32" s="249" t="s">
        <v>954</v>
      </c>
      <c r="D32" s="222"/>
      <c r="E32" s="223">
        <v>145.74300000000002</v>
      </c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256</v>
      </c>
      <c r="AH32" s="207">
        <v>0</v>
      </c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47"/>
      <c r="D33" s="241"/>
      <c r="E33" s="241"/>
      <c r="F33" s="241"/>
      <c r="G33" s="241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219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ht="20.399999999999999" outlineLevel="1" x14ac:dyDescent="0.25">
      <c r="A34" s="231">
        <v>7</v>
      </c>
      <c r="B34" s="232" t="s">
        <v>960</v>
      </c>
      <c r="C34" s="245" t="s">
        <v>961</v>
      </c>
      <c r="D34" s="233" t="s">
        <v>277</v>
      </c>
      <c r="E34" s="234">
        <v>1.5602200000000002</v>
      </c>
      <c r="F34" s="235"/>
      <c r="G34" s="236">
        <f>ROUND(E34*F34,2)</f>
        <v>0</v>
      </c>
      <c r="H34" s="235"/>
      <c r="I34" s="236">
        <f>ROUND(E34*H34,2)</f>
        <v>0</v>
      </c>
      <c r="J34" s="235"/>
      <c r="K34" s="236">
        <f>ROUND(E34*J34,2)</f>
        <v>0</v>
      </c>
      <c r="L34" s="236">
        <v>21</v>
      </c>
      <c r="M34" s="236">
        <f>G34*(1+L34/100)</f>
        <v>0</v>
      </c>
      <c r="N34" s="236">
        <v>3.0000000000000002E-2</v>
      </c>
      <c r="O34" s="236">
        <f>ROUND(E34*N34,2)</f>
        <v>0.05</v>
      </c>
      <c r="P34" s="236">
        <v>0</v>
      </c>
      <c r="Q34" s="236">
        <f>ROUND(E34*P34,2)</f>
        <v>0</v>
      </c>
      <c r="R34" s="236" t="s">
        <v>334</v>
      </c>
      <c r="S34" s="236" t="s">
        <v>214</v>
      </c>
      <c r="T34" s="237" t="s">
        <v>335</v>
      </c>
      <c r="U34" s="217">
        <v>0</v>
      </c>
      <c r="V34" s="217">
        <f>ROUND(E34*U34,2)</f>
        <v>0</v>
      </c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336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49" t="s">
        <v>962</v>
      </c>
      <c r="D35" s="222"/>
      <c r="E35" s="223">
        <v>1.5602200000000002</v>
      </c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256</v>
      </c>
      <c r="AH35" s="207">
        <v>5</v>
      </c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47"/>
      <c r="D36" s="241"/>
      <c r="E36" s="241"/>
      <c r="F36" s="241"/>
      <c r="G36" s="241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219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ht="20.399999999999999" outlineLevel="1" x14ac:dyDescent="0.25">
      <c r="A37" s="231">
        <v>8</v>
      </c>
      <c r="B37" s="232" t="s">
        <v>963</v>
      </c>
      <c r="C37" s="245" t="s">
        <v>964</v>
      </c>
      <c r="D37" s="233" t="s">
        <v>323</v>
      </c>
      <c r="E37" s="234">
        <v>141.18980000000002</v>
      </c>
      <c r="F37" s="235"/>
      <c r="G37" s="236">
        <f>ROUND(E37*F37,2)</f>
        <v>0</v>
      </c>
      <c r="H37" s="235"/>
      <c r="I37" s="236">
        <f>ROUND(E37*H37,2)</f>
        <v>0</v>
      </c>
      <c r="J37" s="235"/>
      <c r="K37" s="236">
        <f>ROUND(E37*J37,2)</f>
        <v>0</v>
      </c>
      <c r="L37" s="236">
        <v>21</v>
      </c>
      <c r="M37" s="236">
        <f>G37*(1+L37/100)</f>
        <v>0</v>
      </c>
      <c r="N37" s="236">
        <v>2.5000000000000001E-3</v>
      </c>
      <c r="O37" s="236">
        <f>ROUND(E37*N37,2)</f>
        <v>0.35</v>
      </c>
      <c r="P37" s="236">
        <v>0</v>
      </c>
      <c r="Q37" s="236">
        <f>ROUND(E37*P37,2)</f>
        <v>0</v>
      </c>
      <c r="R37" s="236" t="s">
        <v>334</v>
      </c>
      <c r="S37" s="236" t="s">
        <v>214</v>
      </c>
      <c r="T37" s="237" t="s">
        <v>335</v>
      </c>
      <c r="U37" s="217">
        <v>0</v>
      </c>
      <c r="V37" s="217">
        <f>ROUND(E37*U37,2)</f>
        <v>0</v>
      </c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336</v>
      </c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49" t="s">
        <v>965</v>
      </c>
      <c r="D38" s="222"/>
      <c r="E38" s="223">
        <v>141.18980000000002</v>
      </c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256</v>
      </c>
      <c r="AH38" s="207">
        <v>5</v>
      </c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14"/>
      <c r="B39" s="215"/>
      <c r="C39" s="247"/>
      <c r="D39" s="241"/>
      <c r="E39" s="241"/>
      <c r="F39" s="241"/>
      <c r="G39" s="241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219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ht="30.6" outlineLevel="1" x14ac:dyDescent="0.25">
      <c r="A40" s="231">
        <v>9</v>
      </c>
      <c r="B40" s="232" t="s">
        <v>966</v>
      </c>
      <c r="C40" s="245" t="s">
        <v>967</v>
      </c>
      <c r="D40" s="233" t="s">
        <v>323</v>
      </c>
      <c r="E40" s="234">
        <v>148.65786000000003</v>
      </c>
      <c r="F40" s="235"/>
      <c r="G40" s="236">
        <f>ROUND(E40*F40,2)</f>
        <v>0</v>
      </c>
      <c r="H40" s="235"/>
      <c r="I40" s="236">
        <f>ROUND(E40*H40,2)</f>
        <v>0</v>
      </c>
      <c r="J40" s="235"/>
      <c r="K40" s="236">
        <f>ROUND(E40*J40,2)</f>
        <v>0</v>
      </c>
      <c r="L40" s="236">
        <v>21</v>
      </c>
      <c r="M40" s="236">
        <f>G40*(1+L40/100)</f>
        <v>0</v>
      </c>
      <c r="N40" s="236">
        <v>3.5000000000000001E-3</v>
      </c>
      <c r="O40" s="236">
        <f>ROUND(E40*N40,2)</f>
        <v>0.52</v>
      </c>
      <c r="P40" s="236">
        <v>0</v>
      </c>
      <c r="Q40" s="236">
        <f>ROUND(E40*P40,2)</f>
        <v>0</v>
      </c>
      <c r="R40" s="236" t="s">
        <v>334</v>
      </c>
      <c r="S40" s="236" t="s">
        <v>214</v>
      </c>
      <c r="T40" s="237" t="s">
        <v>335</v>
      </c>
      <c r="U40" s="217">
        <v>0</v>
      </c>
      <c r="V40" s="217">
        <f>ROUND(E40*U40,2)</f>
        <v>0</v>
      </c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336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14"/>
      <c r="B41" s="215"/>
      <c r="C41" s="249" t="s">
        <v>968</v>
      </c>
      <c r="D41" s="222"/>
      <c r="E41" s="223">
        <v>148.65786000000003</v>
      </c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256</v>
      </c>
      <c r="AH41" s="207">
        <v>5</v>
      </c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outlineLevel="1" x14ac:dyDescent="0.25">
      <c r="A42" s="214"/>
      <c r="B42" s="215"/>
      <c r="C42" s="247"/>
      <c r="D42" s="241"/>
      <c r="E42" s="241"/>
      <c r="F42" s="241"/>
      <c r="G42" s="241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219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ht="20.399999999999999" outlineLevel="1" x14ac:dyDescent="0.25">
      <c r="A43" s="231">
        <v>10</v>
      </c>
      <c r="B43" s="232" t="s">
        <v>969</v>
      </c>
      <c r="C43" s="245" t="s">
        <v>970</v>
      </c>
      <c r="D43" s="233" t="s">
        <v>323</v>
      </c>
      <c r="E43" s="234">
        <v>297.31572000000006</v>
      </c>
      <c r="F43" s="235"/>
      <c r="G43" s="236">
        <f>ROUND(E43*F43,2)</f>
        <v>0</v>
      </c>
      <c r="H43" s="235"/>
      <c r="I43" s="236">
        <f>ROUND(E43*H43,2)</f>
        <v>0</v>
      </c>
      <c r="J43" s="235"/>
      <c r="K43" s="236">
        <f>ROUND(E43*J43,2)</f>
        <v>0</v>
      </c>
      <c r="L43" s="236">
        <v>21</v>
      </c>
      <c r="M43" s="236">
        <f>G43*(1+L43/100)</f>
        <v>0</v>
      </c>
      <c r="N43" s="236">
        <v>1.0500000000000002E-3</v>
      </c>
      <c r="O43" s="236">
        <f>ROUND(E43*N43,2)</f>
        <v>0.31</v>
      </c>
      <c r="P43" s="236">
        <v>0</v>
      </c>
      <c r="Q43" s="236">
        <f>ROUND(E43*P43,2)</f>
        <v>0</v>
      </c>
      <c r="R43" s="236" t="s">
        <v>334</v>
      </c>
      <c r="S43" s="236" t="s">
        <v>214</v>
      </c>
      <c r="T43" s="237" t="s">
        <v>335</v>
      </c>
      <c r="U43" s="217">
        <v>0</v>
      </c>
      <c r="V43" s="217">
        <f>ROUND(E43*U43,2)</f>
        <v>0</v>
      </c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336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outlineLevel="1" x14ac:dyDescent="0.25">
      <c r="A44" s="214"/>
      <c r="B44" s="215"/>
      <c r="C44" s="249" t="s">
        <v>971</v>
      </c>
      <c r="D44" s="222"/>
      <c r="E44" s="223">
        <v>297.31572000000006</v>
      </c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256</v>
      </c>
      <c r="AH44" s="207">
        <v>5</v>
      </c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14"/>
      <c r="B45" s="215"/>
      <c r="C45" s="247"/>
      <c r="D45" s="241"/>
      <c r="E45" s="241"/>
      <c r="F45" s="241"/>
      <c r="G45" s="241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219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ht="30.6" outlineLevel="1" x14ac:dyDescent="0.25">
      <c r="A46" s="231">
        <v>11</v>
      </c>
      <c r="B46" s="232" t="s">
        <v>972</v>
      </c>
      <c r="C46" s="245" t="s">
        <v>973</v>
      </c>
      <c r="D46" s="233" t="s">
        <v>323</v>
      </c>
      <c r="E46" s="234">
        <v>148.65786000000003</v>
      </c>
      <c r="F46" s="235"/>
      <c r="G46" s="236">
        <f>ROUND(E46*F46,2)</f>
        <v>0</v>
      </c>
      <c r="H46" s="235"/>
      <c r="I46" s="236">
        <f>ROUND(E46*H46,2)</f>
        <v>0</v>
      </c>
      <c r="J46" s="235"/>
      <c r="K46" s="236">
        <f>ROUND(E46*J46,2)</f>
        <v>0</v>
      </c>
      <c r="L46" s="236">
        <v>21</v>
      </c>
      <c r="M46" s="236">
        <f>G46*(1+L46/100)</f>
        <v>0</v>
      </c>
      <c r="N46" s="236">
        <v>1.5000000000000001E-2</v>
      </c>
      <c r="O46" s="236">
        <f>ROUND(E46*N46,2)</f>
        <v>2.23</v>
      </c>
      <c r="P46" s="236">
        <v>0</v>
      </c>
      <c r="Q46" s="236">
        <f>ROUND(E46*P46,2)</f>
        <v>0</v>
      </c>
      <c r="R46" s="236" t="s">
        <v>334</v>
      </c>
      <c r="S46" s="236" t="s">
        <v>214</v>
      </c>
      <c r="T46" s="237" t="s">
        <v>335</v>
      </c>
      <c r="U46" s="217">
        <v>0</v>
      </c>
      <c r="V46" s="217">
        <f>ROUND(E46*U46,2)</f>
        <v>0</v>
      </c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336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14"/>
      <c r="B47" s="215"/>
      <c r="C47" s="249" t="s">
        <v>974</v>
      </c>
      <c r="D47" s="222"/>
      <c r="E47" s="223">
        <v>148.65786000000003</v>
      </c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256</v>
      </c>
      <c r="AH47" s="207">
        <v>5</v>
      </c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14"/>
      <c r="B48" s="215"/>
      <c r="C48" s="247"/>
      <c r="D48" s="241"/>
      <c r="E48" s="241"/>
      <c r="F48" s="241"/>
      <c r="G48" s="241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219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>
        <v>12</v>
      </c>
      <c r="B49" s="215" t="s">
        <v>728</v>
      </c>
      <c r="C49" s="265" t="s">
        <v>729</v>
      </c>
      <c r="D49" s="216" t="s">
        <v>0</v>
      </c>
      <c r="E49" s="240"/>
      <c r="F49" s="218"/>
      <c r="G49" s="217">
        <f>ROUND(E49*F49,2)</f>
        <v>0</v>
      </c>
      <c r="H49" s="218"/>
      <c r="I49" s="217">
        <f>ROUND(E49*H49,2)</f>
        <v>0</v>
      </c>
      <c r="J49" s="218"/>
      <c r="K49" s="217">
        <f>ROUND(E49*J49,2)</f>
        <v>0</v>
      </c>
      <c r="L49" s="217">
        <v>21</v>
      </c>
      <c r="M49" s="217">
        <f>G49*(1+L49/100)</f>
        <v>0</v>
      </c>
      <c r="N49" s="217">
        <v>0</v>
      </c>
      <c r="O49" s="217">
        <f>ROUND(E49*N49,2)</f>
        <v>0</v>
      </c>
      <c r="P49" s="217">
        <v>0</v>
      </c>
      <c r="Q49" s="217">
        <f>ROUND(E49*P49,2)</f>
        <v>0</v>
      </c>
      <c r="R49" s="217" t="s">
        <v>721</v>
      </c>
      <c r="S49" s="217" t="s">
        <v>214</v>
      </c>
      <c r="T49" s="217" t="s">
        <v>279</v>
      </c>
      <c r="U49" s="217">
        <v>0</v>
      </c>
      <c r="V49" s="217">
        <f>ROUND(E49*U49,2)</f>
        <v>0</v>
      </c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679</v>
      </c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66" t="s">
        <v>718</v>
      </c>
      <c r="D50" s="259"/>
      <c r="E50" s="259"/>
      <c r="F50" s="259"/>
      <c r="G50" s="259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282</v>
      </c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14"/>
      <c r="B51" s="215"/>
      <c r="C51" s="247"/>
      <c r="D51" s="241"/>
      <c r="E51" s="241"/>
      <c r="F51" s="241"/>
      <c r="G51" s="241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219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x14ac:dyDescent="0.25">
      <c r="A52" s="5"/>
      <c r="B52" s="6"/>
      <c r="C52" s="250"/>
      <c r="D52" s="8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AE52">
        <v>15</v>
      </c>
      <c r="AF52">
        <v>21</v>
      </c>
    </row>
    <row r="53" spans="1:60" x14ac:dyDescent="0.25">
      <c r="A53" s="210"/>
      <c r="B53" s="211" t="s">
        <v>29</v>
      </c>
      <c r="C53" s="251"/>
      <c r="D53" s="212"/>
      <c r="E53" s="213"/>
      <c r="F53" s="213"/>
      <c r="G53" s="243">
        <f>G8</f>
        <v>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f>SUMIF(L7:L51,AE52,G7:G51)</f>
        <v>0</v>
      </c>
      <c r="AF53">
        <f>SUMIF(L7:L51,AF52,G7:G51)</f>
        <v>0</v>
      </c>
      <c r="AG53" t="s">
        <v>272</v>
      </c>
    </row>
    <row r="54" spans="1:60" x14ac:dyDescent="0.25">
      <c r="C54" s="252"/>
      <c r="D54" s="191"/>
      <c r="AG54" t="s">
        <v>273</v>
      </c>
    </row>
    <row r="55" spans="1:60" x14ac:dyDescent="0.25">
      <c r="D55" s="191"/>
    </row>
    <row r="56" spans="1:60" x14ac:dyDescent="0.25">
      <c r="D56" s="191"/>
    </row>
    <row r="57" spans="1:60" x14ac:dyDescent="0.25">
      <c r="D57" s="191"/>
    </row>
    <row r="58" spans="1:60" x14ac:dyDescent="0.25">
      <c r="D58" s="191"/>
    </row>
    <row r="59" spans="1:60" x14ac:dyDescent="0.25">
      <c r="D59" s="191"/>
    </row>
    <row r="60" spans="1:60" x14ac:dyDescent="0.25">
      <c r="D60" s="191"/>
    </row>
    <row r="61" spans="1:60" x14ac:dyDescent="0.25">
      <c r="D61" s="191"/>
    </row>
    <row r="62" spans="1:60" x14ac:dyDescent="0.25">
      <c r="D62" s="191"/>
    </row>
    <row r="63" spans="1:60" x14ac:dyDescent="0.25">
      <c r="D63" s="191"/>
    </row>
    <row r="64" spans="1:60" x14ac:dyDescent="0.25">
      <c r="D64" s="191"/>
    </row>
    <row r="65" spans="4:4" x14ac:dyDescent="0.25">
      <c r="D65" s="191"/>
    </row>
    <row r="66" spans="4:4" x14ac:dyDescent="0.25">
      <c r="D66" s="191"/>
    </row>
    <row r="67" spans="4:4" x14ac:dyDescent="0.25">
      <c r="D67" s="191"/>
    </row>
    <row r="68" spans="4:4" x14ac:dyDescent="0.25">
      <c r="D68" s="191"/>
    </row>
    <row r="69" spans="4:4" x14ac:dyDescent="0.25">
      <c r="D69" s="191"/>
    </row>
    <row r="70" spans="4:4" x14ac:dyDescent="0.25">
      <c r="D70" s="191"/>
    </row>
    <row r="71" spans="4:4" x14ac:dyDescent="0.25">
      <c r="D71" s="191"/>
    </row>
    <row r="72" spans="4:4" x14ac:dyDescent="0.25">
      <c r="D72" s="191"/>
    </row>
    <row r="73" spans="4:4" x14ac:dyDescent="0.25">
      <c r="D73" s="191"/>
    </row>
    <row r="74" spans="4:4" x14ac:dyDescent="0.25">
      <c r="D74" s="191"/>
    </row>
    <row r="75" spans="4:4" x14ac:dyDescent="0.25">
      <c r="D75" s="191"/>
    </row>
    <row r="76" spans="4:4" x14ac:dyDescent="0.25">
      <c r="D76" s="191"/>
    </row>
    <row r="77" spans="4:4" x14ac:dyDescent="0.25">
      <c r="D77" s="191"/>
    </row>
    <row r="78" spans="4:4" x14ac:dyDescent="0.25">
      <c r="D78" s="191"/>
    </row>
    <row r="79" spans="4:4" x14ac:dyDescent="0.25">
      <c r="D79" s="191"/>
    </row>
    <row r="80" spans="4:4" x14ac:dyDescent="0.25">
      <c r="D80" s="191"/>
    </row>
    <row r="81" spans="4:4" x14ac:dyDescent="0.25">
      <c r="D81" s="191"/>
    </row>
    <row r="82" spans="4:4" x14ac:dyDescent="0.25">
      <c r="D82" s="191"/>
    </row>
    <row r="83" spans="4:4" x14ac:dyDescent="0.25">
      <c r="D83" s="191"/>
    </row>
    <row r="84" spans="4:4" x14ac:dyDescent="0.25">
      <c r="D84" s="191"/>
    </row>
    <row r="85" spans="4:4" x14ac:dyDescent="0.25">
      <c r="D85" s="191"/>
    </row>
    <row r="86" spans="4:4" x14ac:dyDescent="0.25">
      <c r="D86" s="191"/>
    </row>
    <row r="87" spans="4:4" x14ac:dyDescent="0.25">
      <c r="D87" s="191"/>
    </row>
    <row r="88" spans="4:4" x14ac:dyDescent="0.25">
      <c r="D88" s="191"/>
    </row>
    <row r="89" spans="4:4" x14ac:dyDescent="0.25">
      <c r="D89" s="191"/>
    </row>
    <row r="90" spans="4:4" x14ac:dyDescent="0.25">
      <c r="D90" s="191"/>
    </row>
    <row r="91" spans="4:4" x14ac:dyDescent="0.25">
      <c r="D91" s="191"/>
    </row>
    <row r="92" spans="4:4" x14ac:dyDescent="0.25">
      <c r="D92" s="191"/>
    </row>
    <row r="93" spans="4:4" x14ac:dyDescent="0.25">
      <c r="D93" s="191"/>
    </row>
    <row r="94" spans="4:4" x14ac:dyDescent="0.25">
      <c r="D94" s="191"/>
    </row>
    <row r="95" spans="4:4" x14ac:dyDescent="0.25">
      <c r="D95" s="191"/>
    </row>
    <row r="96" spans="4:4" x14ac:dyDescent="0.25">
      <c r="D96" s="191"/>
    </row>
    <row r="97" spans="4:4" x14ac:dyDescent="0.25">
      <c r="D97" s="191"/>
    </row>
    <row r="98" spans="4:4" x14ac:dyDescent="0.25">
      <c r="D98" s="191"/>
    </row>
    <row r="99" spans="4:4" x14ac:dyDescent="0.25">
      <c r="D99" s="191"/>
    </row>
    <row r="100" spans="4:4" x14ac:dyDescent="0.25">
      <c r="D100" s="191"/>
    </row>
    <row r="101" spans="4:4" x14ac:dyDescent="0.25">
      <c r="D101" s="191"/>
    </row>
    <row r="102" spans="4:4" x14ac:dyDescent="0.25">
      <c r="D102" s="191"/>
    </row>
    <row r="103" spans="4:4" x14ac:dyDescent="0.25">
      <c r="D103" s="191"/>
    </row>
    <row r="104" spans="4:4" x14ac:dyDescent="0.25">
      <c r="D104" s="191"/>
    </row>
    <row r="105" spans="4:4" x14ac:dyDescent="0.25">
      <c r="D105" s="191"/>
    </row>
    <row r="106" spans="4:4" x14ac:dyDescent="0.25">
      <c r="D106" s="191"/>
    </row>
    <row r="107" spans="4:4" x14ac:dyDescent="0.25">
      <c r="D107" s="191"/>
    </row>
    <row r="108" spans="4:4" x14ac:dyDescent="0.25">
      <c r="D108" s="191"/>
    </row>
    <row r="109" spans="4:4" x14ac:dyDescent="0.25">
      <c r="D109" s="191"/>
    </row>
    <row r="110" spans="4:4" x14ac:dyDescent="0.25">
      <c r="D110" s="191"/>
    </row>
    <row r="111" spans="4:4" x14ac:dyDescent="0.25">
      <c r="D111" s="191"/>
    </row>
    <row r="112" spans="4:4" x14ac:dyDescent="0.25">
      <c r="D112" s="191"/>
    </row>
    <row r="113" spans="4:4" x14ac:dyDescent="0.25">
      <c r="D113" s="191"/>
    </row>
    <row r="114" spans="4:4" x14ac:dyDescent="0.25">
      <c r="D114" s="191"/>
    </row>
    <row r="115" spans="4:4" x14ac:dyDescent="0.25">
      <c r="D115" s="191"/>
    </row>
    <row r="116" spans="4:4" x14ac:dyDescent="0.25">
      <c r="D116" s="191"/>
    </row>
    <row r="117" spans="4:4" x14ac:dyDescent="0.25">
      <c r="D117" s="191"/>
    </row>
    <row r="118" spans="4:4" x14ac:dyDescent="0.25">
      <c r="D118" s="191"/>
    </row>
    <row r="119" spans="4:4" x14ac:dyDescent="0.25">
      <c r="D119" s="191"/>
    </row>
    <row r="120" spans="4:4" x14ac:dyDescent="0.25">
      <c r="D120" s="191"/>
    </row>
    <row r="121" spans="4:4" x14ac:dyDescent="0.25">
      <c r="D121" s="191"/>
    </row>
    <row r="122" spans="4:4" x14ac:dyDescent="0.25">
      <c r="D122" s="191"/>
    </row>
    <row r="123" spans="4:4" x14ac:dyDescent="0.25">
      <c r="D123" s="191"/>
    </row>
    <row r="124" spans="4:4" x14ac:dyDescent="0.25">
      <c r="D124" s="191"/>
    </row>
    <row r="125" spans="4:4" x14ac:dyDescent="0.25">
      <c r="D125" s="191"/>
    </row>
    <row r="126" spans="4:4" x14ac:dyDescent="0.25">
      <c r="D126" s="191"/>
    </row>
    <row r="127" spans="4:4" x14ac:dyDescent="0.25">
      <c r="D127" s="191"/>
    </row>
    <row r="128" spans="4:4" x14ac:dyDescent="0.25">
      <c r="D128" s="191"/>
    </row>
    <row r="129" spans="4:4" x14ac:dyDescent="0.25">
      <c r="D129" s="191"/>
    </row>
    <row r="130" spans="4:4" x14ac:dyDescent="0.25">
      <c r="D130" s="191"/>
    </row>
    <row r="131" spans="4:4" x14ac:dyDescent="0.25">
      <c r="D131" s="191"/>
    </row>
    <row r="132" spans="4:4" x14ac:dyDescent="0.25">
      <c r="D132" s="191"/>
    </row>
    <row r="133" spans="4:4" x14ac:dyDescent="0.25">
      <c r="D133" s="191"/>
    </row>
    <row r="134" spans="4:4" x14ac:dyDescent="0.25">
      <c r="D134" s="191"/>
    </row>
    <row r="135" spans="4:4" x14ac:dyDescent="0.25">
      <c r="D135" s="191"/>
    </row>
    <row r="136" spans="4:4" x14ac:dyDescent="0.25">
      <c r="D136" s="191"/>
    </row>
    <row r="137" spans="4:4" x14ac:dyDescent="0.25">
      <c r="D137" s="191"/>
    </row>
    <row r="138" spans="4:4" x14ac:dyDescent="0.25">
      <c r="D138" s="191"/>
    </row>
    <row r="139" spans="4:4" x14ac:dyDescent="0.25">
      <c r="D139" s="191"/>
    </row>
    <row r="140" spans="4:4" x14ac:dyDescent="0.25">
      <c r="D140" s="191"/>
    </row>
    <row r="141" spans="4:4" x14ac:dyDescent="0.25">
      <c r="D141" s="191"/>
    </row>
    <row r="142" spans="4:4" x14ac:dyDescent="0.25">
      <c r="D142" s="191"/>
    </row>
    <row r="143" spans="4:4" x14ac:dyDescent="0.25">
      <c r="D143" s="191"/>
    </row>
    <row r="144" spans="4:4" x14ac:dyDescent="0.25">
      <c r="D144" s="191"/>
    </row>
    <row r="145" spans="4:4" x14ac:dyDescent="0.25">
      <c r="D145" s="191"/>
    </row>
    <row r="146" spans="4:4" x14ac:dyDescent="0.25">
      <c r="D146" s="191"/>
    </row>
    <row r="147" spans="4:4" x14ac:dyDescent="0.25">
      <c r="D147" s="191"/>
    </row>
    <row r="148" spans="4:4" x14ac:dyDescent="0.25">
      <c r="D148" s="191"/>
    </row>
    <row r="149" spans="4:4" x14ac:dyDescent="0.25">
      <c r="D149" s="191"/>
    </row>
    <row r="150" spans="4:4" x14ac:dyDescent="0.25">
      <c r="D150" s="191"/>
    </row>
    <row r="151" spans="4:4" x14ac:dyDescent="0.25">
      <c r="D151" s="191"/>
    </row>
    <row r="152" spans="4:4" x14ac:dyDescent="0.25">
      <c r="D152" s="191"/>
    </row>
    <row r="153" spans="4:4" x14ac:dyDescent="0.25">
      <c r="D153" s="191"/>
    </row>
    <row r="154" spans="4:4" x14ac:dyDescent="0.25">
      <c r="D154" s="191"/>
    </row>
    <row r="155" spans="4:4" x14ac:dyDescent="0.25">
      <c r="D155" s="191"/>
    </row>
    <row r="156" spans="4:4" x14ac:dyDescent="0.25">
      <c r="D156" s="191"/>
    </row>
    <row r="157" spans="4:4" x14ac:dyDescent="0.25">
      <c r="D157" s="191"/>
    </row>
    <row r="158" spans="4:4" x14ac:dyDescent="0.25">
      <c r="D158" s="191"/>
    </row>
    <row r="159" spans="4:4" x14ac:dyDescent="0.25">
      <c r="D159" s="191"/>
    </row>
    <row r="160" spans="4:4" x14ac:dyDescent="0.25">
      <c r="D160" s="191"/>
    </row>
    <row r="161" spans="4:4" x14ac:dyDescent="0.25">
      <c r="D161" s="191"/>
    </row>
    <row r="162" spans="4:4" x14ac:dyDescent="0.25">
      <c r="D162" s="191"/>
    </row>
    <row r="163" spans="4:4" x14ac:dyDescent="0.25">
      <c r="D163" s="191"/>
    </row>
    <row r="164" spans="4:4" x14ac:dyDescent="0.25">
      <c r="D164" s="191"/>
    </row>
    <row r="165" spans="4:4" x14ac:dyDescent="0.25">
      <c r="D165" s="191"/>
    </row>
    <row r="166" spans="4:4" x14ac:dyDescent="0.25">
      <c r="D166" s="191"/>
    </row>
    <row r="167" spans="4:4" x14ac:dyDescent="0.25">
      <c r="D167" s="191"/>
    </row>
    <row r="168" spans="4:4" x14ac:dyDescent="0.25">
      <c r="D168" s="191"/>
    </row>
    <row r="169" spans="4:4" x14ac:dyDescent="0.25">
      <c r="D169" s="191"/>
    </row>
    <row r="170" spans="4:4" x14ac:dyDescent="0.25">
      <c r="D170" s="191"/>
    </row>
    <row r="171" spans="4:4" x14ac:dyDescent="0.25">
      <c r="D171" s="191"/>
    </row>
    <row r="172" spans="4:4" x14ac:dyDescent="0.25">
      <c r="D172" s="191"/>
    </row>
    <row r="173" spans="4:4" x14ac:dyDescent="0.25">
      <c r="D173" s="191"/>
    </row>
    <row r="174" spans="4:4" x14ac:dyDescent="0.25">
      <c r="D174" s="191"/>
    </row>
    <row r="175" spans="4:4" x14ac:dyDescent="0.25">
      <c r="D175" s="191"/>
    </row>
    <row r="176" spans="4:4" x14ac:dyDescent="0.25">
      <c r="D176" s="191"/>
    </row>
    <row r="177" spans="4:4" x14ac:dyDescent="0.25">
      <c r="D177" s="191"/>
    </row>
    <row r="178" spans="4:4" x14ac:dyDescent="0.25">
      <c r="D178" s="191"/>
    </row>
    <row r="179" spans="4:4" x14ac:dyDescent="0.25">
      <c r="D179" s="191"/>
    </row>
    <row r="180" spans="4:4" x14ac:dyDescent="0.25">
      <c r="D180" s="191"/>
    </row>
    <row r="181" spans="4:4" x14ac:dyDescent="0.25">
      <c r="D181" s="191"/>
    </row>
    <row r="182" spans="4:4" x14ac:dyDescent="0.25">
      <c r="D182" s="191"/>
    </row>
    <row r="183" spans="4:4" x14ac:dyDescent="0.25">
      <c r="D183" s="191"/>
    </row>
    <row r="184" spans="4:4" x14ac:dyDescent="0.25">
      <c r="D184" s="191"/>
    </row>
    <row r="185" spans="4:4" x14ac:dyDescent="0.25">
      <c r="D185" s="191"/>
    </row>
    <row r="186" spans="4:4" x14ac:dyDescent="0.25">
      <c r="D186" s="191"/>
    </row>
    <row r="187" spans="4:4" x14ac:dyDescent="0.25">
      <c r="D187" s="191"/>
    </row>
    <row r="188" spans="4:4" x14ac:dyDescent="0.25">
      <c r="D188" s="191"/>
    </row>
    <row r="189" spans="4:4" x14ac:dyDescent="0.25">
      <c r="D189" s="191"/>
    </row>
    <row r="190" spans="4:4" x14ac:dyDescent="0.25">
      <c r="D190" s="191"/>
    </row>
    <row r="191" spans="4:4" x14ac:dyDescent="0.25">
      <c r="D191" s="191"/>
    </row>
    <row r="192" spans="4:4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vevV+V5cN+e8V6cxcNKx1vPAwmLlEpkF7wBLI+RLxCqmOL94K0EzXHb6XI4JiJHbRLgt5EhbSgl9ufKG9MEcBQ==" saltValue="z4sNjrzZ81bh0KsTyhH6Gw==" spinCount="100000" sheet="1"/>
  <mergeCells count="18">
    <mergeCell ref="C39:G39"/>
    <mergeCell ref="C42:G42"/>
    <mergeCell ref="C45:G45"/>
    <mergeCell ref="C48:G48"/>
    <mergeCell ref="C50:G50"/>
    <mergeCell ref="C51:G51"/>
    <mergeCell ref="C15:G15"/>
    <mergeCell ref="C19:G19"/>
    <mergeCell ref="C23:G23"/>
    <mergeCell ref="C29:G29"/>
    <mergeCell ref="C33:G33"/>
    <mergeCell ref="C36:G36"/>
    <mergeCell ref="A1:G1"/>
    <mergeCell ref="C2:G2"/>
    <mergeCell ref="C3:G3"/>
    <mergeCell ref="C4:G4"/>
    <mergeCell ref="C11:G11"/>
    <mergeCell ref="C13:G13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61</v>
      </c>
      <c r="C4" s="199" t="s">
        <v>62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123</v>
      </c>
      <c r="C8" s="244" t="s">
        <v>124</v>
      </c>
      <c r="D8" s="227"/>
      <c r="E8" s="228"/>
      <c r="F8" s="229"/>
      <c r="G8" s="229">
        <f>SUMIF(AG9:AG50,"&lt;&gt;NOR",G9:G50)</f>
        <v>0</v>
      </c>
      <c r="H8" s="229"/>
      <c r="I8" s="229">
        <f>SUM(I9:I50)</f>
        <v>0</v>
      </c>
      <c r="J8" s="229"/>
      <c r="K8" s="229">
        <f>SUM(K9:K50)</f>
        <v>0</v>
      </c>
      <c r="L8" s="229"/>
      <c r="M8" s="229">
        <f>SUM(M9:M50)</f>
        <v>0</v>
      </c>
      <c r="N8" s="229"/>
      <c r="O8" s="229">
        <f>SUM(O9:O50)</f>
        <v>0.97</v>
      </c>
      <c r="P8" s="229"/>
      <c r="Q8" s="229">
        <f>SUM(Q9:Q50)</f>
        <v>0</v>
      </c>
      <c r="R8" s="229"/>
      <c r="S8" s="229"/>
      <c r="T8" s="230"/>
      <c r="U8" s="224"/>
      <c r="V8" s="224">
        <f>SUM(V9:V50)</f>
        <v>16.86</v>
      </c>
      <c r="W8" s="224"/>
      <c r="AG8" t="s">
        <v>210</v>
      </c>
    </row>
    <row r="9" spans="1:60" outlineLevel="1" x14ac:dyDescent="0.25">
      <c r="A9" s="231">
        <v>1</v>
      </c>
      <c r="B9" s="232" t="s">
        <v>944</v>
      </c>
      <c r="C9" s="245" t="s">
        <v>945</v>
      </c>
      <c r="D9" s="233" t="s">
        <v>323</v>
      </c>
      <c r="E9" s="234">
        <v>39.962530000000001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 t="s">
        <v>721</v>
      </c>
      <c r="S9" s="236" t="s">
        <v>214</v>
      </c>
      <c r="T9" s="237" t="s">
        <v>279</v>
      </c>
      <c r="U9" s="217">
        <v>0.08</v>
      </c>
      <c r="V9" s="217">
        <f>ROUND(E9*U9,2)</f>
        <v>3.2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280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49" t="s">
        <v>975</v>
      </c>
      <c r="D10" s="222"/>
      <c r="E10" s="223">
        <v>39.962530000000001</v>
      </c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256</v>
      </c>
      <c r="AH10" s="207">
        <v>5</v>
      </c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7"/>
      <c r="D11" s="241"/>
      <c r="E11" s="241"/>
      <c r="F11" s="241"/>
      <c r="G11" s="241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219</v>
      </c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31">
        <v>2</v>
      </c>
      <c r="B12" s="232" t="s">
        <v>947</v>
      </c>
      <c r="C12" s="245" t="s">
        <v>948</v>
      </c>
      <c r="D12" s="233" t="s">
        <v>323</v>
      </c>
      <c r="E12" s="234">
        <v>13.279500000000001</v>
      </c>
      <c r="F12" s="235"/>
      <c r="G12" s="236">
        <f>ROUND(E12*F12,2)</f>
        <v>0</v>
      </c>
      <c r="H12" s="235"/>
      <c r="I12" s="236">
        <f>ROUND(E12*H12,2)</f>
        <v>0</v>
      </c>
      <c r="J12" s="235"/>
      <c r="K12" s="236">
        <f>ROUND(E12*J12,2)</f>
        <v>0</v>
      </c>
      <c r="L12" s="236">
        <v>21</v>
      </c>
      <c r="M12" s="236">
        <f>G12*(1+L12/100)</f>
        <v>0</v>
      </c>
      <c r="N12" s="236">
        <v>3.0000000000000001E-3</v>
      </c>
      <c r="O12" s="236">
        <f>ROUND(E12*N12,2)</f>
        <v>0.04</v>
      </c>
      <c r="P12" s="236">
        <v>0</v>
      </c>
      <c r="Q12" s="236">
        <f>ROUND(E12*P12,2)</f>
        <v>0</v>
      </c>
      <c r="R12" s="236" t="s">
        <v>721</v>
      </c>
      <c r="S12" s="236" t="s">
        <v>214</v>
      </c>
      <c r="T12" s="237" t="s">
        <v>279</v>
      </c>
      <c r="U12" s="217">
        <v>0.21200000000000002</v>
      </c>
      <c r="V12" s="217">
        <f>ROUND(E12*U12,2)</f>
        <v>2.82</v>
      </c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280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14"/>
      <c r="B13" s="215"/>
      <c r="C13" s="246" t="s">
        <v>949</v>
      </c>
      <c r="D13" s="239"/>
      <c r="E13" s="239"/>
      <c r="F13" s="239"/>
      <c r="G13" s="239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218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38" t="str">
        <f>C13</f>
        <v>Očištění povrchu stěny od prachu, nařezání izolačních desek na požadovaný rozměr, nanesení lepicího tmelu, osazení desek.</v>
      </c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49" t="s">
        <v>976</v>
      </c>
      <c r="D14" s="222"/>
      <c r="E14" s="223">
        <v>13.279500000000001</v>
      </c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256</v>
      </c>
      <c r="AH14" s="207">
        <v>0</v>
      </c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14"/>
      <c r="B15" s="215"/>
      <c r="C15" s="247"/>
      <c r="D15" s="241"/>
      <c r="E15" s="241"/>
      <c r="F15" s="241"/>
      <c r="G15" s="241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219</v>
      </c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31">
        <v>3</v>
      </c>
      <c r="B16" s="232" t="s">
        <v>951</v>
      </c>
      <c r="C16" s="245" t="s">
        <v>952</v>
      </c>
      <c r="D16" s="233" t="s">
        <v>323</v>
      </c>
      <c r="E16" s="234">
        <v>38.298000000000002</v>
      </c>
      <c r="F16" s="235"/>
      <c r="G16" s="236">
        <f>ROUND(E16*F16,2)</f>
        <v>0</v>
      </c>
      <c r="H16" s="235"/>
      <c r="I16" s="236">
        <f>ROUND(E16*H16,2)</f>
        <v>0</v>
      </c>
      <c r="J16" s="235"/>
      <c r="K16" s="236">
        <f>ROUND(E16*J16,2)</f>
        <v>0</v>
      </c>
      <c r="L16" s="236">
        <v>21</v>
      </c>
      <c r="M16" s="236">
        <f>G16*(1+L16/100)</f>
        <v>0</v>
      </c>
      <c r="N16" s="236">
        <v>0</v>
      </c>
      <c r="O16" s="236">
        <f>ROUND(E16*N16,2)</f>
        <v>0</v>
      </c>
      <c r="P16" s="236">
        <v>0</v>
      </c>
      <c r="Q16" s="236">
        <f>ROUND(E16*P16,2)</f>
        <v>0</v>
      </c>
      <c r="R16" s="236" t="s">
        <v>721</v>
      </c>
      <c r="S16" s="236" t="s">
        <v>214</v>
      </c>
      <c r="T16" s="237" t="s">
        <v>279</v>
      </c>
      <c r="U16" s="217">
        <v>7.0000000000000007E-2</v>
      </c>
      <c r="V16" s="217">
        <f>ROUND(E16*U16,2)</f>
        <v>2.68</v>
      </c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280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outlineLevel="1" x14ac:dyDescent="0.25">
      <c r="A17" s="214"/>
      <c r="B17" s="215"/>
      <c r="C17" s="249" t="s">
        <v>953</v>
      </c>
      <c r="D17" s="222"/>
      <c r="E17" s="223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256</v>
      </c>
      <c r="AH17" s="207">
        <v>0</v>
      </c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14"/>
      <c r="B18" s="215"/>
      <c r="C18" s="249" t="s">
        <v>977</v>
      </c>
      <c r="D18" s="222"/>
      <c r="E18" s="223">
        <v>38.298000000000002</v>
      </c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256</v>
      </c>
      <c r="AH18" s="207">
        <v>0</v>
      </c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47"/>
      <c r="D19" s="241"/>
      <c r="E19" s="241"/>
      <c r="F19" s="241"/>
      <c r="G19" s="241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219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31">
        <v>4</v>
      </c>
      <c r="B20" s="232" t="s">
        <v>951</v>
      </c>
      <c r="C20" s="245" t="s">
        <v>952</v>
      </c>
      <c r="D20" s="233" t="s">
        <v>323</v>
      </c>
      <c r="E20" s="234">
        <v>38.298000000000002</v>
      </c>
      <c r="F20" s="235"/>
      <c r="G20" s="236">
        <f>ROUND(E20*F20,2)</f>
        <v>0</v>
      </c>
      <c r="H20" s="235"/>
      <c r="I20" s="236">
        <f>ROUND(E20*H20,2)</f>
        <v>0</v>
      </c>
      <c r="J20" s="235"/>
      <c r="K20" s="236">
        <f>ROUND(E20*J20,2)</f>
        <v>0</v>
      </c>
      <c r="L20" s="236">
        <v>21</v>
      </c>
      <c r="M20" s="236">
        <f>G20*(1+L20/100)</f>
        <v>0</v>
      </c>
      <c r="N20" s="236">
        <v>0</v>
      </c>
      <c r="O20" s="236">
        <f>ROUND(E20*N20,2)</f>
        <v>0</v>
      </c>
      <c r="P20" s="236">
        <v>0</v>
      </c>
      <c r="Q20" s="236">
        <f>ROUND(E20*P20,2)</f>
        <v>0</v>
      </c>
      <c r="R20" s="236" t="s">
        <v>721</v>
      </c>
      <c r="S20" s="236" t="s">
        <v>214</v>
      </c>
      <c r="T20" s="237" t="s">
        <v>279</v>
      </c>
      <c r="U20" s="217">
        <v>7.0000000000000007E-2</v>
      </c>
      <c r="V20" s="217">
        <f>ROUND(E20*U20,2)</f>
        <v>2.68</v>
      </c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280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14"/>
      <c r="B21" s="215"/>
      <c r="C21" s="249" t="s">
        <v>953</v>
      </c>
      <c r="D21" s="222"/>
      <c r="E21" s="223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256</v>
      </c>
      <c r="AH21" s="207">
        <v>0</v>
      </c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49" t="s">
        <v>977</v>
      </c>
      <c r="D22" s="222"/>
      <c r="E22" s="223">
        <v>38.298000000000002</v>
      </c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256</v>
      </c>
      <c r="AH22" s="207">
        <v>0</v>
      </c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/>
      <c r="B23" s="215"/>
      <c r="C23" s="247"/>
      <c r="D23" s="241"/>
      <c r="E23" s="241"/>
      <c r="F23" s="241"/>
      <c r="G23" s="241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219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31">
        <v>5</v>
      </c>
      <c r="B24" s="232" t="s">
        <v>955</v>
      </c>
      <c r="C24" s="245" t="s">
        <v>956</v>
      </c>
      <c r="D24" s="233" t="s">
        <v>323</v>
      </c>
      <c r="E24" s="234">
        <v>39.962530000000001</v>
      </c>
      <c r="F24" s="235"/>
      <c r="G24" s="236">
        <f>ROUND(E24*F24,2)</f>
        <v>0</v>
      </c>
      <c r="H24" s="235"/>
      <c r="I24" s="236">
        <f>ROUND(E24*H24,2)</f>
        <v>0</v>
      </c>
      <c r="J24" s="235"/>
      <c r="K24" s="236">
        <f>ROUND(E24*J24,2)</f>
        <v>0</v>
      </c>
      <c r="L24" s="236">
        <v>21</v>
      </c>
      <c r="M24" s="236">
        <f>G24*(1+L24/100)</f>
        <v>0</v>
      </c>
      <c r="N24" s="236">
        <v>1.0000000000000001E-5</v>
      </c>
      <c r="O24" s="236">
        <f>ROUND(E24*N24,2)</f>
        <v>0</v>
      </c>
      <c r="P24" s="236">
        <v>0</v>
      </c>
      <c r="Q24" s="236">
        <f>ROUND(E24*P24,2)</f>
        <v>0</v>
      </c>
      <c r="R24" s="236" t="s">
        <v>721</v>
      </c>
      <c r="S24" s="236" t="s">
        <v>214</v>
      </c>
      <c r="T24" s="237" t="s">
        <v>279</v>
      </c>
      <c r="U24" s="217">
        <v>7.0000000000000007E-2</v>
      </c>
      <c r="V24" s="217">
        <f>ROUND(E24*U24,2)</f>
        <v>2.8</v>
      </c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280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49" t="s">
        <v>978</v>
      </c>
      <c r="D25" s="222"/>
      <c r="E25" s="223">
        <v>21.216800000000003</v>
      </c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256</v>
      </c>
      <c r="AH25" s="207">
        <v>0</v>
      </c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14"/>
      <c r="B26" s="215"/>
      <c r="C26" s="249" t="s">
        <v>979</v>
      </c>
      <c r="D26" s="222"/>
      <c r="E26" s="223">
        <v>18.52073</v>
      </c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256</v>
      </c>
      <c r="AH26" s="207">
        <v>0</v>
      </c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49" t="s">
        <v>528</v>
      </c>
      <c r="D27" s="222"/>
      <c r="E27" s="223">
        <v>0.22500000000000001</v>
      </c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256</v>
      </c>
      <c r="AH27" s="207">
        <v>0</v>
      </c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47"/>
      <c r="D28" s="241"/>
      <c r="E28" s="241"/>
      <c r="F28" s="241"/>
      <c r="G28" s="241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219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31">
        <v>6</v>
      </c>
      <c r="B29" s="232" t="s">
        <v>958</v>
      </c>
      <c r="C29" s="245" t="s">
        <v>959</v>
      </c>
      <c r="D29" s="233" t="s">
        <v>323</v>
      </c>
      <c r="E29" s="234">
        <v>38.298000000000002</v>
      </c>
      <c r="F29" s="235"/>
      <c r="G29" s="236">
        <f>ROUND(E29*F29,2)</f>
        <v>0</v>
      </c>
      <c r="H29" s="235"/>
      <c r="I29" s="236">
        <f>ROUND(E29*H29,2)</f>
        <v>0</v>
      </c>
      <c r="J29" s="235"/>
      <c r="K29" s="236">
        <f>ROUND(E29*J29,2)</f>
        <v>0</v>
      </c>
      <c r="L29" s="236">
        <v>21</v>
      </c>
      <c r="M29" s="236">
        <f>G29*(1+L29/100)</f>
        <v>0</v>
      </c>
      <c r="N29" s="236">
        <v>0</v>
      </c>
      <c r="O29" s="236">
        <f>ROUND(E29*N29,2)</f>
        <v>0</v>
      </c>
      <c r="P29" s="236">
        <v>0</v>
      </c>
      <c r="Q29" s="236">
        <f>ROUND(E29*P29,2)</f>
        <v>0</v>
      </c>
      <c r="R29" s="236"/>
      <c r="S29" s="236" t="s">
        <v>456</v>
      </c>
      <c r="T29" s="237" t="s">
        <v>215</v>
      </c>
      <c r="U29" s="217">
        <v>7.0000000000000007E-2</v>
      </c>
      <c r="V29" s="217">
        <f>ROUND(E29*U29,2)</f>
        <v>2.68</v>
      </c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280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14"/>
      <c r="B30" s="215"/>
      <c r="C30" s="249" t="s">
        <v>953</v>
      </c>
      <c r="D30" s="222"/>
      <c r="E30" s="223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256</v>
      </c>
      <c r="AH30" s="207">
        <v>0</v>
      </c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49" t="s">
        <v>977</v>
      </c>
      <c r="D31" s="222"/>
      <c r="E31" s="223">
        <v>38.298000000000002</v>
      </c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256</v>
      </c>
      <c r="AH31" s="207">
        <v>0</v>
      </c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14"/>
      <c r="B32" s="215"/>
      <c r="C32" s="247"/>
      <c r="D32" s="241"/>
      <c r="E32" s="241"/>
      <c r="F32" s="241"/>
      <c r="G32" s="241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219</v>
      </c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ht="20.399999999999999" outlineLevel="1" x14ac:dyDescent="0.25">
      <c r="A33" s="231">
        <v>7</v>
      </c>
      <c r="B33" s="232" t="s">
        <v>960</v>
      </c>
      <c r="C33" s="245" t="s">
        <v>961</v>
      </c>
      <c r="D33" s="233" t="s">
        <v>277</v>
      </c>
      <c r="E33" s="234">
        <v>0.67725000000000002</v>
      </c>
      <c r="F33" s="235"/>
      <c r="G33" s="236">
        <f>ROUND(E33*F33,2)</f>
        <v>0</v>
      </c>
      <c r="H33" s="235"/>
      <c r="I33" s="236">
        <f>ROUND(E33*H33,2)</f>
        <v>0</v>
      </c>
      <c r="J33" s="235"/>
      <c r="K33" s="236">
        <f>ROUND(E33*J33,2)</f>
        <v>0</v>
      </c>
      <c r="L33" s="236">
        <v>21</v>
      </c>
      <c r="M33" s="236">
        <f>G33*(1+L33/100)</f>
        <v>0</v>
      </c>
      <c r="N33" s="236">
        <v>3.0000000000000002E-2</v>
      </c>
      <c r="O33" s="236">
        <f>ROUND(E33*N33,2)</f>
        <v>0.02</v>
      </c>
      <c r="P33" s="236">
        <v>0</v>
      </c>
      <c r="Q33" s="236">
        <f>ROUND(E33*P33,2)</f>
        <v>0</v>
      </c>
      <c r="R33" s="236" t="s">
        <v>334</v>
      </c>
      <c r="S33" s="236" t="s">
        <v>214</v>
      </c>
      <c r="T33" s="237" t="s">
        <v>335</v>
      </c>
      <c r="U33" s="217">
        <v>0</v>
      </c>
      <c r="V33" s="217">
        <f>ROUND(E33*U33,2)</f>
        <v>0</v>
      </c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336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14"/>
      <c r="B34" s="215"/>
      <c r="C34" s="249" t="s">
        <v>980</v>
      </c>
      <c r="D34" s="222"/>
      <c r="E34" s="223">
        <v>0.67725000000000002</v>
      </c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256</v>
      </c>
      <c r="AH34" s="207">
        <v>5</v>
      </c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47"/>
      <c r="D35" s="241"/>
      <c r="E35" s="241"/>
      <c r="F35" s="241"/>
      <c r="G35" s="241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219</v>
      </c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ht="20.399999999999999" outlineLevel="1" x14ac:dyDescent="0.25">
      <c r="A36" s="231">
        <v>8</v>
      </c>
      <c r="B36" s="232" t="s">
        <v>963</v>
      </c>
      <c r="C36" s="245" t="s">
        <v>964</v>
      </c>
      <c r="D36" s="233" t="s">
        <v>323</v>
      </c>
      <c r="E36" s="234">
        <v>40.761780000000002</v>
      </c>
      <c r="F36" s="235"/>
      <c r="G36" s="236">
        <f>ROUND(E36*F36,2)</f>
        <v>0</v>
      </c>
      <c r="H36" s="235"/>
      <c r="I36" s="236">
        <f>ROUND(E36*H36,2)</f>
        <v>0</v>
      </c>
      <c r="J36" s="235"/>
      <c r="K36" s="236">
        <f>ROUND(E36*J36,2)</f>
        <v>0</v>
      </c>
      <c r="L36" s="236">
        <v>21</v>
      </c>
      <c r="M36" s="236">
        <f>G36*(1+L36/100)</f>
        <v>0</v>
      </c>
      <c r="N36" s="236">
        <v>2.5000000000000001E-3</v>
      </c>
      <c r="O36" s="236">
        <f>ROUND(E36*N36,2)</f>
        <v>0.1</v>
      </c>
      <c r="P36" s="236">
        <v>0</v>
      </c>
      <c r="Q36" s="236">
        <f>ROUND(E36*P36,2)</f>
        <v>0</v>
      </c>
      <c r="R36" s="236" t="s">
        <v>334</v>
      </c>
      <c r="S36" s="236" t="s">
        <v>214</v>
      </c>
      <c r="T36" s="237" t="s">
        <v>335</v>
      </c>
      <c r="U36" s="217">
        <v>0</v>
      </c>
      <c r="V36" s="217">
        <f>ROUND(E36*U36,2)</f>
        <v>0</v>
      </c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336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49" t="s">
        <v>981</v>
      </c>
      <c r="D37" s="222"/>
      <c r="E37" s="223">
        <v>40.761780000000002</v>
      </c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256</v>
      </c>
      <c r="AH37" s="207">
        <v>5</v>
      </c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47"/>
      <c r="D38" s="241"/>
      <c r="E38" s="241"/>
      <c r="F38" s="241"/>
      <c r="G38" s="241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219</v>
      </c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ht="30.6" outlineLevel="1" x14ac:dyDescent="0.25">
      <c r="A39" s="231">
        <v>9</v>
      </c>
      <c r="B39" s="232" t="s">
        <v>966</v>
      </c>
      <c r="C39" s="245" t="s">
        <v>967</v>
      </c>
      <c r="D39" s="233" t="s">
        <v>323</v>
      </c>
      <c r="E39" s="234">
        <v>39.063960000000002</v>
      </c>
      <c r="F39" s="235"/>
      <c r="G39" s="236">
        <f>ROUND(E39*F39,2)</f>
        <v>0</v>
      </c>
      <c r="H39" s="235"/>
      <c r="I39" s="236">
        <f>ROUND(E39*H39,2)</f>
        <v>0</v>
      </c>
      <c r="J39" s="235"/>
      <c r="K39" s="236">
        <f>ROUND(E39*J39,2)</f>
        <v>0</v>
      </c>
      <c r="L39" s="236">
        <v>21</v>
      </c>
      <c r="M39" s="236">
        <f>G39*(1+L39/100)</f>
        <v>0</v>
      </c>
      <c r="N39" s="236">
        <v>3.5000000000000001E-3</v>
      </c>
      <c r="O39" s="236">
        <f>ROUND(E39*N39,2)</f>
        <v>0.14000000000000001</v>
      </c>
      <c r="P39" s="236">
        <v>0</v>
      </c>
      <c r="Q39" s="236">
        <f>ROUND(E39*P39,2)</f>
        <v>0</v>
      </c>
      <c r="R39" s="236" t="s">
        <v>334</v>
      </c>
      <c r="S39" s="236" t="s">
        <v>214</v>
      </c>
      <c r="T39" s="237" t="s">
        <v>335</v>
      </c>
      <c r="U39" s="217">
        <v>0</v>
      </c>
      <c r="V39" s="217">
        <f>ROUND(E39*U39,2)</f>
        <v>0</v>
      </c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336</v>
      </c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49" t="s">
        <v>982</v>
      </c>
      <c r="D40" s="222"/>
      <c r="E40" s="223">
        <v>39.063960000000002</v>
      </c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256</v>
      </c>
      <c r="AH40" s="207">
        <v>5</v>
      </c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14"/>
      <c r="B41" s="215"/>
      <c r="C41" s="247"/>
      <c r="D41" s="241"/>
      <c r="E41" s="241"/>
      <c r="F41" s="241"/>
      <c r="G41" s="241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219</v>
      </c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ht="20.399999999999999" outlineLevel="1" x14ac:dyDescent="0.25">
      <c r="A42" s="231">
        <v>10</v>
      </c>
      <c r="B42" s="232" t="s">
        <v>969</v>
      </c>
      <c r="C42" s="245" t="s">
        <v>970</v>
      </c>
      <c r="D42" s="233" t="s">
        <v>323</v>
      </c>
      <c r="E42" s="234">
        <v>78.127920000000003</v>
      </c>
      <c r="F42" s="235"/>
      <c r="G42" s="236">
        <f>ROUND(E42*F42,2)</f>
        <v>0</v>
      </c>
      <c r="H42" s="235"/>
      <c r="I42" s="236">
        <f>ROUND(E42*H42,2)</f>
        <v>0</v>
      </c>
      <c r="J42" s="235"/>
      <c r="K42" s="236">
        <f>ROUND(E42*J42,2)</f>
        <v>0</v>
      </c>
      <c r="L42" s="236">
        <v>21</v>
      </c>
      <c r="M42" s="236">
        <f>G42*(1+L42/100)</f>
        <v>0</v>
      </c>
      <c r="N42" s="236">
        <v>1.0500000000000002E-3</v>
      </c>
      <c r="O42" s="236">
        <f>ROUND(E42*N42,2)</f>
        <v>0.08</v>
      </c>
      <c r="P42" s="236">
        <v>0</v>
      </c>
      <c r="Q42" s="236">
        <f>ROUND(E42*P42,2)</f>
        <v>0</v>
      </c>
      <c r="R42" s="236" t="s">
        <v>334</v>
      </c>
      <c r="S42" s="236" t="s">
        <v>214</v>
      </c>
      <c r="T42" s="237" t="s">
        <v>335</v>
      </c>
      <c r="U42" s="217">
        <v>0</v>
      </c>
      <c r="V42" s="217">
        <f>ROUND(E42*U42,2)</f>
        <v>0</v>
      </c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336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14"/>
      <c r="B43" s="215"/>
      <c r="C43" s="249" t="s">
        <v>983</v>
      </c>
      <c r="D43" s="222"/>
      <c r="E43" s="223">
        <v>78.127920000000003</v>
      </c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256</v>
      </c>
      <c r="AH43" s="207">
        <v>5</v>
      </c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outlineLevel="1" x14ac:dyDescent="0.25">
      <c r="A44" s="214"/>
      <c r="B44" s="215"/>
      <c r="C44" s="247"/>
      <c r="D44" s="241"/>
      <c r="E44" s="241"/>
      <c r="F44" s="241"/>
      <c r="G44" s="241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219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ht="30.6" outlineLevel="1" x14ac:dyDescent="0.25">
      <c r="A45" s="231">
        <v>11</v>
      </c>
      <c r="B45" s="232" t="s">
        <v>972</v>
      </c>
      <c r="C45" s="245" t="s">
        <v>973</v>
      </c>
      <c r="D45" s="233" t="s">
        <v>323</v>
      </c>
      <c r="E45" s="234">
        <v>39.063960000000002</v>
      </c>
      <c r="F45" s="235"/>
      <c r="G45" s="236">
        <f>ROUND(E45*F45,2)</f>
        <v>0</v>
      </c>
      <c r="H45" s="235"/>
      <c r="I45" s="236">
        <f>ROUND(E45*H45,2)</f>
        <v>0</v>
      </c>
      <c r="J45" s="235"/>
      <c r="K45" s="236">
        <f>ROUND(E45*J45,2)</f>
        <v>0</v>
      </c>
      <c r="L45" s="236">
        <v>21</v>
      </c>
      <c r="M45" s="236">
        <f>G45*(1+L45/100)</f>
        <v>0</v>
      </c>
      <c r="N45" s="236">
        <v>1.5000000000000001E-2</v>
      </c>
      <c r="O45" s="236">
        <f>ROUND(E45*N45,2)</f>
        <v>0.59</v>
      </c>
      <c r="P45" s="236">
        <v>0</v>
      </c>
      <c r="Q45" s="236">
        <f>ROUND(E45*P45,2)</f>
        <v>0</v>
      </c>
      <c r="R45" s="236" t="s">
        <v>334</v>
      </c>
      <c r="S45" s="236" t="s">
        <v>214</v>
      </c>
      <c r="T45" s="237" t="s">
        <v>335</v>
      </c>
      <c r="U45" s="217">
        <v>0</v>
      </c>
      <c r="V45" s="217">
        <f>ROUND(E45*U45,2)</f>
        <v>0</v>
      </c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336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49" t="s">
        <v>984</v>
      </c>
      <c r="D46" s="222"/>
      <c r="E46" s="223">
        <v>39.063960000000002</v>
      </c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256</v>
      </c>
      <c r="AH46" s="207">
        <v>5</v>
      </c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14"/>
      <c r="B47" s="215"/>
      <c r="C47" s="247"/>
      <c r="D47" s="241"/>
      <c r="E47" s="241"/>
      <c r="F47" s="241"/>
      <c r="G47" s="241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219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14">
        <v>12</v>
      </c>
      <c r="B48" s="215" t="s">
        <v>728</v>
      </c>
      <c r="C48" s="265" t="s">
        <v>729</v>
      </c>
      <c r="D48" s="216" t="s">
        <v>0</v>
      </c>
      <c r="E48" s="240"/>
      <c r="F48" s="218"/>
      <c r="G48" s="217">
        <f>ROUND(E48*F48,2)</f>
        <v>0</v>
      </c>
      <c r="H48" s="218"/>
      <c r="I48" s="217">
        <f>ROUND(E48*H48,2)</f>
        <v>0</v>
      </c>
      <c r="J48" s="218"/>
      <c r="K48" s="217">
        <f>ROUND(E48*J48,2)</f>
        <v>0</v>
      </c>
      <c r="L48" s="217">
        <v>21</v>
      </c>
      <c r="M48" s="217">
        <f>G48*(1+L48/100)</f>
        <v>0</v>
      </c>
      <c r="N48" s="217">
        <v>0</v>
      </c>
      <c r="O48" s="217">
        <f>ROUND(E48*N48,2)</f>
        <v>0</v>
      </c>
      <c r="P48" s="217">
        <v>0</v>
      </c>
      <c r="Q48" s="217">
        <f>ROUND(E48*P48,2)</f>
        <v>0</v>
      </c>
      <c r="R48" s="217" t="s">
        <v>721</v>
      </c>
      <c r="S48" s="217" t="s">
        <v>214</v>
      </c>
      <c r="T48" s="217" t="s">
        <v>279</v>
      </c>
      <c r="U48" s="217">
        <v>0</v>
      </c>
      <c r="V48" s="217">
        <f>ROUND(E48*U48,2)</f>
        <v>0</v>
      </c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679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/>
      <c r="B49" s="215"/>
      <c r="C49" s="266" t="s">
        <v>718</v>
      </c>
      <c r="D49" s="259"/>
      <c r="E49" s="259"/>
      <c r="F49" s="259"/>
      <c r="G49" s="259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282</v>
      </c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47"/>
      <c r="D50" s="241"/>
      <c r="E50" s="241"/>
      <c r="F50" s="241"/>
      <c r="G50" s="241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219</v>
      </c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x14ac:dyDescent="0.25">
      <c r="A51" s="5"/>
      <c r="B51" s="6"/>
      <c r="C51" s="250"/>
      <c r="D51" s="8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AE51">
        <v>15</v>
      </c>
      <c r="AF51">
        <v>21</v>
      </c>
    </row>
    <row r="52" spans="1:60" x14ac:dyDescent="0.25">
      <c r="A52" s="210"/>
      <c r="B52" s="211" t="s">
        <v>29</v>
      </c>
      <c r="C52" s="251"/>
      <c r="D52" s="212"/>
      <c r="E52" s="213"/>
      <c r="F52" s="213"/>
      <c r="G52" s="243">
        <f>G8</f>
        <v>0</v>
      </c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AE52">
        <f>SUMIF(L7:L50,AE51,G7:G50)</f>
        <v>0</v>
      </c>
      <c r="AF52">
        <f>SUMIF(L7:L50,AF51,G7:G50)</f>
        <v>0</v>
      </c>
      <c r="AG52" t="s">
        <v>272</v>
      </c>
    </row>
    <row r="53" spans="1:60" x14ac:dyDescent="0.25">
      <c r="C53" s="252"/>
      <c r="D53" s="191"/>
      <c r="AG53" t="s">
        <v>273</v>
      </c>
    </row>
    <row r="54" spans="1:60" x14ac:dyDescent="0.25">
      <c r="D54" s="191"/>
    </row>
    <row r="55" spans="1:60" x14ac:dyDescent="0.25">
      <c r="D55" s="191"/>
    </row>
    <row r="56" spans="1:60" x14ac:dyDescent="0.25">
      <c r="D56" s="191"/>
    </row>
    <row r="57" spans="1:60" x14ac:dyDescent="0.25">
      <c r="D57" s="191"/>
    </row>
    <row r="58" spans="1:60" x14ac:dyDescent="0.25">
      <c r="D58" s="191"/>
    </row>
    <row r="59" spans="1:60" x14ac:dyDescent="0.25">
      <c r="D59" s="191"/>
    </row>
    <row r="60" spans="1:60" x14ac:dyDescent="0.25">
      <c r="D60" s="191"/>
    </row>
    <row r="61" spans="1:60" x14ac:dyDescent="0.25">
      <c r="D61" s="191"/>
    </row>
    <row r="62" spans="1:60" x14ac:dyDescent="0.25">
      <c r="D62" s="191"/>
    </row>
    <row r="63" spans="1:60" x14ac:dyDescent="0.25">
      <c r="D63" s="191"/>
    </row>
    <row r="64" spans="1:60" x14ac:dyDescent="0.25">
      <c r="D64" s="191"/>
    </row>
    <row r="65" spans="4:4" x14ac:dyDescent="0.25">
      <c r="D65" s="191"/>
    </row>
    <row r="66" spans="4:4" x14ac:dyDescent="0.25">
      <c r="D66" s="191"/>
    </row>
    <row r="67" spans="4:4" x14ac:dyDescent="0.25">
      <c r="D67" s="191"/>
    </row>
    <row r="68" spans="4:4" x14ac:dyDescent="0.25">
      <c r="D68" s="191"/>
    </row>
    <row r="69" spans="4:4" x14ac:dyDescent="0.25">
      <c r="D69" s="191"/>
    </row>
    <row r="70" spans="4:4" x14ac:dyDescent="0.25">
      <c r="D70" s="191"/>
    </row>
    <row r="71" spans="4:4" x14ac:dyDescent="0.25">
      <c r="D71" s="191"/>
    </row>
    <row r="72" spans="4:4" x14ac:dyDescent="0.25">
      <c r="D72" s="191"/>
    </row>
    <row r="73" spans="4:4" x14ac:dyDescent="0.25">
      <c r="D73" s="191"/>
    </row>
    <row r="74" spans="4:4" x14ac:dyDescent="0.25">
      <c r="D74" s="191"/>
    </row>
    <row r="75" spans="4:4" x14ac:dyDescent="0.25">
      <c r="D75" s="191"/>
    </row>
    <row r="76" spans="4:4" x14ac:dyDescent="0.25">
      <c r="D76" s="191"/>
    </row>
    <row r="77" spans="4:4" x14ac:dyDescent="0.25">
      <c r="D77" s="191"/>
    </row>
    <row r="78" spans="4:4" x14ac:dyDescent="0.25">
      <c r="D78" s="191"/>
    </row>
    <row r="79" spans="4:4" x14ac:dyDescent="0.25">
      <c r="D79" s="191"/>
    </row>
    <row r="80" spans="4:4" x14ac:dyDescent="0.25">
      <c r="D80" s="191"/>
    </row>
    <row r="81" spans="4:4" x14ac:dyDescent="0.25">
      <c r="D81" s="191"/>
    </row>
    <row r="82" spans="4:4" x14ac:dyDescent="0.25">
      <c r="D82" s="191"/>
    </row>
    <row r="83" spans="4:4" x14ac:dyDescent="0.25">
      <c r="D83" s="191"/>
    </row>
    <row r="84" spans="4:4" x14ac:dyDescent="0.25">
      <c r="D84" s="191"/>
    </row>
    <row r="85" spans="4:4" x14ac:dyDescent="0.25">
      <c r="D85" s="191"/>
    </row>
    <row r="86" spans="4:4" x14ac:dyDescent="0.25">
      <c r="D86" s="191"/>
    </row>
    <row r="87" spans="4:4" x14ac:dyDescent="0.25">
      <c r="D87" s="191"/>
    </row>
    <row r="88" spans="4:4" x14ac:dyDescent="0.25">
      <c r="D88" s="191"/>
    </row>
    <row r="89" spans="4:4" x14ac:dyDescent="0.25">
      <c r="D89" s="191"/>
    </row>
    <row r="90" spans="4:4" x14ac:dyDescent="0.25">
      <c r="D90" s="191"/>
    </row>
    <row r="91" spans="4:4" x14ac:dyDescent="0.25">
      <c r="D91" s="191"/>
    </row>
    <row r="92" spans="4:4" x14ac:dyDescent="0.25">
      <c r="D92" s="191"/>
    </row>
    <row r="93" spans="4:4" x14ac:dyDescent="0.25">
      <c r="D93" s="191"/>
    </row>
    <row r="94" spans="4:4" x14ac:dyDescent="0.25">
      <c r="D94" s="191"/>
    </row>
    <row r="95" spans="4:4" x14ac:dyDescent="0.25">
      <c r="D95" s="191"/>
    </row>
    <row r="96" spans="4:4" x14ac:dyDescent="0.25">
      <c r="D96" s="191"/>
    </row>
    <row r="97" spans="4:4" x14ac:dyDescent="0.25">
      <c r="D97" s="191"/>
    </row>
    <row r="98" spans="4:4" x14ac:dyDescent="0.25">
      <c r="D98" s="191"/>
    </row>
    <row r="99" spans="4:4" x14ac:dyDescent="0.25">
      <c r="D99" s="191"/>
    </row>
    <row r="100" spans="4:4" x14ac:dyDescent="0.25">
      <c r="D100" s="191"/>
    </row>
    <row r="101" spans="4:4" x14ac:dyDescent="0.25">
      <c r="D101" s="191"/>
    </row>
    <row r="102" spans="4:4" x14ac:dyDescent="0.25">
      <c r="D102" s="191"/>
    </row>
    <row r="103" spans="4:4" x14ac:dyDescent="0.25">
      <c r="D103" s="191"/>
    </row>
    <row r="104" spans="4:4" x14ac:dyDescent="0.25">
      <c r="D104" s="191"/>
    </row>
    <row r="105" spans="4:4" x14ac:dyDescent="0.25">
      <c r="D105" s="191"/>
    </row>
    <row r="106" spans="4:4" x14ac:dyDescent="0.25">
      <c r="D106" s="191"/>
    </row>
    <row r="107" spans="4:4" x14ac:dyDescent="0.25">
      <c r="D107" s="191"/>
    </row>
    <row r="108" spans="4:4" x14ac:dyDescent="0.25">
      <c r="D108" s="191"/>
    </row>
    <row r="109" spans="4:4" x14ac:dyDescent="0.25">
      <c r="D109" s="191"/>
    </row>
    <row r="110" spans="4:4" x14ac:dyDescent="0.25">
      <c r="D110" s="191"/>
    </row>
    <row r="111" spans="4:4" x14ac:dyDescent="0.25">
      <c r="D111" s="191"/>
    </row>
    <row r="112" spans="4:4" x14ac:dyDescent="0.25">
      <c r="D112" s="191"/>
    </row>
    <row r="113" spans="4:4" x14ac:dyDescent="0.25">
      <c r="D113" s="191"/>
    </row>
    <row r="114" spans="4:4" x14ac:dyDescent="0.25">
      <c r="D114" s="191"/>
    </row>
    <row r="115" spans="4:4" x14ac:dyDescent="0.25">
      <c r="D115" s="191"/>
    </row>
    <row r="116" spans="4:4" x14ac:dyDescent="0.25">
      <c r="D116" s="191"/>
    </row>
    <row r="117" spans="4:4" x14ac:dyDescent="0.25">
      <c r="D117" s="191"/>
    </row>
    <row r="118" spans="4:4" x14ac:dyDescent="0.25">
      <c r="D118" s="191"/>
    </row>
    <row r="119" spans="4:4" x14ac:dyDescent="0.25">
      <c r="D119" s="191"/>
    </row>
    <row r="120" spans="4:4" x14ac:dyDescent="0.25">
      <c r="D120" s="191"/>
    </row>
    <row r="121" spans="4:4" x14ac:dyDescent="0.25">
      <c r="D121" s="191"/>
    </row>
    <row r="122" spans="4:4" x14ac:dyDescent="0.25">
      <c r="D122" s="191"/>
    </row>
    <row r="123" spans="4:4" x14ac:dyDescent="0.25">
      <c r="D123" s="191"/>
    </row>
    <row r="124" spans="4:4" x14ac:dyDescent="0.25">
      <c r="D124" s="191"/>
    </row>
    <row r="125" spans="4:4" x14ac:dyDescent="0.25">
      <c r="D125" s="191"/>
    </row>
    <row r="126" spans="4:4" x14ac:dyDescent="0.25">
      <c r="D126" s="191"/>
    </row>
    <row r="127" spans="4:4" x14ac:dyDescent="0.25">
      <c r="D127" s="191"/>
    </row>
    <row r="128" spans="4:4" x14ac:dyDescent="0.25">
      <c r="D128" s="191"/>
    </row>
    <row r="129" spans="4:4" x14ac:dyDescent="0.25">
      <c r="D129" s="191"/>
    </row>
    <row r="130" spans="4:4" x14ac:dyDescent="0.25">
      <c r="D130" s="191"/>
    </row>
    <row r="131" spans="4:4" x14ac:dyDescent="0.25">
      <c r="D131" s="191"/>
    </row>
    <row r="132" spans="4:4" x14ac:dyDescent="0.25">
      <c r="D132" s="191"/>
    </row>
    <row r="133" spans="4:4" x14ac:dyDescent="0.25">
      <c r="D133" s="191"/>
    </row>
    <row r="134" spans="4:4" x14ac:dyDescent="0.25">
      <c r="D134" s="191"/>
    </row>
    <row r="135" spans="4:4" x14ac:dyDescent="0.25">
      <c r="D135" s="191"/>
    </row>
    <row r="136" spans="4:4" x14ac:dyDescent="0.25">
      <c r="D136" s="191"/>
    </row>
    <row r="137" spans="4:4" x14ac:dyDescent="0.25">
      <c r="D137" s="191"/>
    </row>
    <row r="138" spans="4:4" x14ac:dyDescent="0.25">
      <c r="D138" s="191"/>
    </row>
    <row r="139" spans="4:4" x14ac:dyDescent="0.25">
      <c r="D139" s="191"/>
    </row>
    <row r="140" spans="4:4" x14ac:dyDescent="0.25">
      <c r="D140" s="191"/>
    </row>
    <row r="141" spans="4:4" x14ac:dyDescent="0.25">
      <c r="D141" s="191"/>
    </row>
    <row r="142" spans="4:4" x14ac:dyDescent="0.25">
      <c r="D142" s="191"/>
    </row>
    <row r="143" spans="4:4" x14ac:dyDescent="0.25">
      <c r="D143" s="191"/>
    </row>
    <row r="144" spans="4:4" x14ac:dyDescent="0.25">
      <c r="D144" s="191"/>
    </row>
    <row r="145" spans="4:4" x14ac:dyDescent="0.25">
      <c r="D145" s="191"/>
    </row>
    <row r="146" spans="4:4" x14ac:dyDescent="0.25">
      <c r="D146" s="191"/>
    </row>
    <row r="147" spans="4:4" x14ac:dyDescent="0.25">
      <c r="D147" s="191"/>
    </row>
    <row r="148" spans="4:4" x14ac:dyDescent="0.25">
      <c r="D148" s="191"/>
    </row>
    <row r="149" spans="4:4" x14ac:dyDescent="0.25">
      <c r="D149" s="191"/>
    </row>
    <row r="150" spans="4:4" x14ac:dyDescent="0.25">
      <c r="D150" s="191"/>
    </row>
    <row r="151" spans="4:4" x14ac:dyDescent="0.25">
      <c r="D151" s="191"/>
    </row>
    <row r="152" spans="4:4" x14ac:dyDescent="0.25">
      <c r="D152" s="191"/>
    </row>
    <row r="153" spans="4:4" x14ac:dyDescent="0.25">
      <c r="D153" s="191"/>
    </row>
    <row r="154" spans="4:4" x14ac:dyDescent="0.25">
      <c r="D154" s="191"/>
    </row>
    <row r="155" spans="4:4" x14ac:dyDescent="0.25">
      <c r="D155" s="191"/>
    </row>
    <row r="156" spans="4:4" x14ac:dyDescent="0.25">
      <c r="D156" s="191"/>
    </row>
    <row r="157" spans="4:4" x14ac:dyDescent="0.25">
      <c r="D157" s="191"/>
    </row>
    <row r="158" spans="4:4" x14ac:dyDescent="0.25">
      <c r="D158" s="191"/>
    </row>
    <row r="159" spans="4:4" x14ac:dyDescent="0.25">
      <c r="D159" s="191"/>
    </row>
    <row r="160" spans="4:4" x14ac:dyDescent="0.25">
      <c r="D160" s="191"/>
    </row>
    <row r="161" spans="4:4" x14ac:dyDescent="0.25">
      <c r="D161" s="191"/>
    </row>
    <row r="162" spans="4:4" x14ac:dyDescent="0.25">
      <c r="D162" s="191"/>
    </row>
    <row r="163" spans="4:4" x14ac:dyDescent="0.25">
      <c r="D163" s="191"/>
    </row>
    <row r="164" spans="4:4" x14ac:dyDescent="0.25">
      <c r="D164" s="191"/>
    </row>
    <row r="165" spans="4:4" x14ac:dyDescent="0.25">
      <c r="D165" s="191"/>
    </row>
    <row r="166" spans="4:4" x14ac:dyDescent="0.25">
      <c r="D166" s="191"/>
    </row>
    <row r="167" spans="4:4" x14ac:dyDescent="0.25">
      <c r="D167" s="191"/>
    </row>
    <row r="168" spans="4:4" x14ac:dyDescent="0.25">
      <c r="D168" s="191"/>
    </row>
    <row r="169" spans="4:4" x14ac:dyDescent="0.25">
      <c r="D169" s="191"/>
    </row>
    <row r="170" spans="4:4" x14ac:dyDescent="0.25">
      <c r="D170" s="191"/>
    </row>
    <row r="171" spans="4:4" x14ac:dyDescent="0.25">
      <c r="D171" s="191"/>
    </row>
    <row r="172" spans="4:4" x14ac:dyDescent="0.25">
      <c r="D172" s="191"/>
    </row>
    <row r="173" spans="4:4" x14ac:dyDescent="0.25">
      <c r="D173" s="191"/>
    </row>
    <row r="174" spans="4:4" x14ac:dyDescent="0.25">
      <c r="D174" s="191"/>
    </row>
    <row r="175" spans="4:4" x14ac:dyDescent="0.25">
      <c r="D175" s="191"/>
    </row>
    <row r="176" spans="4:4" x14ac:dyDescent="0.25">
      <c r="D176" s="191"/>
    </row>
    <row r="177" spans="4:4" x14ac:dyDescent="0.25">
      <c r="D177" s="191"/>
    </row>
    <row r="178" spans="4:4" x14ac:dyDescent="0.25">
      <c r="D178" s="191"/>
    </row>
    <row r="179" spans="4:4" x14ac:dyDescent="0.25">
      <c r="D179" s="191"/>
    </row>
    <row r="180" spans="4:4" x14ac:dyDescent="0.25">
      <c r="D180" s="191"/>
    </row>
    <row r="181" spans="4:4" x14ac:dyDescent="0.25">
      <c r="D181" s="191"/>
    </row>
    <row r="182" spans="4:4" x14ac:dyDescent="0.25">
      <c r="D182" s="191"/>
    </row>
    <row r="183" spans="4:4" x14ac:dyDescent="0.25">
      <c r="D183" s="191"/>
    </row>
    <row r="184" spans="4:4" x14ac:dyDescent="0.25">
      <c r="D184" s="191"/>
    </row>
    <row r="185" spans="4:4" x14ac:dyDescent="0.25">
      <c r="D185" s="191"/>
    </row>
    <row r="186" spans="4:4" x14ac:dyDescent="0.25">
      <c r="D186" s="191"/>
    </row>
    <row r="187" spans="4:4" x14ac:dyDescent="0.25">
      <c r="D187" s="191"/>
    </row>
    <row r="188" spans="4:4" x14ac:dyDescent="0.25">
      <c r="D188" s="191"/>
    </row>
    <row r="189" spans="4:4" x14ac:dyDescent="0.25">
      <c r="D189" s="191"/>
    </row>
    <row r="190" spans="4:4" x14ac:dyDescent="0.25">
      <c r="D190" s="191"/>
    </row>
    <row r="191" spans="4:4" x14ac:dyDescent="0.25">
      <c r="D191" s="191"/>
    </row>
    <row r="192" spans="4:4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SL6TRBeH4a7otzk8kAi+mSKLMfHXhxLCKws3XEPVaCjAEebBvJnxkFnC474m3V1cZ1iIr2NVAe1y9AeFjsTNUg==" saltValue="CFfAmqwcxFN9cKmIE2WdpA==" spinCount="100000" sheet="1"/>
  <mergeCells count="18">
    <mergeCell ref="C38:G38"/>
    <mergeCell ref="C41:G41"/>
    <mergeCell ref="C44:G44"/>
    <mergeCell ref="C47:G47"/>
    <mergeCell ref="C49:G49"/>
    <mergeCell ref="C50:G50"/>
    <mergeCell ref="C15:G15"/>
    <mergeCell ref="C19:G19"/>
    <mergeCell ref="C23:G23"/>
    <mergeCell ref="C28:G28"/>
    <mergeCell ref="C32:G32"/>
    <mergeCell ref="C35:G35"/>
    <mergeCell ref="A1:G1"/>
    <mergeCell ref="C2:G2"/>
    <mergeCell ref="C3:G3"/>
    <mergeCell ref="C4:G4"/>
    <mergeCell ref="C11:G11"/>
    <mergeCell ref="C13:G13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63</v>
      </c>
      <c r="C4" s="199" t="s">
        <v>64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87</v>
      </c>
      <c r="C8" s="244" t="s">
        <v>88</v>
      </c>
      <c r="D8" s="227"/>
      <c r="E8" s="228"/>
      <c r="F8" s="229"/>
      <c r="G8" s="229">
        <f>SUMIF(AG9:AG34,"&lt;&gt;NOR",G9:G34)</f>
        <v>0</v>
      </c>
      <c r="H8" s="229"/>
      <c r="I8" s="229">
        <f>SUM(I9:I34)</f>
        <v>0</v>
      </c>
      <c r="J8" s="229"/>
      <c r="K8" s="229">
        <f>SUM(K9:K34)</f>
        <v>0</v>
      </c>
      <c r="L8" s="229"/>
      <c r="M8" s="229">
        <f>SUM(M9:M34)</f>
        <v>0</v>
      </c>
      <c r="N8" s="229"/>
      <c r="O8" s="229">
        <f>SUM(O9:O34)</f>
        <v>35.36</v>
      </c>
      <c r="P8" s="229"/>
      <c r="Q8" s="229">
        <f>SUM(Q9:Q34)</f>
        <v>0</v>
      </c>
      <c r="R8" s="229"/>
      <c r="S8" s="229"/>
      <c r="T8" s="230"/>
      <c r="U8" s="224"/>
      <c r="V8" s="224">
        <f>SUM(V9:V34)</f>
        <v>124.94</v>
      </c>
      <c r="W8" s="224"/>
      <c r="AG8" t="s">
        <v>210</v>
      </c>
    </row>
    <row r="9" spans="1:60" outlineLevel="1" x14ac:dyDescent="0.25">
      <c r="A9" s="231">
        <v>1</v>
      </c>
      <c r="B9" s="232" t="s">
        <v>287</v>
      </c>
      <c r="C9" s="245" t="s">
        <v>288</v>
      </c>
      <c r="D9" s="233" t="s">
        <v>277</v>
      </c>
      <c r="E9" s="234">
        <v>23.222750000000001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0</v>
      </c>
      <c r="O9" s="236">
        <f>ROUND(E9*N9,2)</f>
        <v>0</v>
      </c>
      <c r="P9" s="236">
        <v>0</v>
      </c>
      <c r="Q9" s="236">
        <f>ROUND(E9*P9,2)</f>
        <v>0</v>
      </c>
      <c r="R9" s="236" t="s">
        <v>278</v>
      </c>
      <c r="S9" s="236" t="s">
        <v>214</v>
      </c>
      <c r="T9" s="237" t="s">
        <v>279</v>
      </c>
      <c r="U9" s="217">
        <v>3.5330000000000004</v>
      </c>
      <c r="V9" s="217">
        <f>ROUND(E9*U9,2)</f>
        <v>82.05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280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60" t="s">
        <v>289</v>
      </c>
      <c r="D10" s="257"/>
      <c r="E10" s="257"/>
      <c r="F10" s="257"/>
      <c r="G10" s="25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282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9" t="s">
        <v>985</v>
      </c>
      <c r="D11" s="222"/>
      <c r="E11" s="223">
        <v>23.222750000000001</v>
      </c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256</v>
      </c>
      <c r="AH11" s="207">
        <v>0</v>
      </c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14"/>
      <c r="B12" s="215"/>
      <c r="C12" s="247"/>
      <c r="D12" s="241"/>
      <c r="E12" s="241"/>
      <c r="F12" s="241"/>
      <c r="G12" s="241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219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outlineLevel="1" x14ac:dyDescent="0.25">
      <c r="A13" s="231">
        <v>2</v>
      </c>
      <c r="B13" s="232" t="s">
        <v>304</v>
      </c>
      <c r="C13" s="245" t="s">
        <v>305</v>
      </c>
      <c r="D13" s="233" t="s">
        <v>277</v>
      </c>
      <c r="E13" s="234">
        <v>23.222750000000001</v>
      </c>
      <c r="F13" s="235"/>
      <c r="G13" s="236">
        <f>ROUND(E13*F13,2)</f>
        <v>0</v>
      </c>
      <c r="H13" s="235"/>
      <c r="I13" s="236">
        <f>ROUND(E13*H13,2)</f>
        <v>0</v>
      </c>
      <c r="J13" s="235"/>
      <c r="K13" s="236">
        <f>ROUND(E13*J13,2)</f>
        <v>0</v>
      </c>
      <c r="L13" s="236">
        <v>21</v>
      </c>
      <c r="M13" s="236">
        <f>G13*(1+L13/100)</f>
        <v>0</v>
      </c>
      <c r="N13" s="236">
        <v>0</v>
      </c>
      <c r="O13" s="236">
        <f>ROUND(E13*N13,2)</f>
        <v>0</v>
      </c>
      <c r="P13" s="236">
        <v>0</v>
      </c>
      <c r="Q13" s="236">
        <f>ROUND(E13*P13,2)</f>
        <v>0</v>
      </c>
      <c r="R13" s="236" t="s">
        <v>278</v>
      </c>
      <c r="S13" s="236" t="s">
        <v>214</v>
      </c>
      <c r="T13" s="237" t="s">
        <v>279</v>
      </c>
      <c r="U13" s="217">
        <v>1.1000000000000001E-2</v>
      </c>
      <c r="V13" s="217">
        <f>ROUND(E13*U13,2)</f>
        <v>0.26</v>
      </c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280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60" t="s">
        <v>306</v>
      </c>
      <c r="D14" s="257"/>
      <c r="E14" s="257"/>
      <c r="F14" s="257"/>
      <c r="G14" s="25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282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14"/>
      <c r="B15" s="215"/>
      <c r="C15" s="249" t="s">
        <v>986</v>
      </c>
      <c r="D15" s="222"/>
      <c r="E15" s="223">
        <v>23.222750000000001</v>
      </c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256</v>
      </c>
      <c r="AH15" s="207">
        <v>5</v>
      </c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47"/>
      <c r="D16" s="241"/>
      <c r="E16" s="241"/>
      <c r="F16" s="241"/>
      <c r="G16" s="241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219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ht="30.6" outlineLevel="1" x14ac:dyDescent="0.25">
      <c r="A17" s="231">
        <v>3</v>
      </c>
      <c r="B17" s="232" t="s">
        <v>310</v>
      </c>
      <c r="C17" s="245" t="s">
        <v>311</v>
      </c>
      <c r="D17" s="233" t="s">
        <v>277</v>
      </c>
      <c r="E17" s="234">
        <v>232.22745</v>
      </c>
      <c r="F17" s="235"/>
      <c r="G17" s="236">
        <f>ROUND(E17*F17,2)</f>
        <v>0</v>
      </c>
      <c r="H17" s="235"/>
      <c r="I17" s="236">
        <f>ROUND(E17*H17,2)</f>
        <v>0</v>
      </c>
      <c r="J17" s="235"/>
      <c r="K17" s="236">
        <f>ROUND(E17*J17,2)</f>
        <v>0</v>
      </c>
      <c r="L17" s="236">
        <v>21</v>
      </c>
      <c r="M17" s="236">
        <f>G17*(1+L17/100)</f>
        <v>0</v>
      </c>
      <c r="N17" s="236">
        <v>0</v>
      </c>
      <c r="O17" s="236">
        <f>ROUND(E17*N17,2)</f>
        <v>0</v>
      </c>
      <c r="P17" s="236">
        <v>0</v>
      </c>
      <c r="Q17" s="236">
        <f>ROUND(E17*P17,2)</f>
        <v>0</v>
      </c>
      <c r="R17" s="236" t="s">
        <v>278</v>
      </c>
      <c r="S17" s="236" t="s">
        <v>214</v>
      </c>
      <c r="T17" s="237" t="s">
        <v>279</v>
      </c>
      <c r="U17" s="217">
        <v>0</v>
      </c>
      <c r="V17" s="217">
        <f>ROUND(E17*U17,2)</f>
        <v>0</v>
      </c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280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outlineLevel="1" x14ac:dyDescent="0.25">
      <c r="A18" s="214"/>
      <c r="B18" s="215"/>
      <c r="C18" s="260" t="s">
        <v>306</v>
      </c>
      <c r="D18" s="257"/>
      <c r="E18" s="257"/>
      <c r="F18" s="257"/>
      <c r="G18" s="25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282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49" t="s">
        <v>987</v>
      </c>
      <c r="D19" s="222"/>
      <c r="E19" s="223">
        <v>232.22745</v>
      </c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256</v>
      </c>
      <c r="AH19" s="207">
        <v>5</v>
      </c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47"/>
      <c r="D20" s="241"/>
      <c r="E20" s="241"/>
      <c r="F20" s="241"/>
      <c r="G20" s="241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219</v>
      </c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ht="20.399999999999999" outlineLevel="1" x14ac:dyDescent="0.25">
      <c r="A21" s="231">
        <v>4</v>
      </c>
      <c r="B21" s="232" t="s">
        <v>313</v>
      </c>
      <c r="C21" s="245" t="s">
        <v>314</v>
      </c>
      <c r="D21" s="233" t="s">
        <v>277</v>
      </c>
      <c r="E21" s="234">
        <v>23.222750000000001</v>
      </c>
      <c r="F21" s="235"/>
      <c r="G21" s="236">
        <f>ROUND(E21*F21,2)</f>
        <v>0</v>
      </c>
      <c r="H21" s="235"/>
      <c r="I21" s="236">
        <f>ROUND(E21*H21,2)</f>
        <v>0</v>
      </c>
      <c r="J21" s="235"/>
      <c r="K21" s="236">
        <f>ROUND(E21*J21,2)</f>
        <v>0</v>
      </c>
      <c r="L21" s="236">
        <v>21</v>
      </c>
      <c r="M21" s="236">
        <f>G21*(1+L21/100)</f>
        <v>0</v>
      </c>
      <c r="N21" s="236">
        <v>0</v>
      </c>
      <c r="O21" s="236">
        <f>ROUND(E21*N21,2)</f>
        <v>0</v>
      </c>
      <c r="P21" s="236">
        <v>0</v>
      </c>
      <c r="Q21" s="236">
        <f>ROUND(E21*P21,2)</f>
        <v>0</v>
      </c>
      <c r="R21" s="236" t="s">
        <v>278</v>
      </c>
      <c r="S21" s="236" t="s">
        <v>214</v>
      </c>
      <c r="T21" s="237" t="s">
        <v>279</v>
      </c>
      <c r="U21" s="217">
        <v>9.0000000000000011E-3</v>
      </c>
      <c r="V21" s="217">
        <f>ROUND(E21*U21,2)</f>
        <v>0.21</v>
      </c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280</v>
      </c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49" t="s">
        <v>988</v>
      </c>
      <c r="D22" s="222"/>
      <c r="E22" s="223">
        <v>23.222750000000001</v>
      </c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256</v>
      </c>
      <c r="AH22" s="207">
        <v>5</v>
      </c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outlineLevel="1" x14ac:dyDescent="0.25">
      <c r="A23" s="214"/>
      <c r="B23" s="215"/>
      <c r="C23" s="247"/>
      <c r="D23" s="241"/>
      <c r="E23" s="241"/>
      <c r="F23" s="241"/>
      <c r="G23" s="241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219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outlineLevel="1" x14ac:dyDescent="0.25">
      <c r="A24" s="231">
        <v>5</v>
      </c>
      <c r="B24" s="232" t="s">
        <v>316</v>
      </c>
      <c r="C24" s="245" t="s">
        <v>317</v>
      </c>
      <c r="D24" s="233" t="s">
        <v>277</v>
      </c>
      <c r="E24" s="234">
        <v>19.324250000000003</v>
      </c>
      <c r="F24" s="235"/>
      <c r="G24" s="236">
        <f>ROUND(E24*F24,2)</f>
        <v>0</v>
      </c>
      <c r="H24" s="235"/>
      <c r="I24" s="236">
        <f>ROUND(E24*H24,2)</f>
        <v>0</v>
      </c>
      <c r="J24" s="235"/>
      <c r="K24" s="236">
        <f>ROUND(E24*J24,2)</f>
        <v>0</v>
      </c>
      <c r="L24" s="236">
        <v>21</v>
      </c>
      <c r="M24" s="236">
        <f>G24*(1+L24/100)</f>
        <v>0</v>
      </c>
      <c r="N24" s="236">
        <v>0</v>
      </c>
      <c r="O24" s="236">
        <f>ROUND(E24*N24,2)</f>
        <v>0</v>
      </c>
      <c r="P24" s="236">
        <v>0</v>
      </c>
      <c r="Q24" s="236">
        <f>ROUND(E24*P24,2)</f>
        <v>0</v>
      </c>
      <c r="R24" s="236" t="s">
        <v>278</v>
      </c>
      <c r="S24" s="236" t="s">
        <v>214</v>
      </c>
      <c r="T24" s="237" t="s">
        <v>279</v>
      </c>
      <c r="U24" s="217">
        <v>2.1950000000000003</v>
      </c>
      <c r="V24" s="217">
        <f>ROUND(E24*U24,2)</f>
        <v>42.42</v>
      </c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280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60" t="s">
        <v>318</v>
      </c>
      <c r="D25" s="257"/>
      <c r="E25" s="257"/>
      <c r="F25" s="257"/>
      <c r="G25" s="25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282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38" t="str">
        <f>C25</f>
        <v>sypaninou z vhodných hornin tř. 1 - 4 nebo materiálem, uloženým ve vzdálenosti do 30 m od vnějšího kraje objektu, pro jakoukoliv míru zhutnění,</v>
      </c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14"/>
      <c r="B26" s="215"/>
      <c r="C26" s="249" t="s">
        <v>985</v>
      </c>
      <c r="D26" s="222"/>
      <c r="E26" s="223">
        <v>23.222750000000001</v>
      </c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256</v>
      </c>
      <c r="AH26" s="207">
        <v>0</v>
      </c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49" t="s">
        <v>989</v>
      </c>
      <c r="D27" s="222"/>
      <c r="E27" s="223">
        <v>-3.8984999999999999</v>
      </c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256</v>
      </c>
      <c r="AH27" s="207">
        <v>0</v>
      </c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47"/>
      <c r="D28" s="241"/>
      <c r="E28" s="241"/>
      <c r="F28" s="241"/>
      <c r="G28" s="241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219</v>
      </c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31">
        <v>6</v>
      </c>
      <c r="B29" s="232" t="s">
        <v>329</v>
      </c>
      <c r="C29" s="245" t="s">
        <v>330</v>
      </c>
      <c r="D29" s="233" t="s">
        <v>277</v>
      </c>
      <c r="E29" s="234">
        <v>23.222750000000001</v>
      </c>
      <c r="F29" s="235"/>
      <c r="G29" s="236">
        <f>ROUND(E29*F29,2)</f>
        <v>0</v>
      </c>
      <c r="H29" s="235"/>
      <c r="I29" s="236">
        <f>ROUND(E29*H29,2)</f>
        <v>0</v>
      </c>
      <c r="J29" s="235"/>
      <c r="K29" s="236">
        <f>ROUND(E29*J29,2)</f>
        <v>0</v>
      </c>
      <c r="L29" s="236">
        <v>21</v>
      </c>
      <c r="M29" s="236">
        <f>G29*(1+L29/100)</f>
        <v>0</v>
      </c>
      <c r="N29" s="236">
        <v>0</v>
      </c>
      <c r="O29" s="236">
        <f>ROUND(E29*N29,2)</f>
        <v>0</v>
      </c>
      <c r="P29" s="236">
        <v>0</v>
      </c>
      <c r="Q29" s="236">
        <f>ROUND(E29*P29,2)</f>
        <v>0</v>
      </c>
      <c r="R29" s="236" t="s">
        <v>278</v>
      </c>
      <c r="S29" s="236" t="s">
        <v>214</v>
      </c>
      <c r="T29" s="237" t="s">
        <v>279</v>
      </c>
      <c r="U29" s="217">
        <v>0</v>
      </c>
      <c r="V29" s="217">
        <f>ROUND(E29*U29,2)</f>
        <v>0</v>
      </c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280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outlineLevel="1" x14ac:dyDescent="0.25">
      <c r="A30" s="214"/>
      <c r="B30" s="215"/>
      <c r="C30" s="249" t="s">
        <v>988</v>
      </c>
      <c r="D30" s="222"/>
      <c r="E30" s="223">
        <v>23.222750000000001</v>
      </c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256</v>
      </c>
      <c r="AH30" s="207">
        <v>5</v>
      </c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47"/>
      <c r="D31" s="241"/>
      <c r="E31" s="241"/>
      <c r="F31" s="241"/>
      <c r="G31" s="241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219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31">
        <v>7</v>
      </c>
      <c r="B32" s="232" t="s">
        <v>331</v>
      </c>
      <c r="C32" s="245" t="s">
        <v>332</v>
      </c>
      <c r="D32" s="233" t="s">
        <v>333</v>
      </c>
      <c r="E32" s="234">
        <v>35.363370000000003</v>
      </c>
      <c r="F32" s="235"/>
      <c r="G32" s="236">
        <f>ROUND(E32*F32,2)</f>
        <v>0</v>
      </c>
      <c r="H32" s="235"/>
      <c r="I32" s="236">
        <f>ROUND(E32*H32,2)</f>
        <v>0</v>
      </c>
      <c r="J32" s="235"/>
      <c r="K32" s="236">
        <f>ROUND(E32*J32,2)</f>
        <v>0</v>
      </c>
      <c r="L32" s="236">
        <v>21</v>
      </c>
      <c r="M32" s="236">
        <f>G32*(1+L32/100)</f>
        <v>0</v>
      </c>
      <c r="N32" s="236">
        <v>1</v>
      </c>
      <c r="O32" s="236">
        <f>ROUND(E32*N32,2)</f>
        <v>35.36</v>
      </c>
      <c r="P32" s="236">
        <v>0</v>
      </c>
      <c r="Q32" s="236">
        <f>ROUND(E32*P32,2)</f>
        <v>0</v>
      </c>
      <c r="R32" s="236" t="s">
        <v>334</v>
      </c>
      <c r="S32" s="236" t="s">
        <v>214</v>
      </c>
      <c r="T32" s="237" t="s">
        <v>335</v>
      </c>
      <c r="U32" s="217">
        <v>0</v>
      </c>
      <c r="V32" s="217">
        <f>ROUND(E32*U32,2)</f>
        <v>0</v>
      </c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336</v>
      </c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49" t="s">
        <v>990</v>
      </c>
      <c r="D33" s="222"/>
      <c r="E33" s="223">
        <v>35.363370000000003</v>
      </c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256</v>
      </c>
      <c r="AH33" s="207">
        <v>5</v>
      </c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14"/>
      <c r="B34" s="215"/>
      <c r="C34" s="247"/>
      <c r="D34" s="241"/>
      <c r="E34" s="241"/>
      <c r="F34" s="241"/>
      <c r="G34" s="241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219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x14ac:dyDescent="0.25">
      <c r="A35" s="225" t="s">
        <v>209</v>
      </c>
      <c r="B35" s="226" t="s">
        <v>101</v>
      </c>
      <c r="C35" s="244" t="s">
        <v>102</v>
      </c>
      <c r="D35" s="227"/>
      <c r="E35" s="228"/>
      <c r="F35" s="229"/>
      <c r="G35" s="229">
        <f>SUMIF(AG36:AG86,"&lt;&gt;NOR",G36:G86)</f>
        <v>0</v>
      </c>
      <c r="H35" s="229"/>
      <c r="I35" s="229">
        <f>SUM(I36:I86)</f>
        <v>0</v>
      </c>
      <c r="J35" s="229"/>
      <c r="K35" s="229">
        <f>SUM(K36:K86)</f>
        <v>0</v>
      </c>
      <c r="L35" s="229"/>
      <c r="M35" s="229">
        <f>SUM(M36:M86)</f>
        <v>0</v>
      </c>
      <c r="N35" s="229"/>
      <c r="O35" s="229">
        <f>SUM(O36:O86)</f>
        <v>5.79</v>
      </c>
      <c r="P35" s="229"/>
      <c r="Q35" s="229">
        <f>SUM(Q36:Q86)</f>
        <v>0</v>
      </c>
      <c r="R35" s="229"/>
      <c r="S35" s="229"/>
      <c r="T35" s="230"/>
      <c r="U35" s="224"/>
      <c r="V35" s="224">
        <f>SUM(V36:V86)</f>
        <v>253.12</v>
      </c>
      <c r="W35" s="224"/>
      <c r="AG35" t="s">
        <v>210</v>
      </c>
    </row>
    <row r="36" spans="1:60" ht="20.399999999999999" outlineLevel="1" x14ac:dyDescent="0.25">
      <c r="A36" s="231">
        <v>8</v>
      </c>
      <c r="B36" s="232" t="s">
        <v>991</v>
      </c>
      <c r="C36" s="245" t="s">
        <v>992</v>
      </c>
      <c r="D36" s="233" t="s">
        <v>323</v>
      </c>
      <c r="E36" s="234">
        <v>6.6740000000000004</v>
      </c>
      <c r="F36" s="235"/>
      <c r="G36" s="236">
        <f>ROUND(E36*F36,2)</f>
        <v>0</v>
      </c>
      <c r="H36" s="235"/>
      <c r="I36" s="236">
        <f>ROUND(E36*H36,2)</f>
        <v>0</v>
      </c>
      <c r="J36" s="235"/>
      <c r="K36" s="236">
        <f>ROUND(E36*J36,2)</f>
        <v>0</v>
      </c>
      <c r="L36" s="236">
        <v>21</v>
      </c>
      <c r="M36" s="236">
        <f>G36*(1+L36/100)</f>
        <v>0</v>
      </c>
      <c r="N36" s="236">
        <v>2.2100000000000002E-2</v>
      </c>
      <c r="O36" s="236">
        <f>ROUND(E36*N36,2)</f>
        <v>0.15</v>
      </c>
      <c r="P36" s="236">
        <v>0</v>
      </c>
      <c r="Q36" s="236">
        <f>ROUND(E36*P36,2)</f>
        <v>0</v>
      </c>
      <c r="R36" s="236" t="s">
        <v>340</v>
      </c>
      <c r="S36" s="236" t="s">
        <v>214</v>
      </c>
      <c r="T36" s="237" t="s">
        <v>279</v>
      </c>
      <c r="U36" s="217">
        <v>0.28500000000000003</v>
      </c>
      <c r="V36" s="217">
        <f>ROUND(E36*U36,2)</f>
        <v>1.9</v>
      </c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280</v>
      </c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60" t="s">
        <v>993</v>
      </c>
      <c r="D37" s="257"/>
      <c r="E37" s="257"/>
      <c r="F37" s="257"/>
      <c r="G37" s="25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282</v>
      </c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49" t="s">
        <v>994</v>
      </c>
      <c r="D38" s="222"/>
      <c r="E38" s="223">
        <v>0.63</v>
      </c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256</v>
      </c>
      <c r="AH38" s="207">
        <v>0</v>
      </c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14"/>
      <c r="B39" s="215"/>
      <c r="C39" s="249" t="s">
        <v>995</v>
      </c>
      <c r="D39" s="222"/>
      <c r="E39" s="223">
        <v>0.69000000000000006</v>
      </c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256</v>
      </c>
      <c r="AH39" s="207">
        <v>0</v>
      </c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49" t="s">
        <v>996</v>
      </c>
      <c r="D40" s="222"/>
      <c r="E40" s="223">
        <v>3.3040000000000003</v>
      </c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256</v>
      </c>
      <c r="AH40" s="207">
        <v>0</v>
      </c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outlineLevel="1" x14ac:dyDescent="0.25">
      <c r="A41" s="214"/>
      <c r="B41" s="215"/>
      <c r="C41" s="249" t="s">
        <v>997</v>
      </c>
      <c r="D41" s="222"/>
      <c r="E41" s="223">
        <v>1.28</v>
      </c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07"/>
      <c r="Y41" s="207"/>
      <c r="Z41" s="207"/>
      <c r="AA41" s="207"/>
      <c r="AB41" s="207"/>
      <c r="AC41" s="207"/>
      <c r="AD41" s="207"/>
      <c r="AE41" s="207"/>
      <c r="AF41" s="207"/>
      <c r="AG41" s="207" t="s">
        <v>256</v>
      </c>
      <c r="AH41" s="207">
        <v>0</v>
      </c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</row>
    <row r="42" spans="1:60" outlineLevel="1" x14ac:dyDescent="0.25">
      <c r="A42" s="214"/>
      <c r="B42" s="215"/>
      <c r="C42" s="249" t="s">
        <v>998</v>
      </c>
      <c r="D42" s="222"/>
      <c r="E42" s="223">
        <v>0.77</v>
      </c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256</v>
      </c>
      <c r="AH42" s="207">
        <v>0</v>
      </c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14"/>
      <c r="B43" s="215"/>
      <c r="C43" s="247"/>
      <c r="D43" s="241"/>
      <c r="E43" s="241"/>
      <c r="F43" s="241"/>
      <c r="G43" s="241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219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ht="20.399999999999999" outlineLevel="1" x14ac:dyDescent="0.25">
      <c r="A44" s="231">
        <v>9</v>
      </c>
      <c r="B44" s="232" t="s">
        <v>999</v>
      </c>
      <c r="C44" s="245" t="s">
        <v>1000</v>
      </c>
      <c r="D44" s="233" t="s">
        <v>323</v>
      </c>
      <c r="E44" s="234">
        <v>6.6740000000000004</v>
      </c>
      <c r="F44" s="235"/>
      <c r="G44" s="236">
        <f>ROUND(E44*F44,2)</f>
        <v>0</v>
      </c>
      <c r="H44" s="235"/>
      <c r="I44" s="236">
        <f>ROUND(E44*H44,2)</f>
        <v>0</v>
      </c>
      <c r="J44" s="235"/>
      <c r="K44" s="236">
        <f>ROUND(E44*J44,2)</f>
        <v>0</v>
      </c>
      <c r="L44" s="236">
        <v>21</v>
      </c>
      <c r="M44" s="236">
        <f>G44*(1+L44/100)</f>
        <v>0</v>
      </c>
      <c r="N44" s="236">
        <v>1.4700000000000001E-2</v>
      </c>
      <c r="O44" s="236">
        <f>ROUND(E44*N44,2)</f>
        <v>0.1</v>
      </c>
      <c r="P44" s="236">
        <v>0</v>
      </c>
      <c r="Q44" s="236">
        <f>ROUND(E44*P44,2)</f>
        <v>0</v>
      </c>
      <c r="R44" s="236" t="s">
        <v>340</v>
      </c>
      <c r="S44" s="236" t="s">
        <v>214</v>
      </c>
      <c r="T44" s="237" t="s">
        <v>279</v>
      </c>
      <c r="U44" s="217">
        <v>0.39</v>
      </c>
      <c r="V44" s="217">
        <f>ROUND(E44*U44,2)</f>
        <v>2.6</v>
      </c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280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14"/>
      <c r="B45" s="215"/>
      <c r="C45" s="260" t="s">
        <v>993</v>
      </c>
      <c r="D45" s="257"/>
      <c r="E45" s="257"/>
      <c r="F45" s="257"/>
      <c r="G45" s="25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282</v>
      </c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49" t="s">
        <v>994</v>
      </c>
      <c r="D46" s="222"/>
      <c r="E46" s="223">
        <v>0.63</v>
      </c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256</v>
      </c>
      <c r="AH46" s="207">
        <v>0</v>
      </c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outlineLevel="1" x14ac:dyDescent="0.25">
      <c r="A47" s="214"/>
      <c r="B47" s="215"/>
      <c r="C47" s="249" t="s">
        <v>995</v>
      </c>
      <c r="D47" s="222"/>
      <c r="E47" s="223">
        <v>0.69000000000000006</v>
      </c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256</v>
      </c>
      <c r="AH47" s="207">
        <v>0</v>
      </c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14"/>
      <c r="B48" s="215"/>
      <c r="C48" s="249" t="s">
        <v>996</v>
      </c>
      <c r="D48" s="222"/>
      <c r="E48" s="223">
        <v>3.3040000000000003</v>
      </c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256</v>
      </c>
      <c r="AH48" s="207">
        <v>0</v>
      </c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/>
      <c r="B49" s="215"/>
      <c r="C49" s="249" t="s">
        <v>997</v>
      </c>
      <c r="D49" s="222"/>
      <c r="E49" s="223">
        <v>1.28</v>
      </c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256</v>
      </c>
      <c r="AH49" s="207">
        <v>0</v>
      </c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49" t="s">
        <v>998</v>
      </c>
      <c r="D50" s="222"/>
      <c r="E50" s="223">
        <v>0.77</v>
      </c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256</v>
      </c>
      <c r="AH50" s="207">
        <v>0</v>
      </c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14"/>
      <c r="B51" s="215"/>
      <c r="C51" s="247"/>
      <c r="D51" s="241"/>
      <c r="E51" s="241"/>
      <c r="F51" s="241"/>
      <c r="G51" s="241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219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ht="20.399999999999999" outlineLevel="1" x14ac:dyDescent="0.25">
      <c r="A52" s="231">
        <v>10</v>
      </c>
      <c r="B52" s="232" t="s">
        <v>1001</v>
      </c>
      <c r="C52" s="245" t="s">
        <v>1002</v>
      </c>
      <c r="D52" s="233" t="s">
        <v>323</v>
      </c>
      <c r="E52" s="234">
        <v>133.34</v>
      </c>
      <c r="F52" s="235"/>
      <c r="G52" s="236">
        <f>ROUND(E52*F52,2)</f>
        <v>0</v>
      </c>
      <c r="H52" s="235"/>
      <c r="I52" s="236">
        <f>ROUND(E52*H52,2)</f>
        <v>0</v>
      </c>
      <c r="J52" s="235"/>
      <c r="K52" s="236">
        <f>ROUND(E52*J52,2)</f>
        <v>0</v>
      </c>
      <c r="L52" s="236">
        <v>21</v>
      </c>
      <c r="M52" s="236">
        <f>G52*(1+L52/100)</f>
        <v>0</v>
      </c>
      <c r="N52" s="236">
        <v>1.3480000000000001E-2</v>
      </c>
      <c r="O52" s="236">
        <f>ROUND(E52*N52,2)</f>
        <v>1.8</v>
      </c>
      <c r="P52" s="236">
        <v>0</v>
      </c>
      <c r="Q52" s="236">
        <f>ROUND(E52*P52,2)</f>
        <v>0</v>
      </c>
      <c r="R52" s="236" t="s">
        <v>340</v>
      </c>
      <c r="S52" s="236" t="s">
        <v>214</v>
      </c>
      <c r="T52" s="237" t="s">
        <v>279</v>
      </c>
      <c r="U52" s="217">
        <v>1.2558</v>
      </c>
      <c r="V52" s="217">
        <f>ROUND(E52*U52,2)</f>
        <v>167.45</v>
      </c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280</v>
      </c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ht="21" outlineLevel="1" x14ac:dyDescent="0.25">
      <c r="A53" s="214"/>
      <c r="B53" s="215"/>
      <c r="C53" s="260" t="s">
        <v>1003</v>
      </c>
      <c r="D53" s="257"/>
      <c r="E53" s="257"/>
      <c r="F53" s="257"/>
      <c r="G53" s="25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07"/>
      <c r="Y53" s="207"/>
      <c r="Z53" s="207"/>
      <c r="AA53" s="207"/>
      <c r="AB53" s="207"/>
      <c r="AC53" s="207"/>
      <c r="AD53" s="207"/>
      <c r="AE53" s="207"/>
      <c r="AF53" s="207"/>
      <c r="AG53" s="207" t="s">
        <v>282</v>
      </c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38" t="str">
        <f>C53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53" s="207"/>
      <c r="BC53" s="207"/>
      <c r="BD53" s="207"/>
      <c r="BE53" s="207"/>
      <c r="BF53" s="207"/>
      <c r="BG53" s="207"/>
      <c r="BH53" s="207"/>
    </row>
    <row r="54" spans="1:60" outlineLevel="1" x14ac:dyDescent="0.25">
      <c r="A54" s="214"/>
      <c r="B54" s="215"/>
      <c r="C54" s="266" t="s">
        <v>1004</v>
      </c>
      <c r="D54" s="259"/>
      <c r="E54" s="259"/>
      <c r="F54" s="259"/>
      <c r="G54" s="259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282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14"/>
      <c r="B55" s="215"/>
      <c r="C55" s="249" t="s">
        <v>1005</v>
      </c>
      <c r="D55" s="222"/>
      <c r="E55" s="223">
        <v>164.12</v>
      </c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256</v>
      </c>
      <c r="AH55" s="207">
        <v>0</v>
      </c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outlineLevel="1" x14ac:dyDescent="0.25">
      <c r="A56" s="214"/>
      <c r="B56" s="215"/>
      <c r="C56" s="249" t="s">
        <v>1006</v>
      </c>
      <c r="D56" s="222"/>
      <c r="E56" s="223">
        <v>-30.779999999999998</v>
      </c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07"/>
      <c r="Y56" s="207"/>
      <c r="Z56" s="207"/>
      <c r="AA56" s="207"/>
      <c r="AB56" s="207"/>
      <c r="AC56" s="207"/>
      <c r="AD56" s="207"/>
      <c r="AE56" s="207"/>
      <c r="AF56" s="207"/>
      <c r="AG56" s="207" t="s">
        <v>256</v>
      </c>
      <c r="AH56" s="207">
        <v>0</v>
      </c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</row>
    <row r="57" spans="1:60" outlineLevel="1" x14ac:dyDescent="0.25">
      <c r="A57" s="214"/>
      <c r="B57" s="215"/>
      <c r="C57" s="247"/>
      <c r="D57" s="241"/>
      <c r="E57" s="241"/>
      <c r="F57" s="241"/>
      <c r="G57" s="241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219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ht="20.399999999999999" outlineLevel="1" x14ac:dyDescent="0.25">
      <c r="A58" s="231">
        <v>11</v>
      </c>
      <c r="B58" s="232" t="s">
        <v>1007</v>
      </c>
      <c r="C58" s="245" t="s">
        <v>1008</v>
      </c>
      <c r="D58" s="233" t="s">
        <v>323</v>
      </c>
      <c r="E58" s="234">
        <v>10.376800000000001</v>
      </c>
      <c r="F58" s="235"/>
      <c r="G58" s="236">
        <f>ROUND(E58*F58,2)</f>
        <v>0</v>
      </c>
      <c r="H58" s="235"/>
      <c r="I58" s="236">
        <f>ROUND(E58*H58,2)</f>
        <v>0</v>
      </c>
      <c r="J58" s="235"/>
      <c r="K58" s="236">
        <f>ROUND(E58*J58,2)</f>
        <v>0</v>
      </c>
      <c r="L58" s="236">
        <v>21</v>
      </c>
      <c r="M58" s="236">
        <f>G58*(1+L58/100)</f>
        <v>0</v>
      </c>
      <c r="N58" s="236">
        <v>2.4110000000000003E-2</v>
      </c>
      <c r="O58" s="236">
        <f>ROUND(E58*N58,2)</f>
        <v>0.25</v>
      </c>
      <c r="P58" s="236">
        <v>0</v>
      </c>
      <c r="Q58" s="236">
        <f>ROUND(E58*P58,2)</f>
        <v>0</v>
      </c>
      <c r="R58" s="236" t="s">
        <v>340</v>
      </c>
      <c r="S58" s="236" t="s">
        <v>214</v>
      </c>
      <c r="T58" s="237" t="s">
        <v>279</v>
      </c>
      <c r="U58" s="217">
        <v>1.0170000000000001</v>
      </c>
      <c r="V58" s="217">
        <f>ROUND(E58*U58,2)</f>
        <v>10.55</v>
      </c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280</v>
      </c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ht="21" outlineLevel="1" x14ac:dyDescent="0.25">
      <c r="A59" s="214"/>
      <c r="B59" s="215"/>
      <c r="C59" s="260" t="s">
        <v>1003</v>
      </c>
      <c r="D59" s="257"/>
      <c r="E59" s="257"/>
      <c r="F59" s="257"/>
      <c r="G59" s="25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282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38" t="str">
        <f>C59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14"/>
      <c r="B60" s="215"/>
      <c r="C60" s="266" t="s">
        <v>1004</v>
      </c>
      <c r="D60" s="259"/>
      <c r="E60" s="259"/>
      <c r="F60" s="259"/>
      <c r="G60" s="259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282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14"/>
      <c r="B61" s="215"/>
      <c r="C61" s="248" t="s">
        <v>1009</v>
      </c>
      <c r="D61" s="242"/>
      <c r="E61" s="242"/>
      <c r="F61" s="242"/>
      <c r="G61" s="242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218</v>
      </c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14"/>
      <c r="B62" s="215"/>
      <c r="C62" s="249" t="s">
        <v>1010</v>
      </c>
      <c r="D62" s="222"/>
      <c r="E62" s="223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256</v>
      </c>
      <c r="AH62" s="207">
        <v>0</v>
      </c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outlineLevel="1" x14ac:dyDescent="0.25">
      <c r="A63" s="214"/>
      <c r="B63" s="215"/>
      <c r="C63" s="249" t="s">
        <v>1011</v>
      </c>
      <c r="D63" s="222"/>
      <c r="E63" s="223">
        <v>10.376800000000001</v>
      </c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07"/>
      <c r="Y63" s="207"/>
      <c r="Z63" s="207"/>
      <c r="AA63" s="207"/>
      <c r="AB63" s="207"/>
      <c r="AC63" s="207"/>
      <c r="AD63" s="207"/>
      <c r="AE63" s="207"/>
      <c r="AF63" s="207"/>
      <c r="AG63" s="207" t="s">
        <v>256</v>
      </c>
      <c r="AH63" s="207">
        <v>0</v>
      </c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</row>
    <row r="64" spans="1:60" outlineLevel="1" x14ac:dyDescent="0.25">
      <c r="A64" s="214"/>
      <c r="B64" s="215"/>
      <c r="C64" s="247"/>
      <c r="D64" s="241"/>
      <c r="E64" s="241"/>
      <c r="F64" s="241"/>
      <c r="G64" s="241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07"/>
      <c r="Y64" s="207"/>
      <c r="Z64" s="207"/>
      <c r="AA64" s="207"/>
      <c r="AB64" s="207"/>
      <c r="AC64" s="207"/>
      <c r="AD64" s="207"/>
      <c r="AE64" s="207"/>
      <c r="AF64" s="207"/>
      <c r="AG64" s="207" t="s">
        <v>219</v>
      </c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</row>
    <row r="65" spans="1:60" outlineLevel="1" x14ac:dyDescent="0.25">
      <c r="A65" s="231">
        <v>12</v>
      </c>
      <c r="B65" s="232" t="s">
        <v>1012</v>
      </c>
      <c r="C65" s="245" t="s">
        <v>1013</v>
      </c>
      <c r="D65" s="233" t="s">
        <v>323</v>
      </c>
      <c r="E65" s="234">
        <v>72.382000000000005</v>
      </c>
      <c r="F65" s="235"/>
      <c r="G65" s="236">
        <f>ROUND(E65*F65,2)</f>
        <v>0</v>
      </c>
      <c r="H65" s="235"/>
      <c r="I65" s="236">
        <f>ROUND(E65*H65,2)</f>
        <v>0</v>
      </c>
      <c r="J65" s="235"/>
      <c r="K65" s="236">
        <f>ROUND(E65*J65,2)</f>
        <v>0</v>
      </c>
      <c r="L65" s="236">
        <v>21</v>
      </c>
      <c r="M65" s="236">
        <f>G65*(1+L65/100)</f>
        <v>0</v>
      </c>
      <c r="N65" s="236">
        <v>4.8170000000000004E-2</v>
      </c>
      <c r="O65" s="236">
        <f>ROUND(E65*N65,2)</f>
        <v>3.49</v>
      </c>
      <c r="P65" s="236">
        <v>0</v>
      </c>
      <c r="Q65" s="236">
        <f>ROUND(E65*P65,2)</f>
        <v>0</v>
      </c>
      <c r="R65" s="236" t="s">
        <v>340</v>
      </c>
      <c r="S65" s="236" t="s">
        <v>214</v>
      </c>
      <c r="T65" s="237" t="s">
        <v>279</v>
      </c>
      <c r="U65" s="217">
        <v>0.7430000000000001</v>
      </c>
      <c r="V65" s="217">
        <f>ROUND(E65*U65,2)</f>
        <v>53.78</v>
      </c>
      <c r="W65" s="217"/>
      <c r="X65" s="207"/>
      <c r="Y65" s="207"/>
      <c r="Z65" s="207"/>
      <c r="AA65" s="207"/>
      <c r="AB65" s="207"/>
      <c r="AC65" s="207"/>
      <c r="AD65" s="207"/>
      <c r="AE65" s="207"/>
      <c r="AF65" s="207"/>
      <c r="AG65" s="207" t="s">
        <v>280</v>
      </c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</row>
    <row r="66" spans="1:60" outlineLevel="1" x14ac:dyDescent="0.25">
      <c r="A66" s="214"/>
      <c r="B66" s="215"/>
      <c r="C66" s="249" t="s">
        <v>1014</v>
      </c>
      <c r="D66" s="222"/>
      <c r="E66" s="223">
        <v>114.212</v>
      </c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07"/>
      <c r="Y66" s="207"/>
      <c r="Z66" s="207"/>
      <c r="AA66" s="207"/>
      <c r="AB66" s="207"/>
      <c r="AC66" s="207"/>
      <c r="AD66" s="207"/>
      <c r="AE66" s="207"/>
      <c r="AF66" s="207"/>
      <c r="AG66" s="207" t="s">
        <v>256</v>
      </c>
      <c r="AH66" s="207">
        <v>0</v>
      </c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</row>
    <row r="67" spans="1:60" outlineLevel="1" x14ac:dyDescent="0.25">
      <c r="A67" s="214"/>
      <c r="B67" s="215"/>
      <c r="C67" s="249" t="s">
        <v>1015</v>
      </c>
      <c r="D67" s="222"/>
      <c r="E67" s="223">
        <v>-27.25</v>
      </c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07"/>
      <c r="Y67" s="207"/>
      <c r="Z67" s="207"/>
      <c r="AA67" s="207"/>
      <c r="AB67" s="207"/>
      <c r="AC67" s="207"/>
      <c r="AD67" s="207"/>
      <c r="AE67" s="207"/>
      <c r="AF67" s="207"/>
      <c r="AG67" s="207" t="s">
        <v>256</v>
      </c>
      <c r="AH67" s="207">
        <v>0</v>
      </c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  <c r="AZ67" s="207"/>
      <c r="BA67" s="207"/>
      <c r="BB67" s="207"/>
      <c r="BC67" s="207"/>
      <c r="BD67" s="207"/>
      <c r="BE67" s="207"/>
      <c r="BF67" s="207"/>
      <c r="BG67" s="207"/>
      <c r="BH67" s="207"/>
    </row>
    <row r="68" spans="1:60" outlineLevel="1" x14ac:dyDescent="0.25">
      <c r="A68" s="214"/>
      <c r="B68" s="215"/>
      <c r="C68" s="249" t="s">
        <v>1016</v>
      </c>
      <c r="D68" s="222"/>
      <c r="E68" s="223">
        <v>-14.579999999999998</v>
      </c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07"/>
      <c r="Y68" s="207"/>
      <c r="Z68" s="207"/>
      <c r="AA68" s="207"/>
      <c r="AB68" s="207"/>
      <c r="AC68" s="207"/>
      <c r="AD68" s="207"/>
      <c r="AE68" s="207"/>
      <c r="AF68" s="207"/>
      <c r="AG68" s="207" t="s">
        <v>256</v>
      </c>
      <c r="AH68" s="207">
        <v>0</v>
      </c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</row>
    <row r="69" spans="1:60" outlineLevel="1" x14ac:dyDescent="0.25">
      <c r="A69" s="214"/>
      <c r="B69" s="215"/>
      <c r="C69" s="247"/>
      <c r="D69" s="241"/>
      <c r="E69" s="241"/>
      <c r="F69" s="241"/>
      <c r="G69" s="241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07"/>
      <c r="Y69" s="207"/>
      <c r="Z69" s="207"/>
      <c r="AA69" s="207"/>
      <c r="AB69" s="207"/>
      <c r="AC69" s="207"/>
      <c r="AD69" s="207"/>
      <c r="AE69" s="207"/>
      <c r="AF69" s="207"/>
      <c r="AG69" s="207" t="s">
        <v>219</v>
      </c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</row>
    <row r="70" spans="1:60" ht="20.399999999999999" outlineLevel="1" x14ac:dyDescent="0.25">
      <c r="A70" s="231">
        <v>13</v>
      </c>
      <c r="B70" s="232" t="s">
        <v>1017</v>
      </c>
      <c r="C70" s="245" t="s">
        <v>1018</v>
      </c>
      <c r="D70" s="233" t="s">
        <v>323</v>
      </c>
      <c r="E70" s="234">
        <v>6.6740000000000004</v>
      </c>
      <c r="F70" s="235"/>
      <c r="G70" s="236">
        <f>ROUND(E70*F70,2)</f>
        <v>0</v>
      </c>
      <c r="H70" s="235"/>
      <c r="I70" s="236">
        <f>ROUND(E70*H70,2)</f>
        <v>0</v>
      </c>
      <c r="J70" s="235"/>
      <c r="K70" s="236">
        <f>ROUND(E70*J70,2)</f>
        <v>0</v>
      </c>
      <c r="L70" s="236">
        <v>21</v>
      </c>
      <c r="M70" s="236">
        <f>G70*(1+L70/100)</f>
        <v>0</v>
      </c>
      <c r="N70" s="236">
        <v>4.9000000000000009E-4</v>
      </c>
      <c r="O70" s="236">
        <f>ROUND(E70*N70,2)</f>
        <v>0</v>
      </c>
      <c r="P70" s="236">
        <v>0</v>
      </c>
      <c r="Q70" s="236">
        <f>ROUND(E70*P70,2)</f>
        <v>0</v>
      </c>
      <c r="R70" s="236" t="s">
        <v>340</v>
      </c>
      <c r="S70" s="236" t="s">
        <v>214</v>
      </c>
      <c r="T70" s="237" t="s">
        <v>279</v>
      </c>
      <c r="U70" s="217">
        <v>0.23100000000000001</v>
      </c>
      <c r="V70" s="217">
        <f>ROUND(E70*U70,2)</f>
        <v>1.54</v>
      </c>
      <c r="W70" s="217"/>
      <c r="X70" s="207"/>
      <c r="Y70" s="207"/>
      <c r="Z70" s="207"/>
      <c r="AA70" s="207"/>
      <c r="AB70" s="207"/>
      <c r="AC70" s="207"/>
      <c r="AD70" s="207"/>
      <c r="AE70" s="207"/>
      <c r="AF70" s="207"/>
      <c r="AG70" s="207" t="s">
        <v>280</v>
      </c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</row>
    <row r="71" spans="1:60" outlineLevel="1" x14ac:dyDescent="0.25">
      <c r="A71" s="214"/>
      <c r="B71" s="215"/>
      <c r="C71" s="260" t="s">
        <v>1019</v>
      </c>
      <c r="D71" s="257"/>
      <c r="E71" s="257"/>
      <c r="F71" s="257"/>
      <c r="G71" s="25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07"/>
      <c r="Y71" s="207"/>
      <c r="Z71" s="207"/>
      <c r="AA71" s="207"/>
      <c r="AB71" s="207"/>
      <c r="AC71" s="207"/>
      <c r="AD71" s="207"/>
      <c r="AE71" s="207"/>
      <c r="AF71" s="207"/>
      <c r="AG71" s="207" t="s">
        <v>282</v>
      </c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</row>
    <row r="72" spans="1:60" outlineLevel="1" x14ac:dyDescent="0.25">
      <c r="A72" s="214"/>
      <c r="B72" s="215"/>
      <c r="C72" s="249" t="s">
        <v>994</v>
      </c>
      <c r="D72" s="222"/>
      <c r="E72" s="223">
        <v>0.63</v>
      </c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07"/>
      <c r="Y72" s="207"/>
      <c r="Z72" s="207"/>
      <c r="AA72" s="207"/>
      <c r="AB72" s="207"/>
      <c r="AC72" s="207"/>
      <c r="AD72" s="207"/>
      <c r="AE72" s="207"/>
      <c r="AF72" s="207"/>
      <c r="AG72" s="207" t="s">
        <v>256</v>
      </c>
      <c r="AH72" s="207">
        <v>0</v>
      </c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</row>
    <row r="73" spans="1:60" outlineLevel="1" x14ac:dyDescent="0.25">
      <c r="A73" s="214"/>
      <c r="B73" s="215"/>
      <c r="C73" s="249" t="s">
        <v>995</v>
      </c>
      <c r="D73" s="222"/>
      <c r="E73" s="223">
        <v>0.69000000000000006</v>
      </c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07"/>
      <c r="Y73" s="207"/>
      <c r="Z73" s="207"/>
      <c r="AA73" s="207"/>
      <c r="AB73" s="207"/>
      <c r="AC73" s="207"/>
      <c r="AD73" s="207"/>
      <c r="AE73" s="207"/>
      <c r="AF73" s="207"/>
      <c r="AG73" s="207" t="s">
        <v>256</v>
      </c>
      <c r="AH73" s="207">
        <v>0</v>
      </c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  <c r="BF73" s="207"/>
      <c r="BG73" s="207"/>
      <c r="BH73" s="207"/>
    </row>
    <row r="74" spans="1:60" outlineLevel="1" x14ac:dyDescent="0.25">
      <c r="A74" s="214"/>
      <c r="B74" s="215"/>
      <c r="C74" s="249" t="s">
        <v>996</v>
      </c>
      <c r="D74" s="222"/>
      <c r="E74" s="223">
        <v>3.3040000000000003</v>
      </c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07"/>
      <c r="Y74" s="207"/>
      <c r="Z74" s="207"/>
      <c r="AA74" s="207"/>
      <c r="AB74" s="207"/>
      <c r="AC74" s="207"/>
      <c r="AD74" s="207"/>
      <c r="AE74" s="207"/>
      <c r="AF74" s="207"/>
      <c r="AG74" s="207" t="s">
        <v>256</v>
      </c>
      <c r="AH74" s="207">
        <v>0</v>
      </c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</row>
    <row r="75" spans="1:60" outlineLevel="1" x14ac:dyDescent="0.25">
      <c r="A75" s="214"/>
      <c r="B75" s="215"/>
      <c r="C75" s="249" t="s">
        <v>997</v>
      </c>
      <c r="D75" s="222"/>
      <c r="E75" s="223">
        <v>1.28</v>
      </c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07"/>
      <c r="Y75" s="207"/>
      <c r="Z75" s="207"/>
      <c r="AA75" s="207"/>
      <c r="AB75" s="207"/>
      <c r="AC75" s="207"/>
      <c r="AD75" s="207"/>
      <c r="AE75" s="207"/>
      <c r="AF75" s="207"/>
      <c r="AG75" s="207" t="s">
        <v>256</v>
      </c>
      <c r="AH75" s="207">
        <v>0</v>
      </c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</row>
    <row r="76" spans="1:60" outlineLevel="1" x14ac:dyDescent="0.25">
      <c r="A76" s="214"/>
      <c r="B76" s="215"/>
      <c r="C76" s="249" t="s">
        <v>998</v>
      </c>
      <c r="D76" s="222"/>
      <c r="E76" s="223">
        <v>0.77</v>
      </c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07"/>
      <c r="Y76" s="207"/>
      <c r="Z76" s="207"/>
      <c r="AA76" s="207"/>
      <c r="AB76" s="207"/>
      <c r="AC76" s="207"/>
      <c r="AD76" s="207"/>
      <c r="AE76" s="207"/>
      <c r="AF76" s="207"/>
      <c r="AG76" s="207" t="s">
        <v>256</v>
      </c>
      <c r="AH76" s="207">
        <v>0</v>
      </c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</row>
    <row r="77" spans="1:60" outlineLevel="1" x14ac:dyDescent="0.25">
      <c r="A77" s="214"/>
      <c r="B77" s="215"/>
      <c r="C77" s="247"/>
      <c r="D77" s="241"/>
      <c r="E77" s="241"/>
      <c r="F77" s="241"/>
      <c r="G77" s="241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07"/>
      <c r="Y77" s="207"/>
      <c r="Z77" s="207"/>
      <c r="AA77" s="207"/>
      <c r="AB77" s="207"/>
      <c r="AC77" s="207"/>
      <c r="AD77" s="207"/>
      <c r="AE77" s="207"/>
      <c r="AF77" s="207"/>
      <c r="AG77" s="207" t="s">
        <v>219</v>
      </c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</row>
    <row r="78" spans="1:60" outlineLevel="1" x14ac:dyDescent="0.25">
      <c r="A78" s="231">
        <v>14</v>
      </c>
      <c r="B78" s="232" t="s">
        <v>1020</v>
      </c>
      <c r="C78" s="245" t="s">
        <v>1021</v>
      </c>
      <c r="D78" s="233" t="s">
        <v>323</v>
      </c>
      <c r="E78" s="234">
        <v>139.054</v>
      </c>
      <c r="F78" s="235"/>
      <c r="G78" s="236">
        <f>ROUND(E78*F78,2)</f>
        <v>0</v>
      </c>
      <c r="H78" s="235"/>
      <c r="I78" s="236">
        <f>ROUND(E78*H78,2)</f>
        <v>0</v>
      </c>
      <c r="J78" s="235"/>
      <c r="K78" s="236">
        <f>ROUND(E78*J78,2)</f>
        <v>0</v>
      </c>
      <c r="L78" s="236">
        <v>21</v>
      </c>
      <c r="M78" s="236">
        <f>G78*(1+L78/100)</f>
        <v>0</v>
      </c>
      <c r="N78" s="236">
        <v>2.0000000000000002E-5</v>
      </c>
      <c r="O78" s="236">
        <f>ROUND(E78*N78,2)</f>
        <v>0</v>
      </c>
      <c r="P78" s="236">
        <v>0</v>
      </c>
      <c r="Q78" s="236">
        <f>ROUND(E78*P78,2)</f>
        <v>0</v>
      </c>
      <c r="R78" s="236" t="s">
        <v>340</v>
      </c>
      <c r="S78" s="236" t="s">
        <v>214</v>
      </c>
      <c r="T78" s="237" t="s">
        <v>279</v>
      </c>
      <c r="U78" s="217">
        <v>0.11</v>
      </c>
      <c r="V78" s="217">
        <f>ROUND(E78*U78,2)</f>
        <v>15.3</v>
      </c>
      <c r="W78" s="217"/>
      <c r="X78" s="207"/>
      <c r="Y78" s="207"/>
      <c r="Z78" s="207"/>
      <c r="AA78" s="207"/>
      <c r="AB78" s="207"/>
      <c r="AC78" s="207"/>
      <c r="AD78" s="207"/>
      <c r="AE78" s="207"/>
      <c r="AF78" s="207"/>
      <c r="AG78" s="207" t="s">
        <v>280</v>
      </c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</row>
    <row r="79" spans="1:60" outlineLevel="1" x14ac:dyDescent="0.25">
      <c r="A79" s="214"/>
      <c r="B79" s="215"/>
      <c r="C79" s="249" t="s">
        <v>1022</v>
      </c>
      <c r="D79" s="222"/>
      <c r="E79" s="223">
        <v>163.16000000000003</v>
      </c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07"/>
      <c r="Y79" s="207"/>
      <c r="Z79" s="207"/>
      <c r="AA79" s="207"/>
      <c r="AB79" s="207"/>
      <c r="AC79" s="207"/>
      <c r="AD79" s="207"/>
      <c r="AE79" s="207"/>
      <c r="AF79" s="207"/>
      <c r="AG79" s="207" t="s">
        <v>256</v>
      </c>
      <c r="AH79" s="207">
        <v>0</v>
      </c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</row>
    <row r="80" spans="1:60" outlineLevel="1" x14ac:dyDescent="0.25">
      <c r="A80" s="214"/>
      <c r="B80" s="215"/>
      <c r="C80" s="249" t="s">
        <v>1006</v>
      </c>
      <c r="D80" s="222"/>
      <c r="E80" s="223">
        <v>-30.779999999999998</v>
      </c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07"/>
      <c r="Y80" s="207"/>
      <c r="Z80" s="207"/>
      <c r="AA80" s="207"/>
      <c r="AB80" s="207"/>
      <c r="AC80" s="207"/>
      <c r="AD80" s="207"/>
      <c r="AE80" s="207"/>
      <c r="AF80" s="207"/>
      <c r="AG80" s="207" t="s">
        <v>256</v>
      </c>
      <c r="AH80" s="207">
        <v>0</v>
      </c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</row>
    <row r="81" spans="1:60" outlineLevel="1" x14ac:dyDescent="0.25">
      <c r="A81" s="214"/>
      <c r="B81" s="215"/>
      <c r="C81" s="249" t="s">
        <v>994</v>
      </c>
      <c r="D81" s="222"/>
      <c r="E81" s="223">
        <v>0.63</v>
      </c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07"/>
      <c r="Y81" s="207"/>
      <c r="Z81" s="207"/>
      <c r="AA81" s="207"/>
      <c r="AB81" s="207"/>
      <c r="AC81" s="207"/>
      <c r="AD81" s="207"/>
      <c r="AE81" s="207"/>
      <c r="AF81" s="207"/>
      <c r="AG81" s="207" t="s">
        <v>256</v>
      </c>
      <c r="AH81" s="207">
        <v>0</v>
      </c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</row>
    <row r="82" spans="1:60" outlineLevel="1" x14ac:dyDescent="0.25">
      <c r="A82" s="214"/>
      <c r="B82" s="215"/>
      <c r="C82" s="249" t="s">
        <v>995</v>
      </c>
      <c r="D82" s="222"/>
      <c r="E82" s="223">
        <v>0.69000000000000006</v>
      </c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07"/>
      <c r="Y82" s="207"/>
      <c r="Z82" s="207"/>
      <c r="AA82" s="207"/>
      <c r="AB82" s="207"/>
      <c r="AC82" s="207"/>
      <c r="AD82" s="207"/>
      <c r="AE82" s="207"/>
      <c r="AF82" s="207"/>
      <c r="AG82" s="207" t="s">
        <v>256</v>
      </c>
      <c r="AH82" s="207">
        <v>0</v>
      </c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</row>
    <row r="83" spans="1:60" outlineLevel="1" x14ac:dyDescent="0.25">
      <c r="A83" s="214"/>
      <c r="B83" s="215"/>
      <c r="C83" s="249" t="s">
        <v>996</v>
      </c>
      <c r="D83" s="222"/>
      <c r="E83" s="223">
        <v>3.3040000000000003</v>
      </c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07"/>
      <c r="Y83" s="207"/>
      <c r="Z83" s="207"/>
      <c r="AA83" s="207"/>
      <c r="AB83" s="207"/>
      <c r="AC83" s="207"/>
      <c r="AD83" s="207"/>
      <c r="AE83" s="207"/>
      <c r="AF83" s="207"/>
      <c r="AG83" s="207" t="s">
        <v>256</v>
      </c>
      <c r="AH83" s="207">
        <v>0</v>
      </c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</row>
    <row r="84" spans="1:60" outlineLevel="1" x14ac:dyDescent="0.25">
      <c r="A84" s="214"/>
      <c r="B84" s="215"/>
      <c r="C84" s="249" t="s">
        <v>997</v>
      </c>
      <c r="D84" s="222"/>
      <c r="E84" s="223">
        <v>1.28</v>
      </c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07"/>
      <c r="Y84" s="207"/>
      <c r="Z84" s="207"/>
      <c r="AA84" s="207"/>
      <c r="AB84" s="207"/>
      <c r="AC84" s="207"/>
      <c r="AD84" s="207"/>
      <c r="AE84" s="207"/>
      <c r="AF84" s="207"/>
      <c r="AG84" s="207" t="s">
        <v>256</v>
      </c>
      <c r="AH84" s="207">
        <v>0</v>
      </c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07"/>
      <c r="BB84" s="207"/>
      <c r="BC84" s="207"/>
      <c r="BD84" s="207"/>
      <c r="BE84" s="207"/>
      <c r="BF84" s="207"/>
      <c r="BG84" s="207"/>
      <c r="BH84" s="207"/>
    </row>
    <row r="85" spans="1:60" outlineLevel="1" x14ac:dyDescent="0.25">
      <c r="A85" s="214"/>
      <c r="B85" s="215"/>
      <c r="C85" s="249" t="s">
        <v>998</v>
      </c>
      <c r="D85" s="222"/>
      <c r="E85" s="223">
        <v>0.77</v>
      </c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07"/>
      <c r="Y85" s="207"/>
      <c r="Z85" s="207"/>
      <c r="AA85" s="207"/>
      <c r="AB85" s="207"/>
      <c r="AC85" s="207"/>
      <c r="AD85" s="207"/>
      <c r="AE85" s="207"/>
      <c r="AF85" s="207"/>
      <c r="AG85" s="207" t="s">
        <v>256</v>
      </c>
      <c r="AH85" s="207">
        <v>0</v>
      </c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</row>
    <row r="86" spans="1:60" outlineLevel="1" x14ac:dyDescent="0.25">
      <c r="A86" s="214"/>
      <c r="B86" s="215"/>
      <c r="C86" s="247"/>
      <c r="D86" s="241"/>
      <c r="E86" s="241"/>
      <c r="F86" s="241"/>
      <c r="G86" s="241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07"/>
      <c r="Y86" s="207"/>
      <c r="Z86" s="207"/>
      <c r="AA86" s="207"/>
      <c r="AB86" s="207"/>
      <c r="AC86" s="207"/>
      <c r="AD86" s="207"/>
      <c r="AE86" s="207"/>
      <c r="AF86" s="207"/>
      <c r="AG86" s="207" t="s">
        <v>219</v>
      </c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</row>
    <row r="87" spans="1:60" x14ac:dyDescent="0.25">
      <c r="A87" s="225" t="s">
        <v>209</v>
      </c>
      <c r="B87" s="226" t="s">
        <v>111</v>
      </c>
      <c r="C87" s="244" t="s">
        <v>112</v>
      </c>
      <c r="D87" s="227"/>
      <c r="E87" s="228"/>
      <c r="F87" s="229"/>
      <c r="G87" s="229">
        <f>SUMIF(AG88:AG108,"&lt;&gt;NOR",G88:G108)</f>
        <v>0</v>
      </c>
      <c r="H87" s="229"/>
      <c r="I87" s="229">
        <f>SUM(I88:I108)</f>
        <v>0</v>
      </c>
      <c r="J87" s="229"/>
      <c r="K87" s="229">
        <f>SUM(K88:K108)</f>
        <v>0</v>
      </c>
      <c r="L87" s="229"/>
      <c r="M87" s="229">
        <f>SUM(M88:M108)</f>
        <v>0</v>
      </c>
      <c r="N87" s="229"/>
      <c r="O87" s="229">
        <f>SUM(O88:O108)</f>
        <v>2.2499999999999996</v>
      </c>
      <c r="P87" s="229"/>
      <c r="Q87" s="229">
        <f>SUM(Q88:Q108)</f>
        <v>0</v>
      </c>
      <c r="R87" s="229"/>
      <c r="S87" s="229"/>
      <c r="T87" s="230"/>
      <c r="U87" s="224"/>
      <c r="V87" s="224">
        <f>SUM(V88:V108)</f>
        <v>36.4</v>
      </c>
      <c r="W87" s="224"/>
      <c r="AG87" t="s">
        <v>210</v>
      </c>
    </row>
    <row r="88" spans="1:60" ht="20.399999999999999" outlineLevel="1" x14ac:dyDescent="0.25">
      <c r="A88" s="231">
        <v>15</v>
      </c>
      <c r="B88" s="232" t="s">
        <v>1023</v>
      </c>
      <c r="C88" s="245" t="s">
        <v>1024</v>
      </c>
      <c r="D88" s="233" t="s">
        <v>323</v>
      </c>
      <c r="E88" s="234">
        <v>110.23200000000001</v>
      </c>
      <c r="F88" s="235"/>
      <c r="G88" s="236">
        <f>ROUND(E88*F88,2)</f>
        <v>0</v>
      </c>
      <c r="H88" s="235"/>
      <c r="I88" s="236">
        <f>ROUND(E88*H88,2)</f>
        <v>0</v>
      </c>
      <c r="J88" s="235"/>
      <c r="K88" s="236">
        <f>ROUND(E88*J88,2)</f>
        <v>0</v>
      </c>
      <c r="L88" s="236">
        <v>21</v>
      </c>
      <c r="M88" s="236">
        <f>G88*(1+L88/100)</f>
        <v>0</v>
      </c>
      <c r="N88" s="236">
        <v>1.8380000000000001E-2</v>
      </c>
      <c r="O88" s="236">
        <f>ROUND(E88*N88,2)</f>
        <v>2.0299999999999998</v>
      </c>
      <c r="P88" s="236">
        <v>0</v>
      </c>
      <c r="Q88" s="236">
        <f>ROUND(E88*P88,2)</f>
        <v>0</v>
      </c>
      <c r="R88" s="236" t="s">
        <v>580</v>
      </c>
      <c r="S88" s="236" t="s">
        <v>214</v>
      </c>
      <c r="T88" s="237" t="s">
        <v>279</v>
      </c>
      <c r="U88" s="217">
        <v>0.14400000000000002</v>
      </c>
      <c r="V88" s="217">
        <f>ROUND(E88*U88,2)</f>
        <v>15.87</v>
      </c>
      <c r="W88" s="217"/>
      <c r="X88" s="207"/>
      <c r="Y88" s="207"/>
      <c r="Z88" s="207"/>
      <c r="AA88" s="207"/>
      <c r="AB88" s="207"/>
      <c r="AC88" s="207"/>
      <c r="AD88" s="207"/>
      <c r="AE88" s="207"/>
      <c r="AF88" s="207"/>
      <c r="AG88" s="207" t="s">
        <v>280</v>
      </c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</row>
    <row r="89" spans="1:60" outlineLevel="1" x14ac:dyDescent="0.25">
      <c r="A89" s="214"/>
      <c r="B89" s="215"/>
      <c r="C89" s="260" t="s">
        <v>1025</v>
      </c>
      <c r="D89" s="257"/>
      <c r="E89" s="257"/>
      <c r="F89" s="257"/>
      <c r="G89" s="25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07"/>
      <c r="Y89" s="207"/>
      <c r="Z89" s="207"/>
      <c r="AA89" s="207"/>
      <c r="AB89" s="207"/>
      <c r="AC89" s="207"/>
      <c r="AD89" s="207"/>
      <c r="AE89" s="207"/>
      <c r="AF89" s="207"/>
      <c r="AG89" s="207" t="s">
        <v>282</v>
      </c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  <c r="BF89" s="207"/>
      <c r="BG89" s="207"/>
      <c r="BH89" s="207"/>
    </row>
    <row r="90" spans="1:60" outlineLevel="1" x14ac:dyDescent="0.25">
      <c r="A90" s="214"/>
      <c r="B90" s="215"/>
      <c r="C90" s="248" t="s">
        <v>1026</v>
      </c>
      <c r="D90" s="242"/>
      <c r="E90" s="242"/>
      <c r="F90" s="242"/>
      <c r="G90" s="242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07"/>
      <c r="Y90" s="207"/>
      <c r="Z90" s="207"/>
      <c r="AA90" s="207"/>
      <c r="AB90" s="207"/>
      <c r="AC90" s="207"/>
      <c r="AD90" s="207"/>
      <c r="AE90" s="207"/>
      <c r="AF90" s="207"/>
      <c r="AG90" s="207" t="s">
        <v>218</v>
      </c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</row>
    <row r="91" spans="1:60" outlineLevel="1" x14ac:dyDescent="0.25">
      <c r="A91" s="214"/>
      <c r="B91" s="215"/>
      <c r="C91" s="249" t="s">
        <v>1027</v>
      </c>
      <c r="D91" s="222"/>
      <c r="E91" s="223">
        <v>110.23200000000001</v>
      </c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07"/>
      <c r="Y91" s="207"/>
      <c r="Z91" s="207"/>
      <c r="AA91" s="207"/>
      <c r="AB91" s="207"/>
      <c r="AC91" s="207"/>
      <c r="AD91" s="207"/>
      <c r="AE91" s="207"/>
      <c r="AF91" s="207"/>
      <c r="AG91" s="207" t="s">
        <v>256</v>
      </c>
      <c r="AH91" s="207">
        <v>0</v>
      </c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</row>
    <row r="92" spans="1:60" outlineLevel="1" x14ac:dyDescent="0.25">
      <c r="A92" s="214"/>
      <c r="B92" s="215"/>
      <c r="C92" s="247"/>
      <c r="D92" s="241"/>
      <c r="E92" s="241"/>
      <c r="F92" s="241"/>
      <c r="G92" s="241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07"/>
      <c r="Y92" s="207"/>
      <c r="Z92" s="207"/>
      <c r="AA92" s="207"/>
      <c r="AB92" s="207"/>
      <c r="AC92" s="207"/>
      <c r="AD92" s="207"/>
      <c r="AE92" s="207"/>
      <c r="AF92" s="207"/>
      <c r="AG92" s="207" t="s">
        <v>219</v>
      </c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</row>
    <row r="93" spans="1:60" ht="30.6" outlineLevel="1" x14ac:dyDescent="0.25">
      <c r="A93" s="231">
        <v>16</v>
      </c>
      <c r="B93" s="232" t="s">
        <v>1028</v>
      </c>
      <c r="C93" s="245" t="s">
        <v>1029</v>
      </c>
      <c r="D93" s="233" t="s">
        <v>323</v>
      </c>
      <c r="E93" s="234">
        <v>220.46400000000003</v>
      </c>
      <c r="F93" s="235"/>
      <c r="G93" s="236">
        <f>ROUND(E93*F93,2)</f>
        <v>0</v>
      </c>
      <c r="H93" s="235"/>
      <c r="I93" s="236">
        <f>ROUND(E93*H93,2)</f>
        <v>0</v>
      </c>
      <c r="J93" s="235"/>
      <c r="K93" s="236">
        <f>ROUND(E93*J93,2)</f>
        <v>0</v>
      </c>
      <c r="L93" s="236">
        <v>21</v>
      </c>
      <c r="M93" s="236">
        <f>G93*(1+L93/100)</f>
        <v>0</v>
      </c>
      <c r="N93" s="236">
        <v>9.7000000000000005E-4</v>
      </c>
      <c r="O93" s="236">
        <f>ROUND(E93*N93,2)</f>
        <v>0.21</v>
      </c>
      <c r="P93" s="236">
        <v>0</v>
      </c>
      <c r="Q93" s="236">
        <f>ROUND(E93*P93,2)</f>
        <v>0</v>
      </c>
      <c r="R93" s="236" t="s">
        <v>580</v>
      </c>
      <c r="S93" s="236" t="s">
        <v>214</v>
      </c>
      <c r="T93" s="237" t="s">
        <v>279</v>
      </c>
      <c r="U93" s="217">
        <v>6.0000000000000001E-3</v>
      </c>
      <c r="V93" s="217">
        <f>ROUND(E93*U93,2)</f>
        <v>1.32</v>
      </c>
      <c r="W93" s="217"/>
      <c r="X93" s="207"/>
      <c r="Y93" s="207"/>
      <c r="Z93" s="207"/>
      <c r="AA93" s="207"/>
      <c r="AB93" s="207"/>
      <c r="AC93" s="207"/>
      <c r="AD93" s="207"/>
      <c r="AE93" s="207"/>
      <c r="AF93" s="207"/>
      <c r="AG93" s="207" t="s">
        <v>280</v>
      </c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</row>
    <row r="94" spans="1:60" outlineLevel="1" x14ac:dyDescent="0.25">
      <c r="A94" s="214"/>
      <c r="B94" s="215"/>
      <c r="C94" s="260" t="s">
        <v>1025</v>
      </c>
      <c r="D94" s="257"/>
      <c r="E94" s="257"/>
      <c r="F94" s="257"/>
      <c r="G94" s="25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07"/>
      <c r="Y94" s="207"/>
      <c r="Z94" s="207"/>
      <c r="AA94" s="207"/>
      <c r="AB94" s="207"/>
      <c r="AC94" s="207"/>
      <c r="AD94" s="207"/>
      <c r="AE94" s="207"/>
      <c r="AF94" s="207"/>
      <c r="AG94" s="207" t="s">
        <v>282</v>
      </c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</row>
    <row r="95" spans="1:60" outlineLevel="1" x14ac:dyDescent="0.25">
      <c r="A95" s="214"/>
      <c r="B95" s="215"/>
      <c r="C95" s="249" t="s">
        <v>1030</v>
      </c>
      <c r="D95" s="222"/>
      <c r="E95" s="223">
        <v>220.46400000000003</v>
      </c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07"/>
      <c r="Y95" s="207"/>
      <c r="Z95" s="207"/>
      <c r="AA95" s="207"/>
      <c r="AB95" s="207"/>
      <c r="AC95" s="207"/>
      <c r="AD95" s="207"/>
      <c r="AE95" s="207"/>
      <c r="AF95" s="207"/>
      <c r="AG95" s="207" t="s">
        <v>256</v>
      </c>
      <c r="AH95" s="207">
        <v>5</v>
      </c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  <c r="BF95" s="207"/>
      <c r="BG95" s="207"/>
      <c r="BH95" s="207"/>
    </row>
    <row r="96" spans="1:60" outlineLevel="1" x14ac:dyDescent="0.25">
      <c r="A96" s="214"/>
      <c r="B96" s="215"/>
      <c r="C96" s="247"/>
      <c r="D96" s="241"/>
      <c r="E96" s="241"/>
      <c r="F96" s="241"/>
      <c r="G96" s="241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07"/>
      <c r="Y96" s="207"/>
      <c r="Z96" s="207"/>
      <c r="AA96" s="207"/>
      <c r="AB96" s="207"/>
      <c r="AC96" s="207"/>
      <c r="AD96" s="207"/>
      <c r="AE96" s="207"/>
      <c r="AF96" s="207"/>
      <c r="AG96" s="207" t="s">
        <v>219</v>
      </c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  <c r="AZ96" s="207"/>
      <c r="BA96" s="207"/>
      <c r="BB96" s="207"/>
      <c r="BC96" s="207"/>
      <c r="BD96" s="207"/>
      <c r="BE96" s="207"/>
      <c r="BF96" s="207"/>
      <c r="BG96" s="207"/>
      <c r="BH96" s="207"/>
    </row>
    <row r="97" spans="1:60" outlineLevel="1" x14ac:dyDescent="0.25">
      <c r="A97" s="231">
        <v>17</v>
      </c>
      <c r="B97" s="232" t="s">
        <v>1031</v>
      </c>
      <c r="C97" s="245" t="s">
        <v>1032</v>
      </c>
      <c r="D97" s="233" t="s">
        <v>323</v>
      </c>
      <c r="E97" s="234">
        <v>110.23200000000001</v>
      </c>
      <c r="F97" s="235"/>
      <c r="G97" s="236">
        <f>ROUND(E97*F97,2)</f>
        <v>0</v>
      </c>
      <c r="H97" s="235"/>
      <c r="I97" s="236">
        <f>ROUND(E97*H97,2)</f>
        <v>0</v>
      </c>
      <c r="J97" s="235"/>
      <c r="K97" s="236">
        <f>ROUND(E97*J97,2)</f>
        <v>0</v>
      </c>
      <c r="L97" s="236">
        <v>21</v>
      </c>
      <c r="M97" s="236">
        <f>G97*(1+L97/100)</f>
        <v>0</v>
      </c>
      <c r="N97" s="236">
        <v>0</v>
      </c>
      <c r="O97" s="236">
        <f>ROUND(E97*N97,2)</f>
        <v>0</v>
      </c>
      <c r="P97" s="236">
        <v>0</v>
      </c>
      <c r="Q97" s="236">
        <f>ROUND(E97*P97,2)</f>
        <v>0</v>
      </c>
      <c r="R97" s="236" t="s">
        <v>580</v>
      </c>
      <c r="S97" s="236" t="s">
        <v>214</v>
      </c>
      <c r="T97" s="237" t="s">
        <v>279</v>
      </c>
      <c r="U97" s="217">
        <v>0.126</v>
      </c>
      <c r="V97" s="217">
        <f>ROUND(E97*U97,2)</f>
        <v>13.89</v>
      </c>
      <c r="W97" s="217"/>
      <c r="X97" s="207"/>
      <c r="Y97" s="207"/>
      <c r="Z97" s="207"/>
      <c r="AA97" s="207"/>
      <c r="AB97" s="207"/>
      <c r="AC97" s="207"/>
      <c r="AD97" s="207"/>
      <c r="AE97" s="207"/>
      <c r="AF97" s="207"/>
      <c r="AG97" s="207" t="s">
        <v>280</v>
      </c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</row>
    <row r="98" spans="1:60" outlineLevel="1" x14ac:dyDescent="0.25">
      <c r="A98" s="214"/>
      <c r="B98" s="215"/>
      <c r="C98" s="249" t="s">
        <v>1033</v>
      </c>
      <c r="D98" s="222"/>
      <c r="E98" s="223">
        <v>110.23200000000001</v>
      </c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07"/>
      <c r="Y98" s="207"/>
      <c r="Z98" s="207"/>
      <c r="AA98" s="207"/>
      <c r="AB98" s="207"/>
      <c r="AC98" s="207"/>
      <c r="AD98" s="207"/>
      <c r="AE98" s="207"/>
      <c r="AF98" s="207"/>
      <c r="AG98" s="207" t="s">
        <v>256</v>
      </c>
      <c r="AH98" s="207">
        <v>5</v>
      </c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</row>
    <row r="99" spans="1:60" outlineLevel="1" x14ac:dyDescent="0.25">
      <c r="A99" s="214"/>
      <c r="B99" s="215"/>
      <c r="C99" s="247"/>
      <c r="D99" s="241"/>
      <c r="E99" s="241"/>
      <c r="F99" s="241"/>
      <c r="G99" s="241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07"/>
      <c r="Y99" s="207"/>
      <c r="Z99" s="207"/>
      <c r="AA99" s="207"/>
      <c r="AB99" s="207"/>
      <c r="AC99" s="207"/>
      <c r="AD99" s="207"/>
      <c r="AE99" s="207"/>
      <c r="AF99" s="207"/>
      <c r="AG99" s="207" t="s">
        <v>219</v>
      </c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</row>
    <row r="100" spans="1:60" outlineLevel="1" x14ac:dyDescent="0.25">
      <c r="A100" s="231">
        <v>18</v>
      </c>
      <c r="B100" s="232" t="s">
        <v>1034</v>
      </c>
      <c r="C100" s="245" t="s">
        <v>1035</v>
      </c>
      <c r="D100" s="233" t="s">
        <v>323</v>
      </c>
      <c r="E100" s="234">
        <v>110.23200000000001</v>
      </c>
      <c r="F100" s="235"/>
      <c r="G100" s="236">
        <f>ROUND(E100*F100,2)</f>
        <v>0</v>
      </c>
      <c r="H100" s="235"/>
      <c r="I100" s="236">
        <f>ROUND(E100*H100,2)</f>
        <v>0</v>
      </c>
      <c r="J100" s="235"/>
      <c r="K100" s="236">
        <f>ROUND(E100*J100,2)</f>
        <v>0</v>
      </c>
      <c r="L100" s="236">
        <v>21</v>
      </c>
      <c r="M100" s="236">
        <f>G100*(1+L100/100)</f>
        <v>0</v>
      </c>
      <c r="N100" s="236">
        <v>0</v>
      </c>
      <c r="O100" s="236">
        <f>ROUND(E100*N100,2)</f>
        <v>0</v>
      </c>
      <c r="P100" s="236">
        <v>0</v>
      </c>
      <c r="Q100" s="236">
        <f>ROUND(E100*P100,2)</f>
        <v>0</v>
      </c>
      <c r="R100" s="236" t="s">
        <v>580</v>
      </c>
      <c r="S100" s="236" t="s">
        <v>214</v>
      </c>
      <c r="T100" s="237" t="s">
        <v>279</v>
      </c>
      <c r="U100" s="217">
        <v>3.0300000000000001E-2</v>
      </c>
      <c r="V100" s="217">
        <f>ROUND(E100*U100,2)</f>
        <v>3.34</v>
      </c>
      <c r="W100" s="21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 t="s">
        <v>280</v>
      </c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</row>
    <row r="101" spans="1:60" outlineLevel="1" x14ac:dyDescent="0.25">
      <c r="A101" s="214"/>
      <c r="B101" s="215"/>
      <c r="C101" s="249" t="s">
        <v>1033</v>
      </c>
      <c r="D101" s="222"/>
      <c r="E101" s="223">
        <v>110.23200000000001</v>
      </c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 t="s">
        <v>256</v>
      </c>
      <c r="AH101" s="207">
        <v>5</v>
      </c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</row>
    <row r="102" spans="1:60" outlineLevel="1" x14ac:dyDescent="0.25">
      <c r="A102" s="214"/>
      <c r="B102" s="215"/>
      <c r="C102" s="247"/>
      <c r="D102" s="241"/>
      <c r="E102" s="241"/>
      <c r="F102" s="241"/>
      <c r="G102" s="241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 t="s">
        <v>219</v>
      </c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</row>
    <row r="103" spans="1:60" ht="20.399999999999999" outlineLevel="1" x14ac:dyDescent="0.25">
      <c r="A103" s="231">
        <v>19</v>
      </c>
      <c r="B103" s="232" t="s">
        <v>1036</v>
      </c>
      <c r="C103" s="245" t="s">
        <v>1037</v>
      </c>
      <c r="D103" s="233" t="s">
        <v>323</v>
      </c>
      <c r="E103" s="234">
        <v>220.46400000000003</v>
      </c>
      <c r="F103" s="235"/>
      <c r="G103" s="236">
        <f>ROUND(E103*F103,2)</f>
        <v>0</v>
      </c>
      <c r="H103" s="235"/>
      <c r="I103" s="236">
        <f>ROUND(E103*H103,2)</f>
        <v>0</v>
      </c>
      <c r="J103" s="235"/>
      <c r="K103" s="236">
        <f>ROUND(E103*J103,2)</f>
        <v>0</v>
      </c>
      <c r="L103" s="236">
        <v>21</v>
      </c>
      <c r="M103" s="236">
        <f>G103*(1+L103/100)</f>
        <v>0</v>
      </c>
      <c r="N103" s="236">
        <v>5.0000000000000002E-5</v>
      </c>
      <c r="O103" s="236">
        <f>ROUND(E103*N103,2)</f>
        <v>0.01</v>
      </c>
      <c r="P103" s="236">
        <v>0</v>
      </c>
      <c r="Q103" s="236">
        <f>ROUND(E103*P103,2)</f>
        <v>0</v>
      </c>
      <c r="R103" s="236" t="s">
        <v>580</v>
      </c>
      <c r="S103" s="236" t="s">
        <v>214</v>
      </c>
      <c r="T103" s="237" t="s">
        <v>279</v>
      </c>
      <c r="U103" s="217">
        <v>0</v>
      </c>
      <c r="V103" s="217">
        <f>ROUND(E103*U103,2)</f>
        <v>0</v>
      </c>
      <c r="W103" s="21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 t="s">
        <v>280</v>
      </c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</row>
    <row r="104" spans="1:60" outlineLevel="1" x14ac:dyDescent="0.25">
      <c r="A104" s="214"/>
      <c r="B104" s="215"/>
      <c r="C104" s="249" t="s">
        <v>1038</v>
      </c>
      <c r="D104" s="222"/>
      <c r="E104" s="223">
        <v>220.46400000000003</v>
      </c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 t="s">
        <v>256</v>
      </c>
      <c r="AH104" s="207">
        <v>5</v>
      </c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</row>
    <row r="105" spans="1:60" outlineLevel="1" x14ac:dyDescent="0.25">
      <c r="A105" s="214"/>
      <c r="B105" s="215"/>
      <c r="C105" s="247"/>
      <c r="D105" s="241"/>
      <c r="E105" s="241"/>
      <c r="F105" s="241"/>
      <c r="G105" s="241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 t="s">
        <v>219</v>
      </c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</row>
    <row r="106" spans="1:60" outlineLevel="1" x14ac:dyDescent="0.25">
      <c r="A106" s="231">
        <v>20</v>
      </c>
      <c r="B106" s="232" t="s">
        <v>1039</v>
      </c>
      <c r="C106" s="245" t="s">
        <v>1040</v>
      </c>
      <c r="D106" s="233" t="s">
        <v>323</v>
      </c>
      <c r="E106" s="234">
        <v>110.23200000000001</v>
      </c>
      <c r="F106" s="235"/>
      <c r="G106" s="236">
        <f>ROUND(E106*F106,2)</f>
        <v>0</v>
      </c>
      <c r="H106" s="235"/>
      <c r="I106" s="236">
        <f>ROUND(E106*H106,2)</f>
        <v>0</v>
      </c>
      <c r="J106" s="235"/>
      <c r="K106" s="236">
        <f>ROUND(E106*J106,2)</f>
        <v>0</v>
      </c>
      <c r="L106" s="236">
        <v>21</v>
      </c>
      <c r="M106" s="236">
        <f>G106*(1+L106/100)</f>
        <v>0</v>
      </c>
      <c r="N106" s="236">
        <v>0</v>
      </c>
      <c r="O106" s="236">
        <f>ROUND(E106*N106,2)</f>
        <v>0</v>
      </c>
      <c r="P106" s="236">
        <v>0</v>
      </c>
      <c r="Q106" s="236">
        <f>ROUND(E106*P106,2)</f>
        <v>0</v>
      </c>
      <c r="R106" s="236" t="s">
        <v>580</v>
      </c>
      <c r="S106" s="236" t="s">
        <v>214</v>
      </c>
      <c r="T106" s="237" t="s">
        <v>279</v>
      </c>
      <c r="U106" s="217">
        <v>1.8000000000000002E-2</v>
      </c>
      <c r="V106" s="217">
        <f>ROUND(E106*U106,2)</f>
        <v>1.98</v>
      </c>
      <c r="W106" s="21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 t="s">
        <v>280</v>
      </c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</row>
    <row r="107" spans="1:60" outlineLevel="1" x14ac:dyDescent="0.25">
      <c r="A107" s="214"/>
      <c r="B107" s="215"/>
      <c r="C107" s="249" t="s">
        <v>1033</v>
      </c>
      <c r="D107" s="222"/>
      <c r="E107" s="223">
        <v>110.23200000000001</v>
      </c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 t="s">
        <v>256</v>
      </c>
      <c r="AH107" s="207">
        <v>5</v>
      </c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</row>
    <row r="108" spans="1:60" outlineLevel="1" x14ac:dyDescent="0.25">
      <c r="A108" s="214"/>
      <c r="B108" s="215"/>
      <c r="C108" s="247"/>
      <c r="D108" s="241"/>
      <c r="E108" s="241"/>
      <c r="F108" s="241"/>
      <c r="G108" s="241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 t="s">
        <v>219</v>
      </c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</row>
    <row r="109" spans="1:60" x14ac:dyDescent="0.25">
      <c r="A109" s="225" t="s">
        <v>209</v>
      </c>
      <c r="B109" s="226" t="s">
        <v>115</v>
      </c>
      <c r="C109" s="244" t="s">
        <v>116</v>
      </c>
      <c r="D109" s="227"/>
      <c r="E109" s="228"/>
      <c r="F109" s="229"/>
      <c r="G109" s="229">
        <f>SUMIF(AG110:AG113,"&lt;&gt;NOR",G110:G113)</f>
        <v>0</v>
      </c>
      <c r="H109" s="229"/>
      <c r="I109" s="229">
        <f>SUM(I110:I113)</f>
        <v>0</v>
      </c>
      <c r="J109" s="229"/>
      <c r="K109" s="229">
        <f>SUM(K110:K113)</f>
        <v>0</v>
      </c>
      <c r="L109" s="229"/>
      <c r="M109" s="229">
        <f>SUM(M110:M113)</f>
        <v>0</v>
      </c>
      <c r="N109" s="229"/>
      <c r="O109" s="229">
        <f>SUM(O110:O113)</f>
        <v>0</v>
      </c>
      <c r="P109" s="229"/>
      <c r="Q109" s="229">
        <f>SUM(Q110:Q113)</f>
        <v>4.92</v>
      </c>
      <c r="R109" s="229"/>
      <c r="S109" s="229"/>
      <c r="T109" s="230"/>
      <c r="U109" s="224"/>
      <c r="V109" s="224">
        <f>SUM(V110:V113)</f>
        <v>16.690000000000001</v>
      </c>
      <c r="W109" s="224"/>
      <c r="AG109" t="s">
        <v>210</v>
      </c>
    </row>
    <row r="110" spans="1:60" ht="30.6" outlineLevel="1" x14ac:dyDescent="0.25">
      <c r="A110" s="231">
        <v>21</v>
      </c>
      <c r="B110" s="232" t="s">
        <v>1041</v>
      </c>
      <c r="C110" s="245" t="s">
        <v>1042</v>
      </c>
      <c r="D110" s="233" t="s">
        <v>323</v>
      </c>
      <c r="E110" s="234">
        <v>83.432000000000002</v>
      </c>
      <c r="F110" s="235"/>
      <c r="G110" s="236">
        <f>ROUND(E110*F110,2)</f>
        <v>0</v>
      </c>
      <c r="H110" s="235"/>
      <c r="I110" s="236">
        <f>ROUND(E110*H110,2)</f>
        <v>0</v>
      </c>
      <c r="J110" s="235"/>
      <c r="K110" s="236">
        <f>ROUND(E110*J110,2)</f>
        <v>0</v>
      </c>
      <c r="L110" s="236">
        <v>21</v>
      </c>
      <c r="M110" s="236">
        <f>G110*(1+L110/100)</f>
        <v>0</v>
      </c>
      <c r="N110" s="236">
        <v>0</v>
      </c>
      <c r="O110" s="236">
        <f>ROUND(E110*N110,2)</f>
        <v>0</v>
      </c>
      <c r="P110" s="236">
        <v>5.9000000000000004E-2</v>
      </c>
      <c r="Q110" s="236">
        <f>ROUND(E110*P110,2)</f>
        <v>4.92</v>
      </c>
      <c r="R110" s="236" t="s">
        <v>598</v>
      </c>
      <c r="S110" s="236" t="s">
        <v>214</v>
      </c>
      <c r="T110" s="237" t="s">
        <v>279</v>
      </c>
      <c r="U110" s="217">
        <v>0.2</v>
      </c>
      <c r="V110" s="217">
        <f>ROUND(E110*U110,2)</f>
        <v>16.690000000000001</v>
      </c>
      <c r="W110" s="21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 t="s">
        <v>280</v>
      </c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</row>
    <row r="111" spans="1:60" outlineLevel="1" x14ac:dyDescent="0.25">
      <c r="A111" s="214"/>
      <c r="B111" s="215"/>
      <c r="C111" s="249" t="s">
        <v>1014</v>
      </c>
      <c r="D111" s="222"/>
      <c r="E111" s="223">
        <v>114.212</v>
      </c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 t="s">
        <v>256</v>
      </c>
      <c r="AH111" s="207">
        <v>0</v>
      </c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</row>
    <row r="112" spans="1:60" outlineLevel="1" x14ac:dyDescent="0.25">
      <c r="A112" s="214"/>
      <c r="B112" s="215"/>
      <c r="C112" s="249" t="s">
        <v>1006</v>
      </c>
      <c r="D112" s="222"/>
      <c r="E112" s="223">
        <v>-30.779999999999998</v>
      </c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 t="s">
        <v>256</v>
      </c>
      <c r="AH112" s="207">
        <v>0</v>
      </c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</row>
    <row r="113" spans="1:60" outlineLevel="1" x14ac:dyDescent="0.25">
      <c r="A113" s="214"/>
      <c r="B113" s="215"/>
      <c r="C113" s="247"/>
      <c r="D113" s="241"/>
      <c r="E113" s="241"/>
      <c r="F113" s="241"/>
      <c r="G113" s="241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 t="s">
        <v>219</v>
      </c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</row>
    <row r="114" spans="1:60" x14ac:dyDescent="0.25">
      <c r="A114" s="225" t="s">
        <v>209</v>
      </c>
      <c r="B114" s="226" t="s">
        <v>117</v>
      </c>
      <c r="C114" s="244" t="s">
        <v>118</v>
      </c>
      <c r="D114" s="227"/>
      <c r="E114" s="228"/>
      <c r="F114" s="229"/>
      <c r="G114" s="229">
        <f>SUMIF(AG115:AG117,"&lt;&gt;NOR",G115:G117)</f>
        <v>0</v>
      </c>
      <c r="H114" s="229"/>
      <c r="I114" s="229">
        <f>SUM(I115:I117)</f>
        <v>0</v>
      </c>
      <c r="J114" s="229"/>
      <c r="K114" s="229">
        <f>SUM(K115:K117)</f>
        <v>0</v>
      </c>
      <c r="L114" s="229"/>
      <c r="M114" s="229">
        <f>SUM(M115:M117)</f>
        <v>0</v>
      </c>
      <c r="N114" s="229"/>
      <c r="O114" s="229">
        <f>SUM(O115:O117)</f>
        <v>0</v>
      </c>
      <c r="P114" s="229"/>
      <c r="Q114" s="229">
        <f>SUM(Q115:Q117)</f>
        <v>0</v>
      </c>
      <c r="R114" s="229"/>
      <c r="S114" s="229"/>
      <c r="T114" s="230"/>
      <c r="U114" s="224"/>
      <c r="V114" s="224">
        <f>SUM(V115:V117)</f>
        <v>40.729999999999997</v>
      </c>
      <c r="W114" s="224"/>
      <c r="AG114" t="s">
        <v>210</v>
      </c>
    </row>
    <row r="115" spans="1:60" ht="30.6" outlineLevel="1" x14ac:dyDescent="0.25">
      <c r="A115" s="231">
        <v>22</v>
      </c>
      <c r="B115" s="232" t="s">
        <v>677</v>
      </c>
      <c r="C115" s="245" t="s">
        <v>678</v>
      </c>
      <c r="D115" s="233" t="s">
        <v>333</v>
      </c>
      <c r="E115" s="234">
        <v>43.400210000000001</v>
      </c>
      <c r="F115" s="235"/>
      <c r="G115" s="236">
        <f>ROUND(E115*F115,2)</f>
        <v>0</v>
      </c>
      <c r="H115" s="235"/>
      <c r="I115" s="236">
        <f>ROUND(E115*H115,2)</f>
        <v>0</v>
      </c>
      <c r="J115" s="235"/>
      <c r="K115" s="236">
        <f>ROUND(E115*J115,2)</f>
        <v>0</v>
      </c>
      <c r="L115" s="236">
        <v>21</v>
      </c>
      <c r="M115" s="236">
        <f>G115*(1+L115/100)</f>
        <v>0</v>
      </c>
      <c r="N115" s="236">
        <v>0</v>
      </c>
      <c r="O115" s="236">
        <f>ROUND(E115*N115,2)</f>
        <v>0</v>
      </c>
      <c r="P115" s="236">
        <v>0</v>
      </c>
      <c r="Q115" s="236">
        <f>ROUND(E115*P115,2)</f>
        <v>0</v>
      </c>
      <c r="R115" s="236" t="s">
        <v>348</v>
      </c>
      <c r="S115" s="236" t="s">
        <v>214</v>
      </c>
      <c r="T115" s="237" t="s">
        <v>279</v>
      </c>
      <c r="U115" s="217">
        <v>0.9385</v>
      </c>
      <c r="V115" s="217">
        <f>ROUND(E115*U115,2)</f>
        <v>40.729999999999997</v>
      </c>
      <c r="W115" s="21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 t="s">
        <v>679</v>
      </c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</row>
    <row r="116" spans="1:60" outlineLevel="1" x14ac:dyDescent="0.25">
      <c r="A116" s="214"/>
      <c r="B116" s="215"/>
      <c r="C116" s="260" t="s">
        <v>680</v>
      </c>
      <c r="D116" s="257"/>
      <c r="E116" s="257"/>
      <c r="F116" s="257"/>
      <c r="G116" s="25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 t="s">
        <v>282</v>
      </c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</row>
    <row r="117" spans="1:60" outlineLevel="1" x14ac:dyDescent="0.25">
      <c r="A117" s="214"/>
      <c r="B117" s="215"/>
      <c r="C117" s="247"/>
      <c r="D117" s="241"/>
      <c r="E117" s="241"/>
      <c r="F117" s="241"/>
      <c r="G117" s="241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 t="s">
        <v>219</v>
      </c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</row>
    <row r="118" spans="1:60" x14ac:dyDescent="0.25">
      <c r="A118" s="225" t="s">
        <v>209</v>
      </c>
      <c r="B118" s="226" t="s">
        <v>119</v>
      </c>
      <c r="C118" s="244" t="s">
        <v>120</v>
      </c>
      <c r="D118" s="227"/>
      <c r="E118" s="228"/>
      <c r="F118" s="229"/>
      <c r="G118" s="229">
        <f>SUMIF(AG119:AG127,"&lt;&gt;NOR",G119:G127)</f>
        <v>0</v>
      </c>
      <c r="H118" s="229"/>
      <c r="I118" s="229">
        <f>SUM(I119:I127)</f>
        <v>0</v>
      </c>
      <c r="J118" s="229"/>
      <c r="K118" s="229">
        <f>SUM(K119:K127)</f>
        <v>0</v>
      </c>
      <c r="L118" s="229"/>
      <c r="M118" s="229">
        <f>SUM(M119:M127)</f>
        <v>0</v>
      </c>
      <c r="N118" s="229"/>
      <c r="O118" s="229">
        <f>SUM(O119:O127)</f>
        <v>7.0000000000000007E-2</v>
      </c>
      <c r="P118" s="229"/>
      <c r="Q118" s="229">
        <f>SUM(Q119:Q127)</f>
        <v>0</v>
      </c>
      <c r="R118" s="229"/>
      <c r="S118" s="229"/>
      <c r="T118" s="230"/>
      <c r="U118" s="224"/>
      <c r="V118" s="224">
        <f>SUM(V119:V127)</f>
        <v>19.510000000000002</v>
      </c>
      <c r="W118" s="224"/>
      <c r="AG118" t="s">
        <v>210</v>
      </c>
    </row>
    <row r="119" spans="1:60" ht="20.399999999999999" outlineLevel="1" x14ac:dyDescent="0.25">
      <c r="A119" s="231">
        <v>23</v>
      </c>
      <c r="B119" s="232" t="s">
        <v>1043</v>
      </c>
      <c r="C119" s="245" t="s">
        <v>1044</v>
      </c>
      <c r="D119" s="233" t="s">
        <v>323</v>
      </c>
      <c r="E119" s="234">
        <v>57.386000000000003</v>
      </c>
      <c r="F119" s="235"/>
      <c r="G119" s="236">
        <f>ROUND(E119*F119,2)</f>
        <v>0</v>
      </c>
      <c r="H119" s="235"/>
      <c r="I119" s="236">
        <f>ROUND(E119*H119,2)</f>
        <v>0</v>
      </c>
      <c r="J119" s="235"/>
      <c r="K119" s="236">
        <f>ROUND(E119*J119,2)</f>
        <v>0</v>
      </c>
      <c r="L119" s="236">
        <v>21</v>
      </c>
      <c r="M119" s="236">
        <f>G119*(1+L119/100)</f>
        <v>0</v>
      </c>
      <c r="N119" s="236">
        <v>8.0000000000000007E-5</v>
      </c>
      <c r="O119" s="236">
        <f>ROUND(E119*N119,2)</f>
        <v>0</v>
      </c>
      <c r="P119" s="236">
        <v>0</v>
      </c>
      <c r="Q119" s="236">
        <f>ROUND(E119*P119,2)</f>
        <v>0</v>
      </c>
      <c r="R119" s="236" t="s">
        <v>683</v>
      </c>
      <c r="S119" s="236" t="s">
        <v>214</v>
      </c>
      <c r="T119" s="237" t="s">
        <v>279</v>
      </c>
      <c r="U119" s="217">
        <v>0.34</v>
      </c>
      <c r="V119" s="217">
        <f>ROUND(E119*U119,2)</f>
        <v>19.510000000000002</v>
      </c>
      <c r="W119" s="21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 t="s">
        <v>280</v>
      </c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</row>
    <row r="120" spans="1:60" outlineLevel="1" x14ac:dyDescent="0.25">
      <c r="A120" s="214"/>
      <c r="B120" s="215"/>
      <c r="C120" s="249" t="s">
        <v>1045</v>
      </c>
      <c r="D120" s="222"/>
      <c r="E120" s="223">
        <v>57.386000000000003</v>
      </c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 t="s">
        <v>256</v>
      </c>
      <c r="AH120" s="207">
        <v>0</v>
      </c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</row>
    <row r="121" spans="1:60" outlineLevel="1" x14ac:dyDescent="0.25">
      <c r="A121" s="214"/>
      <c r="B121" s="215"/>
      <c r="C121" s="247"/>
      <c r="D121" s="241"/>
      <c r="E121" s="241"/>
      <c r="F121" s="241"/>
      <c r="G121" s="241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 t="s">
        <v>219</v>
      </c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</row>
    <row r="122" spans="1:60" ht="20.399999999999999" outlineLevel="1" x14ac:dyDescent="0.25">
      <c r="A122" s="231">
        <v>24</v>
      </c>
      <c r="B122" s="232" t="s">
        <v>1046</v>
      </c>
      <c r="C122" s="245" t="s">
        <v>1047</v>
      </c>
      <c r="D122" s="233" t="s">
        <v>323</v>
      </c>
      <c r="E122" s="234">
        <v>65.993900000000011</v>
      </c>
      <c r="F122" s="235"/>
      <c r="G122" s="236">
        <f>ROUND(E122*F122,2)</f>
        <v>0</v>
      </c>
      <c r="H122" s="235"/>
      <c r="I122" s="236">
        <f>ROUND(E122*H122,2)</f>
        <v>0</v>
      </c>
      <c r="J122" s="235"/>
      <c r="K122" s="236">
        <f>ROUND(E122*J122,2)</f>
        <v>0</v>
      </c>
      <c r="L122" s="236">
        <v>21</v>
      </c>
      <c r="M122" s="236">
        <f>G122*(1+L122/100)</f>
        <v>0</v>
      </c>
      <c r="N122" s="236">
        <v>1E-3</v>
      </c>
      <c r="O122" s="236">
        <f>ROUND(E122*N122,2)</f>
        <v>7.0000000000000007E-2</v>
      </c>
      <c r="P122" s="236">
        <v>0</v>
      </c>
      <c r="Q122" s="236">
        <f>ROUND(E122*P122,2)</f>
        <v>0</v>
      </c>
      <c r="R122" s="236" t="s">
        <v>334</v>
      </c>
      <c r="S122" s="236" t="s">
        <v>214</v>
      </c>
      <c r="T122" s="237" t="s">
        <v>335</v>
      </c>
      <c r="U122" s="217">
        <v>0</v>
      </c>
      <c r="V122" s="217">
        <f>ROUND(E122*U122,2)</f>
        <v>0</v>
      </c>
      <c r="W122" s="21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 t="s">
        <v>336</v>
      </c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</row>
    <row r="123" spans="1:60" outlineLevel="1" x14ac:dyDescent="0.25">
      <c r="A123" s="214"/>
      <c r="B123" s="215"/>
      <c r="C123" s="249" t="s">
        <v>1048</v>
      </c>
      <c r="D123" s="222"/>
      <c r="E123" s="223">
        <v>65.993900000000011</v>
      </c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 t="s">
        <v>256</v>
      </c>
      <c r="AH123" s="207">
        <v>5</v>
      </c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</row>
    <row r="124" spans="1:60" outlineLevel="1" x14ac:dyDescent="0.25">
      <c r="A124" s="214"/>
      <c r="B124" s="215"/>
      <c r="C124" s="247"/>
      <c r="D124" s="241"/>
      <c r="E124" s="241"/>
      <c r="F124" s="241"/>
      <c r="G124" s="241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 t="s">
        <v>219</v>
      </c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</row>
    <row r="125" spans="1:60" outlineLevel="1" x14ac:dyDescent="0.25">
      <c r="A125" s="214">
        <v>25</v>
      </c>
      <c r="B125" s="215" t="s">
        <v>691</v>
      </c>
      <c r="C125" s="265" t="s">
        <v>692</v>
      </c>
      <c r="D125" s="216" t="s">
        <v>0</v>
      </c>
      <c r="E125" s="240"/>
      <c r="F125" s="218"/>
      <c r="G125" s="217">
        <f>ROUND(E125*F125,2)</f>
        <v>0</v>
      </c>
      <c r="H125" s="218"/>
      <c r="I125" s="217">
        <f>ROUND(E125*H125,2)</f>
        <v>0</v>
      </c>
      <c r="J125" s="218"/>
      <c r="K125" s="217">
        <f>ROUND(E125*J125,2)</f>
        <v>0</v>
      </c>
      <c r="L125" s="217">
        <v>21</v>
      </c>
      <c r="M125" s="217">
        <f>G125*(1+L125/100)</f>
        <v>0</v>
      </c>
      <c r="N125" s="217">
        <v>0</v>
      </c>
      <c r="O125" s="217">
        <f>ROUND(E125*N125,2)</f>
        <v>0</v>
      </c>
      <c r="P125" s="217">
        <v>0</v>
      </c>
      <c r="Q125" s="217">
        <f>ROUND(E125*P125,2)</f>
        <v>0</v>
      </c>
      <c r="R125" s="217" t="s">
        <v>683</v>
      </c>
      <c r="S125" s="217" t="s">
        <v>214</v>
      </c>
      <c r="T125" s="217" t="s">
        <v>279</v>
      </c>
      <c r="U125" s="217">
        <v>0</v>
      </c>
      <c r="V125" s="217">
        <f>ROUND(E125*U125,2)</f>
        <v>0</v>
      </c>
      <c r="W125" s="21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 t="s">
        <v>679</v>
      </c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</row>
    <row r="126" spans="1:60" outlineLevel="1" x14ac:dyDescent="0.25">
      <c r="A126" s="214"/>
      <c r="B126" s="215"/>
      <c r="C126" s="266" t="s">
        <v>693</v>
      </c>
      <c r="D126" s="259"/>
      <c r="E126" s="259"/>
      <c r="F126" s="259"/>
      <c r="G126" s="259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 t="s">
        <v>282</v>
      </c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  <c r="AZ126" s="207"/>
      <c r="BA126" s="207"/>
      <c r="BB126" s="207"/>
      <c r="BC126" s="207"/>
      <c r="BD126" s="207"/>
      <c r="BE126" s="207"/>
      <c r="BF126" s="207"/>
      <c r="BG126" s="207"/>
      <c r="BH126" s="207"/>
    </row>
    <row r="127" spans="1:60" outlineLevel="1" x14ac:dyDescent="0.25">
      <c r="A127" s="214"/>
      <c r="B127" s="215"/>
      <c r="C127" s="247"/>
      <c r="D127" s="241"/>
      <c r="E127" s="241"/>
      <c r="F127" s="241"/>
      <c r="G127" s="241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 t="s">
        <v>219</v>
      </c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  <c r="AZ127" s="207"/>
      <c r="BA127" s="207"/>
      <c r="BB127" s="207"/>
      <c r="BC127" s="207"/>
      <c r="BD127" s="207"/>
      <c r="BE127" s="207"/>
      <c r="BF127" s="207"/>
      <c r="BG127" s="207"/>
      <c r="BH127" s="207"/>
    </row>
    <row r="128" spans="1:60" x14ac:dyDescent="0.25">
      <c r="A128" s="225" t="s">
        <v>209</v>
      </c>
      <c r="B128" s="226" t="s">
        <v>123</v>
      </c>
      <c r="C128" s="244" t="s">
        <v>124</v>
      </c>
      <c r="D128" s="227"/>
      <c r="E128" s="228"/>
      <c r="F128" s="229"/>
      <c r="G128" s="229">
        <f>SUMIF(AG129:AG147,"&lt;&gt;NOR",G129:G147)</f>
        <v>0</v>
      </c>
      <c r="H128" s="229"/>
      <c r="I128" s="229">
        <f>SUM(I129:I147)</f>
        <v>0</v>
      </c>
      <c r="J128" s="229"/>
      <c r="K128" s="229">
        <f>SUM(K129:K147)</f>
        <v>0</v>
      </c>
      <c r="L128" s="229"/>
      <c r="M128" s="229">
        <f>SUM(M129:M147)</f>
        <v>0</v>
      </c>
      <c r="N128" s="229"/>
      <c r="O128" s="229">
        <f>SUM(O129:O147)</f>
        <v>0.24000000000000002</v>
      </c>
      <c r="P128" s="229"/>
      <c r="Q128" s="229">
        <f>SUM(Q129:Q147)</f>
        <v>0</v>
      </c>
      <c r="R128" s="229"/>
      <c r="S128" s="229"/>
      <c r="T128" s="230"/>
      <c r="U128" s="224"/>
      <c r="V128" s="224">
        <f>SUM(V129:V147)</f>
        <v>8.16</v>
      </c>
      <c r="W128" s="224"/>
      <c r="AG128" t="s">
        <v>210</v>
      </c>
    </row>
    <row r="129" spans="1:60" outlineLevel="1" x14ac:dyDescent="0.25">
      <c r="A129" s="231">
        <v>26</v>
      </c>
      <c r="B129" s="232" t="s">
        <v>1049</v>
      </c>
      <c r="C129" s="245" t="s">
        <v>1050</v>
      </c>
      <c r="D129" s="233" t="s">
        <v>323</v>
      </c>
      <c r="E129" s="234">
        <v>10.376800000000001</v>
      </c>
      <c r="F129" s="235"/>
      <c r="G129" s="236">
        <f>ROUND(E129*F129,2)</f>
        <v>0</v>
      </c>
      <c r="H129" s="235"/>
      <c r="I129" s="236">
        <f>ROUND(E129*H129,2)</f>
        <v>0</v>
      </c>
      <c r="J129" s="235"/>
      <c r="K129" s="236">
        <f>ROUND(E129*J129,2)</f>
        <v>0</v>
      </c>
      <c r="L129" s="236">
        <v>21</v>
      </c>
      <c r="M129" s="236">
        <f>G129*(1+L129/100)</f>
        <v>0</v>
      </c>
      <c r="N129" s="236">
        <v>2.3000000000000001E-4</v>
      </c>
      <c r="O129" s="236">
        <f>ROUND(E129*N129,2)</f>
        <v>0</v>
      </c>
      <c r="P129" s="236">
        <v>0</v>
      </c>
      <c r="Q129" s="236">
        <f>ROUND(E129*P129,2)</f>
        <v>0</v>
      </c>
      <c r="R129" s="236" t="s">
        <v>721</v>
      </c>
      <c r="S129" s="236" t="s">
        <v>214</v>
      </c>
      <c r="T129" s="237" t="s">
        <v>279</v>
      </c>
      <c r="U129" s="217">
        <v>0.161</v>
      </c>
      <c r="V129" s="217">
        <f>ROUND(E129*U129,2)</f>
        <v>1.67</v>
      </c>
      <c r="W129" s="21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 t="s">
        <v>280</v>
      </c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  <c r="AZ129" s="207"/>
      <c r="BA129" s="207"/>
      <c r="BB129" s="207"/>
      <c r="BC129" s="207"/>
      <c r="BD129" s="207"/>
      <c r="BE129" s="207"/>
      <c r="BF129" s="207"/>
      <c r="BG129" s="207"/>
      <c r="BH129" s="207"/>
    </row>
    <row r="130" spans="1:60" outlineLevel="1" x14ac:dyDescent="0.25">
      <c r="A130" s="214"/>
      <c r="B130" s="215"/>
      <c r="C130" s="246" t="s">
        <v>1067</v>
      </c>
      <c r="D130" s="239"/>
      <c r="E130" s="239"/>
      <c r="F130" s="239"/>
      <c r="G130" s="239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 t="s">
        <v>218</v>
      </c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  <c r="AZ130" s="207"/>
      <c r="BA130" s="207"/>
      <c r="BB130" s="207"/>
      <c r="BC130" s="207"/>
      <c r="BD130" s="207"/>
      <c r="BE130" s="207"/>
      <c r="BF130" s="207"/>
      <c r="BG130" s="207"/>
      <c r="BH130" s="207"/>
    </row>
    <row r="131" spans="1:60" outlineLevel="1" x14ac:dyDescent="0.25">
      <c r="A131" s="214"/>
      <c r="B131" s="215"/>
      <c r="C131" s="248" t="s">
        <v>1051</v>
      </c>
      <c r="D131" s="242"/>
      <c r="E131" s="242"/>
      <c r="F131" s="242"/>
      <c r="G131" s="242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 t="s">
        <v>218</v>
      </c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  <c r="AZ131" s="207"/>
      <c r="BA131" s="207"/>
      <c r="BB131" s="207"/>
      <c r="BC131" s="207"/>
      <c r="BD131" s="207"/>
      <c r="BE131" s="207"/>
      <c r="BF131" s="207"/>
      <c r="BG131" s="207"/>
      <c r="BH131" s="207"/>
    </row>
    <row r="132" spans="1:60" outlineLevel="1" x14ac:dyDescent="0.25">
      <c r="A132" s="214"/>
      <c r="B132" s="215"/>
      <c r="C132" s="249" t="s">
        <v>1052</v>
      </c>
      <c r="D132" s="222"/>
      <c r="E132" s="223">
        <v>10.376800000000001</v>
      </c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 t="s">
        <v>256</v>
      </c>
      <c r="AH132" s="207">
        <v>5</v>
      </c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  <c r="AZ132" s="207"/>
      <c r="BA132" s="207"/>
      <c r="BB132" s="207"/>
      <c r="BC132" s="207"/>
      <c r="BD132" s="207"/>
      <c r="BE132" s="207"/>
      <c r="BF132" s="207"/>
      <c r="BG132" s="207"/>
      <c r="BH132" s="207"/>
    </row>
    <row r="133" spans="1:60" outlineLevel="1" x14ac:dyDescent="0.25">
      <c r="A133" s="214"/>
      <c r="B133" s="215"/>
      <c r="C133" s="247"/>
      <c r="D133" s="241"/>
      <c r="E133" s="241"/>
      <c r="F133" s="241"/>
      <c r="G133" s="241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 t="s">
        <v>219</v>
      </c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  <c r="AZ133" s="207"/>
      <c r="BA133" s="207"/>
      <c r="BB133" s="207"/>
      <c r="BC133" s="207"/>
      <c r="BD133" s="207"/>
      <c r="BE133" s="207"/>
      <c r="BF133" s="207"/>
      <c r="BG133" s="207"/>
      <c r="BH133" s="207"/>
    </row>
    <row r="134" spans="1:60" outlineLevel="1" x14ac:dyDescent="0.25">
      <c r="A134" s="231">
        <v>27</v>
      </c>
      <c r="B134" s="232" t="s">
        <v>947</v>
      </c>
      <c r="C134" s="245" t="s">
        <v>948</v>
      </c>
      <c r="D134" s="233" t="s">
        <v>323</v>
      </c>
      <c r="E134" s="234">
        <v>30.592500000000001</v>
      </c>
      <c r="F134" s="235"/>
      <c r="G134" s="236">
        <f>ROUND(E134*F134,2)</f>
        <v>0</v>
      </c>
      <c r="H134" s="235"/>
      <c r="I134" s="236">
        <f>ROUND(E134*H134,2)</f>
        <v>0</v>
      </c>
      <c r="J134" s="235"/>
      <c r="K134" s="236">
        <f>ROUND(E134*J134,2)</f>
        <v>0</v>
      </c>
      <c r="L134" s="236">
        <v>21</v>
      </c>
      <c r="M134" s="236">
        <f>G134*(1+L134/100)</f>
        <v>0</v>
      </c>
      <c r="N134" s="236">
        <v>3.0000000000000001E-3</v>
      </c>
      <c r="O134" s="236">
        <f>ROUND(E134*N134,2)</f>
        <v>0.09</v>
      </c>
      <c r="P134" s="236">
        <v>0</v>
      </c>
      <c r="Q134" s="236">
        <f>ROUND(E134*P134,2)</f>
        <v>0</v>
      </c>
      <c r="R134" s="236" t="s">
        <v>721</v>
      </c>
      <c r="S134" s="236" t="s">
        <v>214</v>
      </c>
      <c r="T134" s="237" t="s">
        <v>279</v>
      </c>
      <c r="U134" s="217">
        <v>0.21200000000000002</v>
      </c>
      <c r="V134" s="217">
        <f>ROUND(E134*U134,2)</f>
        <v>6.49</v>
      </c>
      <c r="W134" s="21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 t="s">
        <v>280</v>
      </c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  <c r="AZ134" s="207"/>
      <c r="BA134" s="207"/>
      <c r="BB134" s="207"/>
      <c r="BC134" s="207"/>
      <c r="BD134" s="207"/>
      <c r="BE134" s="207"/>
      <c r="BF134" s="207"/>
      <c r="BG134" s="207"/>
      <c r="BH134" s="207"/>
    </row>
    <row r="135" spans="1:60" outlineLevel="1" x14ac:dyDescent="0.25">
      <c r="A135" s="214"/>
      <c r="B135" s="215"/>
      <c r="C135" s="246" t="s">
        <v>949</v>
      </c>
      <c r="D135" s="239"/>
      <c r="E135" s="239"/>
      <c r="F135" s="239"/>
      <c r="G135" s="239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 t="s">
        <v>218</v>
      </c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  <c r="AZ135" s="207"/>
      <c r="BA135" s="238" t="str">
        <f>C135</f>
        <v>Očištění povrchu stěny od prachu, nařezání izolačních desek na požadovaný rozměr, nanesení lepicího tmelu, osazení desek.</v>
      </c>
      <c r="BB135" s="207"/>
      <c r="BC135" s="207"/>
      <c r="BD135" s="207"/>
      <c r="BE135" s="207"/>
      <c r="BF135" s="207"/>
      <c r="BG135" s="207"/>
      <c r="BH135" s="207"/>
    </row>
    <row r="136" spans="1:60" outlineLevel="1" x14ac:dyDescent="0.25">
      <c r="A136" s="214"/>
      <c r="B136" s="215"/>
      <c r="C136" s="249" t="s">
        <v>1053</v>
      </c>
      <c r="D136" s="222"/>
      <c r="E136" s="223">
        <v>30.592500000000001</v>
      </c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 t="s">
        <v>256</v>
      </c>
      <c r="AH136" s="207">
        <v>0</v>
      </c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  <c r="AZ136" s="207"/>
      <c r="BA136" s="207"/>
      <c r="BB136" s="207"/>
      <c r="BC136" s="207"/>
      <c r="BD136" s="207"/>
      <c r="BE136" s="207"/>
      <c r="BF136" s="207"/>
      <c r="BG136" s="207"/>
      <c r="BH136" s="207"/>
    </row>
    <row r="137" spans="1:60" outlineLevel="1" x14ac:dyDescent="0.25">
      <c r="A137" s="214"/>
      <c r="B137" s="215"/>
      <c r="C137" s="247"/>
      <c r="D137" s="241"/>
      <c r="E137" s="241"/>
      <c r="F137" s="241"/>
      <c r="G137" s="241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 t="s">
        <v>219</v>
      </c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  <c r="AZ137" s="207"/>
      <c r="BA137" s="207"/>
      <c r="BB137" s="207"/>
      <c r="BC137" s="207"/>
      <c r="BD137" s="207"/>
      <c r="BE137" s="207"/>
      <c r="BF137" s="207"/>
      <c r="BG137" s="207"/>
      <c r="BH137" s="207"/>
    </row>
    <row r="138" spans="1:60" ht="20.399999999999999" outlineLevel="1" x14ac:dyDescent="0.25">
      <c r="A138" s="231">
        <v>28</v>
      </c>
      <c r="B138" s="232" t="s">
        <v>960</v>
      </c>
      <c r="C138" s="245" t="s">
        <v>961</v>
      </c>
      <c r="D138" s="233" t="s">
        <v>277</v>
      </c>
      <c r="E138" s="234">
        <v>4.6407200000000008</v>
      </c>
      <c r="F138" s="235"/>
      <c r="G138" s="236">
        <f>ROUND(E138*F138,2)</f>
        <v>0</v>
      </c>
      <c r="H138" s="235"/>
      <c r="I138" s="236">
        <f>ROUND(E138*H138,2)</f>
        <v>0</v>
      </c>
      <c r="J138" s="235"/>
      <c r="K138" s="236">
        <f>ROUND(E138*J138,2)</f>
        <v>0</v>
      </c>
      <c r="L138" s="236">
        <v>21</v>
      </c>
      <c r="M138" s="236">
        <f>G138*(1+L138/100)</f>
        <v>0</v>
      </c>
      <c r="N138" s="236">
        <v>3.0000000000000002E-2</v>
      </c>
      <c r="O138" s="236">
        <f>ROUND(E138*N138,2)</f>
        <v>0.14000000000000001</v>
      </c>
      <c r="P138" s="236">
        <v>0</v>
      </c>
      <c r="Q138" s="236">
        <f>ROUND(E138*P138,2)</f>
        <v>0</v>
      </c>
      <c r="R138" s="236" t="s">
        <v>334</v>
      </c>
      <c r="S138" s="236" t="s">
        <v>214</v>
      </c>
      <c r="T138" s="237" t="s">
        <v>335</v>
      </c>
      <c r="U138" s="217">
        <v>0</v>
      </c>
      <c r="V138" s="217">
        <f>ROUND(E138*U138,2)</f>
        <v>0</v>
      </c>
      <c r="W138" s="21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 t="s">
        <v>336</v>
      </c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  <c r="AZ138" s="207"/>
      <c r="BA138" s="207"/>
      <c r="BB138" s="207"/>
      <c r="BC138" s="207"/>
      <c r="BD138" s="207"/>
      <c r="BE138" s="207"/>
      <c r="BF138" s="207"/>
      <c r="BG138" s="207"/>
      <c r="BH138" s="207"/>
    </row>
    <row r="139" spans="1:60" outlineLevel="1" x14ac:dyDescent="0.25">
      <c r="A139" s="214"/>
      <c r="B139" s="215"/>
      <c r="C139" s="249" t="s">
        <v>1054</v>
      </c>
      <c r="D139" s="222"/>
      <c r="E139" s="223">
        <v>3.1204400000000003</v>
      </c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 t="s">
        <v>256</v>
      </c>
      <c r="AH139" s="207">
        <v>5</v>
      </c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  <c r="AZ139" s="207"/>
      <c r="BA139" s="207"/>
      <c r="BB139" s="207"/>
      <c r="BC139" s="207"/>
      <c r="BD139" s="207"/>
      <c r="BE139" s="207"/>
      <c r="BF139" s="207"/>
      <c r="BG139" s="207"/>
      <c r="BH139" s="207"/>
    </row>
    <row r="140" spans="1:60" outlineLevel="1" x14ac:dyDescent="0.25">
      <c r="A140" s="214"/>
      <c r="B140" s="215"/>
      <c r="C140" s="249" t="s">
        <v>1055</v>
      </c>
      <c r="D140" s="222"/>
      <c r="E140" s="223">
        <v>1.5202800000000001</v>
      </c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 t="s">
        <v>256</v>
      </c>
      <c r="AH140" s="207">
        <v>0</v>
      </c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  <c r="AZ140" s="207"/>
      <c r="BA140" s="207"/>
      <c r="BB140" s="207"/>
      <c r="BC140" s="207"/>
      <c r="BD140" s="207"/>
      <c r="BE140" s="207"/>
      <c r="BF140" s="207"/>
      <c r="BG140" s="207"/>
      <c r="BH140" s="207"/>
    </row>
    <row r="141" spans="1:60" outlineLevel="1" x14ac:dyDescent="0.25">
      <c r="A141" s="214"/>
      <c r="B141" s="215"/>
      <c r="C141" s="247"/>
      <c r="D141" s="241"/>
      <c r="E141" s="241"/>
      <c r="F141" s="241"/>
      <c r="G141" s="241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 t="s">
        <v>219</v>
      </c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  <c r="AZ141" s="207"/>
      <c r="BA141" s="207"/>
      <c r="BB141" s="207"/>
      <c r="BC141" s="207"/>
      <c r="BD141" s="207"/>
      <c r="BE141" s="207"/>
      <c r="BF141" s="207"/>
      <c r="BG141" s="207"/>
      <c r="BH141" s="207"/>
    </row>
    <row r="142" spans="1:60" ht="20.399999999999999" outlineLevel="1" x14ac:dyDescent="0.25">
      <c r="A142" s="231">
        <v>29</v>
      </c>
      <c r="B142" s="232" t="s">
        <v>1056</v>
      </c>
      <c r="C142" s="245" t="s">
        <v>1057</v>
      </c>
      <c r="D142" s="233" t="s">
        <v>323</v>
      </c>
      <c r="E142" s="234">
        <v>10.89564</v>
      </c>
      <c r="F142" s="235"/>
      <c r="G142" s="236">
        <f>ROUND(E142*F142,2)</f>
        <v>0</v>
      </c>
      <c r="H142" s="235"/>
      <c r="I142" s="236">
        <f>ROUND(E142*H142,2)</f>
        <v>0</v>
      </c>
      <c r="J142" s="235"/>
      <c r="K142" s="236">
        <f>ROUND(E142*J142,2)</f>
        <v>0</v>
      </c>
      <c r="L142" s="236">
        <v>21</v>
      </c>
      <c r="M142" s="236">
        <f>G142*(1+L142/100)</f>
        <v>0</v>
      </c>
      <c r="N142" s="236">
        <v>9.0000000000000008E-4</v>
      </c>
      <c r="O142" s="236">
        <f>ROUND(E142*N142,2)</f>
        <v>0.01</v>
      </c>
      <c r="P142" s="236">
        <v>0</v>
      </c>
      <c r="Q142" s="236">
        <f>ROUND(E142*P142,2)</f>
        <v>0</v>
      </c>
      <c r="R142" s="236" t="s">
        <v>334</v>
      </c>
      <c r="S142" s="236" t="s">
        <v>214</v>
      </c>
      <c r="T142" s="237" t="s">
        <v>335</v>
      </c>
      <c r="U142" s="217">
        <v>0</v>
      </c>
      <c r="V142" s="217">
        <f>ROUND(E142*U142,2)</f>
        <v>0</v>
      </c>
      <c r="W142" s="21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 t="s">
        <v>336</v>
      </c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  <c r="AZ142" s="207"/>
      <c r="BA142" s="207"/>
      <c r="BB142" s="207"/>
      <c r="BC142" s="207"/>
      <c r="BD142" s="207"/>
      <c r="BE142" s="207"/>
      <c r="BF142" s="207"/>
      <c r="BG142" s="207"/>
      <c r="BH142" s="207"/>
    </row>
    <row r="143" spans="1:60" outlineLevel="1" x14ac:dyDescent="0.25">
      <c r="A143" s="214"/>
      <c r="B143" s="215"/>
      <c r="C143" s="249" t="s">
        <v>1058</v>
      </c>
      <c r="D143" s="222"/>
      <c r="E143" s="223">
        <v>10.89564</v>
      </c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 t="s">
        <v>256</v>
      </c>
      <c r="AH143" s="207">
        <v>5</v>
      </c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</row>
    <row r="144" spans="1:60" outlineLevel="1" x14ac:dyDescent="0.25">
      <c r="A144" s="214"/>
      <c r="B144" s="215"/>
      <c r="C144" s="247"/>
      <c r="D144" s="241"/>
      <c r="E144" s="241"/>
      <c r="F144" s="241"/>
      <c r="G144" s="241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 t="s">
        <v>219</v>
      </c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  <c r="AZ144" s="207"/>
      <c r="BA144" s="207"/>
      <c r="BB144" s="207"/>
      <c r="BC144" s="207"/>
      <c r="BD144" s="207"/>
      <c r="BE144" s="207"/>
      <c r="BF144" s="207"/>
      <c r="BG144" s="207"/>
      <c r="BH144" s="207"/>
    </row>
    <row r="145" spans="1:60" outlineLevel="1" x14ac:dyDescent="0.25">
      <c r="A145" s="214">
        <v>30</v>
      </c>
      <c r="B145" s="215" t="s">
        <v>728</v>
      </c>
      <c r="C145" s="265" t="s">
        <v>729</v>
      </c>
      <c r="D145" s="216" t="s">
        <v>0</v>
      </c>
      <c r="E145" s="240"/>
      <c r="F145" s="218"/>
      <c r="G145" s="217">
        <f>ROUND(E145*F145,2)</f>
        <v>0</v>
      </c>
      <c r="H145" s="218"/>
      <c r="I145" s="217">
        <f>ROUND(E145*H145,2)</f>
        <v>0</v>
      </c>
      <c r="J145" s="218"/>
      <c r="K145" s="217">
        <f>ROUND(E145*J145,2)</f>
        <v>0</v>
      </c>
      <c r="L145" s="217">
        <v>21</v>
      </c>
      <c r="M145" s="217">
        <f>G145*(1+L145/100)</f>
        <v>0</v>
      </c>
      <c r="N145" s="217">
        <v>0</v>
      </c>
      <c r="O145" s="217">
        <f>ROUND(E145*N145,2)</f>
        <v>0</v>
      </c>
      <c r="P145" s="217">
        <v>0</v>
      </c>
      <c r="Q145" s="217">
        <f>ROUND(E145*P145,2)</f>
        <v>0</v>
      </c>
      <c r="R145" s="217" t="s">
        <v>721</v>
      </c>
      <c r="S145" s="217" t="s">
        <v>214</v>
      </c>
      <c r="T145" s="217" t="s">
        <v>279</v>
      </c>
      <c r="U145" s="217">
        <v>0</v>
      </c>
      <c r="V145" s="217">
        <f>ROUND(E145*U145,2)</f>
        <v>0</v>
      </c>
      <c r="W145" s="21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 t="s">
        <v>679</v>
      </c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  <c r="AZ145" s="207"/>
      <c r="BA145" s="207"/>
      <c r="BB145" s="207"/>
      <c r="BC145" s="207"/>
      <c r="BD145" s="207"/>
      <c r="BE145" s="207"/>
      <c r="BF145" s="207"/>
      <c r="BG145" s="207"/>
      <c r="BH145" s="207"/>
    </row>
    <row r="146" spans="1:60" outlineLevel="1" x14ac:dyDescent="0.25">
      <c r="A146" s="214"/>
      <c r="B146" s="215"/>
      <c r="C146" s="266" t="s">
        <v>718</v>
      </c>
      <c r="D146" s="259"/>
      <c r="E146" s="259"/>
      <c r="F146" s="259"/>
      <c r="G146" s="259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 t="s">
        <v>282</v>
      </c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  <c r="AZ146" s="207"/>
      <c r="BA146" s="207"/>
      <c r="BB146" s="207"/>
      <c r="BC146" s="207"/>
      <c r="BD146" s="207"/>
      <c r="BE146" s="207"/>
      <c r="BF146" s="207"/>
      <c r="BG146" s="207"/>
      <c r="BH146" s="207"/>
    </row>
    <row r="147" spans="1:60" outlineLevel="1" x14ac:dyDescent="0.25">
      <c r="A147" s="214"/>
      <c r="B147" s="215"/>
      <c r="C147" s="247"/>
      <c r="D147" s="241"/>
      <c r="E147" s="241"/>
      <c r="F147" s="241"/>
      <c r="G147" s="241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 t="s">
        <v>219</v>
      </c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  <c r="AZ147" s="207"/>
      <c r="BA147" s="207"/>
      <c r="BB147" s="207"/>
      <c r="BC147" s="207"/>
      <c r="BD147" s="207"/>
      <c r="BE147" s="207"/>
      <c r="BF147" s="207"/>
      <c r="BG147" s="207"/>
      <c r="BH147" s="207"/>
    </row>
    <row r="148" spans="1:60" x14ac:dyDescent="0.25">
      <c r="A148" s="225" t="s">
        <v>209</v>
      </c>
      <c r="B148" s="226" t="s">
        <v>146</v>
      </c>
      <c r="C148" s="244" t="s">
        <v>147</v>
      </c>
      <c r="D148" s="227"/>
      <c r="E148" s="228"/>
      <c r="F148" s="229"/>
      <c r="G148" s="229">
        <f>SUMIF(AG149:AG161,"&lt;&gt;NOR",G149:G161)</f>
        <v>0</v>
      </c>
      <c r="H148" s="229"/>
      <c r="I148" s="229">
        <f>SUM(I149:I161)</f>
        <v>0</v>
      </c>
      <c r="J148" s="229"/>
      <c r="K148" s="229">
        <f>SUM(K149:K161)</f>
        <v>0</v>
      </c>
      <c r="L148" s="229"/>
      <c r="M148" s="229">
        <f>SUM(M149:M161)</f>
        <v>0</v>
      </c>
      <c r="N148" s="229"/>
      <c r="O148" s="229">
        <f>SUM(O149:O161)</f>
        <v>0.08</v>
      </c>
      <c r="P148" s="229"/>
      <c r="Q148" s="229">
        <f>SUM(Q149:Q161)</f>
        <v>0</v>
      </c>
      <c r="R148" s="229"/>
      <c r="S148" s="229"/>
      <c r="T148" s="230"/>
      <c r="U148" s="224"/>
      <c r="V148" s="224">
        <f>SUM(V149:V161)</f>
        <v>3.21</v>
      </c>
      <c r="W148" s="224"/>
      <c r="AG148" t="s">
        <v>210</v>
      </c>
    </row>
    <row r="149" spans="1:60" ht="20.399999999999999" outlineLevel="1" x14ac:dyDescent="0.25">
      <c r="A149" s="231">
        <v>31</v>
      </c>
      <c r="B149" s="232" t="s">
        <v>739</v>
      </c>
      <c r="C149" s="245" t="s">
        <v>740</v>
      </c>
      <c r="D149" s="233" t="s">
        <v>462</v>
      </c>
      <c r="E149" s="234">
        <v>29.14</v>
      </c>
      <c r="F149" s="235"/>
      <c r="G149" s="236">
        <f>ROUND(E149*F149,2)</f>
        <v>0</v>
      </c>
      <c r="H149" s="235"/>
      <c r="I149" s="236">
        <f>ROUND(E149*H149,2)</f>
        <v>0</v>
      </c>
      <c r="J149" s="235"/>
      <c r="K149" s="236">
        <f>ROUND(E149*J149,2)</f>
        <v>0</v>
      </c>
      <c r="L149" s="236">
        <v>21</v>
      </c>
      <c r="M149" s="236">
        <f>G149*(1+L149/100)</f>
        <v>0</v>
      </c>
      <c r="N149" s="236">
        <v>0</v>
      </c>
      <c r="O149" s="236">
        <f>ROUND(E149*N149,2)</f>
        <v>0</v>
      </c>
      <c r="P149" s="236">
        <v>0</v>
      </c>
      <c r="Q149" s="236">
        <f>ROUND(E149*P149,2)</f>
        <v>0</v>
      </c>
      <c r="R149" s="236" t="s">
        <v>732</v>
      </c>
      <c r="S149" s="236" t="s">
        <v>214</v>
      </c>
      <c r="T149" s="237" t="s">
        <v>279</v>
      </c>
      <c r="U149" s="217">
        <v>0.11</v>
      </c>
      <c r="V149" s="217">
        <f>ROUND(E149*U149,2)</f>
        <v>3.21</v>
      </c>
      <c r="W149" s="21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 t="s">
        <v>280</v>
      </c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  <c r="AZ149" s="207"/>
      <c r="BA149" s="207"/>
      <c r="BB149" s="207"/>
      <c r="BC149" s="207"/>
      <c r="BD149" s="207"/>
      <c r="BE149" s="207"/>
      <c r="BF149" s="207"/>
      <c r="BG149" s="207"/>
      <c r="BH149" s="207"/>
    </row>
    <row r="150" spans="1:60" outlineLevel="1" x14ac:dyDescent="0.25">
      <c r="A150" s="214"/>
      <c r="B150" s="215"/>
      <c r="C150" s="249" t="s">
        <v>1010</v>
      </c>
      <c r="D150" s="222"/>
      <c r="E150" s="223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 t="s">
        <v>256</v>
      </c>
      <c r="AH150" s="207">
        <v>0</v>
      </c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  <c r="AZ150" s="207"/>
      <c r="BA150" s="207"/>
      <c r="BB150" s="207"/>
      <c r="BC150" s="207"/>
      <c r="BD150" s="207"/>
      <c r="BE150" s="207"/>
      <c r="BF150" s="207"/>
      <c r="BG150" s="207"/>
      <c r="BH150" s="207"/>
    </row>
    <row r="151" spans="1:60" outlineLevel="1" x14ac:dyDescent="0.25">
      <c r="A151" s="214"/>
      <c r="B151" s="215"/>
      <c r="C151" s="249" t="s">
        <v>925</v>
      </c>
      <c r="D151" s="222"/>
      <c r="E151" s="223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 t="s">
        <v>256</v>
      </c>
      <c r="AH151" s="207">
        <v>0</v>
      </c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</row>
    <row r="152" spans="1:60" outlineLevel="1" x14ac:dyDescent="0.25">
      <c r="A152" s="214"/>
      <c r="B152" s="215"/>
      <c r="C152" s="249" t="s">
        <v>1059</v>
      </c>
      <c r="D152" s="222"/>
      <c r="E152" s="223">
        <v>29.14</v>
      </c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 t="s">
        <v>256</v>
      </c>
      <c r="AH152" s="207">
        <v>0</v>
      </c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  <c r="AZ152" s="207"/>
      <c r="BA152" s="207"/>
      <c r="BB152" s="207"/>
      <c r="BC152" s="207"/>
      <c r="BD152" s="207"/>
      <c r="BE152" s="207"/>
      <c r="BF152" s="207"/>
      <c r="BG152" s="207"/>
      <c r="BH152" s="207"/>
    </row>
    <row r="153" spans="1:60" outlineLevel="1" x14ac:dyDescent="0.25">
      <c r="A153" s="214"/>
      <c r="B153" s="215"/>
      <c r="C153" s="247"/>
      <c r="D153" s="241"/>
      <c r="E153" s="241"/>
      <c r="F153" s="241"/>
      <c r="G153" s="241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 t="s">
        <v>219</v>
      </c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</row>
    <row r="154" spans="1:60" outlineLevel="1" x14ac:dyDescent="0.25">
      <c r="A154" s="231">
        <v>32</v>
      </c>
      <c r="B154" s="232" t="s">
        <v>1060</v>
      </c>
      <c r="C154" s="245" t="s">
        <v>1061</v>
      </c>
      <c r="D154" s="233" t="s">
        <v>462</v>
      </c>
      <c r="E154" s="234">
        <v>32.054000000000002</v>
      </c>
      <c r="F154" s="235"/>
      <c r="G154" s="236">
        <f>ROUND(E154*F154,2)</f>
        <v>0</v>
      </c>
      <c r="H154" s="235"/>
      <c r="I154" s="236">
        <f>ROUND(E154*H154,2)</f>
        <v>0</v>
      </c>
      <c r="J154" s="235"/>
      <c r="K154" s="236">
        <f>ROUND(E154*J154,2)</f>
        <v>0</v>
      </c>
      <c r="L154" s="236">
        <v>21</v>
      </c>
      <c r="M154" s="236">
        <f>G154*(1+L154/100)</f>
        <v>0</v>
      </c>
      <c r="N154" s="236">
        <v>2.6400000000000004E-3</v>
      </c>
      <c r="O154" s="236">
        <f>ROUND(E154*N154,2)</f>
        <v>0.08</v>
      </c>
      <c r="P154" s="236">
        <v>0</v>
      </c>
      <c r="Q154" s="236">
        <f>ROUND(E154*P154,2)</f>
        <v>0</v>
      </c>
      <c r="R154" s="236" t="s">
        <v>334</v>
      </c>
      <c r="S154" s="236" t="s">
        <v>214</v>
      </c>
      <c r="T154" s="237" t="s">
        <v>335</v>
      </c>
      <c r="U154" s="217">
        <v>0</v>
      </c>
      <c r="V154" s="217">
        <f>ROUND(E154*U154,2)</f>
        <v>0</v>
      </c>
      <c r="W154" s="21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 t="s">
        <v>336</v>
      </c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  <c r="AZ154" s="207"/>
      <c r="BA154" s="207"/>
      <c r="BB154" s="207"/>
      <c r="BC154" s="207"/>
      <c r="BD154" s="207"/>
      <c r="BE154" s="207"/>
      <c r="BF154" s="207"/>
      <c r="BG154" s="207"/>
      <c r="BH154" s="207"/>
    </row>
    <row r="155" spans="1:60" outlineLevel="1" x14ac:dyDescent="0.25">
      <c r="A155" s="214"/>
      <c r="B155" s="215"/>
      <c r="C155" s="249" t="s">
        <v>1010</v>
      </c>
      <c r="D155" s="222"/>
      <c r="E155" s="223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 t="s">
        <v>256</v>
      </c>
      <c r="AH155" s="207">
        <v>0</v>
      </c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  <c r="AZ155" s="207"/>
      <c r="BA155" s="207"/>
      <c r="BB155" s="207"/>
      <c r="BC155" s="207"/>
      <c r="BD155" s="207"/>
      <c r="BE155" s="207"/>
      <c r="BF155" s="207"/>
      <c r="BG155" s="207"/>
      <c r="BH155" s="207"/>
    </row>
    <row r="156" spans="1:60" outlineLevel="1" x14ac:dyDescent="0.25">
      <c r="A156" s="214"/>
      <c r="B156" s="215"/>
      <c r="C156" s="249" t="s">
        <v>925</v>
      </c>
      <c r="D156" s="222"/>
      <c r="E156" s="223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 t="s">
        <v>256</v>
      </c>
      <c r="AH156" s="207">
        <v>0</v>
      </c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  <c r="AZ156" s="207"/>
      <c r="BA156" s="207"/>
      <c r="BB156" s="207"/>
      <c r="BC156" s="207"/>
      <c r="BD156" s="207"/>
      <c r="BE156" s="207"/>
      <c r="BF156" s="207"/>
      <c r="BG156" s="207"/>
      <c r="BH156" s="207"/>
    </row>
    <row r="157" spans="1:60" outlineLevel="1" x14ac:dyDescent="0.25">
      <c r="A157" s="214"/>
      <c r="B157" s="215"/>
      <c r="C157" s="249" t="s">
        <v>1062</v>
      </c>
      <c r="D157" s="222"/>
      <c r="E157" s="223">
        <v>32.054000000000002</v>
      </c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 t="s">
        <v>256</v>
      </c>
      <c r="AH157" s="207">
        <v>0</v>
      </c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  <c r="AZ157" s="207"/>
      <c r="BA157" s="207"/>
      <c r="BB157" s="207"/>
      <c r="BC157" s="207"/>
      <c r="BD157" s="207"/>
      <c r="BE157" s="207"/>
      <c r="BF157" s="207"/>
      <c r="BG157" s="207"/>
      <c r="BH157" s="207"/>
    </row>
    <row r="158" spans="1:60" outlineLevel="1" x14ac:dyDescent="0.25">
      <c r="A158" s="214"/>
      <c r="B158" s="215"/>
      <c r="C158" s="247"/>
      <c r="D158" s="241"/>
      <c r="E158" s="241"/>
      <c r="F158" s="241"/>
      <c r="G158" s="241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 t="s">
        <v>219</v>
      </c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  <c r="AZ158" s="207"/>
      <c r="BA158" s="207"/>
      <c r="BB158" s="207"/>
      <c r="BC158" s="207"/>
      <c r="BD158" s="207"/>
      <c r="BE158" s="207"/>
      <c r="BF158" s="207"/>
      <c r="BG158" s="207"/>
      <c r="BH158" s="207"/>
    </row>
    <row r="159" spans="1:60" outlineLevel="1" x14ac:dyDescent="0.25">
      <c r="A159" s="214">
        <v>33</v>
      </c>
      <c r="B159" s="215" t="s">
        <v>737</v>
      </c>
      <c r="C159" s="265" t="s">
        <v>738</v>
      </c>
      <c r="D159" s="216" t="s">
        <v>0</v>
      </c>
      <c r="E159" s="240"/>
      <c r="F159" s="218"/>
      <c r="G159" s="217">
        <f>ROUND(E159*F159,2)</f>
        <v>0</v>
      </c>
      <c r="H159" s="218"/>
      <c r="I159" s="217">
        <f>ROUND(E159*H159,2)</f>
        <v>0</v>
      </c>
      <c r="J159" s="218"/>
      <c r="K159" s="217">
        <f>ROUND(E159*J159,2)</f>
        <v>0</v>
      </c>
      <c r="L159" s="217">
        <v>21</v>
      </c>
      <c r="M159" s="217">
        <f>G159*(1+L159/100)</f>
        <v>0</v>
      </c>
      <c r="N159" s="217">
        <v>0</v>
      </c>
      <c r="O159" s="217">
        <f>ROUND(E159*N159,2)</f>
        <v>0</v>
      </c>
      <c r="P159" s="217">
        <v>0</v>
      </c>
      <c r="Q159" s="217">
        <f>ROUND(E159*P159,2)</f>
        <v>0</v>
      </c>
      <c r="R159" s="217" t="s">
        <v>732</v>
      </c>
      <c r="S159" s="217" t="s">
        <v>214</v>
      </c>
      <c r="T159" s="217" t="s">
        <v>279</v>
      </c>
      <c r="U159" s="217">
        <v>0</v>
      </c>
      <c r="V159" s="217">
        <f>ROUND(E159*U159,2)</f>
        <v>0</v>
      </c>
      <c r="W159" s="21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 t="s">
        <v>679</v>
      </c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  <c r="AZ159" s="207"/>
      <c r="BA159" s="207"/>
      <c r="BB159" s="207"/>
      <c r="BC159" s="207"/>
      <c r="BD159" s="207"/>
      <c r="BE159" s="207"/>
      <c r="BF159" s="207"/>
      <c r="BG159" s="207"/>
      <c r="BH159" s="207"/>
    </row>
    <row r="160" spans="1:60" outlineLevel="1" x14ac:dyDescent="0.25">
      <c r="A160" s="214"/>
      <c r="B160" s="215"/>
      <c r="C160" s="266" t="s">
        <v>718</v>
      </c>
      <c r="D160" s="259"/>
      <c r="E160" s="259"/>
      <c r="F160" s="259"/>
      <c r="G160" s="259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 t="s">
        <v>282</v>
      </c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  <c r="AZ160" s="207"/>
      <c r="BA160" s="207"/>
      <c r="BB160" s="207"/>
      <c r="BC160" s="207"/>
      <c r="BD160" s="207"/>
      <c r="BE160" s="207"/>
      <c r="BF160" s="207"/>
      <c r="BG160" s="207"/>
      <c r="BH160" s="207"/>
    </row>
    <row r="161" spans="1:60" outlineLevel="1" x14ac:dyDescent="0.25">
      <c r="A161" s="214"/>
      <c r="B161" s="215"/>
      <c r="C161" s="247"/>
      <c r="D161" s="241"/>
      <c r="E161" s="241"/>
      <c r="F161" s="241"/>
      <c r="G161" s="241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 t="s">
        <v>219</v>
      </c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</row>
    <row r="162" spans="1:60" x14ac:dyDescent="0.25">
      <c r="A162" s="225" t="s">
        <v>209</v>
      </c>
      <c r="B162" s="226" t="s">
        <v>152</v>
      </c>
      <c r="C162" s="244" t="s">
        <v>153</v>
      </c>
      <c r="D162" s="227"/>
      <c r="E162" s="228"/>
      <c r="F162" s="229"/>
      <c r="G162" s="229">
        <f>SUMIF(AG163:AG173,"&lt;&gt;NOR",G163:G173)</f>
        <v>0</v>
      </c>
      <c r="H162" s="229"/>
      <c r="I162" s="229">
        <f>SUM(I163:I173)</f>
        <v>0</v>
      </c>
      <c r="J162" s="229"/>
      <c r="K162" s="229">
        <f>SUM(K163:K173)</f>
        <v>0</v>
      </c>
      <c r="L162" s="229"/>
      <c r="M162" s="229">
        <f>SUM(M163:M173)</f>
        <v>0</v>
      </c>
      <c r="N162" s="229"/>
      <c r="O162" s="229">
        <f>SUM(O163:O173)</f>
        <v>0.14000000000000001</v>
      </c>
      <c r="P162" s="229"/>
      <c r="Q162" s="229">
        <f>SUM(Q163:Q173)</f>
        <v>0</v>
      </c>
      <c r="R162" s="229"/>
      <c r="S162" s="229"/>
      <c r="T162" s="230"/>
      <c r="U162" s="224"/>
      <c r="V162" s="224">
        <f>SUM(V163:V173)</f>
        <v>6.26</v>
      </c>
      <c r="W162" s="224"/>
      <c r="AG162" t="s">
        <v>210</v>
      </c>
    </row>
    <row r="163" spans="1:60" ht="20.399999999999999" outlineLevel="1" x14ac:dyDescent="0.25">
      <c r="A163" s="231">
        <v>34</v>
      </c>
      <c r="B163" s="232" t="s">
        <v>789</v>
      </c>
      <c r="C163" s="245" t="s">
        <v>790</v>
      </c>
      <c r="D163" s="233" t="s">
        <v>323</v>
      </c>
      <c r="E163" s="234">
        <v>10.376800000000001</v>
      </c>
      <c r="F163" s="235"/>
      <c r="G163" s="236">
        <f>ROUND(E163*F163,2)</f>
        <v>0</v>
      </c>
      <c r="H163" s="235"/>
      <c r="I163" s="236">
        <f>ROUND(E163*H163,2)</f>
        <v>0</v>
      </c>
      <c r="J163" s="235"/>
      <c r="K163" s="236">
        <f>ROUND(E163*J163,2)</f>
        <v>0</v>
      </c>
      <c r="L163" s="236">
        <v>21</v>
      </c>
      <c r="M163" s="236">
        <f>G163*(1+L163/100)</f>
        <v>0</v>
      </c>
      <c r="N163" s="236">
        <v>1.9000000000000001E-4</v>
      </c>
      <c r="O163" s="236">
        <f>ROUND(E163*N163,2)</f>
        <v>0</v>
      </c>
      <c r="P163" s="236">
        <v>0</v>
      </c>
      <c r="Q163" s="236">
        <f>ROUND(E163*P163,2)</f>
        <v>0</v>
      </c>
      <c r="R163" s="236" t="s">
        <v>791</v>
      </c>
      <c r="S163" s="236" t="s">
        <v>214</v>
      </c>
      <c r="T163" s="237" t="s">
        <v>279</v>
      </c>
      <c r="U163" s="217">
        <v>0.60300000000000009</v>
      </c>
      <c r="V163" s="217">
        <f>ROUND(E163*U163,2)</f>
        <v>6.26</v>
      </c>
      <c r="W163" s="21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 t="s">
        <v>280</v>
      </c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  <c r="AZ163" s="207"/>
      <c r="BA163" s="207"/>
      <c r="BB163" s="207"/>
      <c r="BC163" s="207"/>
      <c r="BD163" s="207"/>
      <c r="BE163" s="207"/>
      <c r="BF163" s="207"/>
      <c r="BG163" s="207"/>
      <c r="BH163" s="207"/>
    </row>
    <row r="164" spans="1:60" outlineLevel="1" x14ac:dyDescent="0.25">
      <c r="A164" s="214"/>
      <c r="B164" s="215"/>
      <c r="C164" s="246" t="s">
        <v>792</v>
      </c>
      <c r="D164" s="239"/>
      <c r="E164" s="239"/>
      <c r="F164" s="239"/>
      <c r="G164" s="239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 t="s">
        <v>218</v>
      </c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  <c r="AZ164" s="207"/>
      <c r="BA164" s="207"/>
      <c r="BB164" s="207"/>
      <c r="BC164" s="207"/>
      <c r="BD164" s="207"/>
      <c r="BE164" s="207"/>
      <c r="BF164" s="207"/>
      <c r="BG164" s="207"/>
      <c r="BH164" s="207"/>
    </row>
    <row r="165" spans="1:60" outlineLevel="1" x14ac:dyDescent="0.25">
      <c r="A165" s="214"/>
      <c r="B165" s="215"/>
      <c r="C165" s="249" t="s">
        <v>1010</v>
      </c>
      <c r="D165" s="222"/>
      <c r="E165" s="223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 t="s">
        <v>256</v>
      </c>
      <c r="AH165" s="207">
        <v>0</v>
      </c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  <c r="AZ165" s="207"/>
      <c r="BA165" s="207"/>
      <c r="BB165" s="207"/>
      <c r="BC165" s="207"/>
      <c r="BD165" s="207"/>
      <c r="BE165" s="207"/>
      <c r="BF165" s="207"/>
      <c r="BG165" s="207"/>
      <c r="BH165" s="207"/>
    </row>
    <row r="166" spans="1:60" outlineLevel="1" x14ac:dyDescent="0.25">
      <c r="A166" s="214"/>
      <c r="B166" s="215"/>
      <c r="C166" s="249" t="s">
        <v>1011</v>
      </c>
      <c r="D166" s="222"/>
      <c r="E166" s="223">
        <v>10.376800000000001</v>
      </c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 t="s">
        <v>256</v>
      </c>
      <c r="AH166" s="207">
        <v>0</v>
      </c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  <c r="AZ166" s="207"/>
      <c r="BA166" s="207"/>
      <c r="BB166" s="207"/>
      <c r="BC166" s="207"/>
      <c r="BD166" s="207"/>
      <c r="BE166" s="207"/>
      <c r="BF166" s="207"/>
      <c r="BG166" s="207"/>
      <c r="BH166" s="207"/>
    </row>
    <row r="167" spans="1:60" outlineLevel="1" x14ac:dyDescent="0.25">
      <c r="A167" s="214"/>
      <c r="B167" s="215"/>
      <c r="C167" s="247"/>
      <c r="D167" s="241"/>
      <c r="E167" s="241"/>
      <c r="F167" s="241"/>
      <c r="G167" s="241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 t="s">
        <v>219</v>
      </c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  <c r="AZ167" s="207"/>
      <c r="BA167" s="207"/>
      <c r="BB167" s="207"/>
      <c r="BC167" s="207"/>
      <c r="BD167" s="207"/>
      <c r="BE167" s="207"/>
      <c r="BF167" s="207"/>
      <c r="BG167" s="207"/>
      <c r="BH167" s="207"/>
    </row>
    <row r="168" spans="1:60" outlineLevel="1" x14ac:dyDescent="0.25">
      <c r="A168" s="231">
        <v>35</v>
      </c>
      <c r="B168" s="232" t="s">
        <v>1063</v>
      </c>
      <c r="C168" s="245" t="s">
        <v>1064</v>
      </c>
      <c r="D168" s="233" t="s">
        <v>323</v>
      </c>
      <c r="E168" s="234">
        <v>11.414480000000001</v>
      </c>
      <c r="F168" s="235"/>
      <c r="G168" s="236">
        <f>ROUND(E168*F168,2)</f>
        <v>0</v>
      </c>
      <c r="H168" s="235"/>
      <c r="I168" s="236">
        <f>ROUND(E168*H168,2)</f>
        <v>0</v>
      </c>
      <c r="J168" s="235"/>
      <c r="K168" s="236">
        <f>ROUND(E168*J168,2)</f>
        <v>0</v>
      </c>
      <c r="L168" s="236">
        <v>21</v>
      </c>
      <c r="M168" s="236">
        <f>G168*(1+L168/100)</f>
        <v>0</v>
      </c>
      <c r="N168" s="236">
        <v>1.2200000000000001E-2</v>
      </c>
      <c r="O168" s="236">
        <f>ROUND(E168*N168,2)</f>
        <v>0.14000000000000001</v>
      </c>
      <c r="P168" s="236">
        <v>0</v>
      </c>
      <c r="Q168" s="236">
        <f>ROUND(E168*P168,2)</f>
        <v>0</v>
      </c>
      <c r="R168" s="236"/>
      <c r="S168" s="236" t="s">
        <v>456</v>
      </c>
      <c r="T168" s="237" t="s">
        <v>1065</v>
      </c>
      <c r="U168" s="217">
        <v>0</v>
      </c>
      <c r="V168" s="217">
        <f>ROUND(E168*U168,2)</f>
        <v>0</v>
      </c>
      <c r="W168" s="21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 t="s">
        <v>336</v>
      </c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  <c r="AZ168" s="207"/>
      <c r="BA168" s="207"/>
      <c r="BB168" s="207"/>
      <c r="BC168" s="207"/>
      <c r="BD168" s="207"/>
      <c r="BE168" s="207"/>
      <c r="BF168" s="207"/>
      <c r="BG168" s="207"/>
      <c r="BH168" s="207"/>
    </row>
    <row r="169" spans="1:60" outlineLevel="1" x14ac:dyDescent="0.25">
      <c r="A169" s="214"/>
      <c r="B169" s="215"/>
      <c r="C169" s="249" t="s">
        <v>1066</v>
      </c>
      <c r="D169" s="222"/>
      <c r="E169" s="223">
        <v>11.414480000000001</v>
      </c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 t="s">
        <v>256</v>
      </c>
      <c r="AH169" s="207">
        <v>5</v>
      </c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  <c r="AZ169" s="207"/>
      <c r="BA169" s="207"/>
      <c r="BB169" s="207"/>
      <c r="BC169" s="207"/>
      <c r="BD169" s="207"/>
      <c r="BE169" s="207"/>
      <c r="BF169" s="207"/>
      <c r="BG169" s="207"/>
      <c r="BH169" s="207"/>
    </row>
    <row r="170" spans="1:60" outlineLevel="1" x14ac:dyDescent="0.25">
      <c r="A170" s="214"/>
      <c r="B170" s="215"/>
      <c r="C170" s="247"/>
      <c r="D170" s="241"/>
      <c r="E170" s="241"/>
      <c r="F170" s="241"/>
      <c r="G170" s="241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 t="s">
        <v>219</v>
      </c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  <c r="AZ170" s="207"/>
      <c r="BA170" s="207"/>
      <c r="BB170" s="207"/>
      <c r="BC170" s="207"/>
      <c r="BD170" s="207"/>
      <c r="BE170" s="207"/>
      <c r="BF170" s="207"/>
      <c r="BG170" s="207"/>
      <c r="BH170" s="207"/>
    </row>
    <row r="171" spans="1:60" outlineLevel="1" x14ac:dyDescent="0.25">
      <c r="A171" s="214">
        <v>36</v>
      </c>
      <c r="B171" s="215" t="s">
        <v>840</v>
      </c>
      <c r="C171" s="265" t="s">
        <v>841</v>
      </c>
      <c r="D171" s="216" t="s">
        <v>0</v>
      </c>
      <c r="E171" s="240"/>
      <c r="F171" s="218"/>
      <c r="G171" s="217">
        <f>ROUND(E171*F171,2)</f>
        <v>0</v>
      </c>
      <c r="H171" s="218"/>
      <c r="I171" s="217">
        <f>ROUND(E171*H171,2)</f>
        <v>0</v>
      </c>
      <c r="J171" s="218"/>
      <c r="K171" s="217">
        <f>ROUND(E171*J171,2)</f>
        <v>0</v>
      </c>
      <c r="L171" s="217">
        <v>21</v>
      </c>
      <c r="M171" s="217">
        <f>G171*(1+L171/100)</f>
        <v>0</v>
      </c>
      <c r="N171" s="217">
        <v>0</v>
      </c>
      <c r="O171" s="217">
        <f>ROUND(E171*N171,2)</f>
        <v>0</v>
      </c>
      <c r="P171" s="217">
        <v>0</v>
      </c>
      <c r="Q171" s="217">
        <f>ROUND(E171*P171,2)</f>
        <v>0</v>
      </c>
      <c r="R171" s="217" t="s">
        <v>791</v>
      </c>
      <c r="S171" s="217" t="s">
        <v>214</v>
      </c>
      <c r="T171" s="217" t="s">
        <v>279</v>
      </c>
      <c r="U171" s="217">
        <v>0</v>
      </c>
      <c r="V171" s="217">
        <f>ROUND(E171*U171,2)</f>
        <v>0</v>
      </c>
      <c r="W171" s="21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 t="s">
        <v>679</v>
      </c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  <c r="AZ171" s="207"/>
      <c r="BA171" s="207"/>
      <c r="BB171" s="207"/>
      <c r="BC171" s="207"/>
      <c r="BD171" s="207"/>
      <c r="BE171" s="207"/>
      <c r="BF171" s="207"/>
      <c r="BG171" s="207"/>
      <c r="BH171" s="207"/>
    </row>
    <row r="172" spans="1:60" outlineLevel="1" x14ac:dyDescent="0.25">
      <c r="A172" s="214"/>
      <c r="B172" s="215"/>
      <c r="C172" s="266" t="s">
        <v>718</v>
      </c>
      <c r="D172" s="259"/>
      <c r="E172" s="259"/>
      <c r="F172" s="259"/>
      <c r="G172" s="259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 t="s">
        <v>282</v>
      </c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  <c r="AZ172" s="207"/>
      <c r="BA172" s="207"/>
      <c r="BB172" s="207"/>
      <c r="BC172" s="207"/>
      <c r="BD172" s="207"/>
      <c r="BE172" s="207"/>
      <c r="BF172" s="207"/>
      <c r="BG172" s="207"/>
      <c r="BH172" s="207"/>
    </row>
    <row r="173" spans="1:60" outlineLevel="1" x14ac:dyDescent="0.25">
      <c r="A173" s="214"/>
      <c r="B173" s="215"/>
      <c r="C173" s="247"/>
      <c r="D173" s="241"/>
      <c r="E173" s="241"/>
      <c r="F173" s="241"/>
      <c r="G173" s="241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 t="s">
        <v>219</v>
      </c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  <c r="AZ173" s="207"/>
      <c r="BA173" s="207"/>
      <c r="BB173" s="207"/>
      <c r="BC173" s="207"/>
      <c r="BD173" s="207"/>
      <c r="BE173" s="207"/>
      <c r="BF173" s="207"/>
      <c r="BG173" s="207"/>
      <c r="BH173" s="207"/>
    </row>
    <row r="174" spans="1:60" x14ac:dyDescent="0.25">
      <c r="A174" s="5"/>
      <c r="B174" s="6"/>
      <c r="C174" s="250"/>
      <c r="D174" s="8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AE174">
        <v>15</v>
      </c>
      <c r="AF174">
        <v>21</v>
      </c>
    </row>
    <row r="175" spans="1:60" x14ac:dyDescent="0.25">
      <c r="A175" s="210"/>
      <c r="B175" s="211" t="s">
        <v>29</v>
      </c>
      <c r="C175" s="251"/>
      <c r="D175" s="212"/>
      <c r="E175" s="213"/>
      <c r="F175" s="213"/>
      <c r="G175" s="243">
        <f>G8+G35+G87+G109+G114+G118+G128+G148+G162</f>
        <v>0</v>
      </c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AE175">
        <f>SUMIF(L7:L173,AE174,G7:G173)</f>
        <v>0</v>
      </c>
      <c r="AF175">
        <f>SUMIF(L7:L173,AF174,G7:G173)</f>
        <v>0</v>
      </c>
      <c r="AG175" t="s">
        <v>272</v>
      </c>
    </row>
    <row r="176" spans="1:60" x14ac:dyDescent="0.25">
      <c r="C176" s="252"/>
      <c r="D176" s="191"/>
      <c r="AG176" t="s">
        <v>273</v>
      </c>
    </row>
    <row r="177" spans="4:4" x14ac:dyDescent="0.25">
      <c r="D177" s="191"/>
    </row>
    <row r="178" spans="4:4" x14ac:dyDescent="0.25">
      <c r="D178" s="191"/>
    </row>
    <row r="179" spans="4:4" x14ac:dyDescent="0.25">
      <c r="D179" s="191"/>
    </row>
    <row r="180" spans="4:4" x14ac:dyDescent="0.25">
      <c r="D180" s="191"/>
    </row>
    <row r="181" spans="4:4" x14ac:dyDescent="0.25">
      <c r="D181" s="191"/>
    </row>
    <row r="182" spans="4:4" x14ac:dyDescent="0.25">
      <c r="D182" s="191"/>
    </row>
    <row r="183" spans="4:4" x14ac:dyDescent="0.25">
      <c r="D183" s="191"/>
    </row>
    <row r="184" spans="4:4" x14ac:dyDescent="0.25">
      <c r="D184" s="191"/>
    </row>
    <row r="185" spans="4:4" x14ac:dyDescent="0.25">
      <c r="D185" s="191"/>
    </row>
    <row r="186" spans="4:4" x14ac:dyDescent="0.25">
      <c r="D186" s="191"/>
    </row>
    <row r="187" spans="4:4" x14ac:dyDescent="0.25">
      <c r="D187" s="191"/>
    </row>
    <row r="188" spans="4:4" x14ac:dyDescent="0.25">
      <c r="D188" s="191"/>
    </row>
    <row r="189" spans="4:4" x14ac:dyDescent="0.25">
      <c r="D189" s="191"/>
    </row>
    <row r="190" spans="4:4" x14ac:dyDescent="0.25">
      <c r="D190" s="191"/>
    </row>
    <row r="191" spans="4:4" x14ac:dyDescent="0.25">
      <c r="D191" s="191"/>
    </row>
    <row r="192" spans="4:4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J0OtvZtYVAe+ZmVph0lxcp2IFgUupnkPl6WoMztL131U+AG4J6Vjs06/FxEm64mutC5hj33URpKAAMigiKn7wQ==" saltValue="bImgVLfBaaXoq7q9pC6YoQ==" spinCount="100000" sheet="1"/>
  <mergeCells count="64">
    <mergeCell ref="C167:G167"/>
    <mergeCell ref="C170:G170"/>
    <mergeCell ref="C172:G172"/>
    <mergeCell ref="C173:G173"/>
    <mergeCell ref="C147:G147"/>
    <mergeCell ref="C153:G153"/>
    <mergeCell ref="C158:G158"/>
    <mergeCell ref="C160:G160"/>
    <mergeCell ref="C161:G161"/>
    <mergeCell ref="C164:G164"/>
    <mergeCell ref="C133:G133"/>
    <mergeCell ref="C135:G135"/>
    <mergeCell ref="C137:G137"/>
    <mergeCell ref="C141:G141"/>
    <mergeCell ref="C144:G144"/>
    <mergeCell ref="C146:G146"/>
    <mergeCell ref="C121:G121"/>
    <mergeCell ref="C124:G124"/>
    <mergeCell ref="C126:G126"/>
    <mergeCell ref="C127:G127"/>
    <mergeCell ref="C130:G130"/>
    <mergeCell ref="C131:G131"/>
    <mergeCell ref="C102:G102"/>
    <mergeCell ref="C105:G105"/>
    <mergeCell ref="C108:G108"/>
    <mergeCell ref="C113:G113"/>
    <mergeCell ref="C116:G116"/>
    <mergeCell ref="C117:G117"/>
    <mergeCell ref="C89:G89"/>
    <mergeCell ref="C90:G90"/>
    <mergeCell ref="C92:G92"/>
    <mergeCell ref="C94:G94"/>
    <mergeCell ref="C96:G96"/>
    <mergeCell ref="C99:G99"/>
    <mergeCell ref="C61:G61"/>
    <mergeCell ref="C64:G64"/>
    <mergeCell ref="C69:G69"/>
    <mergeCell ref="C71:G71"/>
    <mergeCell ref="C77:G77"/>
    <mergeCell ref="C86:G86"/>
    <mergeCell ref="C51:G51"/>
    <mergeCell ref="C53:G53"/>
    <mergeCell ref="C54:G54"/>
    <mergeCell ref="C57:G57"/>
    <mergeCell ref="C59:G59"/>
    <mergeCell ref="C60:G60"/>
    <mergeCell ref="C28:G28"/>
    <mergeCell ref="C31:G31"/>
    <mergeCell ref="C34:G34"/>
    <mergeCell ref="C37:G37"/>
    <mergeCell ref="C43:G43"/>
    <mergeCell ref="C45:G45"/>
    <mergeCell ref="C14:G14"/>
    <mergeCell ref="C16:G16"/>
    <mergeCell ref="C18:G18"/>
    <mergeCell ref="C20:G20"/>
    <mergeCell ref="C23:G23"/>
    <mergeCell ref="C25:G25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28" customWidth="1"/>
    <col min="3" max="3" width="63.33203125" style="12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1" width="0" hidden="1" customWidth="1"/>
    <col min="18" max="18" width="6.88671875" customWidth="1"/>
    <col min="20" max="23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2" t="s">
        <v>274</v>
      </c>
      <c r="B1" s="192"/>
      <c r="C1" s="192"/>
      <c r="D1" s="192"/>
      <c r="E1" s="192"/>
      <c r="F1" s="192"/>
      <c r="G1" s="192"/>
      <c r="AG1" t="s">
        <v>184</v>
      </c>
    </row>
    <row r="2" spans="1:60" ht="25.05" customHeight="1" x14ac:dyDescent="0.25">
      <c r="A2" s="193" t="s">
        <v>7</v>
      </c>
      <c r="B2" s="73" t="s">
        <v>45</v>
      </c>
      <c r="C2" s="196" t="s">
        <v>46</v>
      </c>
      <c r="D2" s="194"/>
      <c r="E2" s="194"/>
      <c r="F2" s="194"/>
      <c r="G2" s="195"/>
      <c r="AG2" t="s">
        <v>185</v>
      </c>
    </row>
    <row r="3" spans="1:60" ht="25.05" customHeight="1" x14ac:dyDescent="0.25">
      <c r="A3" s="193" t="s">
        <v>8</v>
      </c>
      <c r="B3" s="73" t="s">
        <v>56</v>
      </c>
      <c r="C3" s="196" t="s">
        <v>46</v>
      </c>
      <c r="D3" s="194"/>
      <c r="E3" s="194"/>
      <c r="F3" s="194"/>
      <c r="G3" s="195"/>
      <c r="AC3" s="128" t="s">
        <v>185</v>
      </c>
      <c r="AG3" t="s">
        <v>187</v>
      </c>
    </row>
    <row r="4" spans="1:60" ht="25.05" customHeight="1" x14ac:dyDescent="0.25">
      <c r="A4" s="197" t="s">
        <v>9</v>
      </c>
      <c r="B4" s="198" t="s">
        <v>65</v>
      </c>
      <c r="C4" s="199" t="s">
        <v>66</v>
      </c>
      <c r="D4" s="200"/>
      <c r="E4" s="200"/>
      <c r="F4" s="200"/>
      <c r="G4" s="201"/>
      <c r="AG4" t="s">
        <v>188</v>
      </c>
    </row>
    <row r="5" spans="1:60" x14ac:dyDescent="0.25">
      <c r="D5" s="191"/>
    </row>
    <row r="6" spans="1:60" ht="39.6" x14ac:dyDescent="0.25">
      <c r="A6" s="203" t="s">
        <v>189</v>
      </c>
      <c r="B6" s="205" t="s">
        <v>190</v>
      </c>
      <c r="C6" s="205" t="s">
        <v>191</v>
      </c>
      <c r="D6" s="204" t="s">
        <v>192</v>
      </c>
      <c r="E6" s="203" t="s">
        <v>193</v>
      </c>
      <c r="F6" s="202" t="s">
        <v>194</v>
      </c>
      <c r="G6" s="203" t="s">
        <v>29</v>
      </c>
      <c r="H6" s="206" t="s">
        <v>30</v>
      </c>
      <c r="I6" s="206" t="s">
        <v>195</v>
      </c>
      <c r="J6" s="206" t="s">
        <v>31</v>
      </c>
      <c r="K6" s="206" t="s">
        <v>196</v>
      </c>
      <c r="L6" s="206" t="s">
        <v>197</v>
      </c>
      <c r="M6" s="206" t="s">
        <v>198</v>
      </c>
      <c r="N6" s="206" t="s">
        <v>199</v>
      </c>
      <c r="O6" s="206" t="s">
        <v>200</v>
      </c>
      <c r="P6" s="206" t="s">
        <v>201</v>
      </c>
      <c r="Q6" s="206" t="s">
        <v>202</v>
      </c>
      <c r="R6" s="206" t="s">
        <v>203</v>
      </c>
      <c r="S6" s="206" t="s">
        <v>204</v>
      </c>
      <c r="T6" s="206" t="s">
        <v>205</v>
      </c>
      <c r="U6" s="206" t="s">
        <v>206</v>
      </c>
      <c r="V6" s="206" t="s">
        <v>207</v>
      </c>
      <c r="W6" s="206" t="s">
        <v>208</v>
      </c>
    </row>
    <row r="7" spans="1:60" hidden="1" x14ac:dyDescent="0.25">
      <c r="A7" s="5"/>
      <c r="B7" s="6"/>
      <c r="C7" s="6"/>
      <c r="D7" s="8"/>
      <c r="E7" s="208"/>
      <c r="F7" s="209"/>
      <c r="G7" s="209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</row>
    <row r="8" spans="1:60" x14ac:dyDescent="0.25">
      <c r="A8" s="225" t="s">
        <v>209</v>
      </c>
      <c r="B8" s="226" t="s">
        <v>101</v>
      </c>
      <c r="C8" s="244" t="s">
        <v>102</v>
      </c>
      <c r="D8" s="227"/>
      <c r="E8" s="228"/>
      <c r="F8" s="229"/>
      <c r="G8" s="229">
        <f>SUMIF(AG9:AG40,"&lt;&gt;NOR",G9:G40)</f>
        <v>0</v>
      </c>
      <c r="H8" s="229"/>
      <c r="I8" s="229">
        <f>SUM(I9:I40)</f>
        <v>0</v>
      </c>
      <c r="J8" s="229"/>
      <c r="K8" s="229">
        <f>SUM(K9:K40)</f>
        <v>0</v>
      </c>
      <c r="L8" s="229"/>
      <c r="M8" s="229">
        <f>SUM(M9:M40)</f>
        <v>0</v>
      </c>
      <c r="N8" s="229"/>
      <c r="O8" s="229">
        <f>SUM(O9:O40)</f>
        <v>1.23</v>
      </c>
      <c r="P8" s="229"/>
      <c r="Q8" s="229">
        <f>SUM(Q9:Q40)</f>
        <v>0</v>
      </c>
      <c r="R8" s="229"/>
      <c r="S8" s="229"/>
      <c r="T8" s="230"/>
      <c r="U8" s="224"/>
      <c r="V8" s="224">
        <f>SUM(V9:V40)</f>
        <v>77.720000000000013</v>
      </c>
      <c r="W8" s="224"/>
      <c r="AG8" t="s">
        <v>210</v>
      </c>
    </row>
    <row r="9" spans="1:60" ht="20.399999999999999" outlineLevel="1" x14ac:dyDescent="0.25">
      <c r="A9" s="231">
        <v>1</v>
      </c>
      <c r="B9" s="232" t="s">
        <v>991</v>
      </c>
      <c r="C9" s="245" t="s">
        <v>992</v>
      </c>
      <c r="D9" s="233" t="s">
        <v>323</v>
      </c>
      <c r="E9" s="234">
        <v>0.77</v>
      </c>
      <c r="F9" s="235"/>
      <c r="G9" s="236">
        <f>ROUND(E9*F9,2)</f>
        <v>0</v>
      </c>
      <c r="H9" s="235"/>
      <c r="I9" s="236">
        <f>ROUND(E9*H9,2)</f>
        <v>0</v>
      </c>
      <c r="J9" s="235"/>
      <c r="K9" s="236">
        <f>ROUND(E9*J9,2)</f>
        <v>0</v>
      </c>
      <c r="L9" s="236">
        <v>21</v>
      </c>
      <c r="M9" s="236">
        <f>G9*(1+L9/100)</f>
        <v>0</v>
      </c>
      <c r="N9" s="236">
        <v>2.2100000000000002E-2</v>
      </c>
      <c r="O9" s="236">
        <f>ROUND(E9*N9,2)</f>
        <v>0.02</v>
      </c>
      <c r="P9" s="236">
        <v>0</v>
      </c>
      <c r="Q9" s="236">
        <f>ROUND(E9*P9,2)</f>
        <v>0</v>
      </c>
      <c r="R9" s="236" t="s">
        <v>340</v>
      </c>
      <c r="S9" s="236" t="s">
        <v>214</v>
      </c>
      <c r="T9" s="237" t="s">
        <v>279</v>
      </c>
      <c r="U9" s="217">
        <v>0.28500000000000003</v>
      </c>
      <c r="V9" s="217">
        <f>ROUND(E9*U9,2)</f>
        <v>0.22</v>
      </c>
      <c r="W9" s="217"/>
      <c r="X9" s="207"/>
      <c r="Y9" s="207"/>
      <c r="Z9" s="207"/>
      <c r="AA9" s="207"/>
      <c r="AB9" s="207"/>
      <c r="AC9" s="207"/>
      <c r="AD9" s="207"/>
      <c r="AE9" s="207"/>
      <c r="AF9" s="207"/>
      <c r="AG9" s="207" t="s">
        <v>280</v>
      </c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</row>
    <row r="10" spans="1:60" outlineLevel="1" x14ac:dyDescent="0.25">
      <c r="A10" s="214"/>
      <c r="B10" s="215"/>
      <c r="C10" s="260" t="s">
        <v>993</v>
      </c>
      <c r="D10" s="257"/>
      <c r="E10" s="257"/>
      <c r="F10" s="257"/>
      <c r="G10" s="25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07"/>
      <c r="Y10" s="207"/>
      <c r="Z10" s="207"/>
      <c r="AA10" s="207"/>
      <c r="AB10" s="207"/>
      <c r="AC10" s="207"/>
      <c r="AD10" s="207"/>
      <c r="AE10" s="207"/>
      <c r="AF10" s="207"/>
      <c r="AG10" s="207" t="s">
        <v>282</v>
      </c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</row>
    <row r="11" spans="1:60" outlineLevel="1" x14ac:dyDescent="0.25">
      <c r="A11" s="214"/>
      <c r="B11" s="215"/>
      <c r="C11" s="249" t="s">
        <v>998</v>
      </c>
      <c r="D11" s="222"/>
      <c r="E11" s="223">
        <v>0.77</v>
      </c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07"/>
      <c r="Y11" s="207"/>
      <c r="Z11" s="207"/>
      <c r="AA11" s="207"/>
      <c r="AB11" s="207"/>
      <c r="AC11" s="207"/>
      <c r="AD11" s="207"/>
      <c r="AE11" s="207"/>
      <c r="AF11" s="207"/>
      <c r="AG11" s="207" t="s">
        <v>256</v>
      </c>
      <c r="AH11" s="207">
        <v>0</v>
      </c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</row>
    <row r="12" spans="1:60" outlineLevel="1" x14ac:dyDescent="0.25">
      <c r="A12" s="214"/>
      <c r="B12" s="215"/>
      <c r="C12" s="247"/>
      <c r="D12" s="241"/>
      <c r="E12" s="241"/>
      <c r="F12" s="241"/>
      <c r="G12" s="241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07"/>
      <c r="Y12" s="207"/>
      <c r="Z12" s="207"/>
      <c r="AA12" s="207"/>
      <c r="AB12" s="207"/>
      <c r="AC12" s="207"/>
      <c r="AD12" s="207"/>
      <c r="AE12" s="207"/>
      <c r="AF12" s="207"/>
      <c r="AG12" s="207" t="s">
        <v>219</v>
      </c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</row>
    <row r="13" spans="1:60" ht="20.399999999999999" outlineLevel="1" x14ac:dyDescent="0.25">
      <c r="A13" s="231">
        <v>2</v>
      </c>
      <c r="B13" s="232" t="s">
        <v>999</v>
      </c>
      <c r="C13" s="245" t="s">
        <v>1000</v>
      </c>
      <c r="D13" s="233" t="s">
        <v>323</v>
      </c>
      <c r="E13" s="234">
        <v>0.77</v>
      </c>
      <c r="F13" s="235"/>
      <c r="G13" s="236">
        <f>ROUND(E13*F13,2)</f>
        <v>0</v>
      </c>
      <c r="H13" s="235"/>
      <c r="I13" s="236">
        <f>ROUND(E13*H13,2)</f>
        <v>0</v>
      </c>
      <c r="J13" s="235"/>
      <c r="K13" s="236">
        <f>ROUND(E13*J13,2)</f>
        <v>0</v>
      </c>
      <c r="L13" s="236">
        <v>21</v>
      </c>
      <c r="M13" s="236">
        <f>G13*(1+L13/100)</f>
        <v>0</v>
      </c>
      <c r="N13" s="236">
        <v>1.4700000000000001E-2</v>
      </c>
      <c r="O13" s="236">
        <f>ROUND(E13*N13,2)</f>
        <v>0.01</v>
      </c>
      <c r="P13" s="236">
        <v>0</v>
      </c>
      <c r="Q13" s="236">
        <f>ROUND(E13*P13,2)</f>
        <v>0</v>
      </c>
      <c r="R13" s="236" t="s">
        <v>340</v>
      </c>
      <c r="S13" s="236" t="s">
        <v>214</v>
      </c>
      <c r="T13" s="237" t="s">
        <v>279</v>
      </c>
      <c r="U13" s="217">
        <v>0.39</v>
      </c>
      <c r="V13" s="217">
        <f>ROUND(E13*U13,2)</f>
        <v>0.3</v>
      </c>
      <c r="W13" s="217"/>
      <c r="X13" s="207"/>
      <c r="Y13" s="207"/>
      <c r="Z13" s="207"/>
      <c r="AA13" s="207"/>
      <c r="AB13" s="207"/>
      <c r="AC13" s="207"/>
      <c r="AD13" s="207"/>
      <c r="AE13" s="207"/>
      <c r="AF13" s="207"/>
      <c r="AG13" s="207" t="s">
        <v>280</v>
      </c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</row>
    <row r="14" spans="1:60" outlineLevel="1" x14ac:dyDescent="0.25">
      <c r="A14" s="214"/>
      <c r="B14" s="215"/>
      <c r="C14" s="260" t="s">
        <v>993</v>
      </c>
      <c r="D14" s="257"/>
      <c r="E14" s="257"/>
      <c r="F14" s="257"/>
      <c r="G14" s="25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07"/>
      <c r="Y14" s="207"/>
      <c r="Z14" s="207"/>
      <c r="AA14" s="207"/>
      <c r="AB14" s="207"/>
      <c r="AC14" s="207"/>
      <c r="AD14" s="207"/>
      <c r="AE14" s="207"/>
      <c r="AF14" s="207"/>
      <c r="AG14" s="207" t="s">
        <v>282</v>
      </c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</row>
    <row r="15" spans="1:60" outlineLevel="1" x14ac:dyDescent="0.25">
      <c r="A15" s="214"/>
      <c r="B15" s="215"/>
      <c r="C15" s="249" t="s">
        <v>998</v>
      </c>
      <c r="D15" s="222"/>
      <c r="E15" s="223">
        <v>0.77</v>
      </c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07"/>
      <c r="Y15" s="207"/>
      <c r="Z15" s="207"/>
      <c r="AA15" s="207"/>
      <c r="AB15" s="207"/>
      <c r="AC15" s="207"/>
      <c r="AD15" s="207"/>
      <c r="AE15" s="207"/>
      <c r="AF15" s="207"/>
      <c r="AG15" s="207" t="s">
        <v>256</v>
      </c>
      <c r="AH15" s="207">
        <v>0</v>
      </c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</row>
    <row r="16" spans="1:60" outlineLevel="1" x14ac:dyDescent="0.25">
      <c r="A16" s="214"/>
      <c r="B16" s="215"/>
      <c r="C16" s="247"/>
      <c r="D16" s="241"/>
      <c r="E16" s="241"/>
      <c r="F16" s="241"/>
      <c r="G16" s="241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07"/>
      <c r="Y16" s="207"/>
      <c r="Z16" s="207"/>
      <c r="AA16" s="207"/>
      <c r="AB16" s="207"/>
      <c r="AC16" s="207"/>
      <c r="AD16" s="207"/>
      <c r="AE16" s="207"/>
      <c r="AF16" s="207"/>
      <c r="AG16" s="207" t="s">
        <v>219</v>
      </c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</row>
    <row r="17" spans="1:60" ht="20.399999999999999" outlineLevel="1" x14ac:dyDescent="0.25">
      <c r="A17" s="231">
        <v>3</v>
      </c>
      <c r="B17" s="232" t="s">
        <v>1001</v>
      </c>
      <c r="C17" s="245" t="s">
        <v>1002</v>
      </c>
      <c r="D17" s="233" t="s">
        <v>323</v>
      </c>
      <c r="E17" s="234">
        <v>32.5</v>
      </c>
      <c r="F17" s="235"/>
      <c r="G17" s="236">
        <f>ROUND(E17*F17,2)</f>
        <v>0</v>
      </c>
      <c r="H17" s="235"/>
      <c r="I17" s="236">
        <f>ROUND(E17*H17,2)</f>
        <v>0</v>
      </c>
      <c r="J17" s="235"/>
      <c r="K17" s="236">
        <f>ROUND(E17*J17,2)</f>
        <v>0</v>
      </c>
      <c r="L17" s="236">
        <v>21</v>
      </c>
      <c r="M17" s="236">
        <f>G17*(1+L17/100)</f>
        <v>0</v>
      </c>
      <c r="N17" s="236">
        <v>1.3480000000000001E-2</v>
      </c>
      <c r="O17" s="236">
        <f>ROUND(E17*N17,2)</f>
        <v>0.44</v>
      </c>
      <c r="P17" s="236">
        <v>0</v>
      </c>
      <c r="Q17" s="236">
        <f>ROUND(E17*P17,2)</f>
        <v>0</v>
      </c>
      <c r="R17" s="236" t="s">
        <v>340</v>
      </c>
      <c r="S17" s="236" t="s">
        <v>214</v>
      </c>
      <c r="T17" s="237" t="s">
        <v>279</v>
      </c>
      <c r="U17" s="217">
        <v>1.2558</v>
      </c>
      <c r="V17" s="217">
        <f>ROUND(E17*U17,2)</f>
        <v>40.81</v>
      </c>
      <c r="W17" s="217"/>
      <c r="X17" s="207"/>
      <c r="Y17" s="207"/>
      <c r="Z17" s="207"/>
      <c r="AA17" s="207"/>
      <c r="AB17" s="207"/>
      <c r="AC17" s="207"/>
      <c r="AD17" s="207"/>
      <c r="AE17" s="207"/>
      <c r="AF17" s="207"/>
      <c r="AG17" s="207" t="s">
        <v>280</v>
      </c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</row>
    <row r="18" spans="1:60" ht="21" outlineLevel="1" x14ac:dyDescent="0.25">
      <c r="A18" s="214"/>
      <c r="B18" s="215"/>
      <c r="C18" s="260" t="s">
        <v>1003</v>
      </c>
      <c r="D18" s="257"/>
      <c r="E18" s="257"/>
      <c r="F18" s="257"/>
      <c r="G18" s="25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07"/>
      <c r="Y18" s="207"/>
      <c r="Z18" s="207"/>
      <c r="AA18" s="207"/>
      <c r="AB18" s="207"/>
      <c r="AC18" s="207"/>
      <c r="AD18" s="207"/>
      <c r="AE18" s="207"/>
      <c r="AF18" s="207"/>
      <c r="AG18" s="207" t="s">
        <v>282</v>
      </c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38" t="str">
        <f>C18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18" s="207"/>
      <c r="BC18" s="207"/>
      <c r="BD18" s="207"/>
      <c r="BE18" s="207"/>
      <c r="BF18" s="207"/>
      <c r="BG18" s="207"/>
      <c r="BH18" s="207"/>
    </row>
    <row r="19" spans="1:60" outlineLevel="1" x14ac:dyDescent="0.25">
      <c r="A19" s="214"/>
      <c r="B19" s="215"/>
      <c r="C19" s="266" t="s">
        <v>1004</v>
      </c>
      <c r="D19" s="259"/>
      <c r="E19" s="259"/>
      <c r="F19" s="259"/>
      <c r="G19" s="259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07"/>
      <c r="Y19" s="207"/>
      <c r="Z19" s="207"/>
      <c r="AA19" s="207"/>
      <c r="AB19" s="207"/>
      <c r="AC19" s="207"/>
      <c r="AD19" s="207"/>
      <c r="AE19" s="207"/>
      <c r="AF19" s="207"/>
      <c r="AG19" s="207" t="s">
        <v>282</v>
      </c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</row>
    <row r="20" spans="1:60" outlineLevel="1" x14ac:dyDescent="0.25">
      <c r="A20" s="214"/>
      <c r="B20" s="215"/>
      <c r="C20" s="249" t="s">
        <v>1068</v>
      </c>
      <c r="D20" s="222"/>
      <c r="E20" s="223">
        <v>37</v>
      </c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07"/>
      <c r="Y20" s="207"/>
      <c r="Z20" s="207"/>
      <c r="AA20" s="207"/>
      <c r="AB20" s="207"/>
      <c r="AC20" s="207"/>
      <c r="AD20" s="207"/>
      <c r="AE20" s="207"/>
      <c r="AF20" s="207"/>
      <c r="AG20" s="207" t="s">
        <v>256</v>
      </c>
      <c r="AH20" s="207">
        <v>0</v>
      </c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</row>
    <row r="21" spans="1:60" outlineLevel="1" x14ac:dyDescent="0.25">
      <c r="A21" s="214"/>
      <c r="B21" s="215"/>
      <c r="C21" s="249" t="s">
        <v>1069</v>
      </c>
      <c r="D21" s="222"/>
      <c r="E21" s="223">
        <v>-4.5</v>
      </c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07"/>
      <c r="Y21" s="207"/>
      <c r="Z21" s="207"/>
      <c r="AA21" s="207"/>
      <c r="AB21" s="207"/>
      <c r="AC21" s="207"/>
      <c r="AD21" s="207"/>
      <c r="AE21" s="207"/>
      <c r="AF21" s="207"/>
      <c r="AG21" s="207" t="s">
        <v>256</v>
      </c>
      <c r="AH21" s="207">
        <v>0</v>
      </c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</row>
    <row r="22" spans="1:60" outlineLevel="1" x14ac:dyDescent="0.25">
      <c r="A22" s="214"/>
      <c r="B22" s="215"/>
      <c r="C22" s="247"/>
      <c r="D22" s="241"/>
      <c r="E22" s="241"/>
      <c r="F22" s="241"/>
      <c r="G22" s="241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07"/>
      <c r="Y22" s="207"/>
      <c r="Z22" s="207"/>
      <c r="AA22" s="207"/>
      <c r="AB22" s="207"/>
      <c r="AC22" s="207"/>
      <c r="AD22" s="207"/>
      <c r="AE22" s="207"/>
      <c r="AF22" s="207"/>
      <c r="AG22" s="207" t="s">
        <v>219</v>
      </c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</row>
    <row r="23" spans="1:60" ht="20.399999999999999" outlineLevel="1" x14ac:dyDescent="0.25">
      <c r="A23" s="231">
        <v>4</v>
      </c>
      <c r="B23" s="232" t="s">
        <v>1070</v>
      </c>
      <c r="C23" s="245" t="s">
        <v>1071</v>
      </c>
      <c r="D23" s="233" t="s">
        <v>323</v>
      </c>
      <c r="E23" s="234">
        <v>28.880000000000003</v>
      </c>
      <c r="F23" s="235"/>
      <c r="G23" s="236">
        <f>ROUND(E23*F23,2)</f>
        <v>0</v>
      </c>
      <c r="H23" s="235"/>
      <c r="I23" s="236">
        <f>ROUND(E23*H23,2)</f>
        <v>0</v>
      </c>
      <c r="J23" s="235"/>
      <c r="K23" s="236">
        <f>ROUND(E23*J23,2)</f>
        <v>0</v>
      </c>
      <c r="L23" s="236">
        <v>21</v>
      </c>
      <c r="M23" s="236">
        <f>G23*(1+L23/100)</f>
        <v>0</v>
      </c>
      <c r="N23" s="236">
        <v>2.6270000000000002E-2</v>
      </c>
      <c r="O23" s="236">
        <f>ROUND(E23*N23,2)</f>
        <v>0.76</v>
      </c>
      <c r="P23" s="236">
        <v>0</v>
      </c>
      <c r="Q23" s="236">
        <f>ROUND(E23*P23,2)</f>
        <v>0</v>
      </c>
      <c r="R23" s="236" t="s">
        <v>340</v>
      </c>
      <c r="S23" s="236" t="s">
        <v>214</v>
      </c>
      <c r="T23" s="237" t="s">
        <v>279</v>
      </c>
      <c r="U23" s="217">
        <v>1.0170000000000001</v>
      </c>
      <c r="V23" s="217">
        <f>ROUND(E23*U23,2)</f>
        <v>29.37</v>
      </c>
      <c r="W23" s="217"/>
      <c r="X23" s="207"/>
      <c r="Y23" s="207"/>
      <c r="Z23" s="207"/>
      <c r="AA23" s="207"/>
      <c r="AB23" s="207"/>
      <c r="AC23" s="207"/>
      <c r="AD23" s="207"/>
      <c r="AE23" s="207"/>
      <c r="AF23" s="207"/>
      <c r="AG23" s="207" t="s">
        <v>280</v>
      </c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</row>
    <row r="24" spans="1:60" ht="21" outlineLevel="1" x14ac:dyDescent="0.25">
      <c r="A24" s="214"/>
      <c r="B24" s="215"/>
      <c r="C24" s="260" t="s">
        <v>1003</v>
      </c>
      <c r="D24" s="257"/>
      <c r="E24" s="257"/>
      <c r="F24" s="257"/>
      <c r="G24" s="25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07"/>
      <c r="Y24" s="207"/>
      <c r="Z24" s="207"/>
      <c r="AA24" s="207"/>
      <c r="AB24" s="207"/>
      <c r="AC24" s="207"/>
      <c r="AD24" s="207"/>
      <c r="AE24" s="207"/>
      <c r="AF24" s="207"/>
      <c r="AG24" s="207" t="s">
        <v>282</v>
      </c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38" t="str">
        <f>C24</f>
        <v>nanesení lepicího tmelu na izolační desky, nalepení desek, zajištění talířovými hmoždinkami (6 ks/m2), přebroušení desek EPS, kašírování u minerálních desek, natažení stěrky, vtlačení výztužné tkaniny, přehlazení stěrky. Další vrstvy podle popisu položky.</v>
      </c>
      <c r="BB24" s="207"/>
      <c r="BC24" s="207"/>
      <c r="BD24" s="207"/>
      <c r="BE24" s="207"/>
      <c r="BF24" s="207"/>
      <c r="BG24" s="207"/>
      <c r="BH24" s="207"/>
    </row>
    <row r="25" spans="1:60" outlineLevel="1" x14ac:dyDescent="0.25">
      <c r="A25" s="214"/>
      <c r="B25" s="215"/>
      <c r="C25" s="266" t="s">
        <v>1004</v>
      </c>
      <c r="D25" s="259"/>
      <c r="E25" s="259"/>
      <c r="F25" s="259"/>
      <c r="G25" s="259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07"/>
      <c r="Y25" s="207"/>
      <c r="Z25" s="207"/>
      <c r="AA25" s="207"/>
      <c r="AB25" s="207"/>
      <c r="AC25" s="207"/>
      <c r="AD25" s="207"/>
      <c r="AE25" s="207"/>
      <c r="AF25" s="207"/>
      <c r="AG25" s="207" t="s">
        <v>282</v>
      </c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</row>
    <row r="26" spans="1:60" outlineLevel="1" x14ac:dyDescent="0.25">
      <c r="A26" s="214"/>
      <c r="B26" s="215"/>
      <c r="C26" s="248" t="s">
        <v>1009</v>
      </c>
      <c r="D26" s="242"/>
      <c r="E26" s="242"/>
      <c r="F26" s="242"/>
      <c r="G26" s="242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07"/>
      <c r="Y26" s="207"/>
      <c r="Z26" s="207"/>
      <c r="AA26" s="207"/>
      <c r="AB26" s="207"/>
      <c r="AC26" s="207"/>
      <c r="AD26" s="207"/>
      <c r="AE26" s="207"/>
      <c r="AF26" s="207"/>
      <c r="AG26" s="207" t="s">
        <v>218</v>
      </c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</row>
    <row r="27" spans="1:60" outlineLevel="1" x14ac:dyDescent="0.25">
      <c r="A27" s="214"/>
      <c r="B27" s="215"/>
      <c r="C27" s="249" t="s">
        <v>1072</v>
      </c>
      <c r="D27" s="222"/>
      <c r="E27" s="223">
        <v>44.760000000000005</v>
      </c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07"/>
      <c r="Y27" s="207"/>
      <c r="Z27" s="207"/>
      <c r="AA27" s="207"/>
      <c r="AB27" s="207"/>
      <c r="AC27" s="207"/>
      <c r="AD27" s="207"/>
      <c r="AE27" s="207"/>
      <c r="AF27" s="207"/>
      <c r="AG27" s="207" t="s">
        <v>256</v>
      </c>
      <c r="AH27" s="207">
        <v>0</v>
      </c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</row>
    <row r="28" spans="1:60" outlineLevel="1" x14ac:dyDescent="0.25">
      <c r="A28" s="214"/>
      <c r="B28" s="215"/>
      <c r="C28" s="249" t="s">
        <v>1073</v>
      </c>
      <c r="D28" s="222"/>
      <c r="E28" s="223">
        <v>-15.879999999999999</v>
      </c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07"/>
      <c r="Y28" s="207"/>
      <c r="Z28" s="207"/>
      <c r="AA28" s="207"/>
      <c r="AB28" s="207"/>
      <c r="AC28" s="207"/>
      <c r="AD28" s="207"/>
      <c r="AE28" s="207"/>
      <c r="AF28" s="207"/>
      <c r="AG28" s="207" t="s">
        <v>256</v>
      </c>
      <c r="AH28" s="207">
        <v>0</v>
      </c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</row>
    <row r="29" spans="1:60" outlineLevel="1" x14ac:dyDescent="0.25">
      <c r="A29" s="214"/>
      <c r="B29" s="215"/>
      <c r="C29" s="247"/>
      <c r="D29" s="241"/>
      <c r="E29" s="241"/>
      <c r="F29" s="241"/>
      <c r="G29" s="241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07"/>
      <c r="Y29" s="207"/>
      <c r="Z29" s="207"/>
      <c r="AA29" s="207"/>
      <c r="AB29" s="207"/>
      <c r="AC29" s="207"/>
      <c r="AD29" s="207"/>
      <c r="AE29" s="207"/>
      <c r="AF29" s="207"/>
      <c r="AG29" s="207" t="s">
        <v>219</v>
      </c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  <c r="AZ29" s="207"/>
      <c r="BA29" s="207"/>
      <c r="BB29" s="207"/>
      <c r="BC29" s="207"/>
      <c r="BD29" s="207"/>
      <c r="BE29" s="207"/>
      <c r="BF29" s="207"/>
      <c r="BG29" s="207"/>
      <c r="BH29" s="207"/>
    </row>
    <row r="30" spans="1:60" ht="20.399999999999999" outlineLevel="1" x14ac:dyDescent="0.25">
      <c r="A30" s="231">
        <v>5</v>
      </c>
      <c r="B30" s="232" t="s">
        <v>1017</v>
      </c>
      <c r="C30" s="245" t="s">
        <v>1018</v>
      </c>
      <c r="D30" s="233" t="s">
        <v>323</v>
      </c>
      <c r="E30" s="234">
        <v>0.77</v>
      </c>
      <c r="F30" s="235"/>
      <c r="G30" s="236">
        <f>ROUND(E30*F30,2)</f>
        <v>0</v>
      </c>
      <c r="H30" s="235"/>
      <c r="I30" s="236">
        <f>ROUND(E30*H30,2)</f>
        <v>0</v>
      </c>
      <c r="J30" s="235"/>
      <c r="K30" s="236">
        <f>ROUND(E30*J30,2)</f>
        <v>0</v>
      </c>
      <c r="L30" s="236">
        <v>21</v>
      </c>
      <c r="M30" s="236">
        <f>G30*(1+L30/100)</f>
        <v>0</v>
      </c>
      <c r="N30" s="236">
        <v>4.9000000000000009E-4</v>
      </c>
      <c r="O30" s="236">
        <f>ROUND(E30*N30,2)</f>
        <v>0</v>
      </c>
      <c r="P30" s="236">
        <v>0</v>
      </c>
      <c r="Q30" s="236">
        <f>ROUND(E30*P30,2)</f>
        <v>0</v>
      </c>
      <c r="R30" s="236" t="s">
        <v>340</v>
      </c>
      <c r="S30" s="236" t="s">
        <v>214</v>
      </c>
      <c r="T30" s="237" t="s">
        <v>279</v>
      </c>
      <c r="U30" s="217">
        <v>0.23100000000000001</v>
      </c>
      <c r="V30" s="217">
        <f>ROUND(E30*U30,2)</f>
        <v>0.18</v>
      </c>
      <c r="W30" s="217"/>
      <c r="X30" s="207"/>
      <c r="Y30" s="207"/>
      <c r="Z30" s="207"/>
      <c r="AA30" s="207"/>
      <c r="AB30" s="207"/>
      <c r="AC30" s="207"/>
      <c r="AD30" s="207"/>
      <c r="AE30" s="207"/>
      <c r="AF30" s="207"/>
      <c r="AG30" s="207" t="s">
        <v>280</v>
      </c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  <c r="AZ30" s="207"/>
      <c r="BA30" s="207"/>
      <c r="BB30" s="207"/>
      <c r="BC30" s="207"/>
      <c r="BD30" s="207"/>
      <c r="BE30" s="207"/>
      <c r="BF30" s="207"/>
      <c r="BG30" s="207"/>
      <c r="BH30" s="207"/>
    </row>
    <row r="31" spans="1:60" outlineLevel="1" x14ac:dyDescent="0.25">
      <c r="A31" s="214"/>
      <c r="B31" s="215"/>
      <c r="C31" s="260" t="s">
        <v>1019</v>
      </c>
      <c r="D31" s="257"/>
      <c r="E31" s="257"/>
      <c r="F31" s="257"/>
      <c r="G31" s="25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07"/>
      <c r="Y31" s="207"/>
      <c r="Z31" s="207"/>
      <c r="AA31" s="207"/>
      <c r="AB31" s="207"/>
      <c r="AC31" s="207"/>
      <c r="AD31" s="207"/>
      <c r="AE31" s="207"/>
      <c r="AF31" s="207"/>
      <c r="AG31" s="207" t="s">
        <v>282</v>
      </c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  <c r="AZ31" s="207"/>
      <c r="BA31" s="207"/>
      <c r="BB31" s="207"/>
      <c r="BC31" s="207"/>
      <c r="BD31" s="207"/>
      <c r="BE31" s="207"/>
      <c r="BF31" s="207"/>
      <c r="BG31" s="207"/>
      <c r="BH31" s="207"/>
    </row>
    <row r="32" spans="1:60" outlineLevel="1" x14ac:dyDescent="0.25">
      <c r="A32" s="214"/>
      <c r="B32" s="215"/>
      <c r="C32" s="249" t="s">
        <v>998</v>
      </c>
      <c r="D32" s="222"/>
      <c r="E32" s="223">
        <v>0.77</v>
      </c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07"/>
      <c r="Y32" s="207"/>
      <c r="Z32" s="207"/>
      <c r="AA32" s="207"/>
      <c r="AB32" s="207"/>
      <c r="AC32" s="207"/>
      <c r="AD32" s="207"/>
      <c r="AE32" s="207"/>
      <c r="AF32" s="207"/>
      <c r="AG32" s="207" t="s">
        <v>256</v>
      </c>
      <c r="AH32" s="207">
        <v>0</v>
      </c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  <c r="AZ32" s="207"/>
      <c r="BA32" s="207"/>
      <c r="BB32" s="207"/>
      <c r="BC32" s="207"/>
      <c r="BD32" s="207"/>
      <c r="BE32" s="207"/>
      <c r="BF32" s="207"/>
      <c r="BG32" s="207"/>
      <c r="BH32" s="207"/>
    </row>
    <row r="33" spans="1:60" outlineLevel="1" x14ac:dyDescent="0.25">
      <c r="A33" s="214"/>
      <c r="B33" s="215"/>
      <c r="C33" s="247"/>
      <c r="D33" s="241"/>
      <c r="E33" s="241"/>
      <c r="F33" s="241"/>
      <c r="G33" s="241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07"/>
      <c r="Y33" s="207"/>
      <c r="Z33" s="207"/>
      <c r="AA33" s="207"/>
      <c r="AB33" s="207"/>
      <c r="AC33" s="207"/>
      <c r="AD33" s="207"/>
      <c r="AE33" s="207"/>
      <c r="AF33" s="207"/>
      <c r="AG33" s="207" t="s">
        <v>219</v>
      </c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</row>
    <row r="34" spans="1:60" outlineLevel="1" x14ac:dyDescent="0.25">
      <c r="A34" s="231">
        <v>6</v>
      </c>
      <c r="B34" s="232" t="s">
        <v>1020</v>
      </c>
      <c r="C34" s="245" t="s">
        <v>1021</v>
      </c>
      <c r="D34" s="233" t="s">
        <v>323</v>
      </c>
      <c r="E34" s="234">
        <v>62.161000000000001</v>
      </c>
      <c r="F34" s="235"/>
      <c r="G34" s="236">
        <f>ROUND(E34*F34,2)</f>
        <v>0</v>
      </c>
      <c r="H34" s="235"/>
      <c r="I34" s="236">
        <f>ROUND(E34*H34,2)</f>
        <v>0</v>
      </c>
      <c r="J34" s="235"/>
      <c r="K34" s="236">
        <f>ROUND(E34*J34,2)</f>
        <v>0</v>
      </c>
      <c r="L34" s="236">
        <v>21</v>
      </c>
      <c r="M34" s="236">
        <f>G34*(1+L34/100)</f>
        <v>0</v>
      </c>
      <c r="N34" s="236">
        <v>2.0000000000000002E-5</v>
      </c>
      <c r="O34" s="236">
        <f>ROUND(E34*N34,2)</f>
        <v>0</v>
      </c>
      <c r="P34" s="236">
        <v>0</v>
      </c>
      <c r="Q34" s="236">
        <f>ROUND(E34*P34,2)</f>
        <v>0</v>
      </c>
      <c r="R34" s="236" t="s">
        <v>340</v>
      </c>
      <c r="S34" s="236" t="s">
        <v>214</v>
      </c>
      <c r="T34" s="237" t="s">
        <v>279</v>
      </c>
      <c r="U34" s="217">
        <v>0.11</v>
      </c>
      <c r="V34" s="217">
        <f>ROUND(E34*U34,2)</f>
        <v>6.84</v>
      </c>
      <c r="W34" s="217"/>
      <c r="X34" s="207"/>
      <c r="Y34" s="207"/>
      <c r="Z34" s="207"/>
      <c r="AA34" s="207"/>
      <c r="AB34" s="207"/>
      <c r="AC34" s="207"/>
      <c r="AD34" s="207"/>
      <c r="AE34" s="207"/>
      <c r="AF34" s="207"/>
      <c r="AG34" s="207" t="s">
        <v>280</v>
      </c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</row>
    <row r="35" spans="1:60" outlineLevel="1" x14ac:dyDescent="0.25">
      <c r="A35" s="214"/>
      <c r="B35" s="215"/>
      <c r="C35" s="249" t="s">
        <v>1074</v>
      </c>
      <c r="D35" s="222"/>
      <c r="E35" s="223">
        <v>80.28</v>
      </c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07"/>
      <c r="Y35" s="207"/>
      <c r="Z35" s="207"/>
      <c r="AA35" s="207"/>
      <c r="AB35" s="207"/>
      <c r="AC35" s="207"/>
      <c r="AD35" s="207"/>
      <c r="AE35" s="207"/>
      <c r="AF35" s="207"/>
      <c r="AG35" s="207" t="s">
        <v>256</v>
      </c>
      <c r="AH35" s="207">
        <v>0</v>
      </c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</row>
    <row r="36" spans="1:60" outlineLevel="1" x14ac:dyDescent="0.25">
      <c r="A36" s="214"/>
      <c r="B36" s="215"/>
      <c r="C36" s="249" t="s">
        <v>1075</v>
      </c>
      <c r="D36" s="222"/>
      <c r="E36" s="223">
        <v>-20.38</v>
      </c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07"/>
      <c r="Y36" s="207"/>
      <c r="Z36" s="207"/>
      <c r="AA36" s="207"/>
      <c r="AB36" s="207"/>
      <c r="AC36" s="207"/>
      <c r="AD36" s="207"/>
      <c r="AE36" s="207"/>
      <c r="AF36" s="207"/>
      <c r="AG36" s="207" t="s">
        <v>256</v>
      </c>
      <c r="AH36" s="207">
        <v>0</v>
      </c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</row>
    <row r="37" spans="1:60" outlineLevel="1" x14ac:dyDescent="0.25">
      <c r="A37" s="214"/>
      <c r="B37" s="215"/>
      <c r="C37" s="249" t="s">
        <v>1076</v>
      </c>
      <c r="D37" s="222"/>
      <c r="E37" s="223">
        <v>0.89100000000000001</v>
      </c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07"/>
      <c r="Y37" s="207"/>
      <c r="Z37" s="207"/>
      <c r="AA37" s="207"/>
      <c r="AB37" s="207"/>
      <c r="AC37" s="207"/>
      <c r="AD37" s="207"/>
      <c r="AE37" s="207"/>
      <c r="AF37" s="207"/>
      <c r="AG37" s="207" t="s">
        <v>256</v>
      </c>
      <c r="AH37" s="207">
        <v>0</v>
      </c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</row>
    <row r="38" spans="1:60" outlineLevel="1" x14ac:dyDescent="0.25">
      <c r="A38" s="214"/>
      <c r="B38" s="215"/>
      <c r="C38" s="249" t="s">
        <v>1077</v>
      </c>
      <c r="D38" s="222"/>
      <c r="E38" s="223">
        <v>0.64</v>
      </c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07"/>
      <c r="Y38" s="207"/>
      <c r="Z38" s="207"/>
      <c r="AA38" s="207"/>
      <c r="AB38" s="207"/>
      <c r="AC38" s="207"/>
      <c r="AD38" s="207"/>
      <c r="AE38" s="207"/>
      <c r="AF38" s="207"/>
      <c r="AG38" s="207" t="s">
        <v>256</v>
      </c>
      <c r="AH38" s="207">
        <v>0</v>
      </c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  <c r="AZ38" s="207"/>
      <c r="BA38" s="207"/>
      <c r="BB38" s="207"/>
      <c r="BC38" s="207"/>
      <c r="BD38" s="207"/>
      <c r="BE38" s="207"/>
      <c r="BF38" s="207"/>
      <c r="BG38" s="207"/>
      <c r="BH38" s="207"/>
    </row>
    <row r="39" spans="1:60" outlineLevel="1" x14ac:dyDescent="0.25">
      <c r="A39" s="214"/>
      <c r="B39" s="215"/>
      <c r="C39" s="249" t="s">
        <v>1078</v>
      </c>
      <c r="D39" s="222"/>
      <c r="E39" s="223">
        <v>0.73000000000000009</v>
      </c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07"/>
      <c r="Y39" s="207"/>
      <c r="Z39" s="207"/>
      <c r="AA39" s="207"/>
      <c r="AB39" s="207"/>
      <c r="AC39" s="207"/>
      <c r="AD39" s="207"/>
      <c r="AE39" s="207"/>
      <c r="AF39" s="207"/>
      <c r="AG39" s="207" t="s">
        <v>256</v>
      </c>
      <c r="AH39" s="207">
        <v>0</v>
      </c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  <c r="AZ39" s="207"/>
      <c r="BA39" s="207"/>
      <c r="BB39" s="207"/>
      <c r="BC39" s="207"/>
      <c r="BD39" s="207"/>
      <c r="BE39" s="207"/>
      <c r="BF39" s="207"/>
      <c r="BG39" s="207"/>
      <c r="BH39" s="207"/>
    </row>
    <row r="40" spans="1:60" outlineLevel="1" x14ac:dyDescent="0.25">
      <c r="A40" s="214"/>
      <c r="B40" s="215"/>
      <c r="C40" s="247"/>
      <c r="D40" s="241"/>
      <c r="E40" s="241"/>
      <c r="F40" s="241"/>
      <c r="G40" s="241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07"/>
      <c r="Y40" s="207"/>
      <c r="Z40" s="207"/>
      <c r="AA40" s="207"/>
      <c r="AB40" s="207"/>
      <c r="AC40" s="207"/>
      <c r="AD40" s="207"/>
      <c r="AE40" s="207"/>
      <c r="AF40" s="207"/>
      <c r="AG40" s="207" t="s">
        <v>219</v>
      </c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</row>
    <row r="41" spans="1:60" x14ac:dyDescent="0.25">
      <c r="A41" s="225" t="s">
        <v>209</v>
      </c>
      <c r="B41" s="226" t="s">
        <v>111</v>
      </c>
      <c r="C41" s="244" t="s">
        <v>112</v>
      </c>
      <c r="D41" s="227"/>
      <c r="E41" s="228"/>
      <c r="F41" s="229"/>
      <c r="G41" s="229">
        <f>SUMIF(AG42:AG62,"&lt;&gt;NOR",G42:G62)</f>
        <v>0</v>
      </c>
      <c r="H41" s="229"/>
      <c r="I41" s="229">
        <f>SUM(I42:I62)</f>
        <v>0</v>
      </c>
      <c r="J41" s="229"/>
      <c r="K41" s="229">
        <f>SUM(K42:K62)</f>
        <v>0</v>
      </c>
      <c r="L41" s="229"/>
      <c r="M41" s="229">
        <f>SUM(M42:M62)</f>
        <v>0</v>
      </c>
      <c r="N41" s="229"/>
      <c r="O41" s="229">
        <f>SUM(O42:O62)</f>
        <v>1.2500000000000002</v>
      </c>
      <c r="P41" s="229"/>
      <c r="Q41" s="229">
        <f>SUM(Q42:Q62)</f>
        <v>0</v>
      </c>
      <c r="R41" s="229"/>
      <c r="S41" s="229"/>
      <c r="T41" s="230"/>
      <c r="U41" s="224"/>
      <c r="V41" s="224">
        <f>SUM(V42:V62)</f>
        <v>20.079999999999998</v>
      </c>
      <c r="W41" s="224"/>
      <c r="AG41" t="s">
        <v>210</v>
      </c>
    </row>
    <row r="42" spans="1:60" ht="20.399999999999999" outlineLevel="1" x14ac:dyDescent="0.25">
      <c r="A42" s="231">
        <v>7</v>
      </c>
      <c r="B42" s="232" t="s">
        <v>1023</v>
      </c>
      <c r="C42" s="245" t="s">
        <v>1024</v>
      </c>
      <c r="D42" s="233" t="s">
        <v>323</v>
      </c>
      <c r="E42" s="234">
        <v>60.816000000000003</v>
      </c>
      <c r="F42" s="235"/>
      <c r="G42" s="236">
        <f>ROUND(E42*F42,2)</f>
        <v>0</v>
      </c>
      <c r="H42" s="235"/>
      <c r="I42" s="236">
        <f>ROUND(E42*H42,2)</f>
        <v>0</v>
      </c>
      <c r="J42" s="235"/>
      <c r="K42" s="236">
        <f>ROUND(E42*J42,2)</f>
        <v>0</v>
      </c>
      <c r="L42" s="236">
        <v>21</v>
      </c>
      <c r="M42" s="236">
        <f>G42*(1+L42/100)</f>
        <v>0</v>
      </c>
      <c r="N42" s="236">
        <v>1.8380000000000001E-2</v>
      </c>
      <c r="O42" s="236">
        <f>ROUND(E42*N42,2)</f>
        <v>1.1200000000000001</v>
      </c>
      <c r="P42" s="236">
        <v>0</v>
      </c>
      <c r="Q42" s="236">
        <f>ROUND(E42*P42,2)</f>
        <v>0</v>
      </c>
      <c r="R42" s="236" t="s">
        <v>580</v>
      </c>
      <c r="S42" s="236" t="s">
        <v>214</v>
      </c>
      <c r="T42" s="237" t="s">
        <v>279</v>
      </c>
      <c r="U42" s="217">
        <v>0.14400000000000002</v>
      </c>
      <c r="V42" s="217">
        <f>ROUND(E42*U42,2)</f>
        <v>8.76</v>
      </c>
      <c r="W42" s="217"/>
      <c r="X42" s="207"/>
      <c r="Y42" s="207"/>
      <c r="Z42" s="207"/>
      <c r="AA42" s="207"/>
      <c r="AB42" s="207"/>
      <c r="AC42" s="207"/>
      <c r="AD42" s="207"/>
      <c r="AE42" s="207"/>
      <c r="AF42" s="207"/>
      <c r="AG42" s="207" t="s">
        <v>280</v>
      </c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</row>
    <row r="43" spans="1:60" outlineLevel="1" x14ac:dyDescent="0.25">
      <c r="A43" s="214"/>
      <c r="B43" s="215"/>
      <c r="C43" s="260" t="s">
        <v>1025</v>
      </c>
      <c r="D43" s="257"/>
      <c r="E43" s="257"/>
      <c r="F43" s="257"/>
      <c r="G43" s="25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07"/>
      <c r="Y43" s="207"/>
      <c r="Z43" s="207"/>
      <c r="AA43" s="207"/>
      <c r="AB43" s="207"/>
      <c r="AC43" s="207"/>
      <c r="AD43" s="207"/>
      <c r="AE43" s="207"/>
      <c r="AF43" s="207"/>
      <c r="AG43" s="207" t="s">
        <v>282</v>
      </c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</row>
    <row r="44" spans="1:60" outlineLevel="1" x14ac:dyDescent="0.25">
      <c r="A44" s="214"/>
      <c r="B44" s="215"/>
      <c r="C44" s="248" t="s">
        <v>1026</v>
      </c>
      <c r="D44" s="242"/>
      <c r="E44" s="242"/>
      <c r="F44" s="242"/>
      <c r="G44" s="242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07"/>
      <c r="Y44" s="207"/>
      <c r="Z44" s="207"/>
      <c r="AA44" s="207"/>
      <c r="AB44" s="207"/>
      <c r="AC44" s="207"/>
      <c r="AD44" s="207"/>
      <c r="AE44" s="207"/>
      <c r="AF44" s="207"/>
      <c r="AG44" s="207" t="s">
        <v>218</v>
      </c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</row>
    <row r="45" spans="1:60" outlineLevel="1" x14ac:dyDescent="0.25">
      <c r="A45" s="214"/>
      <c r="B45" s="215"/>
      <c r="C45" s="249" t="s">
        <v>1079</v>
      </c>
      <c r="D45" s="222"/>
      <c r="E45" s="223">
        <v>60.816000000000003</v>
      </c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07"/>
      <c r="Y45" s="207"/>
      <c r="Z45" s="207"/>
      <c r="AA45" s="207"/>
      <c r="AB45" s="207"/>
      <c r="AC45" s="207"/>
      <c r="AD45" s="207"/>
      <c r="AE45" s="207"/>
      <c r="AF45" s="207"/>
      <c r="AG45" s="207" t="s">
        <v>256</v>
      </c>
      <c r="AH45" s="207">
        <v>0</v>
      </c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</row>
    <row r="46" spans="1:60" outlineLevel="1" x14ac:dyDescent="0.25">
      <c r="A46" s="214"/>
      <c r="B46" s="215"/>
      <c r="C46" s="247"/>
      <c r="D46" s="241"/>
      <c r="E46" s="241"/>
      <c r="F46" s="241"/>
      <c r="G46" s="241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07"/>
      <c r="Y46" s="207"/>
      <c r="Z46" s="207"/>
      <c r="AA46" s="207"/>
      <c r="AB46" s="207"/>
      <c r="AC46" s="207"/>
      <c r="AD46" s="207"/>
      <c r="AE46" s="207"/>
      <c r="AF46" s="207"/>
      <c r="AG46" s="207" t="s">
        <v>219</v>
      </c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</row>
    <row r="47" spans="1:60" ht="30.6" outlineLevel="1" x14ac:dyDescent="0.25">
      <c r="A47" s="231">
        <v>8</v>
      </c>
      <c r="B47" s="232" t="s">
        <v>1028</v>
      </c>
      <c r="C47" s="245" t="s">
        <v>1029</v>
      </c>
      <c r="D47" s="233" t="s">
        <v>323</v>
      </c>
      <c r="E47" s="234">
        <v>121.63200000000001</v>
      </c>
      <c r="F47" s="235"/>
      <c r="G47" s="236">
        <f>ROUND(E47*F47,2)</f>
        <v>0</v>
      </c>
      <c r="H47" s="235"/>
      <c r="I47" s="236">
        <f>ROUND(E47*H47,2)</f>
        <v>0</v>
      </c>
      <c r="J47" s="235"/>
      <c r="K47" s="236">
        <f>ROUND(E47*J47,2)</f>
        <v>0</v>
      </c>
      <c r="L47" s="236">
        <v>21</v>
      </c>
      <c r="M47" s="236">
        <f>G47*(1+L47/100)</f>
        <v>0</v>
      </c>
      <c r="N47" s="236">
        <v>9.7000000000000005E-4</v>
      </c>
      <c r="O47" s="236">
        <f>ROUND(E47*N47,2)</f>
        <v>0.12</v>
      </c>
      <c r="P47" s="236">
        <v>0</v>
      </c>
      <c r="Q47" s="236">
        <f>ROUND(E47*P47,2)</f>
        <v>0</v>
      </c>
      <c r="R47" s="236" t="s">
        <v>580</v>
      </c>
      <c r="S47" s="236" t="s">
        <v>214</v>
      </c>
      <c r="T47" s="237" t="s">
        <v>279</v>
      </c>
      <c r="U47" s="217">
        <v>6.0000000000000001E-3</v>
      </c>
      <c r="V47" s="217">
        <f>ROUND(E47*U47,2)</f>
        <v>0.73</v>
      </c>
      <c r="W47" s="217"/>
      <c r="X47" s="207"/>
      <c r="Y47" s="207"/>
      <c r="Z47" s="207"/>
      <c r="AA47" s="207"/>
      <c r="AB47" s="207"/>
      <c r="AC47" s="207"/>
      <c r="AD47" s="207"/>
      <c r="AE47" s="207"/>
      <c r="AF47" s="207"/>
      <c r="AG47" s="207" t="s">
        <v>280</v>
      </c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  <c r="AZ47" s="207"/>
      <c r="BA47" s="207"/>
      <c r="BB47" s="207"/>
      <c r="BC47" s="207"/>
      <c r="BD47" s="207"/>
      <c r="BE47" s="207"/>
      <c r="BF47" s="207"/>
      <c r="BG47" s="207"/>
      <c r="BH47" s="207"/>
    </row>
    <row r="48" spans="1:60" outlineLevel="1" x14ac:dyDescent="0.25">
      <c r="A48" s="214"/>
      <c r="B48" s="215"/>
      <c r="C48" s="260" t="s">
        <v>1025</v>
      </c>
      <c r="D48" s="257"/>
      <c r="E48" s="257"/>
      <c r="F48" s="257"/>
      <c r="G48" s="25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07"/>
      <c r="Y48" s="207"/>
      <c r="Z48" s="207"/>
      <c r="AA48" s="207"/>
      <c r="AB48" s="207"/>
      <c r="AC48" s="207"/>
      <c r="AD48" s="207"/>
      <c r="AE48" s="207"/>
      <c r="AF48" s="207"/>
      <c r="AG48" s="207" t="s">
        <v>282</v>
      </c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</row>
    <row r="49" spans="1:60" outlineLevel="1" x14ac:dyDescent="0.25">
      <c r="A49" s="214"/>
      <c r="B49" s="215"/>
      <c r="C49" s="249" t="s">
        <v>1080</v>
      </c>
      <c r="D49" s="222"/>
      <c r="E49" s="223">
        <v>121.63200000000001</v>
      </c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07"/>
      <c r="Y49" s="207"/>
      <c r="Z49" s="207"/>
      <c r="AA49" s="207"/>
      <c r="AB49" s="207"/>
      <c r="AC49" s="207"/>
      <c r="AD49" s="207"/>
      <c r="AE49" s="207"/>
      <c r="AF49" s="207"/>
      <c r="AG49" s="207" t="s">
        <v>256</v>
      </c>
      <c r="AH49" s="207">
        <v>5</v>
      </c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</row>
    <row r="50" spans="1:60" outlineLevel="1" x14ac:dyDescent="0.25">
      <c r="A50" s="214"/>
      <c r="B50" s="215"/>
      <c r="C50" s="247"/>
      <c r="D50" s="241"/>
      <c r="E50" s="241"/>
      <c r="F50" s="241"/>
      <c r="G50" s="241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07"/>
      <c r="Y50" s="207"/>
      <c r="Z50" s="207"/>
      <c r="AA50" s="207"/>
      <c r="AB50" s="207"/>
      <c r="AC50" s="207"/>
      <c r="AD50" s="207"/>
      <c r="AE50" s="207"/>
      <c r="AF50" s="207"/>
      <c r="AG50" s="207" t="s">
        <v>219</v>
      </c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</row>
    <row r="51" spans="1:60" outlineLevel="1" x14ac:dyDescent="0.25">
      <c r="A51" s="231">
        <v>9</v>
      </c>
      <c r="B51" s="232" t="s">
        <v>1031</v>
      </c>
      <c r="C51" s="245" t="s">
        <v>1032</v>
      </c>
      <c r="D51" s="233" t="s">
        <v>323</v>
      </c>
      <c r="E51" s="234">
        <v>60.816000000000003</v>
      </c>
      <c r="F51" s="235"/>
      <c r="G51" s="236">
        <f>ROUND(E51*F51,2)</f>
        <v>0</v>
      </c>
      <c r="H51" s="235"/>
      <c r="I51" s="236">
        <f>ROUND(E51*H51,2)</f>
        <v>0</v>
      </c>
      <c r="J51" s="235"/>
      <c r="K51" s="236">
        <f>ROUND(E51*J51,2)</f>
        <v>0</v>
      </c>
      <c r="L51" s="236">
        <v>21</v>
      </c>
      <c r="M51" s="236">
        <f>G51*(1+L51/100)</f>
        <v>0</v>
      </c>
      <c r="N51" s="236">
        <v>0</v>
      </c>
      <c r="O51" s="236">
        <f>ROUND(E51*N51,2)</f>
        <v>0</v>
      </c>
      <c r="P51" s="236">
        <v>0</v>
      </c>
      <c r="Q51" s="236">
        <f>ROUND(E51*P51,2)</f>
        <v>0</v>
      </c>
      <c r="R51" s="236" t="s">
        <v>580</v>
      </c>
      <c r="S51" s="236" t="s">
        <v>214</v>
      </c>
      <c r="T51" s="237" t="s">
        <v>279</v>
      </c>
      <c r="U51" s="217">
        <v>0.126</v>
      </c>
      <c r="V51" s="217">
        <f>ROUND(E51*U51,2)</f>
        <v>7.66</v>
      </c>
      <c r="W51" s="217"/>
      <c r="X51" s="207"/>
      <c r="Y51" s="207"/>
      <c r="Z51" s="207"/>
      <c r="AA51" s="207"/>
      <c r="AB51" s="207"/>
      <c r="AC51" s="207"/>
      <c r="AD51" s="207"/>
      <c r="AE51" s="207"/>
      <c r="AF51" s="207"/>
      <c r="AG51" s="207" t="s">
        <v>280</v>
      </c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</row>
    <row r="52" spans="1:60" outlineLevel="1" x14ac:dyDescent="0.25">
      <c r="A52" s="214"/>
      <c r="B52" s="215"/>
      <c r="C52" s="249" t="s">
        <v>1081</v>
      </c>
      <c r="D52" s="222"/>
      <c r="E52" s="223">
        <v>60.816000000000003</v>
      </c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07"/>
      <c r="Y52" s="207"/>
      <c r="Z52" s="207"/>
      <c r="AA52" s="207"/>
      <c r="AB52" s="207"/>
      <c r="AC52" s="207"/>
      <c r="AD52" s="207"/>
      <c r="AE52" s="207"/>
      <c r="AF52" s="207"/>
      <c r="AG52" s="207" t="s">
        <v>256</v>
      </c>
      <c r="AH52" s="207">
        <v>5</v>
      </c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</row>
    <row r="53" spans="1:60" outlineLevel="1" x14ac:dyDescent="0.25">
      <c r="A53" s="214"/>
      <c r="B53" s="215"/>
      <c r="C53" s="247"/>
      <c r="D53" s="241"/>
      <c r="E53" s="241"/>
      <c r="F53" s="241"/>
      <c r="G53" s="241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07"/>
      <c r="Y53" s="207"/>
      <c r="Z53" s="207"/>
      <c r="AA53" s="207"/>
      <c r="AB53" s="207"/>
      <c r="AC53" s="207"/>
      <c r="AD53" s="207"/>
      <c r="AE53" s="207"/>
      <c r="AF53" s="207"/>
      <c r="AG53" s="207" t="s">
        <v>219</v>
      </c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</row>
    <row r="54" spans="1:60" outlineLevel="1" x14ac:dyDescent="0.25">
      <c r="A54" s="231">
        <v>10</v>
      </c>
      <c r="B54" s="232" t="s">
        <v>1034</v>
      </c>
      <c r="C54" s="245" t="s">
        <v>1035</v>
      </c>
      <c r="D54" s="233" t="s">
        <v>323</v>
      </c>
      <c r="E54" s="234">
        <v>60.816000000000003</v>
      </c>
      <c r="F54" s="235"/>
      <c r="G54" s="236">
        <f>ROUND(E54*F54,2)</f>
        <v>0</v>
      </c>
      <c r="H54" s="235"/>
      <c r="I54" s="236">
        <f>ROUND(E54*H54,2)</f>
        <v>0</v>
      </c>
      <c r="J54" s="235"/>
      <c r="K54" s="236">
        <f>ROUND(E54*J54,2)</f>
        <v>0</v>
      </c>
      <c r="L54" s="236">
        <v>21</v>
      </c>
      <c r="M54" s="236">
        <f>G54*(1+L54/100)</f>
        <v>0</v>
      </c>
      <c r="N54" s="236">
        <v>0</v>
      </c>
      <c r="O54" s="236">
        <f>ROUND(E54*N54,2)</f>
        <v>0</v>
      </c>
      <c r="P54" s="236">
        <v>0</v>
      </c>
      <c r="Q54" s="236">
        <f>ROUND(E54*P54,2)</f>
        <v>0</v>
      </c>
      <c r="R54" s="236" t="s">
        <v>580</v>
      </c>
      <c r="S54" s="236" t="s">
        <v>214</v>
      </c>
      <c r="T54" s="237" t="s">
        <v>279</v>
      </c>
      <c r="U54" s="217">
        <v>3.0300000000000001E-2</v>
      </c>
      <c r="V54" s="217">
        <f>ROUND(E54*U54,2)</f>
        <v>1.84</v>
      </c>
      <c r="W54" s="217"/>
      <c r="X54" s="207"/>
      <c r="Y54" s="207"/>
      <c r="Z54" s="207"/>
      <c r="AA54" s="207"/>
      <c r="AB54" s="207"/>
      <c r="AC54" s="207"/>
      <c r="AD54" s="207"/>
      <c r="AE54" s="207"/>
      <c r="AF54" s="207"/>
      <c r="AG54" s="207" t="s">
        <v>280</v>
      </c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207"/>
      <c r="BE54" s="207"/>
      <c r="BF54" s="207"/>
      <c r="BG54" s="207"/>
      <c r="BH54" s="207"/>
    </row>
    <row r="55" spans="1:60" outlineLevel="1" x14ac:dyDescent="0.25">
      <c r="A55" s="214"/>
      <c r="B55" s="215"/>
      <c r="C55" s="249" t="s">
        <v>1081</v>
      </c>
      <c r="D55" s="222"/>
      <c r="E55" s="223">
        <v>60.816000000000003</v>
      </c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07"/>
      <c r="Y55" s="207"/>
      <c r="Z55" s="207"/>
      <c r="AA55" s="207"/>
      <c r="AB55" s="207"/>
      <c r="AC55" s="207"/>
      <c r="AD55" s="207"/>
      <c r="AE55" s="207"/>
      <c r="AF55" s="207"/>
      <c r="AG55" s="207" t="s">
        <v>256</v>
      </c>
      <c r="AH55" s="207">
        <v>5</v>
      </c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  <c r="AZ55" s="207"/>
      <c r="BA55" s="207"/>
      <c r="BB55" s="207"/>
      <c r="BC55" s="207"/>
      <c r="BD55" s="207"/>
      <c r="BE55" s="207"/>
      <c r="BF55" s="207"/>
      <c r="BG55" s="207"/>
      <c r="BH55" s="207"/>
    </row>
    <row r="56" spans="1:60" outlineLevel="1" x14ac:dyDescent="0.25">
      <c r="A56" s="214"/>
      <c r="B56" s="215"/>
      <c r="C56" s="247"/>
      <c r="D56" s="241"/>
      <c r="E56" s="241"/>
      <c r="F56" s="241"/>
      <c r="G56" s="241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07"/>
      <c r="Y56" s="207"/>
      <c r="Z56" s="207"/>
      <c r="AA56" s="207"/>
      <c r="AB56" s="207"/>
      <c r="AC56" s="207"/>
      <c r="AD56" s="207"/>
      <c r="AE56" s="207"/>
      <c r="AF56" s="207"/>
      <c r="AG56" s="207" t="s">
        <v>219</v>
      </c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  <c r="AZ56" s="207"/>
      <c r="BA56" s="207"/>
      <c r="BB56" s="207"/>
      <c r="BC56" s="207"/>
      <c r="BD56" s="207"/>
      <c r="BE56" s="207"/>
      <c r="BF56" s="207"/>
      <c r="BG56" s="207"/>
      <c r="BH56" s="207"/>
    </row>
    <row r="57" spans="1:60" ht="20.399999999999999" outlineLevel="1" x14ac:dyDescent="0.25">
      <c r="A57" s="231">
        <v>11</v>
      </c>
      <c r="B57" s="232" t="s">
        <v>1036</v>
      </c>
      <c r="C57" s="245" t="s">
        <v>1037</v>
      </c>
      <c r="D57" s="233" t="s">
        <v>323</v>
      </c>
      <c r="E57" s="234">
        <v>121.63200000000001</v>
      </c>
      <c r="F57" s="235"/>
      <c r="G57" s="236">
        <f>ROUND(E57*F57,2)</f>
        <v>0</v>
      </c>
      <c r="H57" s="235"/>
      <c r="I57" s="236">
        <f>ROUND(E57*H57,2)</f>
        <v>0</v>
      </c>
      <c r="J57" s="235"/>
      <c r="K57" s="236">
        <f>ROUND(E57*J57,2)</f>
        <v>0</v>
      </c>
      <c r="L57" s="236">
        <v>21</v>
      </c>
      <c r="M57" s="236">
        <f>G57*(1+L57/100)</f>
        <v>0</v>
      </c>
      <c r="N57" s="236">
        <v>5.0000000000000002E-5</v>
      </c>
      <c r="O57" s="236">
        <f>ROUND(E57*N57,2)</f>
        <v>0.01</v>
      </c>
      <c r="P57" s="236">
        <v>0</v>
      </c>
      <c r="Q57" s="236">
        <f>ROUND(E57*P57,2)</f>
        <v>0</v>
      </c>
      <c r="R57" s="236" t="s">
        <v>580</v>
      </c>
      <c r="S57" s="236" t="s">
        <v>214</v>
      </c>
      <c r="T57" s="237" t="s">
        <v>279</v>
      </c>
      <c r="U57" s="217">
        <v>0</v>
      </c>
      <c r="V57" s="217">
        <f>ROUND(E57*U57,2)</f>
        <v>0</v>
      </c>
      <c r="W57" s="217"/>
      <c r="X57" s="207"/>
      <c r="Y57" s="207"/>
      <c r="Z57" s="207"/>
      <c r="AA57" s="207"/>
      <c r="AB57" s="207"/>
      <c r="AC57" s="207"/>
      <c r="AD57" s="207"/>
      <c r="AE57" s="207"/>
      <c r="AF57" s="207"/>
      <c r="AG57" s="207" t="s">
        <v>280</v>
      </c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  <c r="AZ57" s="207"/>
      <c r="BA57" s="207"/>
      <c r="BB57" s="207"/>
      <c r="BC57" s="207"/>
      <c r="BD57" s="207"/>
      <c r="BE57" s="207"/>
      <c r="BF57" s="207"/>
      <c r="BG57" s="207"/>
      <c r="BH57" s="207"/>
    </row>
    <row r="58" spans="1:60" outlineLevel="1" x14ac:dyDescent="0.25">
      <c r="A58" s="214"/>
      <c r="B58" s="215"/>
      <c r="C58" s="249" t="s">
        <v>1082</v>
      </c>
      <c r="D58" s="222"/>
      <c r="E58" s="223">
        <v>121.63200000000001</v>
      </c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07"/>
      <c r="Y58" s="207"/>
      <c r="Z58" s="207"/>
      <c r="AA58" s="207"/>
      <c r="AB58" s="207"/>
      <c r="AC58" s="207"/>
      <c r="AD58" s="207"/>
      <c r="AE58" s="207"/>
      <c r="AF58" s="207"/>
      <c r="AG58" s="207" t="s">
        <v>256</v>
      </c>
      <c r="AH58" s="207">
        <v>5</v>
      </c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  <c r="AZ58" s="207"/>
      <c r="BA58" s="207"/>
      <c r="BB58" s="207"/>
      <c r="BC58" s="207"/>
      <c r="BD58" s="207"/>
      <c r="BE58" s="207"/>
      <c r="BF58" s="207"/>
      <c r="BG58" s="207"/>
      <c r="BH58" s="207"/>
    </row>
    <row r="59" spans="1:60" outlineLevel="1" x14ac:dyDescent="0.25">
      <c r="A59" s="214"/>
      <c r="B59" s="215"/>
      <c r="C59" s="247"/>
      <c r="D59" s="241"/>
      <c r="E59" s="241"/>
      <c r="F59" s="241"/>
      <c r="G59" s="241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07"/>
      <c r="Y59" s="207"/>
      <c r="Z59" s="207"/>
      <c r="AA59" s="207"/>
      <c r="AB59" s="207"/>
      <c r="AC59" s="207"/>
      <c r="AD59" s="207"/>
      <c r="AE59" s="207"/>
      <c r="AF59" s="207"/>
      <c r="AG59" s="207" t="s">
        <v>219</v>
      </c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</row>
    <row r="60" spans="1:60" outlineLevel="1" x14ac:dyDescent="0.25">
      <c r="A60" s="231">
        <v>12</v>
      </c>
      <c r="B60" s="232" t="s">
        <v>1039</v>
      </c>
      <c r="C60" s="245" t="s">
        <v>1040</v>
      </c>
      <c r="D60" s="233" t="s">
        <v>323</v>
      </c>
      <c r="E60" s="234">
        <v>60.816000000000003</v>
      </c>
      <c r="F60" s="235"/>
      <c r="G60" s="236">
        <f>ROUND(E60*F60,2)</f>
        <v>0</v>
      </c>
      <c r="H60" s="235"/>
      <c r="I60" s="236">
        <f>ROUND(E60*H60,2)</f>
        <v>0</v>
      </c>
      <c r="J60" s="235"/>
      <c r="K60" s="236">
        <f>ROUND(E60*J60,2)</f>
        <v>0</v>
      </c>
      <c r="L60" s="236">
        <v>21</v>
      </c>
      <c r="M60" s="236">
        <f>G60*(1+L60/100)</f>
        <v>0</v>
      </c>
      <c r="N60" s="236">
        <v>0</v>
      </c>
      <c r="O60" s="236">
        <f>ROUND(E60*N60,2)</f>
        <v>0</v>
      </c>
      <c r="P60" s="236">
        <v>0</v>
      </c>
      <c r="Q60" s="236">
        <f>ROUND(E60*P60,2)</f>
        <v>0</v>
      </c>
      <c r="R60" s="236" t="s">
        <v>580</v>
      </c>
      <c r="S60" s="236" t="s">
        <v>214</v>
      </c>
      <c r="T60" s="237" t="s">
        <v>279</v>
      </c>
      <c r="U60" s="217">
        <v>1.8000000000000002E-2</v>
      </c>
      <c r="V60" s="217">
        <f>ROUND(E60*U60,2)</f>
        <v>1.0900000000000001</v>
      </c>
      <c r="W60" s="217"/>
      <c r="X60" s="207"/>
      <c r="Y60" s="207"/>
      <c r="Z60" s="207"/>
      <c r="AA60" s="207"/>
      <c r="AB60" s="207"/>
      <c r="AC60" s="207"/>
      <c r="AD60" s="207"/>
      <c r="AE60" s="207"/>
      <c r="AF60" s="207"/>
      <c r="AG60" s="207" t="s">
        <v>280</v>
      </c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  <c r="AZ60" s="207"/>
      <c r="BA60" s="207"/>
      <c r="BB60" s="207"/>
      <c r="BC60" s="207"/>
      <c r="BD60" s="207"/>
      <c r="BE60" s="207"/>
      <c r="BF60" s="207"/>
      <c r="BG60" s="207"/>
      <c r="BH60" s="207"/>
    </row>
    <row r="61" spans="1:60" outlineLevel="1" x14ac:dyDescent="0.25">
      <c r="A61" s="214"/>
      <c r="B61" s="215"/>
      <c r="C61" s="249" t="s">
        <v>1081</v>
      </c>
      <c r="D61" s="222"/>
      <c r="E61" s="223">
        <v>60.816000000000003</v>
      </c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07"/>
      <c r="Y61" s="207"/>
      <c r="Z61" s="207"/>
      <c r="AA61" s="207"/>
      <c r="AB61" s="207"/>
      <c r="AC61" s="207"/>
      <c r="AD61" s="207"/>
      <c r="AE61" s="207"/>
      <c r="AF61" s="207"/>
      <c r="AG61" s="207" t="s">
        <v>256</v>
      </c>
      <c r="AH61" s="207">
        <v>5</v>
      </c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  <c r="AZ61" s="207"/>
      <c r="BA61" s="207"/>
      <c r="BB61" s="207"/>
      <c r="BC61" s="207"/>
      <c r="BD61" s="207"/>
      <c r="BE61" s="207"/>
      <c r="BF61" s="207"/>
      <c r="BG61" s="207"/>
      <c r="BH61" s="207"/>
    </row>
    <row r="62" spans="1:60" outlineLevel="1" x14ac:dyDescent="0.25">
      <c r="A62" s="214"/>
      <c r="B62" s="215"/>
      <c r="C62" s="247"/>
      <c r="D62" s="241"/>
      <c r="E62" s="241"/>
      <c r="F62" s="241"/>
      <c r="G62" s="241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07"/>
      <c r="Y62" s="207"/>
      <c r="Z62" s="207"/>
      <c r="AA62" s="207"/>
      <c r="AB62" s="207"/>
      <c r="AC62" s="207"/>
      <c r="AD62" s="207"/>
      <c r="AE62" s="207"/>
      <c r="AF62" s="207"/>
      <c r="AG62" s="207" t="s">
        <v>219</v>
      </c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</row>
    <row r="63" spans="1:60" x14ac:dyDescent="0.25">
      <c r="A63" s="225" t="s">
        <v>209</v>
      </c>
      <c r="B63" s="226" t="s">
        <v>117</v>
      </c>
      <c r="C63" s="244" t="s">
        <v>118</v>
      </c>
      <c r="D63" s="227"/>
      <c r="E63" s="228"/>
      <c r="F63" s="229"/>
      <c r="G63" s="229">
        <f>SUMIF(AG64:AG66,"&lt;&gt;NOR",G64:G66)</f>
        <v>0</v>
      </c>
      <c r="H63" s="229"/>
      <c r="I63" s="229">
        <f>SUM(I64:I66)</f>
        <v>0</v>
      </c>
      <c r="J63" s="229"/>
      <c r="K63" s="229">
        <f>SUM(K64:K66)</f>
        <v>0</v>
      </c>
      <c r="L63" s="229"/>
      <c r="M63" s="229">
        <f>SUM(M64:M66)</f>
        <v>0</v>
      </c>
      <c r="N63" s="229"/>
      <c r="O63" s="229">
        <f>SUM(O64:O66)</f>
        <v>0</v>
      </c>
      <c r="P63" s="229"/>
      <c r="Q63" s="229">
        <f>SUM(Q64:Q66)</f>
        <v>0</v>
      </c>
      <c r="R63" s="229"/>
      <c r="S63" s="229"/>
      <c r="T63" s="230"/>
      <c r="U63" s="224"/>
      <c r="V63" s="224">
        <f>SUM(V64:V66)</f>
        <v>2.3199999999999998</v>
      </c>
      <c r="W63" s="224"/>
      <c r="AG63" t="s">
        <v>210</v>
      </c>
    </row>
    <row r="64" spans="1:60" ht="30.6" outlineLevel="1" x14ac:dyDescent="0.25">
      <c r="A64" s="231">
        <v>13</v>
      </c>
      <c r="B64" s="232" t="s">
        <v>677</v>
      </c>
      <c r="C64" s="245" t="s">
        <v>678</v>
      </c>
      <c r="D64" s="233" t="s">
        <v>333</v>
      </c>
      <c r="E64" s="234">
        <v>2.4686000000000003</v>
      </c>
      <c r="F64" s="235"/>
      <c r="G64" s="236">
        <f>ROUND(E64*F64,2)</f>
        <v>0</v>
      </c>
      <c r="H64" s="235"/>
      <c r="I64" s="236">
        <f>ROUND(E64*H64,2)</f>
        <v>0</v>
      </c>
      <c r="J64" s="235"/>
      <c r="K64" s="236">
        <f>ROUND(E64*J64,2)</f>
        <v>0</v>
      </c>
      <c r="L64" s="236">
        <v>21</v>
      </c>
      <c r="M64" s="236">
        <f>G64*(1+L64/100)</f>
        <v>0</v>
      </c>
      <c r="N64" s="236">
        <v>0</v>
      </c>
      <c r="O64" s="236">
        <f>ROUND(E64*N64,2)</f>
        <v>0</v>
      </c>
      <c r="P64" s="236">
        <v>0</v>
      </c>
      <c r="Q64" s="236">
        <f>ROUND(E64*P64,2)</f>
        <v>0</v>
      </c>
      <c r="R64" s="236" t="s">
        <v>348</v>
      </c>
      <c r="S64" s="236" t="s">
        <v>214</v>
      </c>
      <c r="T64" s="237" t="s">
        <v>279</v>
      </c>
      <c r="U64" s="217">
        <v>0.9385</v>
      </c>
      <c r="V64" s="217">
        <f>ROUND(E64*U64,2)</f>
        <v>2.3199999999999998</v>
      </c>
      <c r="W64" s="217"/>
      <c r="X64" s="207"/>
      <c r="Y64" s="207"/>
      <c r="Z64" s="207"/>
      <c r="AA64" s="207"/>
      <c r="AB64" s="207"/>
      <c r="AC64" s="207"/>
      <c r="AD64" s="207"/>
      <c r="AE64" s="207"/>
      <c r="AF64" s="207"/>
      <c r="AG64" s="207" t="s">
        <v>679</v>
      </c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</row>
    <row r="65" spans="1:60" outlineLevel="1" x14ac:dyDescent="0.25">
      <c r="A65" s="214"/>
      <c r="B65" s="215"/>
      <c r="C65" s="260" t="s">
        <v>680</v>
      </c>
      <c r="D65" s="257"/>
      <c r="E65" s="257"/>
      <c r="F65" s="257"/>
      <c r="G65" s="25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07"/>
      <c r="Y65" s="207"/>
      <c r="Z65" s="207"/>
      <c r="AA65" s="207"/>
      <c r="AB65" s="207"/>
      <c r="AC65" s="207"/>
      <c r="AD65" s="207"/>
      <c r="AE65" s="207"/>
      <c r="AF65" s="207"/>
      <c r="AG65" s="207" t="s">
        <v>282</v>
      </c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</row>
    <row r="66" spans="1:60" outlineLevel="1" x14ac:dyDescent="0.25">
      <c r="A66" s="214"/>
      <c r="B66" s="215"/>
      <c r="C66" s="247"/>
      <c r="D66" s="241"/>
      <c r="E66" s="241"/>
      <c r="F66" s="241"/>
      <c r="G66" s="241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07"/>
      <c r="Y66" s="207"/>
      <c r="Z66" s="207"/>
      <c r="AA66" s="207"/>
      <c r="AB66" s="207"/>
      <c r="AC66" s="207"/>
      <c r="AD66" s="207"/>
      <c r="AE66" s="207"/>
      <c r="AF66" s="207"/>
      <c r="AG66" s="207" t="s">
        <v>219</v>
      </c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</row>
    <row r="67" spans="1:60" x14ac:dyDescent="0.25">
      <c r="A67" s="225" t="s">
        <v>209</v>
      </c>
      <c r="B67" s="226" t="s">
        <v>119</v>
      </c>
      <c r="C67" s="244" t="s">
        <v>120</v>
      </c>
      <c r="D67" s="227"/>
      <c r="E67" s="228"/>
      <c r="F67" s="229"/>
      <c r="G67" s="229">
        <f>SUMIF(AG68:AG76,"&lt;&gt;NOR",G68:G76)</f>
        <v>0</v>
      </c>
      <c r="H67" s="229"/>
      <c r="I67" s="229">
        <f>SUM(I68:I76)</f>
        <v>0</v>
      </c>
      <c r="J67" s="229"/>
      <c r="K67" s="229">
        <f>SUM(K68:K76)</f>
        <v>0</v>
      </c>
      <c r="L67" s="229"/>
      <c r="M67" s="229">
        <f>SUM(M68:M76)</f>
        <v>0</v>
      </c>
      <c r="N67" s="229"/>
      <c r="O67" s="229">
        <f>SUM(O68:O76)</f>
        <v>0.03</v>
      </c>
      <c r="P67" s="229"/>
      <c r="Q67" s="229">
        <f>SUM(Q68:Q76)</f>
        <v>0</v>
      </c>
      <c r="R67" s="229"/>
      <c r="S67" s="229"/>
      <c r="T67" s="230"/>
      <c r="U67" s="224"/>
      <c r="V67" s="224">
        <f>SUM(V68:V76)</f>
        <v>9.68</v>
      </c>
      <c r="W67" s="224"/>
      <c r="AG67" t="s">
        <v>210</v>
      </c>
    </row>
    <row r="68" spans="1:60" ht="20.399999999999999" outlineLevel="1" x14ac:dyDescent="0.25">
      <c r="A68" s="231">
        <v>14</v>
      </c>
      <c r="B68" s="232" t="s">
        <v>1043</v>
      </c>
      <c r="C68" s="245" t="s">
        <v>1044</v>
      </c>
      <c r="D68" s="233" t="s">
        <v>323</v>
      </c>
      <c r="E68" s="234">
        <v>28.462000000000003</v>
      </c>
      <c r="F68" s="235"/>
      <c r="G68" s="236">
        <f>ROUND(E68*F68,2)</f>
        <v>0</v>
      </c>
      <c r="H68" s="235"/>
      <c r="I68" s="236">
        <f>ROUND(E68*H68,2)</f>
        <v>0</v>
      </c>
      <c r="J68" s="235"/>
      <c r="K68" s="236">
        <f>ROUND(E68*J68,2)</f>
        <v>0</v>
      </c>
      <c r="L68" s="236">
        <v>21</v>
      </c>
      <c r="M68" s="236">
        <f>G68*(1+L68/100)</f>
        <v>0</v>
      </c>
      <c r="N68" s="236">
        <v>8.0000000000000007E-5</v>
      </c>
      <c r="O68" s="236">
        <f>ROUND(E68*N68,2)</f>
        <v>0</v>
      </c>
      <c r="P68" s="236">
        <v>0</v>
      </c>
      <c r="Q68" s="236">
        <f>ROUND(E68*P68,2)</f>
        <v>0</v>
      </c>
      <c r="R68" s="236" t="s">
        <v>683</v>
      </c>
      <c r="S68" s="236" t="s">
        <v>214</v>
      </c>
      <c r="T68" s="237" t="s">
        <v>279</v>
      </c>
      <c r="U68" s="217">
        <v>0.34</v>
      </c>
      <c r="V68" s="217">
        <f>ROUND(E68*U68,2)</f>
        <v>9.68</v>
      </c>
      <c r="W68" s="217"/>
      <c r="X68" s="207"/>
      <c r="Y68" s="207"/>
      <c r="Z68" s="207"/>
      <c r="AA68" s="207"/>
      <c r="AB68" s="207"/>
      <c r="AC68" s="207"/>
      <c r="AD68" s="207"/>
      <c r="AE68" s="207"/>
      <c r="AF68" s="207"/>
      <c r="AG68" s="207" t="s">
        <v>280</v>
      </c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  <c r="AZ68" s="207"/>
      <c r="BA68" s="207"/>
      <c r="BB68" s="207"/>
      <c r="BC68" s="207"/>
      <c r="BD68" s="207"/>
      <c r="BE68" s="207"/>
      <c r="BF68" s="207"/>
      <c r="BG68" s="207"/>
      <c r="BH68" s="207"/>
    </row>
    <row r="69" spans="1:60" outlineLevel="1" x14ac:dyDescent="0.25">
      <c r="A69" s="214"/>
      <c r="B69" s="215"/>
      <c r="C69" s="249" t="s">
        <v>1083</v>
      </c>
      <c r="D69" s="222"/>
      <c r="E69" s="223">
        <v>28.462000000000003</v>
      </c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07"/>
      <c r="Y69" s="207"/>
      <c r="Z69" s="207"/>
      <c r="AA69" s="207"/>
      <c r="AB69" s="207"/>
      <c r="AC69" s="207"/>
      <c r="AD69" s="207"/>
      <c r="AE69" s="207"/>
      <c r="AF69" s="207"/>
      <c r="AG69" s="207" t="s">
        <v>256</v>
      </c>
      <c r="AH69" s="207">
        <v>0</v>
      </c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  <c r="BC69" s="207"/>
      <c r="BD69" s="207"/>
      <c r="BE69" s="207"/>
      <c r="BF69" s="207"/>
      <c r="BG69" s="207"/>
      <c r="BH69" s="207"/>
    </row>
    <row r="70" spans="1:60" outlineLevel="1" x14ac:dyDescent="0.25">
      <c r="A70" s="214"/>
      <c r="B70" s="215"/>
      <c r="C70" s="247"/>
      <c r="D70" s="241"/>
      <c r="E70" s="241"/>
      <c r="F70" s="241"/>
      <c r="G70" s="241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07"/>
      <c r="Y70" s="207"/>
      <c r="Z70" s="207"/>
      <c r="AA70" s="207"/>
      <c r="AB70" s="207"/>
      <c r="AC70" s="207"/>
      <c r="AD70" s="207"/>
      <c r="AE70" s="207"/>
      <c r="AF70" s="207"/>
      <c r="AG70" s="207" t="s">
        <v>219</v>
      </c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</row>
    <row r="71" spans="1:60" ht="20.399999999999999" outlineLevel="1" x14ac:dyDescent="0.25">
      <c r="A71" s="231">
        <v>15</v>
      </c>
      <c r="B71" s="232" t="s">
        <v>1046</v>
      </c>
      <c r="C71" s="245" t="s">
        <v>1047</v>
      </c>
      <c r="D71" s="233" t="s">
        <v>323</v>
      </c>
      <c r="E71" s="234">
        <v>32.731300000000005</v>
      </c>
      <c r="F71" s="235"/>
      <c r="G71" s="236">
        <f>ROUND(E71*F71,2)</f>
        <v>0</v>
      </c>
      <c r="H71" s="235"/>
      <c r="I71" s="236">
        <f>ROUND(E71*H71,2)</f>
        <v>0</v>
      </c>
      <c r="J71" s="235"/>
      <c r="K71" s="236">
        <f>ROUND(E71*J71,2)</f>
        <v>0</v>
      </c>
      <c r="L71" s="236">
        <v>21</v>
      </c>
      <c r="M71" s="236">
        <f>G71*(1+L71/100)</f>
        <v>0</v>
      </c>
      <c r="N71" s="236">
        <v>1E-3</v>
      </c>
      <c r="O71" s="236">
        <f>ROUND(E71*N71,2)</f>
        <v>0.03</v>
      </c>
      <c r="P71" s="236">
        <v>0</v>
      </c>
      <c r="Q71" s="236">
        <f>ROUND(E71*P71,2)</f>
        <v>0</v>
      </c>
      <c r="R71" s="236" t="s">
        <v>334</v>
      </c>
      <c r="S71" s="236" t="s">
        <v>214</v>
      </c>
      <c r="T71" s="237" t="s">
        <v>335</v>
      </c>
      <c r="U71" s="217">
        <v>0</v>
      </c>
      <c r="V71" s="217">
        <f>ROUND(E71*U71,2)</f>
        <v>0</v>
      </c>
      <c r="W71" s="217"/>
      <c r="X71" s="207"/>
      <c r="Y71" s="207"/>
      <c r="Z71" s="207"/>
      <c r="AA71" s="207"/>
      <c r="AB71" s="207"/>
      <c r="AC71" s="207"/>
      <c r="AD71" s="207"/>
      <c r="AE71" s="207"/>
      <c r="AF71" s="207"/>
      <c r="AG71" s="207" t="s">
        <v>336</v>
      </c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  <c r="AZ71" s="207"/>
      <c r="BA71" s="207"/>
      <c r="BB71" s="207"/>
      <c r="BC71" s="207"/>
      <c r="BD71" s="207"/>
      <c r="BE71" s="207"/>
      <c r="BF71" s="207"/>
      <c r="BG71" s="207"/>
      <c r="BH71" s="207"/>
    </row>
    <row r="72" spans="1:60" outlineLevel="1" x14ac:dyDescent="0.25">
      <c r="A72" s="214"/>
      <c r="B72" s="215"/>
      <c r="C72" s="249" t="s">
        <v>1084</v>
      </c>
      <c r="D72" s="222"/>
      <c r="E72" s="223">
        <v>32.731300000000005</v>
      </c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07"/>
      <c r="Y72" s="207"/>
      <c r="Z72" s="207"/>
      <c r="AA72" s="207"/>
      <c r="AB72" s="207"/>
      <c r="AC72" s="207"/>
      <c r="AD72" s="207"/>
      <c r="AE72" s="207"/>
      <c r="AF72" s="207"/>
      <c r="AG72" s="207" t="s">
        <v>256</v>
      </c>
      <c r="AH72" s="207">
        <v>5</v>
      </c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  <c r="AZ72" s="207"/>
      <c r="BA72" s="207"/>
      <c r="BB72" s="207"/>
      <c r="BC72" s="207"/>
      <c r="BD72" s="207"/>
      <c r="BE72" s="207"/>
      <c r="BF72" s="207"/>
      <c r="BG72" s="207"/>
      <c r="BH72" s="207"/>
    </row>
    <row r="73" spans="1:60" outlineLevel="1" x14ac:dyDescent="0.25">
      <c r="A73" s="214"/>
      <c r="B73" s="215"/>
      <c r="C73" s="247"/>
      <c r="D73" s="241"/>
      <c r="E73" s="241"/>
      <c r="F73" s="241"/>
      <c r="G73" s="241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07"/>
      <c r="Y73" s="207"/>
      <c r="Z73" s="207"/>
      <c r="AA73" s="207"/>
      <c r="AB73" s="207"/>
      <c r="AC73" s="207"/>
      <c r="AD73" s="207"/>
      <c r="AE73" s="207"/>
      <c r="AF73" s="207"/>
      <c r="AG73" s="207" t="s">
        <v>219</v>
      </c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  <c r="AZ73" s="207"/>
      <c r="BA73" s="207"/>
      <c r="BB73" s="207"/>
      <c r="BC73" s="207"/>
      <c r="BD73" s="207"/>
      <c r="BE73" s="207"/>
      <c r="BF73" s="207"/>
      <c r="BG73" s="207"/>
      <c r="BH73" s="207"/>
    </row>
    <row r="74" spans="1:60" outlineLevel="1" x14ac:dyDescent="0.25">
      <c r="A74" s="214">
        <v>16</v>
      </c>
      <c r="B74" s="215" t="s">
        <v>691</v>
      </c>
      <c r="C74" s="265" t="s">
        <v>692</v>
      </c>
      <c r="D74" s="216" t="s">
        <v>0</v>
      </c>
      <c r="E74" s="240"/>
      <c r="F74" s="218"/>
      <c r="G74" s="217">
        <f>ROUND(E74*F74,2)</f>
        <v>0</v>
      </c>
      <c r="H74" s="218"/>
      <c r="I74" s="217">
        <f>ROUND(E74*H74,2)</f>
        <v>0</v>
      </c>
      <c r="J74" s="218"/>
      <c r="K74" s="217">
        <f>ROUND(E74*J74,2)</f>
        <v>0</v>
      </c>
      <c r="L74" s="217">
        <v>21</v>
      </c>
      <c r="M74" s="217">
        <f>G74*(1+L74/100)</f>
        <v>0</v>
      </c>
      <c r="N74" s="217">
        <v>0</v>
      </c>
      <c r="O74" s="217">
        <f>ROUND(E74*N74,2)</f>
        <v>0</v>
      </c>
      <c r="P74" s="217">
        <v>0</v>
      </c>
      <c r="Q74" s="217">
        <f>ROUND(E74*P74,2)</f>
        <v>0</v>
      </c>
      <c r="R74" s="217" t="s">
        <v>683</v>
      </c>
      <c r="S74" s="217" t="s">
        <v>214</v>
      </c>
      <c r="T74" s="217" t="s">
        <v>279</v>
      </c>
      <c r="U74" s="217">
        <v>0</v>
      </c>
      <c r="V74" s="217">
        <f>ROUND(E74*U74,2)</f>
        <v>0</v>
      </c>
      <c r="W74" s="217"/>
      <c r="X74" s="207"/>
      <c r="Y74" s="207"/>
      <c r="Z74" s="207"/>
      <c r="AA74" s="207"/>
      <c r="AB74" s="207"/>
      <c r="AC74" s="207"/>
      <c r="AD74" s="207"/>
      <c r="AE74" s="207"/>
      <c r="AF74" s="207"/>
      <c r="AG74" s="207" t="s">
        <v>679</v>
      </c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  <c r="AZ74" s="207"/>
      <c r="BA74" s="207"/>
      <c r="BB74" s="207"/>
      <c r="BC74" s="207"/>
      <c r="BD74" s="207"/>
      <c r="BE74" s="207"/>
      <c r="BF74" s="207"/>
      <c r="BG74" s="207"/>
      <c r="BH74" s="207"/>
    </row>
    <row r="75" spans="1:60" outlineLevel="1" x14ac:dyDescent="0.25">
      <c r="A75" s="214"/>
      <c r="B75" s="215"/>
      <c r="C75" s="266" t="s">
        <v>693</v>
      </c>
      <c r="D75" s="259"/>
      <c r="E75" s="259"/>
      <c r="F75" s="259"/>
      <c r="G75" s="259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07"/>
      <c r="Y75" s="207"/>
      <c r="Z75" s="207"/>
      <c r="AA75" s="207"/>
      <c r="AB75" s="207"/>
      <c r="AC75" s="207"/>
      <c r="AD75" s="207"/>
      <c r="AE75" s="207"/>
      <c r="AF75" s="207"/>
      <c r="AG75" s="207" t="s">
        <v>282</v>
      </c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  <c r="AZ75" s="207"/>
      <c r="BA75" s="207"/>
      <c r="BB75" s="207"/>
      <c r="BC75" s="207"/>
      <c r="BD75" s="207"/>
      <c r="BE75" s="207"/>
      <c r="BF75" s="207"/>
      <c r="BG75" s="207"/>
      <c r="BH75" s="207"/>
    </row>
    <row r="76" spans="1:60" outlineLevel="1" x14ac:dyDescent="0.25">
      <c r="A76" s="214"/>
      <c r="B76" s="215"/>
      <c r="C76" s="247"/>
      <c r="D76" s="241"/>
      <c r="E76" s="241"/>
      <c r="F76" s="241"/>
      <c r="G76" s="241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07"/>
      <c r="Y76" s="207"/>
      <c r="Z76" s="207"/>
      <c r="AA76" s="207"/>
      <c r="AB76" s="207"/>
      <c r="AC76" s="207"/>
      <c r="AD76" s="207"/>
      <c r="AE76" s="207"/>
      <c r="AF76" s="207"/>
      <c r="AG76" s="207" t="s">
        <v>219</v>
      </c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</row>
    <row r="77" spans="1:60" x14ac:dyDescent="0.25">
      <c r="A77" s="225" t="s">
        <v>209</v>
      </c>
      <c r="B77" s="226" t="s">
        <v>123</v>
      </c>
      <c r="C77" s="244" t="s">
        <v>124</v>
      </c>
      <c r="D77" s="227"/>
      <c r="E77" s="228"/>
      <c r="F77" s="229"/>
      <c r="G77" s="229">
        <f>SUMIF(AG78:AG95,"&lt;&gt;NOR",G78:G95)</f>
        <v>0</v>
      </c>
      <c r="H77" s="229"/>
      <c r="I77" s="229">
        <f>SUM(I78:I95)</f>
        <v>0</v>
      </c>
      <c r="J77" s="229"/>
      <c r="K77" s="229">
        <f>SUM(K78:K95)</f>
        <v>0</v>
      </c>
      <c r="L77" s="229"/>
      <c r="M77" s="229">
        <f>SUM(M78:M95)</f>
        <v>0</v>
      </c>
      <c r="N77" s="229"/>
      <c r="O77" s="229">
        <f>SUM(O78:O95)</f>
        <v>0.16000000000000003</v>
      </c>
      <c r="P77" s="229"/>
      <c r="Q77" s="229">
        <f>SUM(Q78:Q95)</f>
        <v>0</v>
      </c>
      <c r="R77" s="229"/>
      <c r="S77" s="229"/>
      <c r="T77" s="230"/>
      <c r="U77" s="224"/>
      <c r="V77" s="224">
        <f>SUM(V78:V95)</f>
        <v>7.8500000000000005</v>
      </c>
      <c r="W77" s="224"/>
      <c r="AG77" t="s">
        <v>210</v>
      </c>
    </row>
    <row r="78" spans="1:60" outlineLevel="1" x14ac:dyDescent="0.25">
      <c r="A78" s="231">
        <v>17</v>
      </c>
      <c r="B78" s="232" t="s">
        <v>1049</v>
      </c>
      <c r="C78" s="245" t="s">
        <v>1050</v>
      </c>
      <c r="D78" s="233" t="s">
        <v>323</v>
      </c>
      <c r="E78" s="234">
        <v>28.880000000000003</v>
      </c>
      <c r="F78" s="235"/>
      <c r="G78" s="236">
        <f>ROUND(E78*F78,2)</f>
        <v>0</v>
      </c>
      <c r="H78" s="235"/>
      <c r="I78" s="236">
        <f>ROUND(E78*H78,2)</f>
        <v>0</v>
      </c>
      <c r="J78" s="235"/>
      <c r="K78" s="236">
        <f>ROUND(E78*J78,2)</f>
        <v>0</v>
      </c>
      <c r="L78" s="236">
        <v>21</v>
      </c>
      <c r="M78" s="236">
        <f>G78*(1+L78/100)</f>
        <v>0</v>
      </c>
      <c r="N78" s="236">
        <v>2.3000000000000001E-4</v>
      </c>
      <c r="O78" s="236">
        <f>ROUND(E78*N78,2)</f>
        <v>0.01</v>
      </c>
      <c r="P78" s="236">
        <v>0</v>
      </c>
      <c r="Q78" s="236">
        <f>ROUND(E78*P78,2)</f>
        <v>0</v>
      </c>
      <c r="R78" s="236" t="s">
        <v>721</v>
      </c>
      <c r="S78" s="236" t="s">
        <v>214</v>
      </c>
      <c r="T78" s="237" t="s">
        <v>279</v>
      </c>
      <c r="U78" s="217">
        <v>0.161</v>
      </c>
      <c r="V78" s="217">
        <f>ROUND(E78*U78,2)</f>
        <v>4.6500000000000004</v>
      </c>
      <c r="W78" s="217"/>
      <c r="X78" s="207"/>
      <c r="Y78" s="207"/>
      <c r="Z78" s="207"/>
      <c r="AA78" s="207"/>
      <c r="AB78" s="207"/>
      <c r="AC78" s="207"/>
      <c r="AD78" s="207"/>
      <c r="AE78" s="207"/>
      <c r="AF78" s="207"/>
      <c r="AG78" s="207" t="s">
        <v>280</v>
      </c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</row>
    <row r="79" spans="1:60" outlineLevel="1" x14ac:dyDescent="0.25">
      <c r="A79" s="214"/>
      <c r="B79" s="215"/>
      <c r="C79" s="246" t="s">
        <v>1067</v>
      </c>
      <c r="D79" s="239"/>
      <c r="E79" s="239"/>
      <c r="F79" s="239"/>
      <c r="G79" s="239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07"/>
      <c r="Y79" s="207"/>
      <c r="Z79" s="207"/>
      <c r="AA79" s="207"/>
      <c r="AB79" s="207"/>
      <c r="AC79" s="207"/>
      <c r="AD79" s="207"/>
      <c r="AE79" s="207"/>
      <c r="AF79" s="207"/>
      <c r="AG79" s="207" t="s">
        <v>218</v>
      </c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</row>
    <row r="80" spans="1:60" outlineLevel="1" x14ac:dyDescent="0.25">
      <c r="A80" s="214"/>
      <c r="B80" s="215"/>
      <c r="C80" s="248" t="s">
        <v>1051</v>
      </c>
      <c r="D80" s="242"/>
      <c r="E80" s="242"/>
      <c r="F80" s="242"/>
      <c r="G80" s="242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07"/>
      <c r="Y80" s="207"/>
      <c r="Z80" s="207"/>
      <c r="AA80" s="207"/>
      <c r="AB80" s="207"/>
      <c r="AC80" s="207"/>
      <c r="AD80" s="207"/>
      <c r="AE80" s="207"/>
      <c r="AF80" s="207"/>
      <c r="AG80" s="207" t="s">
        <v>218</v>
      </c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</row>
    <row r="81" spans="1:60" outlineLevel="1" x14ac:dyDescent="0.25">
      <c r="A81" s="214"/>
      <c r="B81" s="215"/>
      <c r="C81" s="249" t="s">
        <v>1085</v>
      </c>
      <c r="D81" s="222"/>
      <c r="E81" s="223">
        <v>28.880000000000003</v>
      </c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07"/>
      <c r="Y81" s="207"/>
      <c r="Z81" s="207"/>
      <c r="AA81" s="207"/>
      <c r="AB81" s="207"/>
      <c r="AC81" s="207"/>
      <c r="AD81" s="207"/>
      <c r="AE81" s="207"/>
      <c r="AF81" s="207"/>
      <c r="AG81" s="207" t="s">
        <v>256</v>
      </c>
      <c r="AH81" s="207">
        <v>5</v>
      </c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  <c r="AZ81" s="207"/>
      <c r="BA81" s="207"/>
      <c r="BB81" s="207"/>
      <c r="BC81" s="207"/>
      <c r="BD81" s="207"/>
      <c r="BE81" s="207"/>
      <c r="BF81" s="207"/>
      <c r="BG81" s="207"/>
      <c r="BH81" s="207"/>
    </row>
    <row r="82" spans="1:60" outlineLevel="1" x14ac:dyDescent="0.25">
      <c r="A82" s="214"/>
      <c r="B82" s="215"/>
      <c r="C82" s="247"/>
      <c r="D82" s="241"/>
      <c r="E82" s="241"/>
      <c r="F82" s="241"/>
      <c r="G82" s="241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07"/>
      <c r="Y82" s="207"/>
      <c r="Z82" s="207"/>
      <c r="AA82" s="207"/>
      <c r="AB82" s="207"/>
      <c r="AC82" s="207"/>
      <c r="AD82" s="207"/>
      <c r="AE82" s="207"/>
      <c r="AF82" s="207"/>
      <c r="AG82" s="207" t="s">
        <v>219</v>
      </c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  <c r="AZ82" s="207"/>
      <c r="BA82" s="207"/>
      <c r="BB82" s="207"/>
      <c r="BC82" s="207"/>
      <c r="BD82" s="207"/>
      <c r="BE82" s="207"/>
      <c r="BF82" s="207"/>
      <c r="BG82" s="207"/>
      <c r="BH82" s="207"/>
    </row>
    <row r="83" spans="1:60" outlineLevel="1" x14ac:dyDescent="0.25">
      <c r="A83" s="231">
        <v>18</v>
      </c>
      <c r="B83" s="232" t="s">
        <v>947</v>
      </c>
      <c r="C83" s="245" t="s">
        <v>948</v>
      </c>
      <c r="D83" s="233" t="s">
        <v>323</v>
      </c>
      <c r="E83" s="234">
        <v>15.0975</v>
      </c>
      <c r="F83" s="235"/>
      <c r="G83" s="236">
        <f>ROUND(E83*F83,2)</f>
        <v>0</v>
      </c>
      <c r="H83" s="235"/>
      <c r="I83" s="236">
        <f>ROUND(E83*H83,2)</f>
        <v>0</v>
      </c>
      <c r="J83" s="235"/>
      <c r="K83" s="236">
        <f>ROUND(E83*J83,2)</f>
        <v>0</v>
      </c>
      <c r="L83" s="236">
        <v>21</v>
      </c>
      <c r="M83" s="236">
        <f>G83*(1+L83/100)</f>
        <v>0</v>
      </c>
      <c r="N83" s="236">
        <v>3.0000000000000001E-3</v>
      </c>
      <c r="O83" s="236">
        <f>ROUND(E83*N83,2)</f>
        <v>0.05</v>
      </c>
      <c r="P83" s="236">
        <v>0</v>
      </c>
      <c r="Q83" s="236">
        <f>ROUND(E83*P83,2)</f>
        <v>0</v>
      </c>
      <c r="R83" s="236" t="s">
        <v>721</v>
      </c>
      <c r="S83" s="236" t="s">
        <v>214</v>
      </c>
      <c r="T83" s="237" t="s">
        <v>279</v>
      </c>
      <c r="U83" s="217">
        <v>0.21200000000000002</v>
      </c>
      <c r="V83" s="217">
        <f>ROUND(E83*U83,2)</f>
        <v>3.2</v>
      </c>
      <c r="W83" s="217"/>
      <c r="X83" s="207"/>
      <c r="Y83" s="207"/>
      <c r="Z83" s="207"/>
      <c r="AA83" s="207"/>
      <c r="AB83" s="207"/>
      <c r="AC83" s="207"/>
      <c r="AD83" s="207"/>
      <c r="AE83" s="207"/>
      <c r="AF83" s="207"/>
      <c r="AG83" s="207" t="s">
        <v>280</v>
      </c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  <c r="AZ83" s="207"/>
      <c r="BA83" s="207"/>
      <c r="BB83" s="207"/>
      <c r="BC83" s="207"/>
      <c r="BD83" s="207"/>
      <c r="BE83" s="207"/>
      <c r="BF83" s="207"/>
      <c r="BG83" s="207"/>
      <c r="BH83" s="207"/>
    </row>
    <row r="84" spans="1:60" outlineLevel="1" x14ac:dyDescent="0.25">
      <c r="A84" s="214"/>
      <c r="B84" s="215"/>
      <c r="C84" s="246" t="s">
        <v>949</v>
      </c>
      <c r="D84" s="239"/>
      <c r="E84" s="239"/>
      <c r="F84" s="239"/>
      <c r="G84" s="239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07"/>
      <c r="Y84" s="207"/>
      <c r="Z84" s="207"/>
      <c r="AA84" s="207"/>
      <c r="AB84" s="207"/>
      <c r="AC84" s="207"/>
      <c r="AD84" s="207"/>
      <c r="AE84" s="207"/>
      <c r="AF84" s="207"/>
      <c r="AG84" s="207" t="s">
        <v>218</v>
      </c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  <c r="AZ84" s="207"/>
      <c r="BA84" s="238" t="str">
        <f>C84</f>
        <v>Očištění povrchu stěny od prachu, nařezání izolačních desek na požadovaný rozměr, nanesení lepicího tmelu, osazení desek.</v>
      </c>
      <c r="BB84" s="207"/>
      <c r="BC84" s="207"/>
      <c r="BD84" s="207"/>
      <c r="BE84" s="207"/>
      <c r="BF84" s="207"/>
      <c r="BG84" s="207"/>
      <c r="BH84" s="207"/>
    </row>
    <row r="85" spans="1:60" outlineLevel="1" x14ac:dyDescent="0.25">
      <c r="A85" s="214"/>
      <c r="B85" s="215"/>
      <c r="C85" s="249" t="s">
        <v>1086</v>
      </c>
      <c r="D85" s="222"/>
      <c r="E85" s="223">
        <v>15.0975</v>
      </c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07"/>
      <c r="Y85" s="207"/>
      <c r="Z85" s="207"/>
      <c r="AA85" s="207"/>
      <c r="AB85" s="207"/>
      <c r="AC85" s="207"/>
      <c r="AD85" s="207"/>
      <c r="AE85" s="207"/>
      <c r="AF85" s="207"/>
      <c r="AG85" s="207" t="s">
        <v>256</v>
      </c>
      <c r="AH85" s="207">
        <v>0</v>
      </c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  <c r="BC85" s="207"/>
      <c r="BD85" s="207"/>
      <c r="BE85" s="207"/>
      <c r="BF85" s="207"/>
      <c r="BG85" s="207"/>
      <c r="BH85" s="207"/>
    </row>
    <row r="86" spans="1:60" outlineLevel="1" x14ac:dyDescent="0.25">
      <c r="A86" s="214"/>
      <c r="B86" s="215"/>
      <c r="C86" s="247"/>
      <c r="D86" s="241"/>
      <c r="E86" s="241"/>
      <c r="F86" s="241"/>
      <c r="G86" s="241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07"/>
      <c r="Y86" s="207"/>
      <c r="Z86" s="207"/>
      <c r="AA86" s="207"/>
      <c r="AB86" s="207"/>
      <c r="AC86" s="207"/>
      <c r="AD86" s="207"/>
      <c r="AE86" s="207"/>
      <c r="AF86" s="207"/>
      <c r="AG86" s="207" t="s">
        <v>219</v>
      </c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  <c r="BC86" s="207"/>
      <c r="BD86" s="207"/>
      <c r="BE86" s="207"/>
      <c r="BF86" s="207"/>
      <c r="BG86" s="207"/>
      <c r="BH86" s="207"/>
    </row>
    <row r="87" spans="1:60" ht="20.399999999999999" outlineLevel="1" x14ac:dyDescent="0.25">
      <c r="A87" s="231">
        <v>19</v>
      </c>
      <c r="B87" s="232" t="s">
        <v>960</v>
      </c>
      <c r="C87" s="245" t="s">
        <v>961</v>
      </c>
      <c r="D87" s="233" t="s">
        <v>277</v>
      </c>
      <c r="E87" s="234">
        <v>1.5399500000000002</v>
      </c>
      <c r="F87" s="235"/>
      <c r="G87" s="236">
        <f>ROUND(E87*F87,2)</f>
        <v>0</v>
      </c>
      <c r="H87" s="235"/>
      <c r="I87" s="236">
        <f>ROUND(E87*H87,2)</f>
        <v>0</v>
      </c>
      <c r="J87" s="235"/>
      <c r="K87" s="236">
        <f>ROUND(E87*J87,2)</f>
        <v>0</v>
      </c>
      <c r="L87" s="236">
        <v>21</v>
      </c>
      <c r="M87" s="236">
        <f>G87*(1+L87/100)</f>
        <v>0</v>
      </c>
      <c r="N87" s="236">
        <v>3.0000000000000002E-2</v>
      </c>
      <c r="O87" s="236">
        <f>ROUND(E87*N87,2)</f>
        <v>0.05</v>
      </c>
      <c r="P87" s="236">
        <v>0</v>
      </c>
      <c r="Q87" s="236">
        <f>ROUND(E87*P87,2)</f>
        <v>0</v>
      </c>
      <c r="R87" s="236" t="s">
        <v>334</v>
      </c>
      <c r="S87" s="236" t="s">
        <v>214</v>
      </c>
      <c r="T87" s="237" t="s">
        <v>335</v>
      </c>
      <c r="U87" s="217">
        <v>0</v>
      </c>
      <c r="V87" s="217">
        <f>ROUND(E87*U87,2)</f>
        <v>0</v>
      </c>
      <c r="W87" s="217"/>
      <c r="X87" s="207"/>
      <c r="Y87" s="207"/>
      <c r="Z87" s="207"/>
      <c r="AA87" s="207"/>
      <c r="AB87" s="207"/>
      <c r="AC87" s="207"/>
      <c r="AD87" s="207"/>
      <c r="AE87" s="207"/>
      <c r="AF87" s="207"/>
      <c r="AG87" s="207" t="s">
        <v>336</v>
      </c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  <c r="AZ87" s="207"/>
      <c r="BA87" s="207"/>
      <c r="BB87" s="207"/>
      <c r="BC87" s="207"/>
      <c r="BD87" s="207"/>
      <c r="BE87" s="207"/>
      <c r="BF87" s="207"/>
      <c r="BG87" s="207"/>
      <c r="BH87" s="207"/>
    </row>
    <row r="88" spans="1:60" outlineLevel="1" x14ac:dyDescent="0.25">
      <c r="A88" s="214"/>
      <c r="B88" s="215"/>
      <c r="C88" s="249" t="s">
        <v>1087</v>
      </c>
      <c r="D88" s="222"/>
      <c r="E88" s="223">
        <v>1.5399500000000002</v>
      </c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07"/>
      <c r="Y88" s="207"/>
      <c r="Z88" s="207"/>
      <c r="AA88" s="207"/>
      <c r="AB88" s="207"/>
      <c r="AC88" s="207"/>
      <c r="AD88" s="207"/>
      <c r="AE88" s="207"/>
      <c r="AF88" s="207"/>
      <c r="AG88" s="207" t="s">
        <v>256</v>
      </c>
      <c r="AH88" s="207">
        <v>5</v>
      </c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  <c r="AZ88" s="207"/>
      <c r="BA88" s="207"/>
      <c r="BB88" s="207"/>
      <c r="BC88" s="207"/>
      <c r="BD88" s="207"/>
      <c r="BE88" s="207"/>
      <c r="BF88" s="207"/>
      <c r="BG88" s="207"/>
      <c r="BH88" s="207"/>
    </row>
    <row r="89" spans="1:60" outlineLevel="1" x14ac:dyDescent="0.25">
      <c r="A89" s="214"/>
      <c r="B89" s="215"/>
      <c r="C89" s="247"/>
      <c r="D89" s="241"/>
      <c r="E89" s="241"/>
      <c r="F89" s="241"/>
      <c r="G89" s="241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07"/>
      <c r="Y89" s="207"/>
      <c r="Z89" s="207"/>
      <c r="AA89" s="207"/>
      <c r="AB89" s="207"/>
      <c r="AC89" s="207"/>
      <c r="AD89" s="207"/>
      <c r="AE89" s="207"/>
      <c r="AF89" s="207"/>
      <c r="AG89" s="207" t="s">
        <v>219</v>
      </c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  <c r="AZ89" s="207"/>
      <c r="BA89" s="207"/>
      <c r="BB89" s="207"/>
      <c r="BC89" s="207"/>
      <c r="BD89" s="207"/>
      <c r="BE89" s="207"/>
      <c r="BF89" s="207"/>
      <c r="BG89" s="207"/>
      <c r="BH89" s="207"/>
    </row>
    <row r="90" spans="1:60" ht="20.399999999999999" outlineLevel="1" x14ac:dyDescent="0.25">
      <c r="A90" s="231">
        <v>20</v>
      </c>
      <c r="B90" s="232" t="s">
        <v>1088</v>
      </c>
      <c r="C90" s="245" t="s">
        <v>1089</v>
      </c>
      <c r="D90" s="233" t="s">
        <v>323</v>
      </c>
      <c r="E90" s="234">
        <v>30.324000000000002</v>
      </c>
      <c r="F90" s="235"/>
      <c r="G90" s="236">
        <f>ROUND(E90*F90,2)</f>
        <v>0</v>
      </c>
      <c r="H90" s="235"/>
      <c r="I90" s="236">
        <f>ROUND(E90*H90,2)</f>
        <v>0</v>
      </c>
      <c r="J90" s="235"/>
      <c r="K90" s="236">
        <f>ROUND(E90*J90,2)</f>
        <v>0</v>
      </c>
      <c r="L90" s="236">
        <v>21</v>
      </c>
      <c r="M90" s="236">
        <f>G90*(1+L90/100)</f>
        <v>0</v>
      </c>
      <c r="N90" s="236">
        <v>1.5E-3</v>
      </c>
      <c r="O90" s="236">
        <f>ROUND(E90*N90,2)</f>
        <v>0.05</v>
      </c>
      <c r="P90" s="236">
        <v>0</v>
      </c>
      <c r="Q90" s="236">
        <f>ROUND(E90*P90,2)</f>
        <v>0</v>
      </c>
      <c r="R90" s="236" t="s">
        <v>334</v>
      </c>
      <c r="S90" s="236" t="s">
        <v>214</v>
      </c>
      <c r="T90" s="237" t="s">
        <v>335</v>
      </c>
      <c r="U90" s="217">
        <v>0</v>
      </c>
      <c r="V90" s="217">
        <f>ROUND(E90*U90,2)</f>
        <v>0</v>
      </c>
      <c r="W90" s="217"/>
      <c r="X90" s="207"/>
      <c r="Y90" s="207"/>
      <c r="Z90" s="207"/>
      <c r="AA90" s="207"/>
      <c r="AB90" s="207"/>
      <c r="AC90" s="207"/>
      <c r="AD90" s="207"/>
      <c r="AE90" s="207"/>
      <c r="AF90" s="207"/>
      <c r="AG90" s="207" t="s">
        <v>336</v>
      </c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  <c r="AZ90" s="207"/>
      <c r="BA90" s="207"/>
      <c r="BB90" s="207"/>
      <c r="BC90" s="207"/>
      <c r="BD90" s="207"/>
      <c r="BE90" s="207"/>
      <c r="BF90" s="207"/>
      <c r="BG90" s="207"/>
      <c r="BH90" s="207"/>
    </row>
    <row r="91" spans="1:60" outlineLevel="1" x14ac:dyDescent="0.25">
      <c r="A91" s="214"/>
      <c r="B91" s="215"/>
      <c r="C91" s="249" t="s">
        <v>1090</v>
      </c>
      <c r="D91" s="222"/>
      <c r="E91" s="223">
        <v>30.324000000000002</v>
      </c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07"/>
      <c r="Y91" s="207"/>
      <c r="Z91" s="207"/>
      <c r="AA91" s="207"/>
      <c r="AB91" s="207"/>
      <c r="AC91" s="207"/>
      <c r="AD91" s="207"/>
      <c r="AE91" s="207"/>
      <c r="AF91" s="207"/>
      <c r="AG91" s="207" t="s">
        <v>256</v>
      </c>
      <c r="AH91" s="207">
        <v>5</v>
      </c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  <c r="AZ91" s="207"/>
      <c r="BA91" s="207"/>
      <c r="BB91" s="207"/>
      <c r="BC91" s="207"/>
      <c r="BD91" s="207"/>
      <c r="BE91" s="207"/>
      <c r="BF91" s="207"/>
      <c r="BG91" s="207"/>
      <c r="BH91" s="207"/>
    </row>
    <row r="92" spans="1:60" outlineLevel="1" x14ac:dyDescent="0.25">
      <c r="A92" s="214"/>
      <c r="B92" s="215"/>
      <c r="C92" s="247"/>
      <c r="D92" s="241"/>
      <c r="E92" s="241"/>
      <c r="F92" s="241"/>
      <c r="G92" s="241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07"/>
      <c r="Y92" s="207"/>
      <c r="Z92" s="207"/>
      <c r="AA92" s="207"/>
      <c r="AB92" s="207"/>
      <c r="AC92" s="207"/>
      <c r="AD92" s="207"/>
      <c r="AE92" s="207"/>
      <c r="AF92" s="207"/>
      <c r="AG92" s="207" t="s">
        <v>219</v>
      </c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  <c r="AZ92" s="207"/>
      <c r="BA92" s="207"/>
      <c r="BB92" s="207"/>
      <c r="BC92" s="207"/>
      <c r="BD92" s="207"/>
      <c r="BE92" s="207"/>
      <c r="BF92" s="207"/>
      <c r="BG92" s="207"/>
      <c r="BH92" s="207"/>
    </row>
    <row r="93" spans="1:60" outlineLevel="1" x14ac:dyDescent="0.25">
      <c r="A93" s="214">
        <v>21</v>
      </c>
      <c r="B93" s="215" t="s">
        <v>728</v>
      </c>
      <c r="C93" s="265" t="s">
        <v>729</v>
      </c>
      <c r="D93" s="216" t="s">
        <v>0</v>
      </c>
      <c r="E93" s="240"/>
      <c r="F93" s="218"/>
      <c r="G93" s="217">
        <f>ROUND(E93*F93,2)</f>
        <v>0</v>
      </c>
      <c r="H93" s="218"/>
      <c r="I93" s="217">
        <f>ROUND(E93*H93,2)</f>
        <v>0</v>
      </c>
      <c r="J93" s="218"/>
      <c r="K93" s="217">
        <f>ROUND(E93*J93,2)</f>
        <v>0</v>
      </c>
      <c r="L93" s="217">
        <v>21</v>
      </c>
      <c r="M93" s="217">
        <f>G93*(1+L93/100)</f>
        <v>0</v>
      </c>
      <c r="N93" s="217">
        <v>0</v>
      </c>
      <c r="O93" s="217">
        <f>ROUND(E93*N93,2)</f>
        <v>0</v>
      </c>
      <c r="P93" s="217">
        <v>0</v>
      </c>
      <c r="Q93" s="217">
        <f>ROUND(E93*P93,2)</f>
        <v>0</v>
      </c>
      <c r="R93" s="217" t="s">
        <v>721</v>
      </c>
      <c r="S93" s="217" t="s">
        <v>214</v>
      </c>
      <c r="T93" s="217" t="s">
        <v>279</v>
      </c>
      <c r="U93" s="217">
        <v>0</v>
      </c>
      <c r="V93" s="217">
        <f>ROUND(E93*U93,2)</f>
        <v>0</v>
      </c>
      <c r="W93" s="217"/>
      <c r="X93" s="207"/>
      <c r="Y93" s="207"/>
      <c r="Z93" s="207"/>
      <c r="AA93" s="207"/>
      <c r="AB93" s="207"/>
      <c r="AC93" s="207"/>
      <c r="AD93" s="207"/>
      <c r="AE93" s="207"/>
      <c r="AF93" s="207"/>
      <c r="AG93" s="207" t="s">
        <v>679</v>
      </c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  <c r="AZ93" s="207"/>
      <c r="BA93" s="207"/>
      <c r="BB93" s="207"/>
      <c r="BC93" s="207"/>
      <c r="BD93" s="207"/>
      <c r="BE93" s="207"/>
      <c r="BF93" s="207"/>
      <c r="BG93" s="207"/>
      <c r="BH93" s="207"/>
    </row>
    <row r="94" spans="1:60" outlineLevel="1" x14ac:dyDescent="0.25">
      <c r="A94" s="214"/>
      <c r="B94" s="215"/>
      <c r="C94" s="266" t="s">
        <v>718</v>
      </c>
      <c r="D94" s="259"/>
      <c r="E94" s="259"/>
      <c r="F94" s="259"/>
      <c r="G94" s="259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07"/>
      <c r="Y94" s="207"/>
      <c r="Z94" s="207"/>
      <c r="AA94" s="207"/>
      <c r="AB94" s="207"/>
      <c r="AC94" s="207"/>
      <c r="AD94" s="207"/>
      <c r="AE94" s="207"/>
      <c r="AF94" s="207"/>
      <c r="AG94" s="207" t="s">
        <v>282</v>
      </c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  <c r="AZ94" s="207"/>
      <c r="BA94" s="207"/>
      <c r="BB94" s="207"/>
      <c r="BC94" s="207"/>
      <c r="BD94" s="207"/>
      <c r="BE94" s="207"/>
      <c r="BF94" s="207"/>
      <c r="BG94" s="207"/>
      <c r="BH94" s="207"/>
    </row>
    <row r="95" spans="1:60" outlineLevel="1" x14ac:dyDescent="0.25">
      <c r="A95" s="214"/>
      <c r="B95" s="215"/>
      <c r="C95" s="247"/>
      <c r="D95" s="241"/>
      <c r="E95" s="241"/>
      <c r="F95" s="241"/>
      <c r="G95" s="241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07"/>
      <c r="Y95" s="207"/>
      <c r="Z95" s="207"/>
      <c r="AA95" s="207"/>
      <c r="AB95" s="207"/>
      <c r="AC95" s="207"/>
      <c r="AD95" s="207"/>
      <c r="AE95" s="207"/>
      <c r="AF95" s="207"/>
      <c r="AG95" s="207" t="s">
        <v>219</v>
      </c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  <c r="AZ95" s="207"/>
      <c r="BA95" s="207"/>
      <c r="BB95" s="207"/>
      <c r="BC95" s="207"/>
      <c r="BD95" s="207"/>
      <c r="BE95" s="207"/>
      <c r="BF95" s="207"/>
      <c r="BG95" s="207"/>
      <c r="BH95" s="207"/>
    </row>
    <row r="96" spans="1:60" x14ac:dyDescent="0.25">
      <c r="A96" s="225" t="s">
        <v>209</v>
      </c>
      <c r="B96" s="226" t="s">
        <v>146</v>
      </c>
      <c r="C96" s="244" t="s">
        <v>147</v>
      </c>
      <c r="D96" s="227"/>
      <c r="E96" s="228"/>
      <c r="F96" s="229"/>
      <c r="G96" s="229">
        <f>SUMIF(AG97:AG107,"&lt;&gt;NOR",G97:G107)</f>
        <v>0</v>
      </c>
      <c r="H96" s="229"/>
      <c r="I96" s="229">
        <f>SUM(I97:I107)</f>
        <v>0</v>
      </c>
      <c r="J96" s="229"/>
      <c r="K96" s="229">
        <f>SUM(K97:K107)</f>
        <v>0</v>
      </c>
      <c r="L96" s="229"/>
      <c r="M96" s="229">
        <f>SUM(M97:M107)</f>
        <v>0</v>
      </c>
      <c r="N96" s="229"/>
      <c r="O96" s="229">
        <f>SUM(O97:O107)</f>
        <v>0.28000000000000003</v>
      </c>
      <c r="P96" s="229"/>
      <c r="Q96" s="229">
        <f>SUM(Q97:Q107)</f>
        <v>0</v>
      </c>
      <c r="R96" s="229"/>
      <c r="S96" s="229"/>
      <c r="T96" s="230"/>
      <c r="U96" s="224"/>
      <c r="V96" s="224">
        <f>SUM(V97:V107)</f>
        <v>10.44</v>
      </c>
      <c r="W96" s="224"/>
      <c r="AG96" t="s">
        <v>210</v>
      </c>
    </row>
    <row r="97" spans="1:60" ht="20.399999999999999" outlineLevel="1" x14ac:dyDescent="0.25">
      <c r="A97" s="231">
        <v>22</v>
      </c>
      <c r="B97" s="232" t="s">
        <v>739</v>
      </c>
      <c r="C97" s="245" t="s">
        <v>740</v>
      </c>
      <c r="D97" s="233" t="s">
        <v>462</v>
      </c>
      <c r="E97" s="234">
        <v>94.87</v>
      </c>
      <c r="F97" s="235"/>
      <c r="G97" s="236">
        <f>ROUND(E97*F97,2)</f>
        <v>0</v>
      </c>
      <c r="H97" s="235"/>
      <c r="I97" s="236">
        <f>ROUND(E97*H97,2)</f>
        <v>0</v>
      </c>
      <c r="J97" s="235"/>
      <c r="K97" s="236">
        <f>ROUND(E97*J97,2)</f>
        <v>0</v>
      </c>
      <c r="L97" s="236">
        <v>21</v>
      </c>
      <c r="M97" s="236">
        <f>G97*(1+L97/100)</f>
        <v>0</v>
      </c>
      <c r="N97" s="236">
        <v>0</v>
      </c>
      <c r="O97" s="236">
        <f>ROUND(E97*N97,2)</f>
        <v>0</v>
      </c>
      <c r="P97" s="236">
        <v>0</v>
      </c>
      <c r="Q97" s="236">
        <f>ROUND(E97*P97,2)</f>
        <v>0</v>
      </c>
      <c r="R97" s="236" t="s">
        <v>732</v>
      </c>
      <c r="S97" s="236" t="s">
        <v>214</v>
      </c>
      <c r="T97" s="237" t="s">
        <v>279</v>
      </c>
      <c r="U97" s="217">
        <v>0.11</v>
      </c>
      <c r="V97" s="217">
        <f>ROUND(E97*U97,2)</f>
        <v>10.44</v>
      </c>
      <c r="W97" s="217"/>
      <c r="X97" s="207"/>
      <c r="Y97" s="207"/>
      <c r="Z97" s="207"/>
      <c r="AA97" s="207"/>
      <c r="AB97" s="207"/>
      <c r="AC97" s="207"/>
      <c r="AD97" s="207"/>
      <c r="AE97" s="207"/>
      <c r="AF97" s="207"/>
      <c r="AG97" s="207" t="s">
        <v>280</v>
      </c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  <c r="AZ97" s="207"/>
      <c r="BA97" s="207"/>
      <c r="BB97" s="207"/>
      <c r="BC97" s="207"/>
      <c r="BD97" s="207"/>
      <c r="BE97" s="207"/>
      <c r="BF97" s="207"/>
      <c r="BG97" s="207"/>
      <c r="BH97" s="207"/>
    </row>
    <row r="98" spans="1:60" outlineLevel="1" x14ac:dyDescent="0.25">
      <c r="A98" s="214"/>
      <c r="B98" s="215"/>
      <c r="C98" s="249" t="s">
        <v>1091</v>
      </c>
      <c r="D98" s="222"/>
      <c r="E98" s="223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07"/>
      <c r="Y98" s="207"/>
      <c r="Z98" s="207"/>
      <c r="AA98" s="207"/>
      <c r="AB98" s="207"/>
      <c r="AC98" s="207"/>
      <c r="AD98" s="207"/>
      <c r="AE98" s="207"/>
      <c r="AF98" s="207"/>
      <c r="AG98" s="207" t="s">
        <v>256</v>
      </c>
      <c r="AH98" s="207">
        <v>0</v>
      </c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  <c r="AZ98" s="207"/>
      <c r="BA98" s="207"/>
      <c r="BB98" s="207"/>
      <c r="BC98" s="207"/>
      <c r="BD98" s="207"/>
      <c r="BE98" s="207"/>
      <c r="BF98" s="207"/>
      <c r="BG98" s="207"/>
      <c r="BH98" s="207"/>
    </row>
    <row r="99" spans="1:60" outlineLevel="1" x14ac:dyDescent="0.25">
      <c r="A99" s="214"/>
      <c r="B99" s="215"/>
      <c r="C99" s="249" t="s">
        <v>925</v>
      </c>
      <c r="D99" s="222"/>
      <c r="E99" s="223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07"/>
      <c r="Y99" s="207"/>
      <c r="Z99" s="207"/>
      <c r="AA99" s="207"/>
      <c r="AB99" s="207"/>
      <c r="AC99" s="207"/>
      <c r="AD99" s="207"/>
      <c r="AE99" s="207"/>
      <c r="AF99" s="207"/>
      <c r="AG99" s="207" t="s">
        <v>256</v>
      </c>
      <c r="AH99" s="207">
        <v>0</v>
      </c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  <c r="AZ99" s="207"/>
      <c r="BA99" s="207"/>
      <c r="BB99" s="207"/>
      <c r="BC99" s="207"/>
      <c r="BD99" s="207"/>
      <c r="BE99" s="207"/>
      <c r="BF99" s="207"/>
      <c r="BG99" s="207"/>
      <c r="BH99" s="207"/>
    </row>
    <row r="100" spans="1:60" outlineLevel="1" x14ac:dyDescent="0.25">
      <c r="A100" s="214"/>
      <c r="B100" s="215"/>
      <c r="C100" s="249" t="s">
        <v>1092</v>
      </c>
      <c r="D100" s="222"/>
      <c r="E100" s="223">
        <v>94.87</v>
      </c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 t="s">
        <v>256</v>
      </c>
      <c r="AH100" s="207">
        <v>0</v>
      </c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  <c r="AZ100" s="207"/>
      <c r="BA100" s="207"/>
      <c r="BB100" s="207"/>
      <c r="BC100" s="207"/>
      <c r="BD100" s="207"/>
      <c r="BE100" s="207"/>
      <c r="BF100" s="207"/>
      <c r="BG100" s="207"/>
      <c r="BH100" s="207"/>
    </row>
    <row r="101" spans="1:60" outlineLevel="1" x14ac:dyDescent="0.25">
      <c r="A101" s="214"/>
      <c r="B101" s="215"/>
      <c r="C101" s="247"/>
      <c r="D101" s="241"/>
      <c r="E101" s="241"/>
      <c r="F101" s="241"/>
      <c r="G101" s="241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 t="s">
        <v>219</v>
      </c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  <c r="AZ101" s="207"/>
      <c r="BA101" s="207"/>
      <c r="BB101" s="207"/>
      <c r="BC101" s="207"/>
      <c r="BD101" s="207"/>
      <c r="BE101" s="207"/>
      <c r="BF101" s="207"/>
      <c r="BG101" s="207"/>
      <c r="BH101" s="207"/>
    </row>
    <row r="102" spans="1:60" outlineLevel="1" x14ac:dyDescent="0.25">
      <c r="A102" s="231">
        <v>23</v>
      </c>
      <c r="B102" s="232" t="s">
        <v>1060</v>
      </c>
      <c r="C102" s="245" t="s">
        <v>1061</v>
      </c>
      <c r="D102" s="233" t="s">
        <v>462</v>
      </c>
      <c r="E102" s="234">
        <v>104.35700000000001</v>
      </c>
      <c r="F102" s="235"/>
      <c r="G102" s="236">
        <f>ROUND(E102*F102,2)</f>
        <v>0</v>
      </c>
      <c r="H102" s="235"/>
      <c r="I102" s="236">
        <f>ROUND(E102*H102,2)</f>
        <v>0</v>
      </c>
      <c r="J102" s="235"/>
      <c r="K102" s="236">
        <f>ROUND(E102*J102,2)</f>
        <v>0</v>
      </c>
      <c r="L102" s="236">
        <v>21</v>
      </c>
      <c r="M102" s="236">
        <f>G102*(1+L102/100)</f>
        <v>0</v>
      </c>
      <c r="N102" s="236">
        <v>2.6400000000000004E-3</v>
      </c>
      <c r="O102" s="236">
        <f>ROUND(E102*N102,2)</f>
        <v>0.28000000000000003</v>
      </c>
      <c r="P102" s="236">
        <v>0</v>
      </c>
      <c r="Q102" s="236">
        <f>ROUND(E102*P102,2)</f>
        <v>0</v>
      </c>
      <c r="R102" s="236" t="s">
        <v>334</v>
      </c>
      <c r="S102" s="236" t="s">
        <v>214</v>
      </c>
      <c r="T102" s="237" t="s">
        <v>335</v>
      </c>
      <c r="U102" s="217">
        <v>0</v>
      </c>
      <c r="V102" s="217">
        <f>ROUND(E102*U102,2)</f>
        <v>0</v>
      </c>
      <c r="W102" s="21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 t="s">
        <v>336</v>
      </c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  <c r="AZ102" s="207"/>
      <c r="BA102" s="207"/>
      <c r="BB102" s="207"/>
      <c r="BC102" s="207"/>
      <c r="BD102" s="207"/>
      <c r="BE102" s="207"/>
      <c r="BF102" s="207"/>
      <c r="BG102" s="207"/>
      <c r="BH102" s="207"/>
    </row>
    <row r="103" spans="1:60" outlineLevel="1" x14ac:dyDescent="0.25">
      <c r="A103" s="214"/>
      <c r="B103" s="215"/>
      <c r="C103" s="249" t="s">
        <v>1093</v>
      </c>
      <c r="D103" s="222"/>
      <c r="E103" s="223">
        <v>104.35700000000001</v>
      </c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 t="s">
        <v>256</v>
      </c>
      <c r="AH103" s="207">
        <v>5</v>
      </c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  <c r="AZ103" s="207"/>
      <c r="BA103" s="207"/>
      <c r="BB103" s="207"/>
      <c r="BC103" s="207"/>
      <c r="BD103" s="207"/>
      <c r="BE103" s="207"/>
      <c r="BF103" s="207"/>
      <c r="BG103" s="207"/>
      <c r="BH103" s="207"/>
    </row>
    <row r="104" spans="1:60" outlineLevel="1" x14ac:dyDescent="0.25">
      <c r="A104" s="214"/>
      <c r="B104" s="215"/>
      <c r="C104" s="247"/>
      <c r="D104" s="241"/>
      <c r="E104" s="241"/>
      <c r="F104" s="241"/>
      <c r="G104" s="241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 t="s">
        <v>219</v>
      </c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</row>
    <row r="105" spans="1:60" outlineLevel="1" x14ac:dyDescent="0.25">
      <c r="A105" s="214">
        <v>24</v>
      </c>
      <c r="B105" s="215" t="s">
        <v>737</v>
      </c>
      <c r="C105" s="265" t="s">
        <v>738</v>
      </c>
      <c r="D105" s="216" t="s">
        <v>0</v>
      </c>
      <c r="E105" s="240"/>
      <c r="F105" s="218"/>
      <c r="G105" s="217">
        <f>ROUND(E105*F105,2)</f>
        <v>0</v>
      </c>
      <c r="H105" s="218"/>
      <c r="I105" s="217">
        <f>ROUND(E105*H105,2)</f>
        <v>0</v>
      </c>
      <c r="J105" s="218"/>
      <c r="K105" s="217">
        <f>ROUND(E105*J105,2)</f>
        <v>0</v>
      </c>
      <c r="L105" s="217">
        <v>21</v>
      </c>
      <c r="M105" s="217">
        <f>G105*(1+L105/100)</f>
        <v>0</v>
      </c>
      <c r="N105" s="217">
        <v>0</v>
      </c>
      <c r="O105" s="217">
        <f>ROUND(E105*N105,2)</f>
        <v>0</v>
      </c>
      <c r="P105" s="217">
        <v>0</v>
      </c>
      <c r="Q105" s="217">
        <f>ROUND(E105*P105,2)</f>
        <v>0</v>
      </c>
      <c r="R105" s="217" t="s">
        <v>732</v>
      </c>
      <c r="S105" s="217" t="s">
        <v>214</v>
      </c>
      <c r="T105" s="217" t="s">
        <v>279</v>
      </c>
      <c r="U105" s="217">
        <v>0</v>
      </c>
      <c r="V105" s="217">
        <f>ROUND(E105*U105,2)</f>
        <v>0</v>
      </c>
      <c r="W105" s="21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 t="s">
        <v>679</v>
      </c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</row>
    <row r="106" spans="1:60" outlineLevel="1" x14ac:dyDescent="0.25">
      <c r="A106" s="214"/>
      <c r="B106" s="215"/>
      <c r="C106" s="266" t="s">
        <v>718</v>
      </c>
      <c r="D106" s="259"/>
      <c r="E106" s="259"/>
      <c r="F106" s="259"/>
      <c r="G106" s="259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 t="s">
        <v>282</v>
      </c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</row>
    <row r="107" spans="1:60" outlineLevel="1" x14ac:dyDescent="0.25">
      <c r="A107" s="214"/>
      <c r="B107" s="215"/>
      <c r="C107" s="247"/>
      <c r="D107" s="241"/>
      <c r="E107" s="241"/>
      <c r="F107" s="241"/>
      <c r="G107" s="241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 t="s">
        <v>219</v>
      </c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</row>
    <row r="108" spans="1:60" x14ac:dyDescent="0.25">
      <c r="A108" s="225" t="s">
        <v>209</v>
      </c>
      <c r="B108" s="226" t="s">
        <v>152</v>
      </c>
      <c r="C108" s="244" t="s">
        <v>153</v>
      </c>
      <c r="D108" s="227"/>
      <c r="E108" s="228"/>
      <c r="F108" s="229"/>
      <c r="G108" s="229">
        <f>SUMIF(AG109:AG120,"&lt;&gt;NOR",G109:G120)</f>
        <v>0</v>
      </c>
      <c r="H108" s="229"/>
      <c r="I108" s="229">
        <f>SUM(I109:I120)</f>
        <v>0</v>
      </c>
      <c r="J108" s="229"/>
      <c r="K108" s="229">
        <f>SUM(K109:K120)</f>
        <v>0</v>
      </c>
      <c r="L108" s="229"/>
      <c r="M108" s="229">
        <f>SUM(M109:M120)</f>
        <v>0</v>
      </c>
      <c r="N108" s="229"/>
      <c r="O108" s="229">
        <f>SUM(O109:O120)</f>
        <v>0.42</v>
      </c>
      <c r="P108" s="229"/>
      <c r="Q108" s="229">
        <f>SUM(Q109:Q120)</f>
        <v>0</v>
      </c>
      <c r="R108" s="229"/>
      <c r="S108" s="229"/>
      <c r="T108" s="230"/>
      <c r="U108" s="224"/>
      <c r="V108" s="224">
        <f>SUM(V109:V120)</f>
        <v>17.41</v>
      </c>
      <c r="W108" s="224"/>
      <c r="AG108" t="s">
        <v>210</v>
      </c>
    </row>
    <row r="109" spans="1:60" ht="20.399999999999999" outlineLevel="1" x14ac:dyDescent="0.25">
      <c r="A109" s="231">
        <v>25</v>
      </c>
      <c r="B109" s="232" t="s">
        <v>789</v>
      </c>
      <c r="C109" s="245" t="s">
        <v>790</v>
      </c>
      <c r="D109" s="233" t="s">
        <v>323</v>
      </c>
      <c r="E109" s="234">
        <v>28.880000000000003</v>
      </c>
      <c r="F109" s="235"/>
      <c r="G109" s="236">
        <f>ROUND(E109*F109,2)</f>
        <v>0</v>
      </c>
      <c r="H109" s="235"/>
      <c r="I109" s="236">
        <f>ROUND(E109*H109,2)</f>
        <v>0</v>
      </c>
      <c r="J109" s="235"/>
      <c r="K109" s="236">
        <f>ROUND(E109*J109,2)</f>
        <v>0</v>
      </c>
      <c r="L109" s="236">
        <v>21</v>
      </c>
      <c r="M109" s="236">
        <f>G109*(1+L109/100)</f>
        <v>0</v>
      </c>
      <c r="N109" s="236">
        <v>1.9000000000000001E-4</v>
      </c>
      <c r="O109" s="236">
        <f>ROUND(E109*N109,2)</f>
        <v>0.01</v>
      </c>
      <c r="P109" s="236">
        <v>0</v>
      </c>
      <c r="Q109" s="236">
        <f>ROUND(E109*P109,2)</f>
        <v>0</v>
      </c>
      <c r="R109" s="236" t="s">
        <v>791</v>
      </c>
      <c r="S109" s="236" t="s">
        <v>214</v>
      </c>
      <c r="T109" s="237" t="s">
        <v>279</v>
      </c>
      <c r="U109" s="217">
        <v>0.60300000000000009</v>
      </c>
      <c r="V109" s="217">
        <f>ROUND(E109*U109,2)</f>
        <v>17.41</v>
      </c>
      <c r="W109" s="21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 t="s">
        <v>280</v>
      </c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  <c r="AZ109" s="207"/>
      <c r="BA109" s="207"/>
      <c r="BB109" s="207"/>
      <c r="BC109" s="207"/>
      <c r="BD109" s="207"/>
      <c r="BE109" s="207"/>
      <c r="BF109" s="207"/>
      <c r="BG109" s="207"/>
      <c r="BH109" s="207"/>
    </row>
    <row r="110" spans="1:60" outlineLevel="1" x14ac:dyDescent="0.25">
      <c r="A110" s="214"/>
      <c r="B110" s="215"/>
      <c r="C110" s="246" t="s">
        <v>792</v>
      </c>
      <c r="D110" s="239"/>
      <c r="E110" s="239"/>
      <c r="F110" s="239"/>
      <c r="G110" s="239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 t="s">
        <v>218</v>
      </c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  <c r="AZ110" s="207"/>
      <c r="BA110" s="207"/>
      <c r="BB110" s="207"/>
      <c r="BC110" s="207"/>
      <c r="BD110" s="207"/>
      <c r="BE110" s="207"/>
      <c r="BF110" s="207"/>
      <c r="BG110" s="207"/>
      <c r="BH110" s="207"/>
    </row>
    <row r="111" spans="1:60" outlineLevel="1" x14ac:dyDescent="0.25">
      <c r="A111" s="214"/>
      <c r="B111" s="215"/>
      <c r="C111" s="249" t="s">
        <v>1072</v>
      </c>
      <c r="D111" s="222"/>
      <c r="E111" s="223">
        <v>44.760000000000005</v>
      </c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 t="s">
        <v>256</v>
      </c>
      <c r="AH111" s="207">
        <v>0</v>
      </c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  <c r="AZ111" s="207"/>
      <c r="BA111" s="207"/>
      <c r="BB111" s="207"/>
      <c r="BC111" s="207"/>
      <c r="BD111" s="207"/>
      <c r="BE111" s="207"/>
      <c r="BF111" s="207"/>
      <c r="BG111" s="207"/>
      <c r="BH111" s="207"/>
    </row>
    <row r="112" spans="1:60" outlineLevel="1" x14ac:dyDescent="0.25">
      <c r="A112" s="214"/>
      <c r="B112" s="215"/>
      <c r="C112" s="249" t="s">
        <v>1073</v>
      </c>
      <c r="D112" s="222"/>
      <c r="E112" s="223">
        <v>-15.879999999999999</v>
      </c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 t="s">
        <v>256</v>
      </c>
      <c r="AH112" s="207">
        <v>0</v>
      </c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  <c r="AZ112" s="207"/>
      <c r="BA112" s="207"/>
      <c r="BB112" s="207"/>
      <c r="BC112" s="207"/>
      <c r="BD112" s="207"/>
      <c r="BE112" s="207"/>
      <c r="BF112" s="207"/>
      <c r="BG112" s="207"/>
      <c r="BH112" s="207"/>
    </row>
    <row r="113" spans="1:60" outlineLevel="1" x14ac:dyDescent="0.25">
      <c r="A113" s="214"/>
      <c r="B113" s="215"/>
      <c r="C113" s="247"/>
      <c r="D113" s="241"/>
      <c r="E113" s="241"/>
      <c r="F113" s="241"/>
      <c r="G113" s="241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 t="s">
        <v>219</v>
      </c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  <c r="AZ113" s="207"/>
      <c r="BA113" s="207"/>
      <c r="BB113" s="207"/>
      <c r="BC113" s="207"/>
      <c r="BD113" s="207"/>
      <c r="BE113" s="207"/>
      <c r="BF113" s="207"/>
      <c r="BG113" s="207"/>
      <c r="BH113" s="207"/>
    </row>
    <row r="114" spans="1:60" ht="20.399999999999999" outlineLevel="1" x14ac:dyDescent="0.25">
      <c r="A114" s="231">
        <v>26</v>
      </c>
      <c r="B114" s="232" t="s">
        <v>1094</v>
      </c>
      <c r="C114" s="245" t="s">
        <v>1095</v>
      </c>
      <c r="D114" s="233" t="s">
        <v>323</v>
      </c>
      <c r="E114" s="234">
        <v>31.768000000000001</v>
      </c>
      <c r="F114" s="235"/>
      <c r="G114" s="236">
        <f>ROUND(E114*F114,2)</f>
        <v>0</v>
      </c>
      <c r="H114" s="235"/>
      <c r="I114" s="236">
        <f>ROUND(E114*H114,2)</f>
        <v>0</v>
      </c>
      <c r="J114" s="235"/>
      <c r="K114" s="236">
        <f>ROUND(E114*J114,2)</f>
        <v>0</v>
      </c>
      <c r="L114" s="236">
        <v>21</v>
      </c>
      <c r="M114" s="236">
        <f>G114*(1+L114/100)</f>
        <v>0</v>
      </c>
      <c r="N114" s="236">
        <v>1.3000000000000001E-2</v>
      </c>
      <c r="O114" s="236">
        <f>ROUND(E114*N114,2)</f>
        <v>0.41</v>
      </c>
      <c r="P114" s="236">
        <v>0</v>
      </c>
      <c r="Q114" s="236">
        <f>ROUND(E114*P114,2)</f>
        <v>0</v>
      </c>
      <c r="R114" s="236" t="s">
        <v>334</v>
      </c>
      <c r="S114" s="236" t="s">
        <v>214</v>
      </c>
      <c r="T114" s="237" t="s">
        <v>335</v>
      </c>
      <c r="U114" s="217">
        <v>0</v>
      </c>
      <c r="V114" s="217">
        <f>ROUND(E114*U114,2)</f>
        <v>0</v>
      </c>
      <c r="W114" s="21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 t="s">
        <v>336</v>
      </c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  <c r="AZ114" s="207"/>
      <c r="BA114" s="207"/>
      <c r="BB114" s="207"/>
      <c r="BC114" s="207"/>
      <c r="BD114" s="207"/>
      <c r="BE114" s="207"/>
      <c r="BF114" s="207"/>
      <c r="BG114" s="207"/>
      <c r="BH114" s="207"/>
    </row>
    <row r="115" spans="1:60" outlineLevel="1" x14ac:dyDescent="0.25">
      <c r="A115" s="214"/>
      <c r="B115" s="215"/>
      <c r="C115" s="246" t="s">
        <v>1096</v>
      </c>
      <c r="D115" s="239"/>
      <c r="E115" s="239"/>
      <c r="F115" s="239"/>
      <c r="G115" s="239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 t="s">
        <v>218</v>
      </c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  <c r="AZ115" s="207"/>
      <c r="BA115" s="207"/>
      <c r="BB115" s="207"/>
      <c r="BC115" s="207"/>
      <c r="BD115" s="207"/>
      <c r="BE115" s="207"/>
      <c r="BF115" s="207"/>
      <c r="BG115" s="207"/>
      <c r="BH115" s="207"/>
    </row>
    <row r="116" spans="1:60" outlineLevel="1" x14ac:dyDescent="0.25">
      <c r="A116" s="214"/>
      <c r="B116" s="215"/>
      <c r="C116" s="249" t="s">
        <v>1097</v>
      </c>
      <c r="D116" s="222"/>
      <c r="E116" s="223">
        <v>31.768000000000001</v>
      </c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 t="s">
        <v>256</v>
      </c>
      <c r="AH116" s="207">
        <v>5</v>
      </c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</row>
    <row r="117" spans="1:60" outlineLevel="1" x14ac:dyDescent="0.25">
      <c r="A117" s="214"/>
      <c r="B117" s="215"/>
      <c r="C117" s="247"/>
      <c r="D117" s="241"/>
      <c r="E117" s="241"/>
      <c r="F117" s="241"/>
      <c r="G117" s="241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 t="s">
        <v>219</v>
      </c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</row>
    <row r="118" spans="1:60" outlineLevel="1" x14ac:dyDescent="0.25">
      <c r="A118" s="214">
        <v>27</v>
      </c>
      <c r="B118" s="215" t="s">
        <v>840</v>
      </c>
      <c r="C118" s="265" t="s">
        <v>841</v>
      </c>
      <c r="D118" s="216" t="s">
        <v>0</v>
      </c>
      <c r="E118" s="240"/>
      <c r="F118" s="218"/>
      <c r="G118" s="217">
        <f>ROUND(E118*F118,2)</f>
        <v>0</v>
      </c>
      <c r="H118" s="218"/>
      <c r="I118" s="217">
        <f>ROUND(E118*H118,2)</f>
        <v>0</v>
      </c>
      <c r="J118" s="218"/>
      <c r="K118" s="217">
        <f>ROUND(E118*J118,2)</f>
        <v>0</v>
      </c>
      <c r="L118" s="217">
        <v>21</v>
      </c>
      <c r="M118" s="217">
        <f>G118*(1+L118/100)</f>
        <v>0</v>
      </c>
      <c r="N118" s="217">
        <v>0</v>
      </c>
      <c r="O118" s="217">
        <f>ROUND(E118*N118,2)</f>
        <v>0</v>
      </c>
      <c r="P118" s="217">
        <v>0</v>
      </c>
      <c r="Q118" s="217">
        <f>ROUND(E118*P118,2)</f>
        <v>0</v>
      </c>
      <c r="R118" s="217" t="s">
        <v>791</v>
      </c>
      <c r="S118" s="217" t="s">
        <v>214</v>
      </c>
      <c r="T118" s="217" t="s">
        <v>279</v>
      </c>
      <c r="U118" s="217">
        <v>0</v>
      </c>
      <c r="V118" s="217">
        <f>ROUND(E118*U118,2)</f>
        <v>0</v>
      </c>
      <c r="W118" s="21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 t="s">
        <v>679</v>
      </c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</row>
    <row r="119" spans="1:60" outlineLevel="1" x14ac:dyDescent="0.25">
      <c r="A119" s="214"/>
      <c r="B119" s="215"/>
      <c r="C119" s="266" t="s">
        <v>718</v>
      </c>
      <c r="D119" s="259"/>
      <c r="E119" s="259"/>
      <c r="F119" s="259"/>
      <c r="G119" s="259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 t="s">
        <v>282</v>
      </c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</row>
    <row r="120" spans="1:60" outlineLevel="1" x14ac:dyDescent="0.25">
      <c r="A120" s="214"/>
      <c r="B120" s="215"/>
      <c r="C120" s="247"/>
      <c r="D120" s="241"/>
      <c r="E120" s="241"/>
      <c r="F120" s="241"/>
      <c r="G120" s="241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 t="s">
        <v>219</v>
      </c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</row>
    <row r="121" spans="1:60" x14ac:dyDescent="0.25">
      <c r="A121" s="5"/>
      <c r="B121" s="6"/>
      <c r="C121" s="250"/>
      <c r="D121" s="8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AE121">
        <v>15</v>
      </c>
      <c r="AF121">
        <v>21</v>
      </c>
    </row>
    <row r="122" spans="1:60" x14ac:dyDescent="0.25">
      <c r="A122" s="210"/>
      <c r="B122" s="211" t="s">
        <v>29</v>
      </c>
      <c r="C122" s="251"/>
      <c r="D122" s="212"/>
      <c r="E122" s="213"/>
      <c r="F122" s="213"/>
      <c r="G122" s="243">
        <f>G8+G41+G63+G67+G77+G96+G108</f>
        <v>0</v>
      </c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AE122">
        <f>SUMIF(L7:L120,AE121,G7:G120)</f>
        <v>0</v>
      </c>
      <c r="AF122">
        <f>SUMIF(L7:L120,AF121,G7:G120)</f>
        <v>0</v>
      </c>
      <c r="AG122" t="s">
        <v>272</v>
      </c>
    </row>
    <row r="123" spans="1:60" x14ac:dyDescent="0.25">
      <c r="C123" s="252"/>
      <c r="D123" s="191"/>
      <c r="AG123" t="s">
        <v>273</v>
      </c>
    </row>
    <row r="124" spans="1:60" x14ac:dyDescent="0.25">
      <c r="D124" s="191"/>
    </row>
    <row r="125" spans="1:60" x14ac:dyDescent="0.25">
      <c r="D125" s="191"/>
    </row>
    <row r="126" spans="1:60" x14ac:dyDescent="0.25">
      <c r="D126" s="191"/>
    </row>
    <row r="127" spans="1:60" x14ac:dyDescent="0.25">
      <c r="D127" s="191"/>
    </row>
    <row r="128" spans="1:60" x14ac:dyDescent="0.25">
      <c r="D128" s="191"/>
    </row>
    <row r="129" spans="4:4" x14ac:dyDescent="0.25">
      <c r="D129" s="191"/>
    </row>
    <row r="130" spans="4:4" x14ac:dyDescent="0.25">
      <c r="D130" s="191"/>
    </row>
    <row r="131" spans="4:4" x14ac:dyDescent="0.25">
      <c r="D131" s="191"/>
    </row>
    <row r="132" spans="4:4" x14ac:dyDescent="0.25">
      <c r="D132" s="191"/>
    </row>
    <row r="133" spans="4:4" x14ac:dyDescent="0.25">
      <c r="D133" s="191"/>
    </row>
    <row r="134" spans="4:4" x14ac:dyDescent="0.25">
      <c r="D134" s="191"/>
    </row>
    <row r="135" spans="4:4" x14ac:dyDescent="0.25">
      <c r="D135" s="191"/>
    </row>
    <row r="136" spans="4:4" x14ac:dyDescent="0.25">
      <c r="D136" s="191"/>
    </row>
    <row r="137" spans="4:4" x14ac:dyDescent="0.25">
      <c r="D137" s="191"/>
    </row>
    <row r="138" spans="4:4" x14ac:dyDescent="0.25">
      <c r="D138" s="191"/>
    </row>
    <row r="139" spans="4:4" x14ac:dyDescent="0.25">
      <c r="D139" s="191"/>
    </row>
    <row r="140" spans="4:4" x14ac:dyDescent="0.25">
      <c r="D140" s="191"/>
    </row>
    <row r="141" spans="4:4" x14ac:dyDescent="0.25">
      <c r="D141" s="191"/>
    </row>
    <row r="142" spans="4:4" x14ac:dyDescent="0.25">
      <c r="D142" s="191"/>
    </row>
    <row r="143" spans="4:4" x14ac:dyDescent="0.25">
      <c r="D143" s="191"/>
    </row>
    <row r="144" spans="4:4" x14ac:dyDescent="0.25">
      <c r="D144" s="191"/>
    </row>
    <row r="145" spans="4:4" x14ac:dyDescent="0.25">
      <c r="D145" s="191"/>
    </row>
    <row r="146" spans="4:4" x14ac:dyDescent="0.25">
      <c r="D146" s="191"/>
    </row>
    <row r="147" spans="4:4" x14ac:dyDescent="0.25">
      <c r="D147" s="191"/>
    </row>
    <row r="148" spans="4:4" x14ac:dyDescent="0.25">
      <c r="D148" s="191"/>
    </row>
    <row r="149" spans="4:4" x14ac:dyDescent="0.25">
      <c r="D149" s="191"/>
    </row>
    <row r="150" spans="4:4" x14ac:dyDescent="0.25">
      <c r="D150" s="191"/>
    </row>
    <row r="151" spans="4:4" x14ac:dyDescent="0.25">
      <c r="D151" s="191"/>
    </row>
    <row r="152" spans="4:4" x14ac:dyDescent="0.25">
      <c r="D152" s="191"/>
    </row>
    <row r="153" spans="4:4" x14ac:dyDescent="0.25">
      <c r="D153" s="191"/>
    </row>
    <row r="154" spans="4:4" x14ac:dyDescent="0.25">
      <c r="D154" s="191"/>
    </row>
    <row r="155" spans="4:4" x14ac:dyDescent="0.25">
      <c r="D155" s="191"/>
    </row>
    <row r="156" spans="4:4" x14ac:dyDescent="0.25">
      <c r="D156" s="191"/>
    </row>
    <row r="157" spans="4:4" x14ac:dyDescent="0.25">
      <c r="D157" s="191"/>
    </row>
    <row r="158" spans="4:4" x14ac:dyDescent="0.25">
      <c r="D158" s="191"/>
    </row>
    <row r="159" spans="4:4" x14ac:dyDescent="0.25">
      <c r="D159" s="191"/>
    </row>
    <row r="160" spans="4:4" x14ac:dyDescent="0.25">
      <c r="D160" s="191"/>
    </row>
    <row r="161" spans="4:4" x14ac:dyDescent="0.25">
      <c r="D161" s="191"/>
    </row>
    <row r="162" spans="4:4" x14ac:dyDescent="0.25">
      <c r="D162" s="191"/>
    </row>
    <row r="163" spans="4:4" x14ac:dyDescent="0.25">
      <c r="D163" s="191"/>
    </row>
    <row r="164" spans="4:4" x14ac:dyDescent="0.25">
      <c r="D164" s="191"/>
    </row>
    <row r="165" spans="4:4" x14ac:dyDescent="0.25">
      <c r="D165" s="191"/>
    </row>
    <row r="166" spans="4:4" x14ac:dyDescent="0.25">
      <c r="D166" s="191"/>
    </row>
    <row r="167" spans="4:4" x14ac:dyDescent="0.25">
      <c r="D167" s="191"/>
    </row>
    <row r="168" spans="4:4" x14ac:dyDescent="0.25">
      <c r="D168" s="191"/>
    </row>
    <row r="169" spans="4:4" x14ac:dyDescent="0.25">
      <c r="D169" s="191"/>
    </row>
    <row r="170" spans="4:4" x14ac:dyDescent="0.25">
      <c r="D170" s="191"/>
    </row>
    <row r="171" spans="4:4" x14ac:dyDescent="0.25">
      <c r="D171" s="191"/>
    </row>
    <row r="172" spans="4:4" x14ac:dyDescent="0.25">
      <c r="D172" s="191"/>
    </row>
    <row r="173" spans="4:4" x14ac:dyDescent="0.25">
      <c r="D173" s="191"/>
    </row>
    <row r="174" spans="4:4" x14ac:dyDescent="0.25">
      <c r="D174" s="191"/>
    </row>
    <row r="175" spans="4:4" x14ac:dyDescent="0.25">
      <c r="D175" s="191"/>
    </row>
    <row r="176" spans="4:4" x14ac:dyDescent="0.25">
      <c r="D176" s="191"/>
    </row>
    <row r="177" spans="4:4" x14ac:dyDescent="0.25">
      <c r="D177" s="191"/>
    </row>
    <row r="178" spans="4:4" x14ac:dyDescent="0.25">
      <c r="D178" s="191"/>
    </row>
    <row r="179" spans="4:4" x14ac:dyDescent="0.25">
      <c r="D179" s="191"/>
    </row>
    <row r="180" spans="4:4" x14ac:dyDescent="0.25">
      <c r="D180" s="191"/>
    </row>
    <row r="181" spans="4:4" x14ac:dyDescent="0.25">
      <c r="D181" s="191"/>
    </row>
    <row r="182" spans="4:4" x14ac:dyDescent="0.25">
      <c r="D182" s="191"/>
    </row>
    <row r="183" spans="4:4" x14ac:dyDescent="0.25">
      <c r="D183" s="191"/>
    </row>
    <row r="184" spans="4:4" x14ac:dyDescent="0.25">
      <c r="D184" s="191"/>
    </row>
    <row r="185" spans="4:4" x14ac:dyDescent="0.25">
      <c r="D185" s="191"/>
    </row>
    <row r="186" spans="4:4" x14ac:dyDescent="0.25">
      <c r="D186" s="191"/>
    </row>
    <row r="187" spans="4:4" x14ac:dyDescent="0.25">
      <c r="D187" s="191"/>
    </row>
    <row r="188" spans="4:4" x14ac:dyDescent="0.25">
      <c r="D188" s="191"/>
    </row>
    <row r="189" spans="4:4" x14ac:dyDescent="0.25">
      <c r="D189" s="191"/>
    </row>
    <row r="190" spans="4:4" x14ac:dyDescent="0.25">
      <c r="D190" s="191"/>
    </row>
    <row r="191" spans="4:4" x14ac:dyDescent="0.25">
      <c r="D191" s="191"/>
    </row>
    <row r="192" spans="4:4" x14ac:dyDescent="0.25">
      <c r="D192" s="191"/>
    </row>
    <row r="193" spans="4:4" x14ac:dyDescent="0.25">
      <c r="D193" s="191"/>
    </row>
    <row r="194" spans="4:4" x14ac:dyDescent="0.25">
      <c r="D194" s="191"/>
    </row>
    <row r="195" spans="4:4" x14ac:dyDescent="0.25">
      <c r="D195" s="191"/>
    </row>
    <row r="196" spans="4:4" x14ac:dyDescent="0.25">
      <c r="D196" s="191"/>
    </row>
    <row r="197" spans="4:4" x14ac:dyDescent="0.25">
      <c r="D197" s="191"/>
    </row>
    <row r="198" spans="4:4" x14ac:dyDescent="0.25">
      <c r="D198" s="191"/>
    </row>
    <row r="199" spans="4:4" x14ac:dyDescent="0.25">
      <c r="D199" s="191"/>
    </row>
    <row r="200" spans="4:4" x14ac:dyDescent="0.25">
      <c r="D200" s="191"/>
    </row>
    <row r="201" spans="4:4" x14ac:dyDescent="0.25">
      <c r="D201" s="191"/>
    </row>
    <row r="202" spans="4:4" x14ac:dyDescent="0.25">
      <c r="D202" s="191"/>
    </row>
    <row r="203" spans="4:4" x14ac:dyDescent="0.25">
      <c r="D203" s="191"/>
    </row>
    <row r="204" spans="4:4" x14ac:dyDescent="0.25">
      <c r="D204" s="191"/>
    </row>
    <row r="205" spans="4:4" x14ac:dyDescent="0.25">
      <c r="D205" s="191"/>
    </row>
    <row r="206" spans="4:4" x14ac:dyDescent="0.25">
      <c r="D206" s="191"/>
    </row>
    <row r="207" spans="4:4" x14ac:dyDescent="0.25">
      <c r="D207" s="191"/>
    </row>
    <row r="208" spans="4:4" x14ac:dyDescent="0.25">
      <c r="D208" s="191"/>
    </row>
    <row r="209" spans="4:4" x14ac:dyDescent="0.25">
      <c r="D209" s="191"/>
    </row>
    <row r="210" spans="4:4" x14ac:dyDescent="0.25">
      <c r="D210" s="191"/>
    </row>
    <row r="211" spans="4:4" x14ac:dyDescent="0.25">
      <c r="D211" s="191"/>
    </row>
    <row r="212" spans="4:4" x14ac:dyDescent="0.25">
      <c r="D212" s="191"/>
    </row>
    <row r="213" spans="4:4" x14ac:dyDescent="0.25">
      <c r="D213" s="191"/>
    </row>
    <row r="214" spans="4:4" x14ac:dyDescent="0.25">
      <c r="D214" s="191"/>
    </row>
    <row r="215" spans="4:4" x14ac:dyDescent="0.25">
      <c r="D215" s="191"/>
    </row>
    <row r="216" spans="4:4" x14ac:dyDescent="0.25">
      <c r="D216" s="191"/>
    </row>
    <row r="217" spans="4:4" x14ac:dyDescent="0.25">
      <c r="D217" s="191"/>
    </row>
    <row r="218" spans="4:4" x14ac:dyDescent="0.25">
      <c r="D218" s="191"/>
    </row>
    <row r="219" spans="4:4" x14ac:dyDescent="0.25">
      <c r="D219" s="191"/>
    </row>
    <row r="220" spans="4:4" x14ac:dyDescent="0.25">
      <c r="D220" s="191"/>
    </row>
    <row r="221" spans="4:4" x14ac:dyDescent="0.25">
      <c r="D221" s="191"/>
    </row>
    <row r="222" spans="4:4" x14ac:dyDescent="0.25">
      <c r="D222" s="191"/>
    </row>
    <row r="223" spans="4:4" x14ac:dyDescent="0.25">
      <c r="D223" s="191"/>
    </row>
    <row r="224" spans="4:4" x14ac:dyDescent="0.25">
      <c r="D224" s="191"/>
    </row>
    <row r="225" spans="4:4" x14ac:dyDescent="0.25">
      <c r="D225" s="191"/>
    </row>
    <row r="226" spans="4:4" x14ac:dyDescent="0.25">
      <c r="D226" s="191"/>
    </row>
    <row r="227" spans="4:4" x14ac:dyDescent="0.25">
      <c r="D227" s="191"/>
    </row>
    <row r="228" spans="4:4" x14ac:dyDescent="0.25">
      <c r="D228" s="191"/>
    </row>
    <row r="229" spans="4:4" x14ac:dyDescent="0.25">
      <c r="D229" s="191"/>
    </row>
    <row r="230" spans="4:4" x14ac:dyDescent="0.25">
      <c r="D230" s="191"/>
    </row>
    <row r="231" spans="4:4" x14ac:dyDescent="0.25">
      <c r="D231" s="191"/>
    </row>
    <row r="232" spans="4:4" x14ac:dyDescent="0.25">
      <c r="D232" s="191"/>
    </row>
    <row r="233" spans="4:4" x14ac:dyDescent="0.25">
      <c r="D233" s="191"/>
    </row>
    <row r="234" spans="4:4" x14ac:dyDescent="0.25">
      <c r="D234" s="191"/>
    </row>
    <row r="235" spans="4:4" x14ac:dyDescent="0.25">
      <c r="D235" s="191"/>
    </row>
    <row r="236" spans="4:4" x14ac:dyDescent="0.25">
      <c r="D236" s="191"/>
    </row>
    <row r="237" spans="4:4" x14ac:dyDescent="0.25">
      <c r="D237" s="191"/>
    </row>
    <row r="238" spans="4:4" x14ac:dyDescent="0.25">
      <c r="D238" s="191"/>
    </row>
    <row r="239" spans="4:4" x14ac:dyDescent="0.25">
      <c r="D239" s="191"/>
    </row>
    <row r="240" spans="4:4" x14ac:dyDescent="0.25">
      <c r="D240" s="191"/>
    </row>
    <row r="241" spans="4:4" x14ac:dyDescent="0.25">
      <c r="D241" s="191"/>
    </row>
    <row r="242" spans="4:4" x14ac:dyDescent="0.25">
      <c r="D242" s="191"/>
    </row>
    <row r="243" spans="4:4" x14ac:dyDescent="0.25">
      <c r="D243" s="191"/>
    </row>
    <row r="244" spans="4:4" x14ac:dyDescent="0.25">
      <c r="D244" s="191"/>
    </row>
    <row r="245" spans="4:4" x14ac:dyDescent="0.25">
      <c r="D245" s="191"/>
    </row>
    <row r="246" spans="4:4" x14ac:dyDescent="0.25">
      <c r="D246" s="191"/>
    </row>
    <row r="247" spans="4:4" x14ac:dyDescent="0.25">
      <c r="D247" s="191"/>
    </row>
    <row r="248" spans="4:4" x14ac:dyDescent="0.25">
      <c r="D248" s="191"/>
    </row>
    <row r="249" spans="4:4" x14ac:dyDescent="0.25">
      <c r="D249" s="191"/>
    </row>
    <row r="250" spans="4:4" x14ac:dyDescent="0.25">
      <c r="D250" s="191"/>
    </row>
    <row r="251" spans="4:4" x14ac:dyDescent="0.25">
      <c r="D251" s="191"/>
    </row>
    <row r="252" spans="4:4" x14ac:dyDescent="0.25">
      <c r="D252" s="191"/>
    </row>
    <row r="253" spans="4:4" x14ac:dyDescent="0.25">
      <c r="D253" s="191"/>
    </row>
    <row r="254" spans="4:4" x14ac:dyDescent="0.25">
      <c r="D254" s="191"/>
    </row>
    <row r="255" spans="4:4" x14ac:dyDescent="0.25">
      <c r="D255" s="191"/>
    </row>
    <row r="256" spans="4:4" x14ac:dyDescent="0.25">
      <c r="D256" s="191"/>
    </row>
    <row r="257" spans="4:4" x14ac:dyDescent="0.25">
      <c r="D257" s="191"/>
    </row>
    <row r="258" spans="4:4" x14ac:dyDescent="0.25">
      <c r="D258" s="191"/>
    </row>
    <row r="259" spans="4:4" x14ac:dyDescent="0.25">
      <c r="D259" s="191"/>
    </row>
    <row r="260" spans="4:4" x14ac:dyDescent="0.25">
      <c r="D260" s="191"/>
    </row>
    <row r="261" spans="4:4" x14ac:dyDescent="0.25">
      <c r="D261" s="191"/>
    </row>
    <row r="262" spans="4:4" x14ac:dyDescent="0.25">
      <c r="D262" s="191"/>
    </row>
    <row r="263" spans="4:4" x14ac:dyDescent="0.25">
      <c r="D263" s="191"/>
    </row>
    <row r="264" spans="4:4" x14ac:dyDescent="0.25">
      <c r="D264" s="191"/>
    </row>
    <row r="265" spans="4:4" x14ac:dyDescent="0.25">
      <c r="D265" s="191"/>
    </row>
    <row r="266" spans="4:4" x14ac:dyDescent="0.25">
      <c r="D266" s="191"/>
    </row>
    <row r="267" spans="4:4" x14ac:dyDescent="0.25">
      <c r="D267" s="191"/>
    </row>
    <row r="268" spans="4:4" x14ac:dyDescent="0.25">
      <c r="D268" s="191"/>
    </row>
    <row r="269" spans="4:4" x14ac:dyDescent="0.25">
      <c r="D269" s="191"/>
    </row>
    <row r="270" spans="4:4" x14ac:dyDescent="0.25">
      <c r="D270" s="191"/>
    </row>
    <row r="271" spans="4:4" x14ac:dyDescent="0.25">
      <c r="D271" s="191"/>
    </row>
    <row r="272" spans="4:4" x14ac:dyDescent="0.25">
      <c r="D272" s="191"/>
    </row>
    <row r="273" spans="4:4" x14ac:dyDescent="0.25">
      <c r="D273" s="191"/>
    </row>
    <row r="274" spans="4:4" x14ac:dyDescent="0.25">
      <c r="D274" s="191"/>
    </row>
    <row r="275" spans="4:4" x14ac:dyDescent="0.25">
      <c r="D275" s="191"/>
    </row>
    <row r="276" spans="4:4" x14ac:dyDescent="0.25">
      <c r="D276" s="191"/>
    </row>
    <row r="277" spans="4:4" x14ac:dyDescent="0.25">
      <c r="D277" s="191"/>
    </row>
    <row r="278" spans="4:4" x14ac:dyDescent="0.25">
      <c r="D278" s="191"/>
    </row>
    <row r="279" spans="4:4" x14ac:dyDescent="0.25">
      <c r="D279" s="191"/>
    </row>
    <row r="280" spans="4:4" x14ac:dyDescent="0.25">
      <c r="D280" s="191"/>
    </row>
    <row r="281" spans="4:4" x14ac:dyDescent="0.25">
      <c r="D281" s="191"/>
    </row>
    <row r="282" spans="4:4" x14ac:dyDescent="0.25">
      <c r="D282" s="191"/>
    </row>
    <row r="283" spans="4:4" x14ac:dyDescent="0.25">
      <c r="D283" s="191"/>
    </row>
    <row r="284" spans="4:4" x14ac:dyDescent="0.25">
      <c r="D284" s="191"/>
    </row>
    <row r="285" spans="4:4" x14ac:dyDescent="0.25">
      <c r="D285" s="191"/>
    </row>
    <row r="286" spans="4:4" x14ac:dyDescent="0.25">
      <c r="D286" s="191"/>
    </row>
    <row r="287" spans="4:4" x14ac:dyDescent="0.25">
      <c r="D287" s="191"/>
    </row>
    <row r="288" spans="4:4" x14ac:dyDescent="0.25">
      <c r="D288" s="191"/>
    </row>
    <row r="289" spans="4:4" x14ac:dyDescent="0.25">
      <c r="D289" s="191"/>
    </row>
    <row r="290" spans="4:4" x14ac:dyDescent="0.25">
      <c r="D290" s="191"/>
    </row>
    <row r="291" spans="4:4" x14ac:dyDescent="0.25">
      <c r="D291" s="191"/>
    </row>
    <row r="292" spans="4:4" x14ac:dyDescent="0.25">
      <c r="D292" s="191"/>
    </row>
    <row r="293" spans="4:4" x14ac:dyDescent="0.25">
      <c r="D293" s="191"/>
    </row>
    <row r="294" spans="4:4" x14ac:dyDescent="0.25">
      <c r="D294" s="191"/>
    </row>
    <row r="295" spans="4:4" x14ac:dyDescent="0.25">
      <c r="D295" s="191"/>
    </row>
    <row r="296" spans="4:4" x14ac:dyDescent="0.25">
      <c r="D296" s="191"/>
    </row>
    <row r="297" spans="4:4" x14ac:dyDescent="0.25">
      <c r="D297" s="191"/>
    </row>
    <row r="298" spans="4:4" x14ac:dyDescent="0.25">
      <c r="D298" s="191"/>
    </row>
    <row r="299" spans="4:4" x14ac:dyDescent="0.25">
      <c r="D299" s="191"/>
    </row>
    <row r="300" spans="4:4" x14ac:dyDescent="0.25">
      <c r="D300" s="191"/>
    </row>
    <row r="301" spans="4:4" x14ac:dyDescent="0.25">
      <c r="D301" s="191"/>
    </row>
    <row r="302" spans="4:4" x14ac:dyDescent="0.25">
      <c r="D302" s="191"/>
    </row>
    <row r="303" spans="4:4" x14ac:dyDescent="0.25">
      <c r="D303" s="191"/>
    </row>
    <row r="304" spans="4:4" x14ac:dyDescent="0.25">
      <c r="D304" s="191"/>
    </row>
    <row r="305" spans="4:4" x14ac:dyDescent="0.25">
      <c r="D305" s="191"/>
    </row>
    <row r="306" spans="4:4" x14ac:dyDescent="0.25">
      <c r="D306" s="191"/>
    </row>
    <row r="307" spans="4:4" x14ac:dyDescent="0.25">
      <c r="D307" s="191"/>
    </row>
    <row r="308" spans="4:4" x14ac:dyDescent="0.25">
      <c r="D308" s="191"/>
    </row>
    <row r="309" spans="4:4" x14ac:dyDescent="0.25">
      <c r="D309" s="191"/>
    </row>
    <row r="310" spans="4:4" x14ac:dyDescent="0.25">
      <c r="D310" s="191"/>
    </row>
    <row r="311" spans="4:4" x14ac:dyDescent="0.25">
      <c r="D311" s="191"/>
    </row>
    <row r="312" spans="4:4" x14ac:dyDescent="0.25">
      <c r="D312" s="191"/>
    </row>
    <row r="313" spans="4:4" x14ac:dyDescent="0.25">
      <c r="D313" s="191"/>
    </row>
    <row r="314" spans="4:4" x14ac:dyDescent="0.25">
      <c r="D314" s="191"/>
    </row>
    <row r="315" spans="4:4" x14ac:dyDescent="0.25">
      <c r="D315" s="191"/>
    </row>
    <row r="316" spans="4:4" x14ac:dyDescent="0.25">
      <c r="D316" s="191"/>
    </row>
    <row r="317" spans="4:4" x14ac:dyDescent="0.25">
      <c r="D317" s="191"/>
    </row>
    <row r="318" spans="4:4" x14ac:dyDescent="0.25">
      <c r="D318" s="191"/>
    </row>
    <row r="319" spans="4:4" x14ac:dyDescent="0.25">
      <c r="D319" s="191"/>
    </row>
    <row r="320" spans="4:4" x14ac:dyDescent="0.25">
      <c r="D320" s="191"/>
    </row>
    <row r="321" spans="4:4" x14ac:dyDescent="0.25">
      <c r="D321" s="191"/>
    </row>
    <row r="322" spans="4:4" x14ac:dyDescent="0.25">
      <c r="D322" s="191"/>
    </row>
    <row r="323" spans="4:4" x14ac:dyDescent="0.25">
      <c r="D323" s="191"/>
    </row>
    <row r="324" spans="4:4" x14ac:dyDescent="0.25">
      <c r="D324" s="191"/>
    </row>
    <row r="325" spans="4:4" x14ac:dyDescent="0.25">
      <c r="D325" s="191"/>
    </row>
    <row r="326" spans="4:4" x14ac:dyDescent="0.25">
      <c r="D326" s="191"/>
    </row>
    <row r="327" spans="4:4" x14ac:dyDescent="0.25">
      <c r="D327" s="191"/>
    </row>
    <row r="328" spans="4:4" x14ac:dyDescent="0.25">
      <c r="D328" s="191"/>
    </row>
    <row r="329" spans="4:4" x14ac:dyDescent="0.25">
      <c r="D329" s="191"/>
    </row>
    <row r="330" spans="4:4" x14ac:dyDescent="0.25">
      <c r="D330" s="191"/>
    </row>
    <row r="331" spans="4:4" x14ac:dyDescent="0.25">
      <c r="D331" s="191"/>
    </row>
    <row r="332" spans="4:4" x14ac:dyDescent="0.25">
      <c r="D332" s="191"/>
    </row>
    <row r="333" spans="4:4" x14ac:dyDescent="0.25">
      <c r="D333" s="191"/>
    </row>
    <row r="334" spans="4:4" x14ac:dyDescent="0.25">
      <c r="D334" s="191"/>
    </row>
    <row r="335" spans="4:4" x14ac:dyDescent="0.25">
      <c r="D335" s="191"/>
    </row>
    <row r="336" spans="4:4" x14ac:dyDescent="0.25">
      <c r="D336" s="191"/>
    </row>
    <row r="337" spans="4:4" x14ac:dyDescent="0.25">
      <c r="D337" s="191"/>
    </row>
    <row r="338" spans="4:4" x14ac:dyDescent="0.25">
      <c r="D338" s="191"/>
    </row>
    <row r="339" spans="4:4" x14ac:dyDescent="0.25">
      <c r="D339" s="191"/>
    </row>
    <row r="340" spans="4:4" x14ac:dyDescent="0.25">
      <c r="D340" s="191"/>
    </row>
    <row r="341" spans="4:4" x14ac:dyDescent="0.25">
      <c r="D341" s="191"/>
    </row>
    <row r="342" spans="4:4" x14ac:dyDescent="0.25">
      <c r="D342" s="191"/>
    </row>
    <row r="343" spans="4:4" x14ac:dyDescent="0.25">
      <c r="D343" s="191"/>
    </row>
    <row r="344" spans="4:4" x14ac:dyDescent="0.25">
      <c r="D344" s="191"/>
    </row>
    <row r="345" spans="4:4" x14ac:dyDescent="0.25">
      <c r="D345" s="191"/>
    </row>
    <row r="346" spans="4:4" x14ac:dyDescent="0.25">
      <c r="D346" s="191"/>
    </row>
    <row r="347" spans="4:4" x14ac:dyDescent="0.25">
      <c r="D347" s="191"/>
    </row>
    <row r="348" spans="4:4" x14ac:dyDescent="0.25">
      <c r="D348" s="191"/>
    </row>
    <row r="349" spans="4:4" x14ac:dyDescent="0.25">
      <c r="D349" s="191"/>
    </row>
    <row r="350" spans="4:4" x14ac:dyDescent="0.25">
      <c r="D350" s="191"/>
    </row>
    <row r="351" spans="4:4" x14ac:dyDescent="0.25">
      <c r="D351" s="191"/>
    </row>
    <row r="352" spans="4:4" x14ac:dyDescent="0.25">
      <c r="D352" s="191"/>
    </row>
    <row r="353" spans="4:4" x14ac:dyDescent="0.25">
      <c r="D353" s="191"/>
    </row>
    <row r="354" spans="4:4" x14ac:dyDescent="0.25">
      <c r="D354" s="191"/>
    </row>
    <row r="355" spans="4:4" x14ac:dyDescent="0.25">
      <c r="D355" s="191"/>
    </row>
    <row r="356" spans="4:4" x14ac:dyDescent="0.25">
      <c r="D356" s="191"/>
    </row>
    <row r="357" spans="4:4" x14ac:dyDescent="0.25">
      <c r="D357" s="191"/>
    </row>
    <row r="358" spans="4:4" x14ac:dyDescent="0.25">
      <c r="D358" s="191"/>
    </row>
    <row r="359" spans="4:4" x14ac:dyDescent="0.25">
      <c r="D359" s="191"/>
    </row>
    <row r="360" spans="4:4" x14ac:dyDescent="0.25">
      <c r="D360" s="191"/>
    </row>
    <row r="361" spans="4:4" x14ac:dyDescent="0.25">
      <c r="D361" s="191"/>
    </row>
    <row r="362" spans="4:4" x14ac:dyDescent="0.25">
      <c r="D362" s="191"/>
    </row>
    <row r="363" spans="4:4" x14ac:dyDescent="0.25">
      <c r="D363" s="191"/>
    </row>
    <row r="364" spans="4:4" x14ac:dyDescent="0.25">
      <c r="D364" s="191"/>
    </row>
    <row r="365" spans="4:4" x14ac:dyDescent="0.25">
      <c r="D365" s="191"/>
    </row>
    <row r="366" spans="4:4" x14ac:dyDescent="0.25">
      <c r="D366" s="191"/>
    </row>
    <row r="367" spans="4:4" x14ac:dyDescent="0.25">
      <c r="D367" s="191"/>
    </row>
    <row r="368" spans="4:4" x14ac:dyDescent="0.25">
      <c r="D368" s="191"/>
    </row>
    <row r="369" spans="4:4" x14ac:dyDescent="0.25">
      <c r="D369" s="191"/>
    </row>
    <row r="370" spans="4:4" x14ac:dyDescent="0.25">
      <c r="D370" s="191"/>
    </row>
    <row r="371" spans="4:4" x14ac:dyDescent="0.25">
      <c r="D371" s="191"/>
    </row>
    <row r="372" spans="4:4" x14ac:dyDescent="0.25">
      <c r="D372" s="191"/>
    </row>
    <row r="373" spans="4:4" x14ac:dyDescent="0.25">
      <c r="D373" s="191"/>
    </row>
    <row r="374" spans="4:4" x14ac:dyDescent="0.25">
      <c r="D374" s="191"/>
    </row>
    <row r="375" spans="4:4" x14ac:dyDescent="0.25">
      <c r="D375" s="191"/>
    </row>
    <row r="376" spans="4:4" x14ac:dyDescent="0.25">
      <c r="D376" s="191"/>
    </row>
    <row r="377" spans="4:4" x14ac:dyDescent="0.25">
      <c r="D377" s="191"/>
    </row>
    <row r="378" spans="4:4" x14ac:dyDescent="0.25">
      <c r="D378" s="191"/>
    </row>
    <row r="379" spans="4:4" x14ac:dyDescent="0.25">
      <c r="D379" s="191"/>
    </row>
    <row r="380" spans="4:4" x14ac:dyDescent="0.25">
      <c r="D380" s="191"/>
    </row>
    <row r="381" spans="4:4" x14ac:dyDescent="0.25">
      <c r="D381" s="191"/>
    </row>
    <row r="382" spans="4:4" x14ac:dyDescent="0.25">
      <c r="D382" s="191"/>
    </row>
    <row r="383" spans="4:4" x14ac:dyDescent="0.25">
      <c r="D383" s="191"/>
    </row>
    <row r="384" spans="4:4" x14ac:dyDescent="0.25">
      <c r="D384" s="191"/>
    </row>
    <row r="385" spans="4:4" x14ac:dyDescent="0.25">
      <c r="D385" s="191"/>
    </row>
    <row r="386" spans="4:4" x14ac:dyDescent="0.25">
      <c r="D386" s="191"/>
    </row>
    <row r="387" spans="4:4" x14ac:dyDescent="0.25">
      <c r="D387" s="191"/>
    </row>
    <row r="388" spans="4:4" x14ac:dyDescent="0.25">
      <c r="D388" s="191"/>
    </row>
    <row r="389" spans="4:4" x14ac:dyDescent="0.25">
      <c r="D389" s="191"/>
    </row>
    <row r="390" spans="4:4" x14ac:dyDescent="0.25">
      <c r="D390" s="191"/>
    </row>
    <row r="391" spans="4:4" x14ac:dyDescent="0.25">
      <c r="D391" s="191"/>
    </row>
    <row r="392" spans="4:4" x14ac:dyDescent="0.25">
      <c r="D392" s="191"/>
    </row>
    <row r="393" spans="4:4" x14ac:dyDescent="0.25">
      <c r="D393" s="191"/>
    </row>
    <row r="394" spans="4:4" x14ac:dyDescent="0.25">
      <c r="D394" s="191"/>
    </row>
    <row r="395" spans="4:4" x14ac:dyDescent="0.25">
      <c r="D395" s="191"/>
    </row>
    <row r="396" spans="4:4" x14ac:dyDescent="0.25">
      <c r="D396" s="191"/>
    </row>
    <row r="397" spans="4:4" x14ac:dyDescent="0.25">
      <c r="D397" s="191"/>
    </row>
    <row r="398" spans="4:4" x14ac:dyDescent="0.25">
      <c r="D398" s="191"/>
    </row>
    <row r="399" spans="4:4" x14ac:dyDescent="0.25">
      <c r="D399" s="191"/>
    </row>
    <row r="400" spans="4:4" x14ac:dyDescent="0.25">
      <c r="D400" s="191"/>
    </row>
    <row r="401" spans="4:4" x14ac:dyDescent="0.25">
      <c r="D401" s="191"/>
    </row>
    <row r="402" spans="4:4" x14ac:dyDescent="0.25">
      <c r="D402" s="191"/>
    </row>
    <row r="403" spans="4:4" x14ac:dyDescent="0.25">
      <c r="D403" s="191"/>
    </row>
    <row r="404" spans="4:4" x14ac:dyDescent="0.25">
      <c r="D404" s="191"/>
    </row>
    <row r="405" spans="4:4" x14ac:dyDescent="0.25">
      <c r="D405" s="191"/>
    </row>
    <row r="406" spans="4:4" x14ac:dyDescent="0.25">
      <c r="D406" s="191"/>
    </row>
    <row r="407" spans="4:4" x14ac:dyDescent="0.25">
      <c r="D407" s="191"/>
    </row>
    <row r="408" spans="4:4" x14ac:dyDescent="0.25">
      <c r="D408" s="191"/>
    </row>
    <row r="409" spans="4:4" x14ac:dyDescent="0.25">
      <c r="D409" s="191"/>
    </row>
    <row r="410" spans="4:4" x14ac:dyDescent="0.25">
      <c r="D410" s="191"/>
    </row>
    <row r="411" spans="4:4" x14ac:dyDescent="0.25">
      <c r="D411" s="191"/>
    </row>
    <row r="412" spans="4:4" x14ac:dyDescent="0.25">
      <c r="D412" s="191"/>
    </row>
    <row r="413" spans="4:4" x14ac:dyDescent="0.25">
      <c r="D413" s="191"/>
    </row>
    <row r="414" spans="4:4" x14ac:dyDescent="0.25">
      <c r="D414" s="191"/>
    </row>
    <row r="415" spans="4:4" x14ac:dyDescent="0.25">
      <c r="D415" s="191"/>
    </row>
    <row r="416" spans="4:4" x14ac:dyDescent="0.25">
      <c r="D416" s="191"/>
    </row>
    <row r="417" spans="4:4" x14ac:dyDescent="0.25">
      <c r="D417" s="191"/>
    </row>
    <row r="418" spans="4:4" x14ac:dyDescent="0.25">
      <c r="D418" s="191"/>
    </row>
    <row r="419" spans="4:4" x14ac:dyDescent="0.25">
      <c r="D419" s="191"/>
    </row>
    <row r="420" spans="4:4" x14ac:dyDescent="0.25">
      <c r="D420" s="191"/>
    </row>
    <row r="421" spans="4:4" x14ac:dyDescent="0.25">
      <c r="D421" s="191"/>
    </row>
    <row r="422" spans="4:4" x14ac:dyDescent="0.25">
      <c r="D422" s="191"/>
    </row>
    <row r="423" spans="4:4" x14ac:dyDescent="0.25">
      <c r="D423" s="191"/>
    </row>
    <row r="424" spans="4:4" x14ac:dyDescent="0.25">
      <c r="D424" s="191"/>
    </row>
    <row r="425" spans="4:4" x14ac:dyDescent="0.25">
      <c r="D425" s="191"/>
    </row>
    <row r="426" spans="4:4" x14ac:dyDescent="0.25">
      <c r="D426" s="191"/>
    </row>
    <row r="427" spans="4:4" x14ac:dyDescent="0.25">
      <c r="D427" s="191"/>
    </row>
    <row r="428" spans="4:4" x14ac:dyDescent="0.25">
      <c r="D428" s="191"/>
    </row>
    <row r="429" spans="4:4" x14ac:dyDescent="0.25">
      <c r="D429" s="191"/>
    </row>
    <row r="430" spans="4:4" x14ac:dyDescent="0.25">
      <c r="D430" s="191"/>
    </row>
    <row r="431" spans="4:4" x14ac:dyDescent="0.25">
      <c r="D431" s="191"/>
    </row>
    <row r="432" spans="4:4" x14ac:dyDescent="0.25">
      <c r="D432" s="191"/>
    </row>
    <row r="433" spans="4:4" x14ac:dyDescent="0.25">
      <c r="D433" s="191"/>
    </row>
    <row r="434" spans="4:4" x14ac:dyDescent="0.25">
      <c r="D434" s="191"/>
    </row>
    <row r="435" spans="4:4" x14ac:dyDescent="0.25">
      <c r="D435" s="191"/>
    </row>
    <row r="436" spans="4:4" x14ac:dyDescent="0.25">
      <c r="D436" s="191"/>
    </row>
    <row r="437" spans="4:4" x14ac:dyDescent="0.25">
      <c r="D437" s="191"/>
    </row>
    <row r="438" spans="4:4" x14ac:dyDescent="0.25">
      <c r="D438" s="191"/>
    </row>
    <row r="439" spans="4:4" x14ac:dyDescent="0.25">
      <c r="D439" s="191"/>
    </row>
    <row r="440" spans="4:4" x14ac:dyDescent="0.25">
      <c r="D440" s="191"/>
    </row>
    <row r="441" spans="4:4" x14ac:dyDescent="0.25">
      <c r="D441" s="191"/>
    </row>
    <row r="442" spans="4:4" x14ac:dyDescent="0.25">
      <c r="D442" s="191"/>
    </row>
    <row r="443" spans="4:4" x14ac:dyDescent="0.25">
      <c r="D443" s="191"/>
    </row>
    <row r="444" spans="4:4" x14ac:dyDescent="0.25">
      <c r="D444" s="191"/>
    </row>
    <row r="445" spans="4:4" x14ac:dyDescent="0.25">
      <c r="D445" s="191"/>
    </row>
    <row r="446" spans="4:4" x14ac:dyDescent="0.25">
      <c r="D446" s="191"/>
    </row>
    <row r="447" spans="4:4" x14ac:dyDescent="0.25">
      <c r="D447" s="191"/>
    </row>
    <row r="448" spans="4:4" x14ac:dyDescent="0.25">
      <c r="D448" s="191"/>
    </row>
    <row r="449" spans="4:4" x14ac:dyDescent="0.25">
      <c r="D449" s="191"/>
    </row>
    <row r="450" spans="4:4" x14ac:dyDescent="0.25">
      <c r="D450" s="191"/>
    </row>
    <row r="451" spans="4:4" x14ac:dyDescent="0.25">
      <c r="D451" s="191"/>
    </row>
    <row r="452" spans="4:4" x14ac:dyDescent="0.25">
      <c r="D452" s="191"/>
    </row>
    <row r="453" spans="4:4" x14ac:dyDescent="0.25">
      <c r="D453" s="191"/>
    </row>
    <row r="454" spans="4:4" x14ac:dyDescent="0.25">
      <c r="D454" s="191"/>
    </row>
    <row r="455" spans="4:4" x14ac:dyDescent="0.25">
      <c r="D455" s="191"/>
    </row>
    <row r="456" spans="4:4" x14ac:dyDescent="0.25">
      <c r="D456" s="191"/>
    </row>
    <row r="457" spans="4:4" x14ac:dyDescent="0.25">
      <c r="D457" s="191"/>
    </row>
    <row r="458" spans="4:4" x14ac:dyDescent="0.25">
      <c r="D458" s="191"/>
    </row>
    <row r="459" spans="4:4" x14ac:dyDescent="0.25">
      <c r="D459" s="191"/>
    </row>
    <row r="460" spans="4:4" x14ac:dyDescent="0.25">
      <c r="D460" s="191"/>
    </row>
    <row r="461" spans="4:4" x14ac:dyDescent="0.25">
      <c r="D461" s="191"/>
    </row>
    <row r="462" spans="4:4" x14ac:dyDescent="0.25">
      <c r="D462" s="191"/>
    </row>
    <row r="463" spans="4:4" x14ac:dyDescent="0.25">
      <c r="D463" s="191"/>
    </row>
    <row r="464" spans="4:4" x14ac:dyDescent="0.25">
      <c r="D464" s="191"/>
    </row>
    <row r="465" spans="4:4" x14ac:dyDescent="0.25">
      <c r="D465" s="191"/>
    </row>
    <row r="466" spans="4:4" x14ac:dyDescent="0.25">
      <c r="D466" s="191"/>
    </row>
    <row r="467" spans="4:4" x14ac:dyDescent="0.25">
      <c r="D467" s="191"/>
    </row>
    <row r="468" spans="4:4" x14ac:dyDescent="0.25">
      <c r="D468" s="191"/>
    </row>
    <row r="469" spans="4:4" x14ac:dyDescent="0.25">
      <c r="D469" s="191"/>
    </row>
    <row r="470" spans="4:4" x14ac:dyDescent="0.25">
      <c r="D470" s="191"/>
    </row>
    <row r="471" spans="4:4" x14ac:dyDescent="0.25">
      <c r="D471" s="191"/>
    </row>
    <row r="472" spans="4:4" x14ac:dyDescent="0.25">
      <c r="D472" s="191"/>
    </row>
    <row r="473" spans="4:4" x14ac:dyDescent="0.25">
      <c r="D473" s="191"/>
    </row>
    <row r="474" spans="4:4" x14ac:dyDescent="0.25">
      <c r="D474" s="191"/>
    </row>
    <row r="475" spans="4:4" x14ac:dyDescent="0.25">
      <c r="D475" s="191"/>
    </row>
    <row r="476" spans="4:4" x14ac:dyDescent="0.25">
      <c r="D476" s="191"/>
    </row>
    <row r="477" spans="4:4" x14ac:dyDescent="0.25">
      <c r="D477" s="191"/>
    </row>
    <row r="478" spans="4:4" x14ac:dyDescent="0.25">
      <c r="D478" s="191"/>
    </row>
    <row r="479" spans="4:4" x14ac:dyDescent="0.25">
      <c r="D479" s="191"/>
    </row>
    <row r="480" spans="4:4" x14ac:dyDescent="0.25">
      <c r="D480" s="191"/>
    </row>
    <row r="481" spans="4:4" x14ac:dyDescent="0.25">
      <c r="D481" s="191"/>
    </row>
    <row r="482" spans="4:4" x14ac:dyDescent="0.25">
      <c r="D482" s="191"/>
    </row>
    <row r="483" spans="4:4" x14ac:dyDescent="0.25">
      <c r="D483" s="191"/>
    </row>
    <row r="484" spans="4:4" x14ac:dyDescent="0.25">
      <c r="D484" s="191"/>
    </row>
    <row r="485" spans="4:4" x14ac:dyDescent="0.25">
      <c r="D485" s="191"/>
    </row>
    <row r="486" spans="4:4" x14ac:dyDescent="0.25">
      <c r="D486" s="191"/>
    </row>
    <row r="487" spans="4:4" x14ac:dyDescent="0.25">
      <c r="D487" s="191"/>
    </row>
    <row r="488" spans="4:4" x14ac:dyDescent="0.25">
      <c r="D488" s="191"/>
    </row>
    <row r="489" spans="4:4" x14ac:dyDescent="0.25">
      <c r="D489" s="191"/>
    </row>
    <row r="490" spans="4:4" x14ac:dyDescent="0.25">
      <c r="D490" s="191"/>
    </row>
    <row r="491" spans="4:4" x14ac:dyDescent="0.25">
      <c r="D491" s="191"/>
    </row>
    <row r="492" spans="4:4" x14ac:dyDescent="0.25">
      <c r="D492" s="191"/>
    </row>
    <row r="493" spans="4:4" x14ac:dyDescent="0.25">
      <c r="D493" s="191"/>
    </row>
    <row r="494" spans="4:4" x14ac:dyDescent="0.25">
      <c r="D494" s="191"/>
    </row>
    <row r="495" spans="4:4" x14ac:dyDescent="0.25">
      <c r="D495" s="191"/>
    </row>
    <row r="496" spans="4:4" x14ac:dyDescent="0.25">
      <c r="D496" s="191"/>
    </row>
    <row r="497" spans="4:4" x14ac:dyDescent="0.25">
      <c r="D497" s="191"/>
    </row>
    <row r="498" spans="4:4" x14ac:dyDescent="0.25">
      <c r="D498" s="191"/>
    </row>
    <row r="499" spans="4:4" x14ac:dyDescent="0.25">
      <c r="D499" s="191"/>
    </row>
    <row r="500" spans="4:4" x14ac:dyDescent="0.25">
      <c r="D500" s="191"/>
    </row>
    <row r="501" spans="4:4" x14ac:dyDescent="0.25">
      <c r="D501" s="191"/>
    </row>
    <row r="502" spans="4:4" x14ac:dyDescent="0.25">
      <c r="D502" s="191"/>
    </row>
    <row r="503" spans="4:4" x14ac:dyDescent="0.25">
      <c r="D503" s="191"/>
    </row>
    <row r="504" spans="4:4" x14ac:dyDescent="0.25">
      <c r="D504" s="191"/>
    </row>
    <row r="505" spans="4:4" x14ac:dyDescent="0.25">
      <c r="D505" s="191"/>
    </row>
    <row r="506" spans="4:4" x14ac:dyDescent="0.25">
      <c r="D506" s="191"/>
    </row>
    <row r="507" spans="4:4" x14ac:dyDescent="0.25">
      <c r="D507" s="191"/>
    </row>
    <row r="508" spans="4:4" x14ac:dyDescent="0.25">
      <c r="D508" s="191"/>
    </row>
    <row r="509" spans="4:4" x14ac:dyDescent="0.25">
      <c r="D509" s="191"/>
    </row>
    <row r="510" spans="4:4" x14ac:dyDescent="0.25">
      <c r="D510" s="191"/>
    </row>
    <row r="511" spans="4:4" x14ac:dyDescent="0.25">
      <c r="D511" s="191"/>
    </row>
    <row r="512" spans="4:4" x14ac:dyDescent="0.25">
      <c r="D512" s="191"/>
    </row>
    <row r="513" spans="4:4" x14ac:dyDescent="0.25">
      <c r="D513" s="191"/>
    </row>
    <row r="514" spans="4:4" x14ac:dyDescent="0.25">
      <c r="D514" s="191"/>
    </row>
    <row r="515" spans="4:4" x14ac:dyDescent="0.25">
      <c r="D515" s="191"/>
    </row>
    <row r="516" spans="4:4" x14ac:dyDescent="0.25">
      <c r="D516" s="191"/>
    </row>
    <row r="517" spans="4:4" x14ac:dyDescent="0.25">
      <c r="D517" s="191"/>
    </row>
    <row r="518" spans="4:4" x14ac:dyDescent="0.25">
      <c r="D518" s="191"/>
    </row>
    <row r="519" spans="4:4" x14ac:dyDescent="0.25">
      <c r="D519" s="191"/>
    </row>
    <row r="520" spans="4:4" x14ac:dyDescent="0.25">
      <c r="D520" s="191"/>
    </row>
    <row r="521" spans="4:4" x14ac:dyDescent="0.25">
      <c r="D521" s="191"/>
    </row>
    <row r="522" spans="4:4" x14ac:dyDescent="0.25">
      <c r="D522" s="191"/>
    </row>
    <row r="523" spans="4:4" x14ac:dyDescent="0.25">
      <c r="D523" s="191"/>
    </row>
    <row r="524" spans="4:4" x14ac:dyDescent="0.25">
      <c r="D524" s="191"/>
    </row>
    <row r="525" spans="4:4" x14ac:dyDescent="0.25">
      <c r="D525" s="191"/>
    </row>
    <row r="526" spans="4:4" x14ac:dyDescent="0.25">
      <c r="D526" s="191"/>
    </row>
    <row r="527" spans="4:4" x14ac:dyDescent="0.25">
      <c r="D527" s="191"/>
    </row>
    <row r="528" spans="4:4" x14ac:dyDescent="0.25">
      <c r="D528" s="191"/>
    </row>
    <row r="529" spans="4:4" x14ac:dyDescent="0.25">
      <c r="D529" s="191"/>
    </row>
    <row r="530" spans="4:4" x14ac:dyDescent="0.25">
      <c r="D530" s="191"/>
    </row>
    <row r="531" spans="4:4" x14ac:dyDescent="0.25">
      <c r="D531" s="191"/>
    </row>
    <row r="532" spans="4:4" x14ac:dyDescent="0.25">
      <c r="D532" s="191"/>
    </row>
    <row r="533" spans="4:4" x14ac:dyDescent="0.25">
      <c r="D533" s="191"/>
    </row>
    <row r="534" spans="4:4" x14ac:dyDescent="0.25">
      <c r="D534" s="191"/>
    </row>
    <row r="535" spans="4:4" x14ac:dyDescent="0.25">
      <c r="D535" s="191"/>
    </row>
    <row r="536" spans="4:4" x14ac:dyDescent="0.25">
      <c r="D536" s="191"/>
    </row>
    <row r="537" spans="4:4" x14ac:dyDescent="0.25">
      <c r="D537" s="191"/>
    </row>
    <row r="538" spans="4:4" x14ac:dyDescent="0.25">
      <c r="D538" s="191"/>
    </row>
    <row r="539" spans="4:4" x14ac:dyDescent="0.25">
      <c r="D539" s="191"/>
    </row>
    <row r="540" spans="4:4" x14ac:dyDescent="0.25">
      <c r="D540" s="191"/>
    </row>
    <row r="541" spans="4:4" x14ac:dyDescent="0.25">
      <c r="D541" s="191"/>
    </row>
    <row r="542" spans="4:4" x14ac:dyDescent="0.25">
      <c r="D542" s="191"/>
    </row>
    <row r="543" spans="4:4" x14ac:dyDescent="0.25">
      <c r="D543" s="191"/>
    </row>
    <row r="544" spans="4:4" x14ac:dyDescent="0.25">
      <c r="D544" s="191"/>
    </row>
    <row r="545" spans="4:4" x14ac:dyDescent="0.25">
      <c r="D545" s="191"/>
    </row>
    <row r="546" spans="4:4" x14ac:dyDescent="0.25">
      <c r="D546" s="191"/>
    </row>
    <row r="547" spans="4:4" x14ac:dyDescent="0.25">
      <c r="D547" s="191"/>
    </row>
    <row r="548" spans="4:4" x14ac:dyDescent="0.25">
      <c r="D548" s="191"/>
    </row>
    <row r="549" spans="4:4" x14ac:dyDescent="0.25">
      <c r="D549" s="191"/>
    </row>
    <row r="550" spans="4:4" x14ac:dyDescent="0.25">
      <c r="D550" s="191"/>
    </row>
    <row r="551" spans="4:4" x14ac:dyDescent="0.25">
      <c r="D551" s="191"/>
    </row>
    <row r="552" spans="4:4" x14ac:dyDescent="0.25">
      <c r="D552" s="191"/>
    </row>
    <row r="553" spans="4:4" x14ac:dyDescent="0.25">
      <c r="D553" s="191"/>
    </row>
    <row r="554" spans="4:4" x14ac:dyDescent="0.25">
      <c r="D554" s="191"/>
    </row>
    <row r="555" spans="4:4" x14ac:dyDescent="0.25">
      <c r="D555" s="191"/>
    </row>
    <row r="556" spans="4:4" x14ac:dyDescent="0.25">
      <c r="D556" s="191"/>
    </row>
    <row r="557" spans="4:4" x14ac:dyDescent="0.25">
      <c r="D557" s="191"/>
    </row>
    <row r="558" spans="4:4" x14ac:dyDescent="0.25">
      <c r="D558" s="191"/>
    </row>
    <row r="559" spans="4:4" x14ac:dyDescent="0.25">
      <c r="D559" s="191"/>
    </row>
    <row r="560" spans="4:4" x14ac:dyDescent="0.25">
      <c r="D560" s="191"/>
    </row>
    <row r="561" spans="4:4" x14ac:dyDescent="0.25">
      <c r="D561" s="191"/>
    </row>
    <row r="562" spans="4:4" x14ac:dyDescent="0.25">
      <c r="D562" s="191"/>
    </row>
    <row r="563" spans="4:4" x14ac:dyDescent="0.25">
      <c r="D563" s="191"/>
    </row>
    <row r="564" spans="4:4" x14ac:dyDescent="0.25">
      <c r="D564" s="191"/>
    </row>
    <row r="565" spans="4:4" x14ac:dyDescent="0.25">
      <c r="D565" s="191"/>
    </row>
    <row r="566" spans="4:4" x14ac:dyDescent="0.25">
      <c r="D566" s="191"/>
    </row>
    <row r="567" spans="4:4" x14ac:dyDescent="0.25">
      <c r="D567" s="191"/>
    </row>
    <row r="568" spans="4:4" x14ac:dyDescent="0.25">
      <c r="D568" s="191"/>
    </row>
    <row r="569" spans="4:4" x14ac:dyDescent="0.25">
      <c r="D569" s="191"/>
    </row>
    <row r="570" spans="4:4" x14ac:dyDescent="0.25">
      <c r="D570" s="191"/>
    </row>
    <row r="571" spans="4:4" x14ac:dyDescent="0.25">
      <c r="D571" s="191"/>
    </row>
    <row r="572" spans="4:4" x14ac:dyDescent="0.25">
      <c r="D572" s="191"/>
    </row>
    <row r="573" spans="4:4" x14ac:dyDescent="0.25">
      <c r="D573" s="191"/>
    </row>
    <row r="574" spans="4:4" x14ac:dyDescent="0.25">
      <c r="D574" s="191"/>
    </row>
    <row r="575" spans="4:4" x14ac:dyDescent="0.25">
      <c r="D575" s="191"/>
    </row>
    <row r="576" spans="4:4" x14ac:dyDescent="0.25">
      <c r="D576" s="191"/>
    </row>
    <row r="577" spans="4:4" x14ac:dyDescent="0.25">
      <c r="D577" s="191"/>
    </row>
    <row r="578" spans="4:4" x14ac:dyDescent="0.25">
      <c r="D578" s="191"/>
    </row>
    <row r="579" spans="4:4" x14ac:dyDescent="0.25">
      <c r="D579" s="191"/>
    </row>
    <row r="580" spans="4:4" x14ac:dyDescent="0.25">
      <c r="D580" s="191"/>
    </row>
    <row r="581" spans="4:4" x14ac:dyDescent="0.25">
      <c r="D581" s="191"/>
    </row>
    <row r="582" spans="4:4" x14ac:dyDescent="0.25">
      <c r="D582" s="191"/>
    </row>
    <row r="583" spans="4:4" x14ac:dyDescent="0.25">
      <c r="D583" s="191"/>
    </row>
    <row r="584" spans="4:4" x14ac:dyDescent="0.25">
      <c r="D584" s="191"/>
    </row>
    <row r="585" spans="4:4" x14ac:dyDescent="0.25">
      <c r="D585" s="191"/>
    </row>
    <row r="586" spans="4:4" x14ac:dyDescent="0.25">
      <c r="D586" s="191"/>
    </row>
    <row r="587" spans="4:4" x14ac:dyDescent="0.25">
      <c r="D587" s="191"/>
    </row>
    <row r="588" spans="4:4" x14ac:dyDescent="0.25">
      <c r="D588" s="191"/>
    </row>
    <row r="589" spans="4:4" x14ac:dyDescent="0.25">
      <c r="D589" s="191"/>
    </row>
    <row r="590" spans="4:4" x14ac:dyDescent="0.25">
      <c r="D590" s="191"/>
    </row>
    <row r="591" spans="4:4" x14ac:dyDescent="0.25">
      <c r="D591" s="191"/>
    </row>
    <row r="592" spans="4:4" x14ac:dyDescent="0.25">
      <c r="D592" s="191"/>
    </row>
    <row r="593" spans="4:4" x14ac:dyDescent="0.25">
      <c r="D593" s="191"/>
    </row>
    <row r="594" spans="4:4" x14ac:dyDescent="0.25">
      <c r="D594" s="191"/>
    </row>
    <row r="595" spans="4:4" x14ac:dyDescent="0.25">
      <c r="D595" s="191"/>
    </row>
    <row r="596" spans="4:4" x14ac:dyDescent="0.25">
      <c r="D596" s="191"/>
    </row>
    <row r="597" spans="4:4" x14ac:dyDescent="0.25">
      <c r="D597" s="191"/>
    </row>
    <row r="598" spans="4:4" x14ac:dyDescent="0.25">
      <c r="D598" s="191"/>
    </row>
    <row r="599" spans="4:4" x14ac:dyDescent="0.25">
      <c r="D599" s="191"/>
    </row>
    <row r="600" spans="4:4" x14ac:dyDescent="0.25">
      <c r="D600" s="191"/>
    </row>
    <row r="601" spans="4:4" x14ac:dyDescent="0.25">
      <c r="D601" s="191"/>
    </row>
    <row r="602" spans="4:4" x14ac:dyDescent="0.25">
      <c r="D602" s="191"/>
    </row>
    <row r="603" spans="4:4" x14ac:dyDescent="0.25">
      <c r="D603" s="191"/>
    </row>
    <row r="604" spans="4:4" x14ac:dyDescent="0.25">
      <c r="D604" s="191"/>
    </row>
    <row r="605" spans="4:4" x14ac:dyDescent="0.25">
      <c r="D605" s="191"/>
    </row>
    <row r="606" spans="4:4" x14ac:dyDescent="0.25">
      <c r="D606" s="191"/>
    </row>
    <row r="607" spans="4:4" x14ac:dyDescent="0.25">
      <c r="D607" s="191"/>
    </row>
    <row r="608" spans="4:4" x14ac:dyDescent="0.25">
      <c r="D608" s="191"/>
    </row>
    <row r="609" spans="4:4" x14ac:dyDescent="0.25">
      <c r="D609" s="191"/>
    </row>
    <row r="610" spans="4:4" x14ac:dyDescent="0.25">
      <c r="D610" s="191"/>
    </row>
    <row r="611" spans="4:4" x14ac:dyDescent="0.25">
      <c r="D611" s="191"/>
    </row>
    <row r="612" spans="4:4" x14ac:dyDescent="0.25">
      <c r="D612" s="191"/>
    </row>
    <row r="613" spans="4:4" x14ac:dyDescent="0.25">
      <c r="D613" s="191"/>
    </row>
    <row r="614" spans="4:4" x14ac:dyDescent="0.25">
      <c r="D614" s="191"/>
    </row>
    <row r="615" spans="4:4" x14ac:dyDescent="0.25">
      <c r="D615" s="191"/>
    </row>
    <row r="616" spans="4:4" x14ac:dyDescent="0.25">
      <c r="D616" s="191"/>
    </row>
    <row r="617" spans="4:4" x14ac:dyDescent="0.25">
      <c r="D617" s="191"/>
    </row>
    <row r="618" spans="4:4" x14ac:dyDescent="0.25">
      <c r="D618" s="191"/>
    </row>
    <row r="619" spans="4:4" x14ac:dyDescent="0.25">
      <c r="D619" s="191"/>
    </row>
    <row r="620" spans="4:4" x14ac:dyDescent="0.25">
      <c r="D620" s="191"/>
    </row>
    <row r="621" spans="4:4" x14ac:dyDescent="0.25">
      <c r="D621" s="191"/>
    </row>
    <row r="622" spans="4:4" x14ac:dyDescent="0.25">
      <c r="D622" s="191"/>
    </row>
    <row r="623" spans="4:4" x14ac:dyDescent="0.25">
      <c r="D623" s="191"/>
    </row>
    <row r="624" spans="4:4" x14ac:dyDescent="0.25">
      <c r="D624" s="191"/>
    </row>
    <row r="625" spans="4:4" x14ac:dyDescent="0.25">
      <c r="D625" s="191"/>
    </row>
    <row r="626" spans="4:4" x14ac:dyDescent="0.25">
      <c r="D626" s="191"/>
    </row>
    <row r="627" spans="4:4" x14ac:dyDescent="0.25">
      <c r="D627" s="191"/>
    </row>
    <row r="628" spans="4:4" x14ac:dyDescent="0.25">
      <c r="D628" s="191"/>
    </row>
    <row r="629" spans="4:4" x14ac:dyDescent="0.25">
      <c r="D629" s="191"/>
    </row>
    <row r="630" spans="4:4" x14ac:dyDescent="0.25">
      <c r="D630" s="191"/>
    </row>
    <row r="631" spans="4:4" x14ac:dyDescent="0.25">
      <c r="D631" s="191"/>
    </row>
    <row r="632" spans="4:4" x14ac:dyDescent="0.25">
      <c r="D632" s="191"/>
    </row>
    <row r="633" spans="4:4" x14ac:dyDescent="0.25">
      <c r="D633" s="191"/>
    </row>
    <row r="634" spans="4:4" x14ac:dyDescent="0.25">
      <c r="D634" s="191"/>
    </row>
    <row r="635" spans="4:4" x14ac:dyDescent="0.25">
      <c r="D635" s="191"/>
    </row>
    <row r="636" spans="4:4" x14ac:dyDescent="0.25">
      <c r="D636" s="191"/>
    </row>
    <row r="637" spans="4:4" x14ac:dyDescent="0.25">
      <c r="D637" s="191"/>
    </row>
    <row r="638" spans="4:4" x14ac:dyDescent="0.25">
      <c r="D638" s="191"/>
    </row>
    <row r="639" spans="4:4" x14ac:dyDescent="0.25">
      <c r="D639" s="191"/>
    </row>
    <row r="640" spans="4:4" x14ac:dyDescent="0.25">
      <c r="D640" s="191"/>
    </row>
    <row r="641" spans="4:4" x14ac:dyDescent="0.25">
      <c r="D641" s="191"/>
    </row>
    <row r="642" spans="4:4" x14ac:dyDescent="0.25">
      <c r="D642" s="191"/>
    </row>
    <row r="643" spans="4:4" x14ac:dyDescent="0.25">
      <c r="D643" s="191"/>
    </row>
    <row r="644" spans="4:4" x14ac:dyDescent="0.25">
      <c r="D644" s="191"/>
    </row>
    <row r="645" spans="4:4" x14ac:dyDescent="0.25">
      <c r="D645" s="191"/>
    </row>
    <row r="646" spans="4:4" x14ac:dyDescent="0.25">
      <c r="D646" s="191"/>
    </row>
    <row r="647" spans="4:4" x14ac:dyDescent="0.25">
      <c r="D647" s="191"/>
    </row>
    <row r="648" spans="4:4" x14ac:dyDescent="0.25">
      <c r="D648" s="191"/>
    </row>
    <row r="649" spans="4:4" x14ac:dyDescent="0.25">
      <c r="D649" s="191"/>
    </row>
    <row r="650" spans="4:4" x14ac:dyDescent="0.25">
      <c r="D650" s="191"/>
    </row>
    <row r="651" spans="4:4" x14ac:dyDescent="0.25">
      <c r="D651" s="191"/>
    </row>
    <row r="652" spans="4:4" x14ac:dyDescent="0.25">
      <c r="D652" s="191"/>
    </row>
    <row r="653" spans="4:4" x14ac:dyDescent="0.25">
      <c r="D653" s="191"/>
    </row>
    <row r="654" spans="4:4" x14ac:dyDescent="0.25">
      <c r="D654" s="191"/>
    </row>
    <row r="655" spans="4:4" x14ac:dyDescent="0.25">
      <c r="D655" s="191"/>
    </row>
    <row r="656" spans="4:4" x14ac:dyDescent="0.25">
      <c r="D656" s="191"/>
    </row>
    <row r="657" spans="4:4" x14ac:dyDescent="0.25">
      <c r="D657" s="191"/>
    </row>
    <row r="658" spans="4:4" x14ac:dyDescent="0.25">
      <c r="D658" s="191"/>
    </row>
    <row r="659" spans="4:4" x14ac:dyDescent="0.25">
      <c r="D659" s="191"/>
    </row>
    <row r="660" spans="4:4" x14ac:dyDescent="0.25">
      <c r="D660" s="191"/>
    </row>
    <row r="661" spans="4:4" x14ac:dyDescent="0.25">
      <c r="D661" s="191"/>
    </row>
    <row r="662" spans="4:4" x14ac:dyDescent="0.25">
      <c r="D662" s="191"/>
    </row>
    <row r="663" spans="4:4" x14ac:dyDescent="0.25">
      <c r="D663" s="191"/>
    </row>
    <row r="664" spans="4:4" x14ac:dyDescent="0.25">
      <c r="D664" s="191"/>
    </row>
    <row r="665" spans="4:4" x14ac:dyDescent="0.25">
      <c r="D665" s="191"/>
    </row>
    <row r="666" spans="4:4" x14ac:dyDescent="0.25">
      <c r="D666" s="191"/>
    </row>
    <row r="667" spans="4:4" x14ac:dyDescent="0.25">
      <c r="D667" s="191"/>
    </row>
    <row r="668" spans="4:4" x14ac:dyDescent="0.25">
      <c r="D668" s="191"/>
    </row>
    <row r="669" spans="4:4" x14ac:dyDescent="0.25">
      <c r="D669" s="191"/>
    </row>
    <row r="670" spans="4:4" x14ac:dyDescent="0.25">
      <c r="D670" s="191"/>
    </row>
    <row r="671" spans="4:4" x14ac:dyDescent="0.25">
      <c r="D671" s="191"/>
    </row>
    <row r="672" spans="4:4" x14ac:dyDescent="0.25">
      <c r="D672" s="191"/>
    </row>
    <row r="673" spans="4:4" x14ac:dyDescent="0.25">
      <c r="D673" s="191"/>
    </row>
    <row r="674" spans="4:4" x14ac:dyDescent="0.25">
      <c r="D674" s="191"/>
    </row>
    <row r="675" spans="4:4" x14ac:dyDescent="0.25">
      <c r="D675" s="191"/>
    </row>
    <row r="676" spans="4:4" x14ac:dyDescent="0.25">
      <c r="D676" s="191"/>
    </row>
    <row r="677" spans="4:4" x14ac:dyDescent="0.25">
      <c r="D677" s="191"/>
    </row>
    <row r="678" spans="4:4" x14ac:dyDescent="0.25">
      <c r="D678" s="191"/>
    </row>
    <row r="679" spans="4:4" x14ac:dyDescent="0.25">
      <c r="D679" s="191"/>
    </row>
    <row r="680" spans="4:4" x14ac:dyDescent="0.25">
      <c r="D680" s="191"/>
    </row>
    <row r="681" spans="4:4" x14ac:dyDescent="0.25">
      <c r="D681" s="191"/>
    </row>
    <row r="682" spans="4:4" x14ac:dyDescent="0.25">
      <c r="D682" s="191"/>
    </row>
    <row r="683" spans="4:4" x14ac:dyDescent="0.25">
      <c r="D683" s="191"/>
    </row>
    <row r="684" spans="4:4" x14ac:dyDescent="0.25">
      <c r="D684" s="191"/>
    </row>
    <row r="685" spans="4:4" x14ac:dyDescent="0.25">
      <c r="D685" s="191"/>
    </row>
    <row r="686" spans="4:4" x14ac:dyDescent="0.25">
      <c r="D686" s="191"/>
    </row>
    <row r="687" spans="4:4" x14ac:dyDescent="0.25">
      <c r="D687" s="191"/>
    </row>
    <row r="688" spans="4:4" x14ac:dyDescent="0.25">
      <c r="D688" s="191"/>
    </row>
    <row r="689" spans="4:4" x14ac:dyDescent="0.25">
      <c r="D689" s="191"/>
    </row>
    <row r="690" spans="4:4" x14ac:dyDescent="0.25">
      <c r="D690" s="191"/>
    </row>
    <row r="691" spans="4:4" x14ac:dyDescent="0.25">
      <c r="D691" s="191"/>
    </row>
    <row r="692" spans="4:4" x14ac:dyDescent="0.25">
      <c r="D692" s="191"/>
    </row>
    <row r="693" spans="4:4" x14ac:dyDescent="0.25">
      <c r="D693" s="191"/>
    </row>
    <row r="694" spans="4:4" x14ac:dyDescent="0.25">
      <c r="D694" s="191"/>
    </row>
    <row r="695" spans="4:4" x14ac:dyDescent="0.25">
      <c r="D695" s="191"/>
    </row>
    <row r="696" spans="4:4" x14ac:dyDescent="0.25">
      <c r="D696" s="191"/>
    </row>
    <row r="697" spans="4:4" x14ac:dyDescent="0.25">
      <c r="D697" s="191"/>
    </row>
    <row r="698" spans="4:4" x14ac:dyDescent="0.25">
      <c r="D698" s="191"/>
    </row>
    <row r="699" spans="4:4" x14ac:dyDescent="0.25">
      <c r="D699" s="191"/>
    </row>
    <row r="700" spans="4:4" x14ac:dyDescent="0.25">
      <c r="D700" s="191"/>
    </row>
    <row r="701" spans="4:4" x14ac:dyDescent="0.25">
      <c r="D701" s="191"/>
    </row>
    <row r="702" spans="4:4" x14ac:dyDescent="0.25">
      <c r="D702" s="191"/>
    </row>
    <row r="703" spans="4:4" x14ac:dyDescent="0.25">
      <c r="D703" s="191"/>
    </row>
    <row r="704" spans="4:4" x14ac:dyDescent="0.25">
      <c r="D704" s="191"/>
    </row>
    <row r="705" spans="4:4" x14ac:dyDescent="0.25">
      <c r="D705" s="191"/>
    </row>
    <row r="706" spans="4:4" x14ac:dyDescent="0.25">
      <c r="D706" s="191"/>
    </row>
    <row r="707" spans="4:4" x14ac:dyDescent="0.25">
      <c r="D707" s="191"/>
    </row>
    <row r="708" spans="4:4" x14ac:dyDescent="0.25">
      <c r="D708" s="191"/>
    </row>
    <row r="709" spans="4:4" x14ac:dyDescent="0.25">
      <c r="D709" s="191"/>
    </row>
    <row r="710" spans="4:4" x14ac:dyDescent="0.25">
      <c r="D710" s="191"/>
    </row>
    <row r="711" spans="4:4" x14ac:dyDescent="0.25">
      <c r="D711" s="191"/>
    </row>
    <row r="712" spans="4:4" x14ac:dyDescent="0.25">
      <c r="D712" s="191"/>
    </row>
    <row r="713" spans="4:4" x14ac:dyDescent="0.25">
      <c r="D713" s="191"/>
    </row>
    <row r="714" spans="4:4" x14ac:dyDescent="0.25">
      <c r="D714" s="191"/>
    </row>
    <row r="715" spans="4:4" x14ac:dyDescent="0.25">
      <c r="D715" s="191"/>
    </row>
    <row r="716" spans="4:4" x14ac:dyDescent="0.25">
      <c r="D716" s="191"/>
    </row>
    <row r="717" spans="4:4" x14ac:dyDescent="0.25">
      <c r="D717" s="191"/>
    </row>
    <row r="718" spans="4:4" x14ac:dyDescent="0.25">
      <c r="D718" s="191"/>
    </row>
    <row r="719" spans="4:4" x14ac:dyDescent="0.25">
      <c r="D719" s="191"/>
    </row>
    <row r="720" spans="4:4" x14ac:dyDescent="0.25">
      <c r="D720" s="191"/>
    </row>
    <row r="721" spans="4:4" x14ac:dyDescent="0.25">
      <c r="D721" s="191"/>
    </row>
    <row r="722" spans="4:4" x14ac:dyDescent="0.25">
      <c r="D722" s="191"/>
    </row>
    <row r="723" spans="4:4" x14ac:dyDescent="0.25">
      <c r="D723" s="191"/>
    </row>
    <row r="724" spans="4:4" x14ac:dyDescent="0.25">
      <c r="D724" s="191"/>
    </row>
    <row r="725" spans="4:4" x14ac:dyDescent="0.25">
      <c r="D725" s="191"/>
    </row>
    <row r="726" spans="4:4" x14ac:dyDescent="0.25">
      <c r="D726" s="191"/>
    </row>
    <row r="727" spans="4:4" x14ac:dyDescent="0.25">
      <c r="D727" s="191"/>
    </row>
    <row r="728" spans="4:4" x14ac:dyDescent="0.25">
      <c r="D728" s="191"/>
    </row>
    <row r="729" spans="4:4" x14ac:dyDescent="0.25">
      <c r="D729" s="191"/>
    </row>
    <row r="730" spans="4:4" x14ac:dyDescent="0.25">
      <c r="D730" s="191"/>
    </row>
    <row r="731" spans="4:4" x14ac:dyDescent="0.25">
      <c r="D731" s="191"/>
    </row>
    <row r="732" spans="4:4" x14ac:dyDescent="0.25">
      <c r="D732" s="191"/>
    </row>
    <row r="733" spans="4:4" x14ac:dyDescent="0.25">
      <c r="D733" s="191"/>
    </row>
    <row r="734" spans="4:4" x14ac:dyDescent="0.25">
      <c r="D734" s="191"/>
    </row>
    <row r="735" spans="4:4" x14ac:dyDescent="0.25">
      <c r="D735" s="191"/>
    </row>
    <row r="736" spans="4:4" x14ac:dyDescent="0.25">
      <c r="D736" s="191"/>
    </row>
    <row r="737" spans="4:4" x14ac:dyDescent="0.25">
      <c r="D737" s="191"/>
    </row>
    <row r="738" spans="4:4" x14ac:dyDescent="0.25">
      <c r="D738" s="191"/>
    </row>
    <row r="739" spans="4:4" x14ac:dyDescent="0.25">
      <c r="D739" s="191"/>
    </row>
    <row r="740" spans="4:4" x14ac:dyDescent="0.25">
      <c r="D740" s="191"/>
    </row>
    <row r="741" spans="4:4" x14ac:dyDescent="0.25">
      <c r="D741" s="191"/>
    </row>
    <row r="742" spans="4:4" x14ac:dyDescent="0.25">
      <c r="D742" s="191"/>
    </row>
    <row r="743" spans="4:4" x14ac:dyDescent="0.25">
      <c r="D743" s="191"/>
    </row>
    <row r="744" spans="4:4" x14ac:dyDescent="0.25">
      <c r="D744" s="191"/>
    </row>
    <row r="745" spans="4:4" x14ac:dyDescent="0.25">
      <c r="D745" s="191"/>
    </row>
    <row r="746" spans="4:4" x14ac:dyDescent="0.25">
      <c r="D746" s="191"/>
    </row>
    <row r="747" spans="4:4" x14ac:dyDescent="0.25">
      <c r="D747" s="191"/>
    </row>
    <row r="748" spans="4:4" x14ac:dyDescent="0.25">
      <c r="D748" s="191"/>
    </row>
    <row r="749" spans="4:4" x14ac:dyDescent="0.25">
      <c r="D749" s="191"/>
    </row>
    <row r="750" spans="4:4" x14ac:dyDescent="0.25">
      <c r="D750" s="191"/>
    </row>
    <row r="751" spans="4:4" x14ac:dyDescent="0.25">
      <c r="D751" s="191"/>
    </row>
    <row r="752" spans="4:4" x14ac:dyDescent="0.25">
      <c r="D752" s="191"/>
    </row>
    <row r="753" spans="4:4" x14ac:dyDescent="0.25">
      <c r="D753" s="191"/>
    </row>
    <row r="754" spans="4:4" x14ac:dyDescent="0.25">
      <c r="D754" s="191"/>
    </row>
    <row r="755" spans="4:4" x14ac:dyDescent="0.25">
      <c r="D755" s="191"/>
    </row>
    <row r="756" spans="4:4" x14ac:dyDescent="0.25">
      <c r="D756" s="191"/>
    </row>
    <row r="757" spans="4:4" x14ac:dyDescent="0.25">
      <c r="D757" s="191"/>
    </row>
    <row r="758" spans="4:4" x14ac:dyDescent="0.25">
      <c r="D758" s="191"/>
    </row>
    <row r="759" spans="4:4" x14ac:dyDescent="0.25">
      <c r="D759" s="191"/>
    </row>
    <row r="760" spans="4:4" x14ac:dyDescent="0.25">
      <c r="D760" s="191"/>
    </row>
    <row r="761" spans="4:4" x14ac:dyDescent="0.25">
      <c r="D761" s="191"/>
    </row>
    <row r="762" spans="4:4" x14ac:dyDescent="0.25">
      <c r="D762" s="191"/>
    </row>
    <row r="763" spans="4:4" x14ac:dyDescent="0.25">
      <c r="D763" s="191"/>
    </row>
    <row r="764" spans="4:4" x14ac:dyDescent="0.25">
      <c r="D764" s="191"/>
    </row>
    <row r="765" spans="4:4" x14ac:dyDescent="0.25">
      <c r="D765" s="191"/>
    </row>
    <row r="766" spans="4:4" x14ac:dyDescent="0.25">
      <c r="D766" s="191"/>
    </row>
    <row r="767" spans="4:4" x14ac:dyDescent="0.25">
      <c r="D767" s="191"/>
    </row>
    <row r="768" spans="4:4" x14ac:dyDescent="0.25">
      <c r="D768" s="191"/>
    </row>
    <row r="769" spans="4:4" x14ac:dyDescent="0.25">
      <c r="D769" s="191"/>
    </row>
    <row r="770" spans="4:4" x14ac:dyDescent="0.25">
      <c r="D770" s="191"/>
    </row>
    <row r="771" spans="4:4" x14ac:dyDescent="0.25">
      <c r="D771" s="191"/>
    </row>
    <row r="772" spans="4:4" x14ac:dyDescent="0.25">
      <c r="D772" s="191"/>
    </row>
    <row r="773" spans="4:4" x14ac:dyDescent="0.25">
      <c r="D773" s="191"/>
    </row>
    <row r="774" spans="4:4" x14ac:dyDescent="0.25">
      <c r="D774" s="191"/>
    </row>
    <row r="775" spans="4:4" x14ac:dyDescent="0.25">
      <c r="D775" s="191"/>
    </row>
    <row r="776" spans="4:4" x14ac:dyDescent="0.25">
      <c r="D776" s="191"/>
    </row>
    <row r="777" spans="4:4" x14ac:dyDescent="0.25">
      <c r="D777" s="191"/>
    </row>
    <row r="778" spans="4:4" x14ac:dyDescent="0.25">
      <c r="D778" s="191"/>
    </row>
    <row r="779" spans="4:4" x14ac:dyDescent="0.25">
      <c r="D779" s="191"/>
    </row>
    <row r="780" spans="4:4" x14ac:dyDescent="0.25">
      <c r="D780" s="191"/>
    </row>
    <row r="781" spans="4:4" x14ac:dyDescent="0.25">
      <c r="D781" s="191"/>
    </row>
    <row r="782" spans="4:4" x14ac:dyDescent="0.25">
      <c r="D782" s="191"/>
    </row>
    <row r="783" spans="4:4" x14ac:dyDescent="0.25">
      <c r="D783" s="191"/>
    </row>
    <row r="784" spans="4:4" x14ac:dyDescent="0.25">
      <c r="D784" s="191"/>
    </row>
    <row r="785" spans="4:4" x14ac:dyDescent="0.25">
      <c r="D785" s="191"/>
    </row>
    <row r="786" spans="4:4" x14ac:dyDescent="0.25">
      <c r="D786" s="191"/>
    </row>
    <row r="787" spans="4:4" x14ac:dyDescent="0.25">
      <c r="D787" s="191"/>
    </row>
    <row r="788" spans="4:4" x14ac:dyDescent="0.25">
      <c r="D788" s="191"/>
    </row>
    <row r="789" spans="4:4" x14ac:dyDescent="0.25">
      <c r="D789" s="191"/>
    </row>
    <row r="790" spans="4:4" x14ac:dyDescent="0.25">
      <c r="D790" s="191"/>
    </row>
    <row r="791" spans="4:4" x14ac:dyDescent="0.25">
      <c r="D791" s="191"/>
    </row>
    <row r="792" spans="4:4" x14ac:dyDescent="0.25">
      <c r="D792" s="191"/>
    </row>
    <row r="793" spans="4:4" x14ac:dyDescent="0.25">
      <c r="D793" s="191"/>
    </row>
    <row r="794" spans="4:4" x14ac:dyDescent="0.25">
      <c r="D794" s="191"/>
    </row>
    <row r="795" spans="4:4" x14ac:dyDescent="0.25">
      <c r="D795" s="191"/>
    </row>
    <row r="796" spans="4:4" x14ac:dyDescent="0.25">
      <c r="D796" s="191"/>
    </row>
    <row r="797" spans="4:4" x14ac:dyDescent="0.25">
      <c r="D797" s="191"/>
    </row>
    <row r="798" spans="4:4" x14ac:dyDescent="0.25">
      <c r="D798" s="191"/>
    </row>
    <row r="799" spans="4:4" x14ac:dyDescent="0.25">
      <c r="D799" s="191"/>
    </row>
    <row r="800" spans="4:4" x14ac:dyDescent="0.25">
      <c r="D800" s="191"/>
    </row>
    <row r="801" spans="4:4" x14ac:dyDescent="0.25">
      <c r="D801" s="191"/>
    </row>
    <row r="802" spans="4:4" x14ac:dyDescent="0.25">
      <c r="D802" s="191"/>
    </row>
    <row r="803" spans="4:4" x14ac:dyDescent="0.25">
      <c r="D803" s="191"/>
    </row>
    <row r="804" spans="4:4" x14ac:dyDescent="0.25">
      <c r="D804" s="191"/>
    </row>
    <row r="805" spans="4:4" x14ac:dyDescent="0.25">
      <c r="D805" s="191"/>
    </row>
    <row r="806" spans="4:4" x14ac:dyDescent="0.25">
      <c r="D806" s="191"/>
    </row>
    <row r="807" spans="4:4" x14ac:dyDescent="0.25">
      <c r="D807" s="191"/>
    </row>
    <row r="808" spans="4:4" x14ac:dyDescent="0.25">
      <c r="D808" s="191"/>
    </row>
    <row r="809" spans="4:4" x14ac:dyDescent="0.25">
      <c r="D809" s="191"/>
    </row>
    <row r="810" spans="4:4" x14ac:dyDescent="0.25">
      <c r="D810" s="191"/>
    </row>
    <row r="811" spans="4:4" x14ac:dyDescent="0.25">
      <c r="D811" s="191"/>
    </row>
    <row r="812" spans="4:4" x14ac:dyDescent="0.25">
      <c r="D812" s="191"/>
    </row>
    <row r="813" spans="4:4" x14ac:dyDescent="0.25">
      <c r="D813" s="191"/>
    </row>
    <row r="814" spans="4:4" x14ac:dyDescent="0.25">
      <c r="D814" s="191"/>
    </row>
    <row r="815" spans="4:4" x14ac:dyDescent="0.25">
      <c r="D815" s="191"/>
    </row>
    <row r="816" spans="4:4" x14ac:dyDescent="0.25">
      <c r="D816" s="191"/>
    </row>
    <row r="817" spans="4:4" x14ac:dyDescent="0.25">
      <c r="D817" s="191"/>
    </row>
    <row r="818" spans="4:4" x14ac:dyDescent="0.25">
      <c r="D818" s="191"/>
    </row>
    <row r="819" spans="4:4" x14ac:dyDescent="0.25">
      <c r="D819" s="191"/>
    </row>
    <row r="820" spans="4:4" x14ac:dyDescent="0.25">
      <c r="D820" s="191"/>
    </row>
    <row r="821" spans="4:4" x14ac:dyDescent="0.25">
      <c r="D821" s="191"/>
    </row>
    <row r="822" spans="4:4" x14ac:dyDescent="0.25">
      <c r="D822" s="191"/>
    </row>
    <row r="823" spans="4:4" x14ac:dyDescent="0.25">
      <c r="D823" s="191"/>
    </row>
    <row r="824" spans="4:4" x14ac:dyDescent="0.25">
      <c r="D824" s="191"/>
    </row>
    <row r="825" spans="4:4" x14ac:dyDescent="0.25">
      <c r="D825" s="191"/>
    </row>
    <row r="826" spans="4:4" x14ac:dyDescent="0.25">
      <c r="D826" s="191"/>
    </row>
    <row r="827" spans="4:4" x14ac:dyDescent="0.25">
      <c r="D827" s="191"/>
    </row>
    <row r="828" spans="4:4" x14ac:dyDescent="0.25">
      <c r="D828" s="191"/>
    </row>
    <row r="829" spans="4:4" x14ac:dyDescent="0.25">
      <c r="D829" s="191"/>
    </row>
    <row r="830" spans="4:4" x14ac:dyDescent="0.25">
      <c r="D830" s="191"/>
    </row>
    <row r="831" spans="4:4" x14ac:dyDescent="0.25">
      <c r="D831" s="191"/>
    </row>
    <row r="832" spans="4:4" x14ac:dyDescent="0.25">
      <c r="D832" s="191"/>
    </row>
    <row r="833" spans="4:4" x14ac:dyDescent="0.25">
      <c r="D833" s="191"/>
    </row>
    <row r="834" spans="4:4" x14ac:dyDescent="0.25">
      <c r="D834" s="191"/>
    </row>
    <row r="835" spans="4:4" x14ac:dyDescent="0.25">
      <c r="D835" s="191"/>
    </row>
    <row r="836" spans="4:4" x14ac:dyDescent="0.25">
      <c r="D836" s="191"/>
    </row>
    <row r="837" spans="4:4" x14ac:dyDescent="0.25">
      <c r="D837" s="191"/>
    </row>
    <row r="838" spans="4:4" x14ac:dyDescent="0.25">
      <c r="D838" s="191"/>
    </row>
    <row r="839" spans="4:4" x14ac:dyDescent="0.25">
      <c r="D839" s="191"/>
    </row>
    <row r="840" spans="4:4" x14ac:dyDescent="0.25">
      <c r="D840" s="191"/>
    </row>
    <row r="841" spans="4:4" x14ac:dyDescent="0.25">
      <c r="D841" s="191"/>
    </row>
    <row r="842" spans="4:4" x14ac:dyDescent="0.25">
      <c r="D842" s="191"/>
    </row>
    <row r="843" spans="4:4" x14ac:dyDescent="0.25">
      <c r="D843" s="191"/>
    </row>
    <row r="844" spans="4:4" x14ac:dyDescent="0.25">
      <c r="D844" s="191"/>
    </row>
    <row r="845" spans="4:4" x14ac:dyDescent="0.25">
      <c r="D845" s="191"/>
    </row>
    <row r="846" spans="4:4" x14ac:dyDescent="0.25">
      <c r="D846" s="191"/>
    </row>
    <row r="847" spans="4:4" x14ac:dyDescent="0.25">
      <c r="D847" s="191"/>
    </row>
    <row r="848" spans="4:4" x14ac:dyDescent="0.25">
      <c r="D848" s="191"/>
    </row>
    <row r="849" spans="4:4" x14ac:dyDescent="0.25">
      <c r="D849" s="191"/>
    </row>
    <row r="850" spans="4:4" x14ac:dyDescent="0.25">
      <c r="D850" s="191"/>
    </row>
    <row r="851" spans="4:4" x14ac:dyDescent="0.25">
      <c r="D851" s="191"/>
    </row>
    <row r="852" spans="4:4" x14ac:dyDescent="0.25">
      <c r="D852" s="191"/>
    </row>
    <row r="853" spans="4:4" x14ac:dyDescent="0.25">
      <c r="D853" s="191"/>
    </row>
    <row r="854" spans="4:4" x14ac:dyDescent="0.25">
      <c r="D854" s="191"/>
    </row>
    <row r="855" spans="4:4" x14ac:dyDescent="0.25">
      <c r="D855" s="191"/>
    </row>
    <row r="856" spans="4:4" x14ac:dyDescent="0.25">
      <c r="D856" s="191"/>
    </row>
    <row r="857" spans="4:4" x14ac:dyDescent="0.25">
      <c r="D857" s="191"/>
    </row>
    <row r="858" spans="4:4" x14ac:dyDescent="0.25">
      <c r="D858" s="191"/>
    </row>
    <row r="859" spans="4:4" x14ac:dyDescent="0.25">
      <c r="D859" s="191"/>
    </row>
    <row r="860" spans="4:4" x14ac:dyDescent="0.25">
      <c r="D860" s="191"/>
    </row>
    <row r="861" spans="4:4" x14ac:dyDescent="0.25">
      <c r="D861" s="191"/>
    </row>
    <row r="862" spans="4:4" x14ac:dyDescent="0.25">
      <c r="D862" s="191"/>
    </row>
    <row r="863" spans="4:4" x14ac:dyDescent="0.25">
      <c r="D863" s="191"/>
    </row>
    <row r="864" spans="4:4" x14ac:dyDescent="0.25">
      <c r="D864" s="191"/>
    </row>
    <row r="865" spans="4:4" x14ac:dyDescent="0.25">
      <c r="D865" s="191"/>
    </row>
    <row r="866" spans="4:4" x14ac:dyDescent="0.25">
      <c r="D866" s="191"/>
    </row>
    <row r="867" spans="4:4" x14ac:dyDescent="0.25">
      <c r="D867" s="191"/>
    </row>
    <row r="868" spans="4:4" x14ac:dyDescent="0.25">
      <c r="D868" s="191"/>
    </row>
    <row r="869" spans="4:4" x14ac:dyDescent="0.25">
      <c r="D869" s="191"/>
    </row>
    <row r="870" spans="4:4" x14ac:dyDescent="0.25">
      <c r="D870" s="191"/>
    </row>
    <row r="871" spans="4:4" x14ac:dyDescent="0.25">
      <c r="D871" s="191"/>
    </row>
    <row r="872" spans="4:4" x14ac:dyDescent="0.25">
      <c r="D872" s="191"/>
    </row>
    <row r="873" spans="4:4" x14ac:dyDescent="0.25">
      <c r="D873" s="191"/>
    </row>
    <row r="874" spans="4:4" x14ac:dyDescent="0.25">
      <c r="D874" s="191"/>
    </row>
    <row r="875" spans="4:4" x14ac:dyDescent="0.25">
      <c r="D875" s="191"/>
    </row>
    <row r="876" spans="4:4" x14ac:dyDescent="0.25">
      <c r="D876" s="191"/>
    </row>
    <row r="877" spans="4:4" x14ac:dyDescent="0.25">
      <c r="D877" s="191"/>
    </row>
    <row r="878" spans="4:4" x14ac:dyDescent="0.25">
      <c r="D878" s="191"/>
    </row>
    <row r="879" spans="4:4" x14ac:dyDescent="0.25">
      <c r="D879" s="191"/>
    </row>
    <row r="880" spans="4:4" x14ac:dyDescent="0.25">
      <c r="D880" s="191"/>
    </row>
    <row r="881" spans="4:4" x14ac:dyDescent="0.25">
      <c r="D881" s="191"/>
    </row>
    <row r="882" spans="4:4" x14ac:dyDescent="0.25">
      <c r="D882" s="191"/>
    </row>
    <row r="883" spans="4:4" x14ac:dyDescent="0.25">
      <c r="D883" s="191"/>
    </row>
    <row r="884" spans="4:4" x14ac:dyDescent="0.25">
      <c r="D884" s="191"/>
    </row>
    <row r="885" spans="4:4" x14ac:dyDescent="0.25">
      <c r="D885" s="191"/>
    </row>
    <row r="886" spans="4:4" x14ac:dyDescent="0.25">
      <c r="D886" s="191"/>
    </row>
    <row r="887" spans="4:4" x14ac:dyDescent="0.25">
      <c r="D887" s="191"/>
    </row>
    <row r="888" spans="4:4" x14ac:dyDescent="0.25">
      <c r="D888" s="191"/>
    </row>
    <row r="889" spans="4:4" x14ac:dyDescent="0.25">
      <c r="D889" s="191"/>
    </row>
    <row r="890" spans="4:4" x14ac:dyDescent="0.25">
      <c r="D890" s="191"/>
    </row>
    <row r="891" spans="4:4" x14ac:dyDescent="0.25">
      <c r="D891" s="191"/>
    </row>
    <row r="892" spans="4:4" x14ac:dyDescent="0.25">
      <c r="D892" s="191"/>
    </row>
    <row r="893" spans="4:4" x14ac:dyDescent="0.25">
      <c r="D893" s="191"/>
    </row>
    <row r="894" spans="4:4" x14ac:dyDescent="0.25">
      <c r="D894" s="191"/>
    </row>
    <row r="895" spans="4:4" x14ac:dyDescent="0.25">
      <c r="D895" s="191"/>
    </row>
    <row r="896" spans="4:4" x14ac:dyDescent="0.25">
      <c r="D896" s="191"/>
    </row>
    <row r="897" spans="4:4" x14ac:dyDescent="0.25">
      <c r="D897" s="191"/>
    </row>
    <row r="898" spans="4:4" x14ac:dyDescent="0.25">
      <c r="D898" s="191"/>
    </row>
    <row r="899" spans="4:4" x14ac:dyDescent="0.25">
      <c r="D899" s="191"/>
    </row>
    <row r="900" spans="4:4" x14ac:dyDescent="0.25">
      <c r="D900" s="191"/>
    </row>
    <row r="901" spans="4:4" x14ac:dyDescent="0.25">
      <c r="D901" s="191"/>
    </row>
    <row r="902" spans="4:4" x14ac:dyDescent="0.25">
      <c r="D902" s="191"/>
    </row>
    <row r="903" spans="4:4" x14ac:dyDescent="0.25">
      <c r="D903" s="191"/>
    </row>
    <row r="904" spans="4:4" x14ac:dyDescent="0.25">
      <c r="D904" s="191"/>
    </row>
    <row r="905" spans="4:4" x14ac:dyDescent="0.25">
      <c r="D905" s="191"/>
    </row>
    <row r="906" spans="4:4" x14ac:dyDescent="0.25">
      <c r="D906" s="191"/>
    </row>
    <row r="907" spans="4:4" x14ac:dyDescent="0.25">
      <c r="D907" s="191"/>
    </row>
    <row r="908" spans="4:4" x14ac:dyDescent="0.25">
      <c r="D908" s="191"/>
    </row>
    <row r="909" spans="4:4" x14ac:dyDescent="0.25">
      <c r="D909" s="191"/>
    </row>
    <row r="910" spans="4:4" x14ac:dyDescent="0.25">
      <c r="D910" s="191"/>
    </row>
    <row r="911" spans="4:4" x14ac:dyDescent="0.25">
      <c r="D911" s="191"/>
    </row>
    <row r="912" spans="4:4" x14ac:dyDescent="0.25">
      <c r="D912" s="191"/>
    </row>
    <row r="913" spans="4:4" x14ac:dyDescent="0.25">
      <c r="D913" s="191"/>
    </row>
    <row r="914" spans="4:4" x14ac:dyDescent="0.25">
      <c r="D914" s="191"/>
    </row>
    <row r="915" spans="4:4" x14ac:dyDescent="0.25">
      <c r="D915" s="191"/>
    </row>
    <row r="916" spans="4:4" x14ac:dyDescent="0.25">
      <c r="D916" s="191"/>
    </row>
    <row r="917" spans="4:4" x14ac:dyDescent="0.25">
      <c r="D917" s="191"/>
    </row>
    <row r="918" spans="4:4" x14ac:dyDescent="0.25">
      <c r="D918" s="191"/>
    </row>
    <row r="919" spans="4:4" x14ac:dyDescent="0.25">
      <c r="D919" s="191"/>
    </row>
    <row r="920" spans="4:4" x14ac:dyDescent="0.25">
      <c r="D920" s="191"/>
    </row>
    <row r="921" spans="4:4" x14ac:dyDescent="0.25">
      <c r="D921" s="191"/>
    </row>
    <row r="922" spans="4:4" x14ac:dyDescent="0.25">
      <c r="D922" s="191"/>
    </row>
    <row r="923" spans="4:4" x14ac:dyDescent="0.25">
      <c r="D923" s="191"/>
    </row>
    <row r="924" spans="4:4" x14ac:dyDescent="0.25">
      <c r="D924" s="191"/>
    </row>
    <row r="925" spans="4:4" x14ac:dyDescent="0.25">
      <c r="D925" s="191"/>
    </row>
    <row r="926" spans="4:4" x14ac:dyDescent="0.25">
      <c r="D926" s="191"/>
    </row>
    <row r="927" spans="4:4" x14ac:dyDescent="0.25">
      <c r="D927" s="191"/>
    </row>
    <row r="928" spans="4:4" x14ac:dyDescent="0.25">
      <c r="D928" s="191"/>
    </row>
    <row r="929" spans="4:4" x14ac:dyDescent="0.25">
      <c r="D929" s="191"/>
    </row>
    <row r="930" spans="4:4" x14ac:dyDescent="0.25">
      <c r="D930" s="191"/>
    </row>
    <row r="931" spans="4:4" x14ac:dyDescent="0.25">
      <c r="D931" s="191"/>
    </row>
    <row r="932" spans="4:4" x14ac:dyDescent="0.25">
      <c r="D932" s="191"/>
    </row>
    <row r="933" spans="4:4" x14ac:dyDescent="0.25">
      <c r="D933" s="191"/>
    </row>
    <row r="934" spans="4:4" x14ac:dyDescent="0.25">
      <c r="D934" s="191"/>
    </row>
    <row r="935" spans="4:4" x14ac:dyDescent="0.25">
      <c r="D935" s="191"/>
    </row>
    <row r="936" spans="4:4" x14ac:dyDescent="0.25">
      <c r="D936" s="191"/>
    </row>
    <row r="937" spans="4:4" x14ac:dyDescent="0.25">
      <c r="D937" s="191"/>
    </row>
    <row r="938" spans="4:4" x14ac:dyDescent="0.25">
      <c r="D938" s="191"/>
    </row>
    <row r="939" spans="4:4" x14ac:dyDescent="0.25">
      <c r="D939" s="191"/>
    </row>
    <row r="940" spans="4:4" x14ac:dyDescent="0.25">
      <c r="D940" s="191"/>
    </row>
    <row r="941" spans="4:4" x14ac:dyDescent="0.25">
      <c r="D941" s="191"/>
    </row>
    <row r="942" spans="4:4" x14ac:dyDescent="0.25">
      <c r="D942" s="191"/>
    </row>
    <row r="943" spans="4:4" x14ac:dyDescent="0.25">
      <c r="D943" s="191"/>
    </row>
    <row r="944" spans="4:4" x14ac:dyDescent="0.25">
      <c r="D944" s="191"/>
    </row>
    <row r="945" spans="4:4" x14ac:dyDescent="0.25">
      <c r="D945" s="191"/>
    </row>
    <row r="946" spans="4:4" x14ac:dyDescent="0.25">
      <c r="D946" s="191"/>
    </row>
    <row r="947" spans="4:4" x14ac:dyDescent="0.25">
      <c r="D947" s="191"/>
    </row>
    <row r="948" spans="4:4" x14ac:dyDescent="0.25">
      <c r="D948" s="191"/>
    </row>
    <row r="949" spans="4:4" x14ac:dyDescent="0.25">
      <c r="D949" s="191"/>
    </row>
    <row r="950" spans="4:4" x14ac:dyDescent="0.25">
      <c r="D950" s="191"/>
    </row>
    <row r="951" spans="4:4" x14ac:dyDescent="0.25">
      <c r="D951" s="191"/>
    </row>
    <row r="952" spans="4:4" x14ac:dyDescent="0.25">
      <c r="D952" s="191"/>
    </row>
    <row r="953" spans="4:4" x14ac:dyDescent="0.25">
      <c r="D953" s="191"/>
    </row>
    <row r="954" spans="4:4" x14ac:dyDescent="0.25">
      <c r="D954" s="191"/>
    </row>
    <row r="955" spans="4:4" x14ac:dyDescent="0.25">
      <c r="D955" s="191"/>
    </row>
    <row r="956" spans="4:4" x14ac:dyDescent="0.25">
      <c r="D956" s="191"/>
    </row>
    <row r="957" spans="4:4" x14ac:dyDescent="0.25">
      <c r="D957" s="191"/>
    </row>
    <row r="958" spans="4:4" x14ac:dyDescent="0.25">
      <c r="D958" s="191"/>
    </row>
    <row r="959" spans="4:4" x14ac:dyDescent="0.25">
      <c r="D959" s="191"/>
    </row>
    <row r="960" spans="4:4" x14ac:dyDescent="0.25">
      <c r="D960" s="191"/>
    </row>
    <row r="961" spans="4:4" x14ac:dyDescent="0.25">
      <c r="D961" s="191"/>
    </row>
    <row r="962" spans="4:4" x14ac:dyDescent="0.25">
      <c r="D962" s="191"/>
    </row>
    <row r="963" spans="4:4" x14ac:dyDescent="0.25">
      <c r="D963" s="191"/>
    </row>
    <row r="964" spans="4:4" x14ac:dyDescent="0.25">
      <c r="D964" s="191"/>
    </row>
    <row r="965" spans="4:4" x14ac:dyDescent="0.25">
      <c r="D965" s="191"/>
    </row>
    <row r="966" spans="4:4" x14ac:dyDescent="0.25">
      <c r="D966" s="191"/>
    </row>
    <row r="967" spans="4:4" x14ac:dyDescent="0.25">
      <c r="D967" s="191"/>
    </row>
    <row r="968" spans="4:4" x14ac:dyDescent="0.25">
      <c r="D968" s="191"/>
    </row>
    <row r="969" spans="4:4" x14ac:dyDescent="0.25">
      <c r="D969" s="191"/>
    </row>
    <row r="970" spans="4:4" x14ac:dyDescent="0.25">
      <c r="D970" s="191"/>
    </row>
    <row r="971" spans="4:4" x14ac:dyDescent="0.25">
      <c r="D971" s="191"/>
    </row>
    <row r="972" spans="4:4" x14ac:dyDescent="0.25">
      <c r="D972" s="191"/>
    </row>
    <row r="973" spans="4:4" x14ac:dyDescent="0.25">
      <c r="D973" s="191"/>
    </row>
    <row r="974" spans="4:4" x14ac:dyDescent="0.25">
      <c r="D974" s="191"/>
    </row>
    <row r="975" spans="4:4" x14ac:dyDescent="0.25">
      <c r="D975" s="191"/>
    </row>
    <row r="976" spans="4:4" x14ac:dyDescent="0.25">
      <c r="D976" s="191"/>
    </row>
    <row r="977" spans="4:4" x14ac:dyDescent="0.25">
      <c r="D977" s="191"/>
    </row>
    <row r="978" spans="4:4" x14ac:dyDescent="0.25">
      <c r="D978" s="191"/>
    </row>
    <row r="979" spans="4:4" x14ac:dyDescent="0.25">
      <c r="D979" s="191"/>
    </row>
    <row r="980" spans="4:4" x14ac:dyDescent="0.25">
      <c r="D980" s="191"/>
    </row>
    <row r="981" spans="4:4" x14ac:dyDescent="0.25">
      <c r="D981" s="191"/>
    </row>
    <row r="982" spans="4:4" x14ac:dyDescent="0.25">
      <c r="D982" s="191"/>
    </row>
    <row r="983" spans="4:4" x14ac:dyDescent="0.25">
      <c r="D983" s="191"/>
    </row>
    <row r="984" spans="4:4" x14ac:dyDescent="0.25">
      <c r="D984" s="191"/>
    </row>
    <row r="985" spans="4:4" x14ac:dyDescent="0.25">
      <c r="D985" s="191"/>
    </row>
    <row r="986" spans="4:4" x14ac:dyDescent="0.25">
      <c r="D986" s="191"/>
    </row>
    <row r="987" spans="4:4" x14ac:dyDescent="0.25">
      <c r="D987" s="191"/>
    </row>
    <row r="988" spans="4:4" x14ac:dyDescent="0.25">
      <c r="D988" s="191"/>
    </row>
    <row r="989" spans="4:4" x14ac:dyDescent="0.25">
      <c r="D989" s="191"/>
    </row>
    <row r="990" spans="4:4" x14ac:dyDescent="0.25">
      <c r="D990" s="191"/>
    </row>
    <row r="991" spans="4:4" x14ac:dyDescent="0.25">
      <c r="D991" s="191"/>
    </row>
    <row r="992" spans="4:4" x14ac:dyDescent="0.25">
      <c r="D992" s="191"/>
    </row>
    <row r="993" spans="4:4" x14ac:dyDescent="0.25">
      <c r="D993" s="191"/>
    </row>
    <row r="994" spans="4:4" x14ac:dyDescent="0.25">
      <c r="D994" s="191"/>
    </row>
    <row r="995" spans="4:4" x14ac:dyDescent="0.25">
      <c r="D995" s="191"/>
    </row>
    <row r="996" spans="4:4" x14ac:dyDescent="0.25">
      <c r="D996" s="191"/>
    </row>
    <row r="997" spans="4:4" x14ac:dyDescent="0.25">
      <c r="D997" s="191"/>
    </row>
    <row r="998" spans="4:4" x14ac:dyDescent="0.25">
      <c r="D998" s="191"/>
    </row>
    <row r="999" spans="4:4" x14ac:dyDescent="0.25">
      <c r="D999" s="191"/>
    </row>
    <row r="1000" spans="4:4" x14ac:dyDescent="0.25">
      <c r="D1000" s="191"/>
    </row>
    <row r="1001" spans="4:4" x14ac:dyDescent="0.25">
      <c r="D1001" s="191"/>
    </row>
    <row r="1002" spans="4:4" x14ac:dyDescent="0.25">
      <c r="D1002" s="191"/>
    </row>
    <row r="1003" spans="4:4" x14ac:dyDescent="0.25">
      <c r="D1003" s="191"/>
    </row>
    <row r="1004" spans="4:4" x14ac:dyDescent="0.25">
      <c r="D1004" s="191"/>
    </row>
    <row r="1005" spans="4:4" x14ac:dyDescent="0.25">
      <c r="D1005" s="191"/>
    </row>
    <row r="1006" spans="4:4" x14ac:dyDescent="0.25">
      <c r="D1006" s="191"/>
    </row>
    <row r="1007" spans="4:4" x14ac:dyDescent="0.25">
      <c r="D1007" s="191"/>
    </row>
    <row r="1008" spans="4:4" x14ac:dyDescent="0.25">
      <c r="D1008" s="191"/>
    </row>
    <row r="1009" spans="4:4" x14ac:dyDescent="0.25">
      <c r="D1009" s="191"/>
    </row>
    <row r="1010" spans="4:4" x14ac:dyDescent="0.25">
      <c r="D1010" s="191"/>
    </row>
    <row r="1011" spans="4:4" x14ac:dyDescent="0.25">
      <c r="D1011" s="191"/>
    </row>
    <row r="1012" spans="4:4" x14ac:dyDescent="0.25">
      <c r="D1012" s="191"/>
    </row>
    <row r="1013" spans="4:4" x14ac:dyDescent="0.25">
      <c r="D1013" s="191"/>
    </row>
    <row r="1014" spans="4:4" x14ac:dyDescent="0.25">
      <c r="D1014" s="191"/>
    </row>
    <row r="1015" spans="4:4" x14ac:dyDescent="0.25">
      <c r="D1015" s="191"/>
    </row>
    <row r="1016" spans="4:4" x14ac:dyDescent="0.25">
      <c r="D1016" s="191"/>
    </row>
    <row r="1017" spans="4:4" x14ac:dyDescent="0.25">
      <c r="D1017" s="191"/>
    </row>
    <row r="1018" spans="4:4" x14ac:dyDescent="0.25">
      <c r="D1018" s="191"/>
    </row>
    <row r="1019" spans="4:4" x14ac:dyDescent="0.25">
      <c r="D1019" s="191"/>
    </row>
    <row r="1020" spans="4:4" x14ac:dyDescent="0.25">
      <c r="D1020" s="191"/>
    </row>
    <row r="1021" spans="4:4" x14ac:dyDescent="0.25">
      <c r="D1021" s="191"/>
    </row>
    <row r="1022" spans="4:4" x14ac:dyDescent="0.25">
      <c r="D1022" s="191"/>
    </row>
    <row r="1023" spans="4:4" x14ac:dyDescent="0.25">
      <c r="D1023" s="191"/>
    </row>
    <row r="1024" spans="4:4" x14ac:dyDescent="0.25">
      <c r="D1024" s="191"/>
    </row>
    <row r="1025" spans="4:4" x14ac:dyDescent="0.25">
      <c r="D1025" s="191"/>
    </row>
    <row r="1026" spans="4:4" x14ac:dyDescent="0.25">
      <c r="D1026" s="191"/>
    </row>
    <row r="1027" spans="4:4" x14ac:dyDescent="0.25">
      <c r="D1027" s="191"/>
    </row>
    <row r="1028" spans="4:4" x14ac:dyDescent="0.25">
      <c r="D1028" s="191"/>
    </row>
    <row r="1029" spans="4:4" x14ac:dyDescent="0.25">
      <c r="D1029" s="191"/>
    </row>
    <row r="1030" spans="4:4" x14ac:dyDescent="0.25">
      <c r="D1030" s="191"/>
    </row>
    <row r="1031" spans="4:4" x14ac:dyDescent="0.25">
      <c r="D1031" s="191"/>
    </row>
    <row r="1032" spans="4:4" x14ac:dyDescent="0.25">
      <c r="D1032" s="191"/>
    </row>
    <row r="1033" spans="4:4" x14ac:dyDescent="0.25">
      <c r="D1033" s="191"/>
    </row>
    <row r="1034" spans="4:4" x14ac:dyDescent="0.25">
      <c r="D1034" s="191"/>
    </row>
    <row r="1035" spans="4:4" x14ac:dyDescent="0.25">
      <c r="D1035" s="191"/>
    </row>
    <row r="1036" spans="4:4" x14ac:dyDescent="0.25">
      <c r="D1036" s="191"/>
    </row>
    <row r="1037" spans="4:4" x14ac:dyDescent="0.25">
      <c r="D1037" s="191"/>
    </row>
    <row r="1038" spans="4:4" x14ac:dyDescent="0.25">
      <c r="D1038" s="191"/>
    </row>
    <row r="1039" spans="4:4" x14ac:dyDescent="0.25">
      <c r="D1039" s="191"/>
    </row>
    <row r="1040" spans="4:4" x14ac:dyDescent="0.25">
      <c r="D1040" s="191"/>
    </row>
    <row r="1041" spans="4:4" x14ac:dyDescent="0.25">
      <c r="D1041" s="191"/>
    </row>
    <row r="1042" spans="4:4" x14ac:dyDescent="0.25">
      <c r="D1042" s="191"/>
    </row>
    <row r="1043" spans="4:4" x14ac:dyDescent="0.25">
      <c r="D1043" s="191"/>
    </row>
    <row r="1044" spans="4:4" x14ac:dyDescent="0.25">
      <c r="D1044" s="191"/>
    </row>
    <row r="1045" spans="4:4" x14ac:dyDescent="0.25">
      <c r="D1045" s="191"/>
    </row>
    <row r="1046" spans="4:4" x14ac:dyDescent="0.25">
      <c r="D1046" s="191"/>
    </row>
    <row r="1047" spans="4:4" x14ac:dyDescent="0.25">
      <c r="D1047" s="191"/>
    </row>
    <row r="1048" spans="4:4" x14ac:dyDescent="0.25">
      <c r="D1048" s="191"/>
    </row>
    <row r="1049" spans="4:4" x14ac:dyDescent="0.25">
      <c r="D1049" s="191"/>
    </row>
    <row r="1050" spans="4:4" x14ac:dyDescent="0.25">
      <c r="D1050" s="191"/>
    </row>
    <row r="1051" spans="4:4" x14ac:dyDescent="0.25">
      <c r="D1051" s="191"/>
    </row>
    <row r="1052" spans="4:4" x14ac:dyDescent="0.25">
      <c r="D1052" s="191"/>
    </row>
    <row r="1053" spans="4:4" x14ac:dyDescent="0.25">
      <c r="D1053" s="191"/>
    </row>
    <row r="1054" spans="4:4" x14ac:dyDescent="0.25">
      <c r="D1054" s="191"/>
    </row>
    <row r="1055" spans="4:4" x14ac:dyDescent="0.25">
      <c r="D1055" s="191"/>
    </row>
    <row r="1056" spans="4:4" x14ac:dyDescent="0.25">
      <c r="D1056" s="191"/>
    </row>
    <row r="1057" spans="4:4" x14ac:dyDescent="0.25">
      <c r="D1057" s="191"/>
    </row>
    <row r="1058" spans="4:4" x14ac:dyDescent="0.25">
      <c r="D1058" s="191"/>
    </row>
    <row r="1059" spans="4:4" x14ac:dyDescent="0.25">
      <c r="D1059" s="191"/>
    </row>
    <row r="1060" spans="4:4" x14ac:dyDescent="0.25">
      <c r="D1060" s="191"/>
    </row>
    <row r="1061" spans="4:4" x14ac:dyDescent="0.25">
      <c r="D1061" s="191"/>
    </row>
    <row r="1062" spans="4:4" x14ac:dyDescent="0.25">
      <c r="D1062" s="191"/>
    </row>
    <row r="1063" spans="4:4" x14ac:dyDescent="0.25">
      <c r="D1063" s="191"/>
    </row>
    <row r="1064" spans="4:4" x14ac:dyDescent="0.25">
      <c r="D1064" s="191"/>
    </row>
    <row r="1065" spans="4:4" x14ac:dyDescent="0.25">
      <c r="D1065" s="191"/>
    </row>
    <row r="1066" spans="4:4" x14ac:dyDescent="0.25">
      <c r="D1066" s="191"/>
    </row>
    <row r="1067" spans="4:4" x14ac:dyDescent="0.25">
      <c r="D1067" s="191"/>
    </row>
    <row r="1068" spans="4:4" x14ac:dyDescent="0.25">
      <c r="D1068" s="191"/>
    </row>
    <row r="1069" spans="4:4" x14ac:dyDescent="0.25">
      <c r="D1069" s="191"/>
    </row>
    <row r="1070" spans="4:4" x14ac:dyDescent="0.25">
      <c r="D1070" s="191"/>
    </row>
    <row r="1071" spans="4:4" x14ac:dyDescent="0.25">
      <c r="D1071" s="191"/>
    </row>
    <row r="1072" spans="4:4" x14ac:dyDescent="0.25">
      <c r="D1072" s="191"/>
    </row>
    <row r="1073" spans="4:4" x14ac:dyDescent="0.25">
      <c r="D1073" s="191"/>
    </row>
    <row r="1074" spans="4:4" x14ac:dyDescent="0.25">
      <c r="D1074" s="191"/>
    </row>
    <row r="1075" spans="4:4" x14ac:dyDescent="0.25">
      <c r="D1075" s="191"/>
    </row>
    <row r="1076" spans="4:4" x14ac:dyDescent="0.25">
      <c r="D1076" s="191"/>
    </row>
    <row r="1077" spans="4:4" x14ac:dyDescent="0.25">
      <c r="D1077" s="191"/>
    </row>
    <row r="1078" spans="4:4" x14ac:dyDescent="0.25">
      <c r="D1078" s="191"/>
    </row>
    <row r="1079" spans="4:4" x14ac:dyDescent="0.25">
      <c r="D1079" s="191"/>
    </row>
    <row r="1080" spans="4:4" x14ac:dyDescent="0.25">
      <c r="D1080" s="191"/>
    </row>
    <row r="1081" spans="4:4" x14ac:dyDescent="0.25">
      <c r="D1081" s="191"/>
    </row>
    <row r="1082" spans="4:4" x14ac:dyDescent="0.25">
      <c r="D1082" s="191"/>
    </row>
    <row r="1083" spans="4:4" x14ac:dyDescent="0.25">
      <c r="D1083" s="191"/>
    </row>
    <row r="1084" spans="4:4" x14ac:dyDescent="0.25">
      <c r="D1084" s="191"/>
    </row>
    <row r="1085" spans="4:4" x14ac:dyDescent="0.25">
      <c r="D1085" s="191"/>
    </row>
    <row r="1086" spans="4:4" x14ac:dyDescent="0.25">
      <c r="D1086" s="191"/>
    </row>
    <row r="1087" spans="4:4" x14ac:dyDescent="0.25">
      <c r="D1087" s="191"/>
    </row>
    <row r="1088" spans="4:4" x14ac:dyDescent="0.25">
      <c r="D1088" s="191"/>
    </row>
    <row r="1089" spans="4:4" x14ac:dyDescent="0.25">
      <c r="D1089" s="191"/>
    </row>
    <row r="1090" spans="4:4" x14ac:dyDescent="0.25">
      <c r="D1090" s="191"/>
    </row>
    <row r="1091" spans="4:4" x14ac:dyDescent="0.25">
      <c r="D1091" s="191"/>
    </row>
    <row r="1092" spans="4:4" x14ac:dyDescent="0.25">
      <c r="D1092" s="191"/>
    </row>
    <row r="1093" spans="4:4" x14ac:dyDescent="0.25">
      <c r="D1093" s="191"/>
    </row>
    <row r="1094" spans="4:4" x14ac:dyDescent="0.25">
      <c r="D1094" s="191"/>
    </row>
    <row r="1095" spans="4:4" x14ac:dyDescent="0.25">
      <c r="D1095" s="191"/>
    </row>
    <row r="1096" spans="4:4" x14ac:dyDescent="0.25">
      <c r="D1096" s="191"/>
    </row>
    <row r="1097" spans="4:4" x14ac:dyDescent="0.25">
      <c r="D1097" s="191"/>
    </row>
    <row r="1098" spans="4:4" x14ac:dyDescent="0.25">
      <c r="D1098" s="191"/>
    </row>
    <row r="1099" spans="4:4" x14ac:dyDescent="0.25">
      <c r="D1099" s="191"/>
    </row>
    <row r="1100" spans="4:4" x14ac:dyDescent="0.25">
      <c r="D1100" s="191"/>
    </row>
    <row r="1101" spans="4:4" x14ac:dyDescent="0.25">
      <c r="D1101" s="191"/>
    </row>
    <row r="1102" spans="4:4" x14ac:dyDescent="0.25">
      <c r="D1102" s="191"/>
    </row>
    <row r="1103" spans="4:4" x14ac:dyDescent="0.25">
      <c r="D1103" s="191"/>
    </row>
    <row r="1104" spans="4:4" x14ac:dyDescent="0.25">
      <c r="D1104" s="191"/>
    </row>
    <row r="1105" spans="4:4" x14ac:dyDescent="0.25">
      <c r="D1105" s="191"/>
    </row>
    <row r="1106" spans="4:4" x14ac:dyDescent="0.25">
      <c r="D1106" s="191"/>
    </row>
    <row r="1107" spans="4:4" x14ac:dyDescent="0.25">
      <c r="D1107" s="191"/>
    </row>
    <row r="1108" spans="4:4" x14ac:dyDescent="0.25">
      <c r="D1108" s="191"/>
    </row>
    <row r="1109" spans="4:4" x14ac:dyDescent="0.25">
      <c r="D1109" s="191"/>
    </row>
    <row r="1110" spans="4:4" x14ac:dyDescent="0.25">
      <c r="D1110" s="191"/>
    </row>
    <row r="1111" spans="4:4" x14ac:dyDescent="0.25">
      <c r="D1111" s="191"/>
    </row>
    <row r="1112" spans="4:4" x14ac:dyDescent="0.25">
      <c r="D1112" s="191"/>
    </row>
    <row r="1113" spans="4:4" x14ac:dyDescent="0.25">
      <c r="D1113" s="191"/>
    </row>
    <row r="1114" spans="4:4" x14ac:dyDescent="0.25">
      <c r="D1114" s="191"/>
    </row>
    <row r="1115" spans="4:4" x14ac:dyDescent="0.25">
      <c r="D1115" s="191"/>
    </row>
    <row r="1116" spans="4:4" x14ac:dyDescent="0.25">
      <c r="D1116" s="191"/>
    </row>
    <row r="1117" spans="4:4" x14ac:dyDescent="0.25">
      <c r="D1117" s="191"/>
    </row>
    <row r="1118" spans="4:4" x14ac:dyDescent="0.25">
      <c r="D1118" s="191"/>
    </row>
    <row r="1119" spans="4:4" x14ac:dyDescent="0.25">
      <c r="D1119" s="191"/>
    </row>
    <row r="1120" spans="4:4" x14ac:dyDescent="0.25">
      <c r="D1120" s="191"/>
    </row>
    <row r="1121" spans="4:4" x14ac:dyDescent="0.25">
      <c r="D1121" s="191"/>
    </row>
    <row r="1122" spans="4:4" x14ac:dyDescent="0.25">
      <c r="D1122" s="191"/>
    </row>
    <row r="1123" spans="4:4" x14ac:dyDescent="0.25">
      <c r="D1123" s="191"/>
    </row>
    <row r="1124" spans="4:4" x14ac:dyDescent="0.25">
      <c r="D1124" s="191"/>
    </row>
    <row r="1125" spans="4:4" x14ac:dyDescent="0.25">
      <c r="D1125" s="191"/>
    </row>
    <row r="1126" spans="4:4" x14ac:dyDescent="0.25">
      <c r="D1126" s="191"/>
    </row>
    <row r="1127" spans="4:4" x14ac:dyDescent="0.25">
      <c r="D1127" s="191"/>
    </row>
    <row r="1128" spans="4:4" x14ac:dyDescent="0.25">
      <c r="D1128" s="191"/>
    </row>
    <row r="1129" spans="4:4" x14ac:dyDescent="0.25">
      <c r="D1129" s="191"/>
    </row>
    <row r="1130" spans="4:4" x14ac:dyDescent="0.25">
      <c r="D1130" s="191"/>
    </row>
    <row r="1131" spans="4:4" x14ac:dyDescent="0.25">
      <c r="D1131" s="191"/>
    </row>
    <row r="1132" spans="4:4" x14ac:dyDescent="0.25">
      <c r="D1132" s="191"/>
    </row>
    <row r="1133" spans="4:4" x14ac:dyDescent="0.25">
      <c r="D1133" s="191"/>
    </row>
    <row r="1134" spans="4:4" x14ac:dyDescent="0.25">
      <c r="D1134" s="191"/>
    </row>
    <row r="1135" spans="4:4" x14ac:dyDescent="0.25">
      <c r="D1135" s="191"/>
    </row>
    <row r="1136" spans="4:4" x14ac:dyDescent="0.25">
      <c r="D1136" s="191"/>
    </row>
    <row r="1137" spans="4:4" x14ac:dyDescent="0.25">
      <c r="D1137" s="191"/>
    </row>
    <row r="1138" spans="4:4" x14ac:dyDescent="0.25">
      <c r="D1138" s="191"/>
    </row>
    <row r="1139" spans="4:4" x14ac:dyDescent="0.25">
      <c r="D1139" s="191"/>
    </row>
    <row r="1140" spans="4:4" x14ac:dyDescent="0.25">
      <c r="D1140" s="191"/>
    </row>
    <row r="1141" spans="4:4" x14ac:dyDescent="0.25">
      <c r="D1141" s="191"/>
    </row>
    <row r="1142" spans="4:4" x14ac:dyDescent="0.25">
      <c r="D1142" s="191"/>
    </row>
    <row r="1143" spans="4:4" x14ac:dyDescent="0.25">
      <c r="D1143" s="191"/>
    </row>
    <row r="1144" spans="4:4" x14ac:dyDescent="0.25">
      <c r="D1144" s="191"/>
    </row>
    <row r="1145" spans="4:4" x14ac:dyDescent="0.25">
      <c r="D1145" s="191"/>
    </row>
    <row r="1146" spans="4:4" x14ac:dyDescent="0.25">
      <c r="D1146" s="191"/>
    </row>
    <row r="1147" spans="4:4" x14ac:dyDescent="0.25">
      <c r="D1147" s="191"/>
    </row>
    <row r="1148" spans="4:4" x14ac:dyDescent="0.25">
      <c r="D1148" s="191"/>
    </row>
    <row r="1149" spans="4:4" x14ac:dyDescent="0.25">
      <c r="D1149" s="191"/>
    </row>
    <row r="1150" spans="4:4" x14ac:dyDescent="0.25">
      <c r="D1150" s="191"/>
    </row>
    <row r="1151" spans="4:4" x14ac:dyDescent="0.25">
      <c r="D1151" s="191"/>
    </row>
    <row r="1152" spans="4:4" x14ac:dyDescent="0.25">
      <c r="D1152" s="191"/>
    </row>
    <row r="1153" spans="4:4" x14ac:dyDescent="0.25">
      <c r="D1153" s="191"/>
    </row>
    <row r="1154" spans="4:4" x14ac:dyDescent="0.25">
      <c r="D1154" s="191"/>
    </row>
    <row r="1155" spans="4:4" x14ac:dyDescent="0.25">
      <c r="D1155" s="191"/>
    </row>
    <row r="1156" spans="4:4" x14ac:dyDescent="0.25">
      <c r="D1156" s="191"/>
    </row>
    <row r="1157" spans="4:4" x14ac:dyDescent="0.25">
      <c r="D1157" s="191"/>
    </row>
    <row r="1158" spans="4:4" x14ac:dyDescent="0.25">
      <c r="D1158" s="191"/>
    </row>
    <row r="1159" spans="4:4" x14ac:dyDescent="0.25">
      <c r="D1159" s="191"/>
    </row>
    <row r="1160" spans="4:4" x14ac:dyDescent="0.25">
      <c r="D1160" s="191"/>
    </row>
    <row r="1161" spans="4:4" x14ac:dyDescent="0.25">
      <c r="D1161" s="191"/>
    </row>
    <row r="1162" spans="4:4" x14ac:dyDescent="0.25">
      <c r="D1162" s="191"/>
    </row>
    <row r="1163" spans="4:4" x14ac:dyDescent="0.25">
      <c r="D1163" s="191"/>
    </row>
    <row r="1164" spans="4:4" x14ac:dyDescent="0.25">
      <c r="D1164" s="191"/>
    </row>
    <row r="1165" spans="4:4" x14ac:dyDescent="0.25">
      <c r="D1165" s="191"/>
    </row>
    <row r="1166" spans="4:4" x14ac:dyDescent="0.25">
      <c r="D1166" s="191"/>
    </row>
    <row r="1167" spans="4:4" x14ac:dyDescent="0.25">
      <c r="D1167" s="191"/>
    </row>
    <row r="1168" spans="4:4" x14ac:dyDescent="0.25">
      <c r="D1168" s="191"/>
    </row>
    <row r="1169" spans="4:4" x14ac:dyDescent="0.25">
      <c r="D1169" s="191"/>
    </row>
    <row r="1170" spans="4:4" x14ac:dyDescent="0.25">
      <c r="D1170" s="191"/>
    </row>
    <row r="1171" spans="4:4" x14ac:dyDescent="0.25">
      <c r="D1171" s="191"/>
    </row>
    <row r="1172" spans="4:4" x14ac:dyDescent="0.25">
      <c r="D1172" s="191"/>
    </row>
    <row r="1173" spans="4:4" x14ac:dyDescent="0.25">
      <c r="D1173" s="191"/>
    </row>
    <row r="1174" spans="4:4" x14ac:dyDescent="0.25">
      <c r="D1174" s="191"/>
    </row>
    <row r="1175" spans="4:4" x14ac:dyDescent="0.25">
      <c r="D1175" s="191"/>
    </row>
    <row r="1176" spans="4:4" x14ac:dyDescent="0.25">
      <c r="D1176" s="191"/>
    </row>
    <row r="1177" spans="4:4" x14ac:dyDescent="0.25">
      <c r="D1177" s="191"/>
    </row>
    <row r="1178" spans="4:4" x14ac:dyDescent="0.25">
      <c r="D1178" s="191"/>
    </row>
    <row r="1179" spans="4:4" x14ac:dyDescent="0.25">
      <c r="D1179" s="191"/>
    </row>
    <row r="1180" spans="4:4" x14ac:dyDescent="0.25">
      <c r="D1180" s="191"/>
    </row>
    <row r="1181" spans="4:4" x14ac:dyDescent="0.25">
      <c r="D1181" s="191"/>
    </row>
    <row r="1182" spans="4:4" x14ac:dyDescent="0.25">
      <c r="D1182" s="191"/>
    </row>
    <row r="1183" spans="4:4" x14ac:dyDescent="0.25">
      <c r="D1183" s="191"/>
    </row>
    <row r="1184" spans="4:4" x14ac:dyDescent="0.25">
      <c r="D1184" s="191"/>
    </row>
    <row r="1185" spans="4:4" x14ac:dyDescent="0.25">
      <c r="D1185" s="191"/>
    </row>
    <row r="1186" spans="4:4" x14ac:dyDescent="0.25">
      <c r="D1186" s="191"/>
    </row>
    <row r="1187" spans="4:4" x14ac:dyDescent="0.25">
      <c r="D1187" s="191"/>
    </row>
    <row r="1188" spans="4:4" x14ac:dyDescent="0.25">
      <c r="D1188" s="191"/>
    </row>
    <row r="1189" spans="4:4" x14ac:dyDescent="0.25">
      <c r="D1189" s="191"/>
    </row>
    <row r="1190" spans="4:4" x14ac:dyDescent="0.25">
      <c r="D1190" s="191"/>
    </row>
    <row r="1191" spans="4:4" x14ac:dyDescent="0.25">
      <c r="D1191" s="191"/>
    </row>
    <row r="1192" spans="4:4" x14ac:dyDescent="0.25">
      <c r="D1192" s="191"/>
    </row>
    <row r="1193" spans="4:4" x14ac:dyDescent="0.25">
      <c r="D1193" s="191"/>
    </row>
    <row r="1194" spans="4:4" x14ac:dyDescent="0.25">
      <c r="D1194" s="191"/>
    </row>
    <row r="1195" spans="4:4" x14ac:dyDescent="0.25">
      <c r="D1195" s="191"/>
    </row>
    <row r="1196" spans="4:4" x14ac:dyDescent="0.25">
      <c r="D1196" s="191"/>
    </row>
    <row r="1197" spans="4:4" x14ac:dyDescent="0.25">
      <c r="D1197" s="191"/>
    </row>
    <row r="1198" spans="4:4" x14ac:dyDescent="0.25">
      <c r="D1198" s="191"/>
    </row>
    <row r="1199" spans="4:4" x14ac:dyDescent="0.25">
      <c r="D1199" s="191"/>
    </row>
    <row r="1200" spans="4:4" x14ac:dyDescent="0.25">
      <c r="D1200" s="191"/>
    </row>
    <row r="1201" spans="4:4" x14ac:dyDescent="0.25">
      <c r="D1201" s="191"/>
    </row>
    <row r="1202" spans="4:4" x14ac:dyDescent="0.25">
      <c r="D1202" s="191"/>
    </row>
    <row r="1203" spans="4:4" x14ac:dyDescent="0.25">
      <c r="D1203" s="191"/>
    </row>
    <row r="1204" spans="4:4" x14ac:dyDescent="0.25">
      <c r="D1204" s="191"/>
    </row>
    <row r="1205" spans="4:4" x14ac:dyDescent="0.25">
      <c r="D1205" s="191"/>
    </row>
    <row r="1206" spans="4:4" x14ac:dyDescent="0.25">
      <c r="D1206" s="191"/>
    </row>
    <row r="1207" spans="4:4" x14ac:dyDescent="0.25">
      <c r="D1207" s="191"/>
    </row>
    <row r="1208" spans="4:4" x14ac:dyDescent="0.25">
      <c r="D1208" s="191"/>
    </row>
    <row r="1209" spans="4:4" x14ac:dyDescent="0.25">
      <c r="D1209" s="191"/>
    </row>
    <row r="1210" spans="4:4" x14ac:dyDescent="0.25">
      <c r="D1210" s="191"/>
    </row>
    <row r="1211" spans="4:4" x14ac:dyDescent="0.25">
      <c r="D1211" s="191"/>
    </row>
    <row r="1212" spans="4:4" x14ac:dyDescent="0.25">
      <c r="D1212" s="191"/>
    </row>
    <row r="1213" spans="4:4" x14ac:dyDescent="0.25">
      <c r="D1213" s="191"/>
    </row>
    <row r="1214" spans="4:4" x14ac:dyDescent="0.25">
      <c r="D1214" s="191"/>
    </row>
    <row r="1215" spans="4:4" x14ac:dyDescent="0.25">
      <c r="D1215" s="191"/>
    </row>
    <row r="1216" spans="4:4" x14ac:dyDescent="0.25">
      <c r="D1216" s="191"/>
    </row>
    <row r="1217" spans="4:4" x14ac:dyDescent="0.25">
      <c r="D1217" s="191"/>
    </row>
    <row r="1218" spans="4:4" x14ac:dyDescent="0.25">
      <c r="D1218" s="191"/>
    </row>
    <row r="1219" spans="4:4" x14ac:dyDescent="0.25">
      <c r="D1219" s="191"/>
    </row>
    <row r="1220" spans="4:4" x14ac:dyDescent="0.25">
      <c r="D1220" s="191"/>
    </row>
    <row r="1221" spans="4:4" x14ac:dyDescent="0.25">
      <c r="D1221" s="191"/>
    </row>
    <row r="1222" spans="4:4" x14ac:dyDescent="0.25">
      <c r="D1222" s="191"/>
    </row>
    <row r="1223" spans="4:4" x14ac:dyDescent="0.25">
      <c r="D1223" s="191"/>
    </row>
    <row r="1224" spans="4:4" x14ac:dyDescent="0.25">
      <c r="D1224" s="191"/>
    </row>
    <row r="1225" spans="4:4" x14ac:dyDescent="0.25">
      <c r="D1225" s="191"/>
    </row>
    <row r="1226" spans="4:4" x14ac:dyDescent="0.25">
      <c r="D1226" s="191"/>
    </row>
    <row r="1227" spans="4:4" x14ac:dyDescent="0.25">
      <c r="D1227" s="191"/>
    </row>
    <row r="1228" spans="4:4" x14ac:dyDescent="0.25">
      <c r="D1228" s="191"/>
    </row>
    <row r="1229" spans="4:4" x14ac:dyDescent="0.25">
      <c r="D1229" s="191"/>
    </row>
    <row r="1230" spans="4:4" x14ac:dyDescent="0.25">
      <c r="D1230" s="191"/>
    </row>
    <row r="1231" spans="4:4" x14ac:dyDescent="0.25">
      <c r="D1231" s="191"/>
    </row>
    <row r="1232" spans="4:4" x14ac:dyDescent="0.25">
      <c r="D1232" s="191"/>
    </row>
    <row r="1233" spans="4:4" x14ac:dyDescent="0.25">
      <c r="D1233" s="191"/>
    </row>
    <row r="1234" spans="4:4" x14ac:dyDescent="0.25">
      <c r="D1234" s="191"/>
    </row>
    <row r="1235" spans="4:4" x14ac:dyDescent="0.25">
      <c r="D1235" s="191"/>
    </row>
    <row r="1236" spans="4:4" x14ac:dyDescent="0.25">
      <c r="D1236" s="191"/>
    </row>
    <row r="1237" spans="4:4" x14ac:dyDescent="0.25">
      <c r="D1237" s="191"/>
    </row>
    <row r="1238" spans="4:4" x14ac:dyDescent="0.25">
      <c r="D1238" s="191"/>
    </row>
    <row r="1239" spans="4:4" x14ac:dyDescent="0.25">
      <c r="D1239" s="191"/>
    </row>
    <row r="1240" spans="4:4" x14ac:dyDescent="0.25">
      <c r="D1240" s="191"/>
    </row>
    <row r="1241" spans="4:4" x14ac:dyDescent="0.25">
      <c r="D1241" s="191"/>
    </row>
    <row r="1242" spans="4:4" x14ac:dyDescent="0.25">
      <c r="D1242" s="191"/>
    </row>
    <row r="1243" spans="4:4" x14ac:dyDescent="0.25">
      <c r="D1243" s="191"/>
    </row>
    <row r="1244" spans="4:4" x14ac:dyDescent="0.25">
      <c r="D1244" s="191"/>
    </row>
    <row r="1245" spans="4:4" x14ac:dyDescent="0.25">
      <c r="D1245" s="191"/>
    </row>
    <row r="1246" spans="4:4" x14ac:dyDescent="0.25">
      <c r="D1246" s="191"/>
    </row>
    <row r="1247" spans="4:4" x14ac:dyDescent="0.25">
      <c r="D1247" s="191"/>
    </row>
    <row r="1248" spans="4:4" x14ac:dyDescent="0.25">
      <c r="D1248" s="191"/>
    </row>
    <row r="1249" spans="4:4" x14ac:dyDescent="0.25">
      <c r="D1249" s="191"/>
    </row>
    <row r="1250" spans="4:4" x14ac:dyDescent="0.25">
      <c r="D1250" s="191"/>
    </row>
    <row r="1251" spans="4:4" x14ac:dyDescent="0.25">
      <c r="D1251" s="191"/>
    </row>
    <row r="1252" spans="4:4" x14ac:dyDescent="0.25">
      <c r="D1252" s="191"/>
    </row>
    <row r="1253" spans="4:4" x14ac:dyDescent="0.25">
      <c r="D1253" s="191"/>
    </row>
    <row r="1254" spans="4:4" x14ac:dyDescent="0.25">
      <c r="D1254" s="191"/>
    </row>
    <row r="1255" spans="4:4" x14ac:dyDescent="0.25">
      <c r="D1255" s="191"/>
    </row>
    <row r="1256" spans="4:4" x14ac:dyDescent="0.25">
      <c r="D1256" s="191"/>
    </row>
    <row r="1257" spans="4:4" x14ac:dyDescent="0.25">
      <c r="D1257" s="191"/>
    </row>
    <row r="1258" spans="4:4" x14ac:dyDescent="0.25">
      <c r="D1258" s="191"/>
    </row>
    <row r="1259" spans="4:4" x14ac:dyDescent="0.25">
      <c r="D1259" s="191"/>
    </row>
    <row r="1260" spans="4:4" x14ac:dyDescent="0.25">
      <c r="D1260" s="191"/>
    </row>
    <row r="1261" spans="4:4" x14ac:dyDescent="0.25">
      <c r="D1261" s="191"/>
    </row>
    <row r="1262" spans="4:4" x14ac:dyDescent="0.25">
      <c r="D1262" s="191"/>
    </row>
    <row r="1263" spans="4:4" x14ac:dyDescent="0.25">
      <c r="D1263" s="191"/>
    </row>
    <row r="1264" spans="4:4" x14ac:dyDescent="0.25">
      <c r="D1264" s="191"/>
    </row>
    <row r="1265" spans="4:4" x14ac:dyDescent="0.25">
      <c r="D1265" s="191"/>
    </row>
    <row r="1266" spans="4:4" x14ac:dyDescent="0.25">
      <c r="D1266" s="191"/>
    </row>
    <row r="1267" spans="4:4" x14ac:dyDescent="0.25">
      <c r="D1267" s="191"/>
    </row>
    <row r="1268" spans="4:4" x14ac:dyDescent="0.25">
      <c r="D1268" s="191"/>
    </row>
    <row r="1269" spans="4:4" x14ac:dyDescent="0.25">
      <c r="D1269" s="191"/>
    </row>
    <row r="1270" spans="4:4" x14ac:dyDescent="0.25">
      <c r="D1270" s="191"/>
    </row>
    <row r="1271" spans="4:4" x14ac:dyDescent="0.25">
      <c r="D1271" s="191"/>
    </row>
    <row r="1272" spans="4:4" x14ac:dyDescent="0.25">
      <c r="D1272" s="191"/>
    </row>
    <row r="1273" spans="4:4" x14ac:dyDescent="0.25">
      <c r="D1273" s="191"/>
    </row>
    <row r="1274" spans="4:4" x14ac:dyDescent="0.25">
      <c r="D1274" s="191"/>
    </row>
    <row r="1275" spans="4:4" x14ac:dyDescent="0.25">
      <c r="D1275" s="191"/>
    </row>
    <row r="1276" spans="4:4" x14ac:dyDescent="0.25">
      <c r="D1276" s="191"/>
    </row>
    <row r="1277" spans="4:4" x14ac:dyDescent="0.25">
      <c r="D1277" s="191"/>
    </row>
    <row r="1278" spans="4:4" x14ac:dyDescent="0.25">
      <c r="D1278" s="191"/>
    </row>
    <row r="1279" spans="4:4" x14ac:dyDescent="0.25">
      <c r="D1279" s="191"/>
    </row>
    <row r="1280" spans="4:4" x14ac:dyDescent="0.25">
      <c r="D1280" s="191"/>
    </row>
    <row r="1281" spans="4:4" x14ac:dyDescent="0.25">
      <c r="D1281" s="191"/>
    </row>
    <row r="1282" spans="4:4" x14ac:dyDescent="0.25">
      <c r="D1282" s="191"/>
    </row>
    <row r="1283" spans="4:4" x14ac:dyDescent="0.25">
      <c r="D1283" s="191"/>
    </row>
    <row r="1284" spans="4:4" x14ac:dyDescent="0.25">
      <c r="D1284" s="191"/>
    </row>
    <row r="1285" spans="4:4" x14ac:dyDescent="0.25">
      <c r="D1285" s="191"/>
    </row>
    <row r="1286" spans="4:4" x14ac:dyDescent="0.25">
      <c r="D1286" s="191"/>
    </row>
    <row r="1287" spans="4:4" x14ac:dyDescent="0.25">
      <c r="D1287" s="191"/>
    </row>
    <row r="1288" spans="4:4" x14ac:dyDescent="0.25">
      <c r="D1288" s="191"/>
    </row>
    <row r="1289" spans="4:4" x14ac:dyDescent="0.25">
      <c r="D1289" s="191"/>
    </row>
    <row r="1290" spans="4:4" x14ac:dyDescent="0.25">
      <c r="D1290" s="191"/>
    </row>
    <row r="1291" spans="4:4" x14ac:dyDescent="0.25">
      <c r="D1291" s="191"/>
    </row>
    <row r="1292" spans="4:4" x14ac:dyDescent="0.25">
      <c r="D1292" s="191"/>
    </row>
    <row r="1293" spans="4:4" x14ac:dyDescent="0.25">
      <c r="D1293" s="191"/>
    </row>
    <row r="1294" spans="4:4" x14ac:dyDescent="0.25">
      <c r="D1294" s="191"/>
    </row>
    <row r="1295" spans="4:4" x14ac:dyDescent="0.25">
      <c r="D1295" s="191"/>
    </row>
    <row r="1296" spans="4:4" x14ac:dyDescent="0.25">
      <c r="D1296" s="191"/>
    </row>
    <row r="1297" spans="4:4" x14ac:dyDescent="0.25">
      <c r="D1297" s="191"/>
    </row>
    <row r="1298" spans="4:4" x14ac:dyDescent="0.25">
      <c r="D1298" s="191"/>
    </row>
    <row r="1299" spans="4:4" x14ac:dyDescent="0.25">
      <c r="D1299" s="191"/>
    </row>
    <row r="1300" spans="4:4" x14ac:dyDescent="0.25">
      <c r="D1300" s="191"/>
    </row>
    <row r="1301" spans="4:4" x14ac:dyDescent="0.25">
      <c r="D1301" s="191"/>
    </row>
    <row r="1302" spans="4:4" x14ac:dyDescent="0.25">
      <c r="D1302" s="191"/>
    </row>
    <row r="1303" spans="4:4" x14ac:dyDescent="0.25">
      <c r="D1303" s="191"/>
    </row>
    <row r="1304" spans="4:4" x14ac:dyDescent="0.25">
      <c r="D1304" s="191"/>
    </row>
    <row r="1305" spans="4:4" x14ac:dyDescent="0.25">
      <c r="D1305" s="191"/>
    </row>
    <row r="1306" spans="4:4" x14ac:dyDescent="0.25">
      <c r="D1306" s="191"/>
    </row>
    <row r="1307" spans="4:4" x14ac:dyDescent="0.25">
      <c r="D1307" s="191"/>
    </row>
    <row r="1308" spans="4:4" x14ac:dyDescent="0.25">
      <c r="D1308" s="191"/>
    </row>
    <row r="1309" spans="4:4" x14ac:dyDescent="0.25">
      <c r="D1309" s="191"/>
    </row>
    <row r="1310" spans="4:4" x14ac:dyDescent="0.25">
      <c r="D1310" s="191"/>
    </row>
    <row r="1311" spans="4:4" x14ac:dyDescent="0.25">
      <c r="D1311" s="191"/>
    </row>
    <row r="1312" spans="4:4" x14ac:dyDescent="0.25">
      <c r="D1312" s="191"/>
    </row>
    <row r="1313" spans="4:4" x14ac:dyDescent="0.25">
      <c r="D1313" s="191"/>
    </row>
    <row r="1314" spans="4:4" x14ac:dyDescent="0.25">
      <c r="D1314" s="191"/>
    </row>
    <row r="1315" spans="4:4" x14ac:dyDescent="0.25">
      <c r="D1315" s="191"/>
    </row>
    <row r="1316" spans="4:4" x14ac:dyDescent="0.25">
      <c r="D1316" s="191"/>
    </row>
    <row r="1317" spans="4:4" x14ac:dyDescent="0.25">
      <c r="D1317" s="191"/>
    </row>
    <row r="1318" spans="4:4" x14ac:dyDescent="0.25">
      <c r="D1318" s="191"/>
    </row>
    <row r="1319" spans="4:4" x14ac:dyDescent="0.25">
      <c r="D1319" s="191"/>
    </row>
    <row r="1320" spans="4:4" x14ac:dyDescent="0.25">
      <c r="D1320" s="191"/>
    </row>
    <row r="1321" spans="4:4" x14ac:dyDescent="0.25">
      <c r="D1321" s="191"/>
    </row>
    <row r="1322" spans="4:4" x14ac:dyDescent="0.25">
      <c r="D1322" s="191"/>
    </row>
    <row r="1323" spans="4:4" x14ac:dyDescent="0.25">
      <c r="D1323" s="191"/>
    </row>
    <row r="1324" spans="4:4" x14ac:dyDescent="0.25">
      <c r="D1324" s="191"/>
    </row>
    <row r="1325" spans="4:4" x14ac:dyDescent="0.25">
      <c r="D1325" s="191"/>
    </row>
    <row r="1326" spans="4:4" x14ac:dyDescent="0.25">
      <c r="D1326" s="191"/>
    </row>
    <row r="1327" spans="4:4" x14ac:dyDescent="0.25">
      <c r="D1327" s="191"/>
    </row>
    <row r="1328" spans="4:4" x14ac:dyDescent="0.25">
      <c r="D1328" s="191"/>
    </row>
    <row r="1329" spans="4:4" x14ac:dyDescent="0.25">
      <c r="D1329" s="191"/>
    </row>
    <row r="1330" spans="4:4" x14ac:dyDescent="0.25">
      <c r="D1330" s="191"/>
    </row>
    <row r="1331" spans="4:4" x14ac:dyDescent="0.25">
      <c r="D1331" s="191"/>
    </row>
    <row r="1332" spans="4:4" x14ac:dyDescent="0.25">
      <c r="D1332" s="191"/>
    </row>
    <row r="1333" spans="4:4" x14ac:dyDescent="0.25">
      <c r="D1333" s="191"/>
    </row>
    <row r="1334" spans="4:4" x14ac:dyDescent="0.25">
      <c r="D1334" s="191"/>
    </row>
    <row r="1335" spans="4:4" x14ac:dyDescent="0.25">
      <c r="D1335" s="191"/>
    </row>
    <row r="1336" spans="4:4" x14ac:dyDescent="0.25">
      <c r="D1336" s="191"/>
    </row>
    <row r="1337" spans="4:4" x14ac:dyDescent="0.25">
      <c r="D1337" s="191"/>
    </row>
    <row r="1338" spans="4:4" x14ac:dyDescent="0.25">
      <c r="D1338" s="191"/>
    </row>
    <row r="1339" spans="4:4" x14ac:dyDescent="0.25">
      <c r="D1339" s="191"/>
    </row>
    <row r="1340" spans="4:4" x14ac:dyDescent="0.25">
      <c r="D1340" s="191"/>
    </row>
    <row r="1341" spans="4:4" x14ac:dyDescent="0.25">
      <c r="D1341" s="191"/>
    </row>
    <row r="1342" spans="4:4" x14ac:dyDescent="0.25">
      <c r="D1342" s="191"/>
    </row>
    <row r="1343" spans="4:4" x14ac:dyDescent="0.25">
      <c r="D1343" s="191"/>
    </row>
    <row r="1344" spans="4:4" x14ac:dyDescent="0.25">
      <c r="D1344" s="191"/>
    </row>
    <row r="1345" spans="4:4" x14ac:dyDescent="0.25">
      <c r="D1345" s="191"/>
    </row>
    <row r="1346" spans="4:4" x14ac:dyDescent="0.25">
      <c r="D1346" s="191"/>
    </row>
    <row r="1347" spans="4:4" x14ac:dyDescent="0.25">
      <c r="D1347" s="191"/>
    </row>
    <row r="1348" spans="4:4" x14ac:dyDescent="0.25">
      <c r="D1348" s="191"/>
    </row>
    <row r="1349" spans="4:4" x14ac:dyDescent="0.25">
      <c r="D1349" s="191"/>
    </row>
    <row r="1350" spans="4:4" x14ac:dyDescent="0.25">
      <c r="D1350" s="191"/>
    </row>
    <row r="1351" spans="4:4" x14ac:dyDescent="0.25">
      <c r="D1351" s="191"/>
    </row>
    <row r="1352" spans="4:4" x14ac:dyDescent="0.25">
      <c r="D1352" s="191"/>
    </row>
    <row r="1353" spans="4:4" x14ac:dyDescent="0.25">
      <c r="D1353" s="191"/>
    </row>
    <row r="1354" spans="4:4" x14ac:dyDescent="0.25">
      <c r="D1354" s="191"/>
    </row>
    <row r="1355" spans="4:4" x14ac:dyDescent="0.25">
      <c r="D1355" s="191"/>
    </row>
    <row r="1356" spans="4:4" x14ac:dyDescent="0.25">
      <c r="D1356" s="191"/>
    </row>
    <row r="1357" spans="4:4" x14ac:dyDescent="0.25">
      <c r="D1357" s="191"/>
    </row>
    <row r="1358" spans="4:4" x14ac:dyDescent="0.25">
      <c r="D1358" s="191"/>
    </row>
    <row r="1359" spans="4:4" x14ac:dyDescent="0.25">
      <c r="D1359" s="191"/>
    </row>
    <row r="1360" spans="4:4" x14ac:dyDescent="0.25">
      <c r="D1360" s="191"/>
    </row>
    <row r="1361" spans="4:4" x14ac:dyDescent="0.25">
      <c r="D1361" s="191"/>
    </row>
    <row r="1362" spans="4:4" x14ac:dyDescent="0.25">
      <c r="D1362" s="191"/>
    </row>
    <row r="1363" spans="4:4" x14ac:dyDescent="0.25">
      <c r="D1363" s="191"/>
    </row>
    <row r="1364" spans="4:4" x14ac:dyDescent="0.25">
      <c r="D1364" s="191"/>
    </row>
    <row r="1365" spans="4:4" x14ac:dyDescent="0.25">
      <c r="D1365" s="191"/>
    </row>
    <row r="1366" spans="4:4" x14ac:dyDescent="0.25">
      <c r="D1366" s="191"/>
    </row>
    <row r="1367" spans="4:4" x14ac:dyDescent="0.25">
      <c r="D1367" s="191"/>
    </row>
    <row r="1368" spans="4:4" x14ac:dyDescent="0.25">
      <c r="D1368" s="191"/>
    </row>
    <row r="1369" spans="4:4" x14ac:dyDescent="0.25">
      <c r="D1369" s="191"/>
    </row>
    <row r="1370" spans="4:4" x14ac:dyDescent="0.25">
      <c r="D1370" s="191"/>
    </row>
    <row r="1371" spans="4:4" x14ac:dyDescent="0.25">
      <c r="D1371" s="191"/>
    </row>
    <row r="1372" spans="4:4" x14ac:dyDescent="0.25">
      <c r="D1372" s="191"/>
    </row>
    <row r="1373" spans="4:4" x14ac:dyDescent="0.25">
      <c r="D1373" s="191"/>
    </row>
    <row r="1374" spans="4:4" x14ac:dyDescent="0.25">
      <c r="D1374" s="191"/>
    </row>
    <row r="1375" spans="4:4" x14ac:dyDescent="0.25">
      <c r="D1375" s="191"/>
    </row>
    <row r="1376" spans="4:4" x14ac:dyDescent="0.25">
      <c r="D1376" s="191"/>
    </row>
    <row r="1377" spans="4:4" x14ac:dyDescent="0.25">
      <c r="D1377" s="191"/>
    </row>
    <row r="1378" spans="4:4" x14ac:dyDescent="0.25">
      <c r="D1378" s="191"/>
    </row>
    <row r="1379" spans="4:4" x14ac:dyDescent="0.25">
      <c r="D1379" s="191"/>
    </row>
    <row r="1380" spans="4:4" x14ac:dyDescent="0.25">
      <c r="D1380" s="191"/>
    </row>
    <row r="1381" spans="4:4" x14ac:dyDescent="0.25">
      <c r="D1381" s="191"/>
    </row>
    <row r="1382" spans="4:4" x14ac:dyDescent="0.25">
      <c r="D1382" s="191"/>
    </row>
    <row r="1383" spans="4:4" x14ac:dyDescent="0.25">
      <c r="D1383" s="191"/>
    </row>
    <row r="1384" spans="4:4" x14ac:dyDescent="0.25">
      <c r="D1384" s="191"/>
    </row>
    <row r="1385" spans="4:4" x14ac:dyDescent="0.25">
      <c r="D1385" s="191"/>
    </row>
    <row r="1386" spans="4:4" x14ac:dyDescent="0.25">
      <c r="D1386" s="191"/>
    </row>
    <row r="1387" spans="4:4" x14ac:dyDescent="0.25">
      <c r="D1387" s="191"/>
    </row>
    <row r="1388" spans="4:4" x14ac:dyDescent="0.25">
      <c r="D1388" s="191"/>
    </row>
    <row r="1389" spans="4:4" x14ac:dyDescent="0.25">
      <c r="D1389" s="191"/>
    </row>
    <row r="1390" spans="4:4" x14ac:dyDescent="0.25">
      <c r="D1390" s="191"/>
    </row>
    <row r="1391" spans="4:4" x14ac:dyDescent="0.25">
      <c r="D1391" s="191"/>
    </row>
    <row r="1392" spans="4:4" x14ac:dyDescent="0.25">
      <c r="D1392" s="191"/>
    </row>
    <row r="1393" spans="4:4" x14ac:dyDescent="0.25">
      <c r="D1393" s="191"/>
    </row>
    <row r="1394" spans="4:4" x14ac:dyDescent="0.25">
      <c r="D1394" s="191"/>
    </row>
    <row r="1395" spans="4:4" x14ac:dyDescent="0.25">
      <c r="D1395" s="191"/>
    </row>
    <row r="1396" spans="4:4" x14ac:dyDescent="0.25">
      <c r="D1396" s="191"/>
    </row>
    <row r="1397" spans="4:4" x14ac:dyDescent="0.25">
      <c r="D1397" s="191"/>
    </row>
    <row r="1398" spans="4:4" x14ac:dyDescent="0.25">
      <c r="D1398" s="191"/>
    </row>
    <row r="1399" spans="4:4" x14ac:dyDescent="0.25">
      <c r="D1399" s="191"/>
    </row>
    <row r="1400" spans="4:4" x14ac:dyDescent="0.25">
      <c r="D1400" s="191"/>
    </row>
    <row r="1401" spans="4:4" x14ac:dyDescent="0.25">
      <c r="D1401" s="191"/>
    </row>
    <row r="1402" spans="4:4" x14ac:dyDescent="0.25">
      <c r="D1402" s="191"/>
    </row>
    <row r="1403" spans="4:4" x14ac:dyDescent="0.25">
      <c r="D1403" s="191"/>
    </row>
    <row r="1404" spans="4:4" x14ac:dyDescent="0.25">
      <c r="D1404" s="191"/>
    </row>
    <row r="1405" spans="4:4" x14ac:dyDescent="0.25">
      <c r="D1405" s="191"/>
    </row>
    <row r="1406" spans="4:4" x14ac:dyDescent="0.25">
      <c r="D1406" s="191"/>
    </row>
    <row r="1407" spans="4:4" x14ac:dyDescent="0.25">
      <c r="D1407" s="191"/>
    </row>
    <row r="1408" spans="4:4" x14ac:dyDescent="0.25">
      <c r="D1408" s="191"/>
    </row>
    <row r="1409" spans="4:4" x14ac:dyDescent="0.25">
      <c r="D1409" s="191"/>
    </row>
    <row r="1410" spans="4:4" x14ac:dyDescent="0.25">
      <c r="D1410" s="191"/>
    </row>
    <row r="1411" spans="4:4" x14ac:dyDescent="0.25">
      <c r="D1411" s="191"/>
    </row>
    <row r="1412" spans="4:4" x14ac:dyDescent="0.25">
      <c r="D1412" s="191"/>
    </row>
    <row r="1413" spans="4:4" x14ac:dyDescent="0.25">
      <c r="D1413" s="191"/>
    </row>
    <row r="1414" spans="4:4" x14ac:dyDescent="0.25">
      <c r="D1414" s="191"/>
    </row>
    <row r="1415" spans="4:4" x14ac:dyDescent="0.25">
      <c r="D1415" s="191"/>
    </row>
    <row r="1416" spans="4:4" x14ac:dyDescent="0.25">
      <c r="D1416" s="191"/>
    </row>
    <row r="1417" spans="4:4" x14ac:dyDescent="0.25">
      <c r="D1417" s="191"/>
    </row>
    <row r="1418" spans="4:4" x14ac:dyDescent="0.25">
      <c r="D1418" s="191"/>
    </row>
    <row r="1419" spans="4:4" x14ac:dyDescent="0.25">
      <c r="D1419" s="191"/>
    </row>
    <row r="1420" spans="4:4" x14ac:dyDescent="0.25">
      <c r="D1420" s="191"/>
    </row>
    <row r="1421" spans="4:4" x14ac:dyDescent="0.25">
      <c r="D1421" s="191"/>
    </row>
    <row r="1422" spans="4:4" x14ac:dyDescent="0.25">
      <c r="D1422" s="191"/>
    </row>
    <row r="1423" spans="4:4" x14ac:dyDescent="0.25">
      <c r="D1423" s="191"/>
    </row>
    <row r="1424" spans="4:4" x14ac:dyDescent="0.25">
      <c r="D1424" s="191"/>
    </row>
    <row r="1425" spans="4:4" x14ac:dyDescent="0.25">
      <c r="D1425" s="191"/>
    </row>
    <row r="1426" spans="4:4" x14ac:dyDescent="0.25">
      <c r="D1426" s="191"/>
    </row>
    <row r="1427" spans="4:4" x14ac:dyDescent="0.25">
      <c r="D1427" s="191"/>
    </row>
    <row r="1428" spans="4:4" x14ac:dyDescent="0.25">
      <c r="D1428" s="191"/>
    </row>
    <row r="1429" spans="4:4" x14ac:dyDescent="0.25">
      <c r="D1429" s="191"/>
    </row>
    <row r="1430" spans="4:4" x14ac:dyDescent="0.25">
      <c r="D1430" s="191"/>
    </row>
    <row r="1431" spans="4:4" x14ac:dyDescent="0.25">
      <c r="D1431" s="191"/>
    </row>
    <row r="1432" spans="4:4" x14ac:dyDescent="0.25">
      <c r="D1432" s="191"/>
    </row>
    <row r="1433" spans="4:4" x14ac:dyDescent="0.25">
      <c r="D1433" s="191"/>
    </row>
    <row r="1434" spans="4:4" x14ac:dyDescent="0.25">
      <c r="D1434" s="191"/>
    </row>
    <row r="1435" spans="4:4" x14ac:dyDescent="0.25">
      <c r="D1435" s="191"/>
    </row>
    <row r="1436" spans="4:4" x14ac:dyDescent="0.25">
      <c r="D1436" s="191"/>
    </row>
    <row r="1437" spans="4:4" x14ac:dyDescent="0.25">
      <c r="D1437" s="191"/>
    </row>
    <row r="1438" spans="4:4" x14ac:dyDescent="0.25">
      <c r="D1438" s="191"/>
    </row>
    <row r="1439" spans="4:4" x14ac:dyDescent="0.25">
      <c r="D1439" s="191"/>
    </row>
    <row r="1440" spans="4:4" x14ac:dyDescent="0.25">
      <c r="D1440" s="191"/>
    </row>
    <row r="1441" spans="4:4" x14ac:dyDescent="0.25">
      <c r="D1441" s="191"/>
    </row>
    <row r="1442" spans="4:4" x14ac:dyDescent="0.25">
      <c r="D1442" s="191"/>
    </row>
    <row r="1443" spans="4:4" x14ac:dyDescent="0.25">
      <c r="D1443" s="191"/>
    </row>
    <row r="1444" spans="4:4" x14ac:dyDescent="0.25">
      <c r="D1444" s="191"/>
    </row>
    <row r="1445" spans="4:4" x14ac:dyDescent="0.25">
      <c r="D1445" s="191"/>
    </row>
    <row r="1446" spans="4:4" x14ac:dyDescent="0.25">
      <c r="D1446" s="191"/>
    </row>
    <row r="1447" spans="4:4" x14ac:dyDescent="0.25">
      <c r="D1447" s="191"/>
    </row>
    <row r="1448" spans="4:4" x14ac:dyDescent="0.25">
      <c r="D1448" s="191"/>
    </row>
    <row r="1449" spans="4:4" x14ac:dyDescent="0.25">
      <c r="D1449" s="191"/>
    </row>
    <row r="1450" spans="4:4" x14ac:dyDescent="0.25">
      <c r="D1450" s="191"/>
    </row>
    <row r="1451" spans="4:4" x14ac:dyDescent="0.25">
      <c r="D1451" s="191"/>
    </row>
    <row r="1452" spans="4:4" x14ac:dyDescent="0.25">
      <c r="D1452" s="191"/>
    </row>
    <row r="1453" spans="4:4" x14ac:dyDescent="0.25">
      <c r="D1453" s="191"/>
    </row>
    <row r="1454" spans="4:4" x14ac:dyDescent="0.25">
      <c r="D1454" s="191"/>
    </row>
    <row r="1455" spans="4:4" x14ac:dyDescent="0.25">
      <c r="D1455" s="191"/>
    </row>
    <row r="1456" spans="4:4" x14ac:dyDescent="0.25">
      <c r="D1456" s="191"/>
    </row>
    <row r="1457" spans="4:4" x14ac:dyDescent="0.25">
      <c r="D1457" s="191"/>
    </row>
    <row r="1458" spans="4:4" x14ac:dyDescent="0.25">
      <c r="D1458" s="191"/>
    </row>
    <row r="1459" spans="4:4" x14ac:dyDescent="0.25">
      <c r="D1459" s="191"/>
    </row>
    <row r="1460" spans="4:4" x14ac:dyDescent="0.25">
      <c r="D1460" s="191"/>
    </row>
    <row r="1461" spans="4:4" x14ac:dyDescent="0.25">
      <c r="D1461" s="191"/>
    </row>
    <row r="1462" spans="4:4" x14ac:dyDescent="0.25">
      <c r="D1462" s="191"/>
    </row>
    <row r="1463" spans="4:4" x14ac:dyDescent="0.25">
      <c r="D1463" s="191"/>
    </row>
    <row r="1464" spans="4:4" x14ac:dyDescent="0.25">
      <c r="D1464" s="191"/>
    </row>
    <row r="1465" spans="4:4" x14ac:dyDescent="0.25">
      <c r="D1465" s="191"/>
    </row>
    <row r="1466" spans="4:4" x14ac:dyDescent="0.25">
      <c r="D1466" s="191"/>
    </row>
    <row r="1467" spans="4:4" x14ac:dyDescent="0.25">
      <c r="D1467" s="191"/>
    </row>
    <row r="1468" spans="4:4" x14ac:dyDescent="0.25">
      <c r="D1468" s="191"/>
    </row>
    <row r="1469" spans="4:4" x14ac:dyDescent="0.25">
      <c r="D1469" s="191"/>
    </row>
    <row r="1470" spans="4:4" x14ac:dyDescent="0.25">
      <c r="D1470" s="191"/>
    </row>
    <row r="1471" spans="4:4" x14ac:dyDescent="0.25">
      <c r="D1471" s="191"/>
    </row>
    <row r="1472" spans="4:4" x14ac:dyDescent="0.25">
      <c r="D1472" s="191"/>
    </row>
    <row r="1473" spans="4:4" x14ac:dyDescent="0.25">
      <c r="D1473" s="191"/>
    </row>
    <row r="1474" spans="4:4" x14ac:dyDescent="0.25">
      <c r="D1474" s="191"/>
    </row>
    <row r="1475" spans="4:4" x14ac:dyDescent="0.25">
      <c r="D1475" s="191"/>
    </row>
    <row r="1476" spans="4:4" x14ac:dyDescent="0.25">
      <c r="D1476" s="191"/>
    </row>
    <row r="1477" spans="4:4" x14ac:dyDescent="0.25">
      <c r="D1477" s="191"/>
    </row>
    <row r="1478" spans="4:4" x14ac:dyDescent="0.25">
      <c r="D1478" s="191"/>
    </row>
    <row r="1479" spans="4:4" x14ac:dyDescent="0.25">
      <c r="D1479" s="191"/>
    </row>
    <row r="1480" spans="4:4" x14ac:dyDescent="0.25">
      <c r="D1480" s="191"/>
    </row>
    <row r="1481" spans="4:4" x14ac:dyDescent="0.25">
      <c r="D1481" s="191"/>
    </row>
    <row r="1482" spans="4:4" x14ac:dyDescent="0.25">
      <c r="D1482" s="191"/>
    </row>
    <row r="1483" spans="4:4" x14ac:dyDescent="0.25">
      <c r="D1483" s="191"/>
    </row>
    <row r="1484" spans="4:4" x14ac:dyDescent="0.25">
      <c r="D1484" s="191"/>
    </row>
    <row r="1485" spans="4:4" x14ac:dyDescent="0.25">
      <c r="D1485" s="191"/>
    </row>
    <row r="1486" spans="4:4" x14ac:dyDescent="0.25">
      <c r="D1486" s="191"/>
    </row>
    <row r="1487" spans="4:4" x14ac:dyDescent="0.25">
      <c r="D1487" s="191"/>
    </row>
    <row r="1488" spans="4:4" x14ac:dyDescent="0.25">
      <c r="D1488" s="191"/>
    </row>
    <row r="1489" spans="4:4" x14ac:dyDescent="0.25">
      <c r="D1489" s="191"/>
    </row>
    <row r="1490" spans="4:4" x14ac:dyDescent="0.25">
      <c r="D1490" s="191"/>
    </row>
    <row r="1491" spans="4:4" x14ac:dyDescent="0.25">
      <c r="D1491" s="191"/>
    </row>
    <row r="1492" spans="4:4" x14ac:dyDescent="0.25">
      <c r="D1492" s="191"/>
    </row>
    <row r="1493" spans="4:4" x14ac:dyDescent="0.25">
      <c r="D1493" s="191"/>
    </row>
    <row r="1494" spans="4:4" x14ac:dyDescent="0.25">
      <c r="D1494" s="191"/>
    </row>
    <row r="1495" spans="4:4" x14ac:dyDescent="0.25">
      <c r="D1495" s="191"/>
    </row>
    <row r="1496" spans="4:4" x14ac:dyDescent="0.25">
      <c r="D1496" s="191"/>
    </row>
    <row r="1497" spans="4:4" x14ac:dyDescent="0.25">
      <c r="D1497" s="191"/>
    </row>
    <row r="1498" spans="4:4" x14ac:dyDescent="0.25">
      <c r="D1498" s="191"/>
    </row>
    <row r="1499" spans="4:4" x14ac:dyDescent="0.25">
      <c r="D1499" s="191"/>
    </row>
    <row r="1500" spans="4:4" x14ac:dyDescent="0.25">
      <c r="D1500" s="191"/>
    </row>
    <row r="1501" spans="4:4" x14ac:dyDescent="0.25">
      <c r="D1501" s="191"/>
    </row>
    <row r="1502" spans="4:4" x14ac:dyDescent="0.25">
      <c r="D1502" s="191"/>
    </row>
    <row r="1503" spans="4:4" x14ac:dyDescent="0.25">
      <c r="D1503" s="191"/>
    </row>
    <row r="1504" spans="4:4" x14ac:dyDescent="0.25">
      <c r="D1504" s="191"/>
    </row>
    <row r="1505" spans="4:4" x14ac:dyDescent="0.25">
      <c r="D1505" s="191"/>
    </row>
    <row r="1506" spans="4:4" x14ac:dyDescent="0.25">
      <c r="D1506" s="191"/>
    </row>
    <row r="1507" spans="4:4" x14ac:dyDescent="0.25">
      <c r="D1507" s="191"/>
    </row>
    <row r="1508" spans="4:4" x14ac:dyDescent="0.25">
      <c r="D1508" s="191"/>
    </row>
    <row r="1509" spans="4:4" x14ac:dyDescent="0.25">
      <c r="D1509" s="191"/>
    </row>
    <row r="1510" spans="4:4" x14ac:dyDescent="0.25">
      <c r="D1510" s="191"/>
    </row>
    <row r="1511" spans="4:4" x14ac:dyDescent="0.25">
      <c r="D1511" s="191"/>
    </row>
    <row r="1512" spans="4:4" x14ac:dyDescent="0.25">
      <c r="D1512" s="191"/>
    </row>
    <row r="1513" spans="4:4" x14ac:dyDescent="0.25">
      <c r="D1513" s="191"/>
    </row>
    <row r="1514" spans="4:4" x14ac:dyDescent="0.25">
      <c r="D1514" s="191"/>
    </row>
    <row r="1515" spans="4:4" x14ac:dyDescent="0.25">
      <c r="D1515" s="191"/>
    </row>
    <row r="1516" spans="4:4" x14ac:dyDescent="0.25">
      <c r="D1516" s="191"/>
    </row>
    <row r="1517" spans="4:4" x14ac:dyDescent="0.25">
      <c r="D1517" s="191"/>
    </row>
    <row r="1518" spans="4:4" x14ac:dyDescent="0.25">
      <c r="D1518" s="191"/>
    </row>
    <row r="1519" spans="4:4" x14ac:dyDescent="0.25">
      <c r="D1519" s="191"/>
    </row>
    <row r="1520" spans="4:4" x14ac:dyDescent="0.25">
      <c r="D1520" s="191"/>
    </row>
    <row r="1521" spans="4:4" x14ac:dyDescent="0.25">
      <c r="D1521" s="191"/>
    </row>
    <row r="1522" spans="4:4" x14ac:dyDescent="0.25">
      <c r="D1522" s="191"/>
    </row>
    <row r="1523" spans="4:4" x14ac:dyDescent="0.25">
      <c r="D1523" s="191"/>
    </row>
    <row r="1524" spans="4:4" x14ac:dyDescent="0.25">
      <c r="D1524" s="191"/>
    </row>
    <row r="1525" spans="4:4" x14ac:dyDescent="0.25">
      <c r="D1525" s="191"/>
    </row>
    <row r="1526" spans="4:4" x14ac:dyDescent="0.25">
      <c r="D1526" s="191"/>
    </row>
    <row r="1527" spans="4:4" x14ac:dyDescent="0.25">
      <c r="D1527" s="191"/>
    </row>
    <row r="1528" spans="4:4" x14ac:dyDescent="0.25">
      <c r="D1528" s="191"/>
    </row>
    <row r="1529" spans="4:4" x14ac:dyDescent="0.25">
      <c r="D1529" s="191"/>
    </row>
    <row r="1530" spans="4:4" x14ac:dyDescent="0.25">
      <c r="D1530" s="191"/>
    </row>
    <row r="1531" spans="4:4" x14ac:dyDescent="0.25">
      <c r="D1531" s="191"/>
    </row>
    <row r="1532" spans="4:4" x14ac:dyDescent="0.25">
      <c r="D1532" s="191"/>
    </row>
    <row r="1533" spans="4:4" x14ac:dyDescent="0.25">
      <c r="D1533" s="191"/>
    </row>
    <row r="1534" spans="4:4" x14ac:dyDescent="0.25">
      <c r="D1534" s="191"/>
    </row>
    <row r="1535" spans="4:4" x14ac:dyDescent="0.25">
      <c r="D1535" s="191"/>
    </row>
    <row r="1536" spans="4:4" x14ac:dyDescent="0.25">
      <c r="D1536" s="191"/>
    </row>
    <row r="1537" spans="4:4" x14ac:dyDescent="0.25">
      <c r="D1537" s="191"/>
    </row>
    <row r="1538" spans="4:4" x14ac:dyDescent="0.25">
      <c r="D1538" s="191"/>
    </row>
    <row r="1539" spans="4:4" x14ac:dyDescent="0.25">
      <c r="D1539" s="191"/>
    </row>
    <row r="1540" spans="4:4" x14ac:dyDescent="0.25">
      <c r="D1540" s="191"/>
    </row>
    <row r="1541" spans="4:4" x14ac:dyDescent="0.25">
      <c r="D1541" s="191"/>
    </row>
    <row r="1542" spans="4:4" x14ac:dyDescent="0.25">
      <c r="D1542" s="191"/>
    </row>
    <row r="1543" spans="4:4" x14ac:dyDescent="0.25">
      <c r="D1543" s="191"/>
    </row>
    <row r="1544" spans="4:4" x14ac:dyDescent="0.25">
      <c r="D1544" s="191"/>
    </row>
    <row r="1545" spans="4:4" x14ac:dyDescent="0.25">
      <c r="D1545" s="191"/>
    </row>
    <row r="1546" spans="4:4" x14ac:dyDescent="0.25">
      <c r="D1546" s="191"/>
    </row>
    <row r="1547" spans="4:4" x14ac:dyDescent="0.25">
      <c r="D1547" s="191"/>
    </row>
    <row r="1548" spans="4:4" x14ac:dyDescent="0.25">
      <c r="D1548" s="191"/>
    </row>
    <row r="1549" spans="4:4" x14ac:dyDescent="0.25">
      <c r="D1549" s="191"/>
    </row>
    <row r="1550" spans="4:4" x14ac:dyDescent="0.25">
      <c r="D1550" s="191"/>
    </row>
    <row r="1551" spans="4:4" x14ac:dyDescent="0.25">
      <c r="D1551" s="191"/>
    </row>
    <row r="1552" spans="4:4" x14ac:dyDescent="0.25">
      <c r="D1552" s="191"/>
    </row>
    <row r="1553" spans="4:4" x14ac:dyDescent="0.25">
      <c r="D1553" s="191"/>
    </row>
    <row r="1554" spans="4:4" x14ac:dyDescent="0.25">
      <c r="D1554" s="191"/>
    </row>
    <row r="1555" spans="4:4" x14ac:dyDescent="0.25">
      <c r="D1555" s="191"/>
    </row>
    <row r="1556" spans="4:4" x14ac:dyDescent="0.25">
      <c r="D1556" s="191"/>
    </row>
    <row r="1557" spans="4:4" x14ac:dyDescent="0.25">
      <c r="D1557" s="191"/>
    </row>
    <row r="1558" spans="4:4" x14ac:dyDescent="0.25">
      <c r="D1558" s="191"/>
    </row>
    <row r="1559" spans="4:4" x14ac:dyDescent="0.25">
      <c r="D1559" s="191"/>
    </row>
    <row r="1560" spans="4:4" x14ac:dyDescent="0.25">
      <c r="D1560" s="191"/>
    </row>
    <row r="1561" spans="4:4" x14ac:dyDescent="0.25">
      <c r="D1561" s="191"/>
    </row>
    <row r="1562" spans="4:4" x14ac:dyDescent="0.25">
      <c r="D1562" s="191"/>
    </row>
    <row r="1563" spans="4:4" x14ac:dyDescent="0.25">
      <c r="D1563" s="191"/>
    </row>
    <row r="1564" spans="4:4" x14ac:dyDescent="0.25">
      <c r="D1564" s="191"/>
    </row>
    <row r="1565" spans="4:4" x14ac:dyDescent="0.25">
      <c r="D1565" s="191"/>
    </row>
    <row r="1566" spans="4:4" x14ac:dyDescent="0.25">
      <c r="D1566" s="191"/>
    </row>
    <row r="1567" spans="4:4" x14ac:dyDescent="0.25">
      <c r="D1567" s="191"/>
    </row>
    <row r="1568" spans="4:4" x14ac:dyDescent="0.25">
      <c r="D1568" s="191"/>
    </row>
    <row r="1569" spans="4:4" x14ac:dyDescent="0.25">
      <c r="D1569" s="191"/>
    </row>
    <row r="1570" spans="4:4" x14ac:dyDescent="0.25">
      <c r="D1570" s="191"/>
    </row>
    <row r="1571" spans="4:4" x14ac:dyDescent="0.25">
      <c r="D1571" s="191"/>
    </row>
    <row r="1572" spans="4:4" x14ac:dyDescent="0.25">
      <c r="D1572" s="191"/>
    </row>
    <row r="1573" spans="4:4" x14ac:dyDescent="0.25">
      <c r="D1573" s="191"/>
    </row>
    <row r="1574" spans="4:4" x14ac:dyDescent="0.25">
      <c r="D1574" s="191"/>
    </row>
    <row r="1575" spans="4:4" x14ac:dyDescent="0.25">
      <c r="D1575" s="191"/>
    </row>
    <row r="1576" spans="4:4" x14ac:dyDescent="0.25">
      <c r="D1576" s="191"/>
    </row>
    <row r="1577" spans="4:4" x14ac:dyDescent="0.25">
      <c r="D1577" s="191"/>
    </row>
    <row r="1578" spans="4:4" x14ac:dyDescent="0.25">
      <c r="D1578" s="191"/>
    </row>
    <row r="1579" spans="4:4" x14ac:dyDescent="0.25">
      <c r="D1579" s="191"/>
    </row>
    <row r="1580" spans="4:4" x14ac:dyDescent="0.25">
      <c r="D1580" s="191"/>
    </row>
    <row r="1581" spans="4:4" x14ac:dyDescent="0.25">
      <c r="D1581" s="191"/>
    </row>
    <row r="1582" spans="4:4" x14ac:dyDescent="0.25">
      <c r="D1582" s="191"/>
    </row>
    <row r="1583" spans="4:4" x14ac:dyDescent="0.25">
      <c r="D1583" s="191"/>
    </row>
    <row r="1584" spans="4:4" x14ac:dyDescent="0.25">
      <c r="D1584" s="191"/>
    </row>
    <row r="1585" spans="4:4" x14ac:dyDescent="0.25">
      <c r="D1585" s="191"/>
    </row>
    <row r="1586" spans="4:4" x14ac:dyDescent="0.25">
      <c r="D1586" s="191"/>
    </row>
    <row r="1587" spans="4:4" x14ac:dyDescent="0.25">
      <c r="D1587" s="191"/>
    </row>
    <row r="1588" spans="4:4" x14ac:dyDescent="0.25">
      <c r="D1588" s="191"/>
    </row>
    <row r="1589" spans="4:4" x14ac:dyDescent="0.25">
      <c r="D1589" s="191"/>
    </row>
    <row r="1590" spans="4:4" x14ac:dyDescent="0.25">
      <c r="D1590" s="191"/>
    </row>
    <row r="1591" spans="4:4" x14ac:dyDescent="0.25">
      <c r="D1591" s="191"/>
    </row>
    <row r="1592" spans="4:4" x14ac:dyDescent="0.25">
      <c r="D1592" s="191"/>
    </row>
    <row r="1593" spans="4:4" x14ac:dyDescent="0.25">
      <c r="D1593" s="191"/>
    </row>
    <row r="1594" spans="4:4" x14ac:dyDescent="0.25">
      <c r="D1594" s="191"/>
    </row>
    <row r="1595" spans="4:4" x14ac:dyDescent="0.25">
      <c r="D1595" s="191"/>
    </row>
    <row r="1596" spans="4:4" x14ac:dyDescent="0.25">
      <c r="D1596" s="191"/>
    </row>
    <row r="1597" spans="4:4" x14ac:dyDescent="0.25">
      <c r="D1597" s="191"/>
    </row>
    <row r="1598" spans="4:4" x14ac:dyDescent="0.25">
      <c r="D1598" s="191"/>
    </row>
    <row r="1599" spans="4:4" x14ac:dyDescent="0.25">
      <c r="D1599" s="191"/>
    </row>
    <row r="1600" spans="4:4" x14ac:dyDescent="0.25">
      <c r="D1600" s="191"/>
    </row>
    <row r="1601" spans="4:4" x14ac:dyDescent="0.25">
      <c r="D1601" s="191"/>
    </row>
    <row r="1602" spans="4:4" x14ac:dyDescent="0.25">
      <c r="D1602" s="191"/>
    </row>
    <row r="1603" spans="4:4" x14ac:dyDescent="0.25">
      <c r="D1603" s="191"/>
    </row>
    <row r="1604" spans="4:4" x14ac:dyDescent="0.25">
      <c r="D1604" s="191"/>
    </row>
    <row r="1605" spans="4:4" x14ac:dyDescent="0.25">
      <c r="D1605" s="191"/>
    </row>
    <row r="1606" spans="4:4" x14ac:dyDescent="0.25">
      <c r="D1606" s="191"/>
    </row>
    <row r="1607" spans="4:4" x14ac:dyDescent="0.25">
      <c r="D1607" s="191"/>
    </row>
    <row r="1608" spans="4:4" x14ac:dyDescent="0.25">
      <c r="D1608" s="191"/>
    </row>
    <row r="1609" spans="4:4" x14ac:dyDescent="0.25">
      <c r="D1609" s="191"/>
    </row>
    <row r="1610" spans="4:4" x14ac:dyDescent="0.25">
      <c r="D1610" s="191"/>
    </row>
    <row r="1611" spans="4:4" x14ac:dyDescent="0.25">
      <c r="D1611" s="191"/>
    </row>
    <row r="1612" spans="4:4" x14ac:dyDescent="0.25">
      <c r="D1612" s="191"/>
    </row>
    <row r="1613" spans="4:4" x14ac:dyDescent="0.25">
      <c r="D1613" s="191"/>
    </row>
    <row r="1614" spans="4:4" x14ac:dyDescent="0.25">
      <c r="D1614" s="191"/>
    </row>
    <row r="1615" spans="4:4" x14ac:dyDescent="0.25">
      <c r="D1615" s="191"/>
    </row>
    <row r="1616" spans="4:4" x14ac:dyDescent="0.25">
      <c r="D1616" s="191"/>
    </row>
    <row r="1617" spans="4:4" x14ac:dyDescent="0.25">
      <c r="D1617" s="191"/>
    </row>
    <row r="1618" spans="4:4" x14ac:dyDescent="0.25">
      <c r="D1618" s="191"/>
    </row>
    <row r="1619" spans="4:4" x14ac:dyDescent="0.25">
      <c r="D1619" s="191"/>
    </row>
    <row r="1620" spans="4:4" x14ac:dyDescent="0.25">
      <c r="D1620" s="191"/>
    </row>
    <row r="1621" spans="4:4" x14ac:dyDescent="0.25">
      <c r="D1621" s="191"/>
    </row>
    <row r="1622" spans="4:4" x14ac:dyDescent="0.25">
      <c r="D1622" s="191"/>
    </row>
    <row r="1623" spans="4:4" x14ac:dyDescent="0.25">
      <c r="D1623" s="191"/>
    </row>
    <row r="1624" spans="4:4" x14ac:dyDescent="0.25">
      <c r="D1624" s="191"/>
    </row>
    <row r="1625" spans="4:4" x14ac:dyDescent="0.25">
      <c r="D1625" s="191"/>
    </row>
    <row r="1626" spans="4:4" x14ac:dyDescent="0.25">
      <c r="D1626" s="191"/>
    </row>
    <row r="1627" spans="4:4" x14ac:dyDescent="0.25">
      <c r="D1627" s="191"/>
    </row>
    <row r="1628" spans="4:4" x14ac:dyDescent="0.25">
      <c r="D1628" s="191"/>
    </row>
    <row r="1629" spans="4:4" x14ac:dyDescent="0.25">
      <c r="D1629" s="191"/>
    </row>
    <row r="1630" spans="4:4" x14ac:dyDescent="0.25">
      <c r="D1630" s="191"/>
    </row>
    <row r="1631" spans="4:4" x14ac:dyDescent="0.25">
      <c r="D1631" s="191"/>
    </row>
    <row r="1632" spans="4:4" x14ac:dyDescent="0.25">
      <c r="D1632" s="191"/>
    </row>
    <row r="1633" spans="4:4" x14ac:dyDescent="0.25">
      <c r="D1633" s="191"/>
    </row>
    <row r="1634" spans="4:4" x14ac:dyDescent="0.25">
      <c r="D1634" s="191"/>
    </row>
    <row r="1635" spans="4:4" x14ac:dyDescent="0.25">
      <c r="D1635" s="191"/>
    </row>
    <row r="1636" spans="4:4" x14ac:dyDescent="0.25">
      <c r="D1636" s="191"/>
    </row>
    <row r="1637" spans="4:4" x14ac:dyDescent="0.25">
      <c r="D1637" s="191"/>
    </row>
    <row r="1638" spans="4:4" x14ac:dyDescent="0.25">
      <c r="D1638" s="191"/>
    </row>
    <row r="1639" spans="4:4" x14ac:dyDescent="0.25">
      <c r="D1639" s="191"/>
    </row>
    <row r="1640" spans="4:4" x14ac:dyDescent="0.25">
      <c r="D1640" s="191"/>
    </row>
    <row r="1641" spans="4:4" x14ac:dyDescent="0.25">
      <c r="D1641" s="191"/>
    </row>
    <row r="1642" spans="4:4" x14ac:dyDescent="0.25">
      <c r="D1642" s="191"/>
    </row>
    <row r="1643" spans="4:4" x14ac:dyDescent="0.25">
      <c r="D1643" s="191"/>
    </row>
    <row r="1644" spans="4:4" x14ac:dyDescent="0.25">
      <c r="D1644" s="191"/>
    </row>
    <row r="1645" spans="4:4" x14ac:dyDescent="0.25">
      <c r="D1645" s="191"/>
    </row>
    <row r="1646" spans="4:4" x14ac:dyDescent="0.25">
      <c r="D1646" s="191"/>
    </row>
    <row r="1647" spans="4:4" x14ac:dyDescent="0.25">
      <c r="D1647" s="191"/>
    </row>
    <row r="1648" spans="4:4" x14ac:dyDescent="0.25">
      <c r="D1648" s="191"/>
    </row>
    <row r="1649" spans="4:4" x14ac:dyDescent="0.25">
      <c r="D1649" s="191"/>
    </row>
    <row r="1650" spans="4:4" x14ac:dyDescent="0.25">
      <c r="D1650" s="191"/>
    </row>
    <row r="1651" spans="4:4" x14ac:dyDescent="0.25">
      <c r="D1651" s="191"/>
    </row>
    <row r="1652" spans="4:4" x14ac:dyDescent="0.25">
      <c r="D1652" s="191"/>
    </row>
    <row r="1653" spans="4:4" x14ac:dyDescent="0.25">
      <c r="D1653" s="191"/>
    </row>
    <row r="1654" spans="4:4" x14ac:dyDescent="0.25">
      <c r="D1654" s="191"/>
    </row>
    <row r="1655" spans="4:4" x14ac:dyDescent="0.25">
      <c r="D1655" s="191"/>
    </row>
    <row r="1656" spans="4:4" x14ac:dyDescent="0.25">
      <c r="D1656" s="191"/>
    </row>
    <row r="1657" spans="4:4" x14ac:dyDescent="0.25">
      <c r="D1657" s="191"/>
    </row>
    <row r="1658" spans="4:4" x14ac:dyDescent="0.25">
      <c r="D1658" s="191"/>
    </row>
    <row r="1659" spans="4:4" x14ac:dyDescent="0.25">
      <c r="D1659" s="191"/>
    </row>
    <row r="1660" spans="4:4" x14ac:dyDescent="0.25">
      <c r="D1660" s="191"/>
    </row>
    <row r="1661" spans="4:4" x14ac:dyDescent="0.25">
      <c r="D1661" s="191"/>
    </row>
    <row r="1662" spans="4:4" x14ac:dyDescent="0.25">
      <c r="D1662" s="191"/>
    </row>
    <row r="1663" spans="4:4" x14ac:dyDescent="0.25">
      <c r="D1663" s="191"/>
    </row>
    <row r="1664" spans="4:4" x14ac:dyDescent="0.25">
      <c r="D1664" s="191"/>
    </row>
    <row r="1665" spans="4:4" x14ac:dyDescent="0.25">
      <c r="D1665" s="191"/>
    </row>
    <row r="1666" spans="4:4" x14ac:dyDescent="0.25">
      <c r="D1666" s="191"/>
    </row>
    <row r="1667" spans="4:4" x14ac:dyDescent="0.25">
      <c r="D1667" s="191"/>
    </row>
    <row r="1668" spans="4:4" x14ac:dyDescent="0.25">
      <c r="D1668" s="191"/>
    </row>
    <row r="1669" spans="4:4" x14ac:dyDescent="0.25">
      <c r="D1669" s="191"/>
    </row>
    <row r="1670" spans="4:4" x14ac:dyDescent="0.25">
      <c r="D1670" s="191"/>
    </row>
    <row r="1671" spans="4:4" x14ac:dyDescent="0.25">
      <c r="D1671" s="191"/>
    </row>
    <row r="1672" spans="4:4" x14ac:dyDescent="0.25">
      <c r="D1672" s="191"/>
    </row>
    <row r="1673" spans="4:4" x14ac:dyDescent="0.25">
      <c r="D1673" s="191"/>
    </row>
    <row r="1674" spans="4:4" x14ac:dyDescent="0.25">
      <c r="D1674" s="191"/>
    </row>
    <row r="1675" spans="4:4" x14ac:dyDescent="0.25">
      <c r="D1675" s="191"/>
    </row>
    <row r="1676" spans="4:4" x14ac:dyDescent="0.25">
      <c r="D1676" s="191"/>
    </row>
    <row r="1677" spans="4:4" x14ac:dyDescent="0.25">
      <c r="D1677" s="191"/>
    </row>
    <row r="1678" spans="4:4" x14ac:dyDescent="0.25">
      <c r="D1678" s="191"/>
    </row>
    <row r="1679" spans="4:4" x14ac:dyDescent="0.25">
      <c r="D1679" s="191"/>
    </row>
    <row r="1680" spans="4:4" x14ac:dyDescent="0.25">
      <c r="D1680" s="191"/>
    </row>
    <row r="1681" spans="4:4" x14ac:dyDescent="0.25">
      <c r="D1681" s="191"/>
    </row>
    <row r="1682" spans="4:4" x14ac:dyDescent="0.25">
      <c r="D1682" s="191"/>
    </row>
    <row r="1683" spans="4:4" x14ac:dyDescent="0.25">
      <c r="D1683" s="191"/>
    </row>
    <row r="1684" spans="4:4" x14ac:dyDescent="0.25">
      <c r="D1684" s="191"/>
    </row>
    <row r="1685" spans="4:4" x14ac:dyDescent="0.25">
      <c r="D1685" s="191"/>
    </row>
    <row r="1686" spans="4:4" x14ac:dyDescent="0.25">
      <c r="D1686" s="191"/>
    </row>
    <row r="1687" spans="4:4" x14ac:dyDescent="0.25">
      <c r="D1687" s="191"/>
    </row>
    <row r="1688" spans="4:4" x14ac:dyDescent="0.25">
      <c r="D1688" s="191"/>
    </row>
    <row r="1689" spans="4:4" x14ac:dyDescent="0.25">
      <c r="D1689" s="191"/>
    </row>
    <row r="1690" spans="4:4" x14ac:dyDescent="0.25">
      <c r="D1690" s="191"/>
    </row>
    <row r="1691" spans="4:4" x14ac:dyDescent="0.25">
      <c r="D1691" s="191"/>
    </row>
    <row r="1692" spans="4:4" x14ac:dyDescent="0.25">
      <c r="D1692" s="191"/>
    </row>
    <row r="1693" spans="4:4" x14ac:dyDescent="0.25">
      <c r="D1693" s="191"/>
    </row>
    <row r="1694" spans="4:4" x14ac:dyDescent="0.25">
      <c r="D1694" s="191"/>
    </row>
    <row r="1695" spans="4:4" x14ac:dyDescent="0.25">
      <c r="D1695" s="191"/>
    </row>
    <row r="1696" spans="4:4" x14ac:dyDescent="0.25">
      <c r="D1696" s="191"/>
    </row>
    <row r="1697" spans="4:4" x14ac:dyDescent="0.25">
      <c r="D1697" s="191"/>
    </row>
    <row r="1698" spans="4:4" x14ac:dyDescent="0.25">
      <c r="D1698" s="191"/>
    </row>
    <row r="1699" spans="4:4" x14ac:dyDescent="0.25">
      <c r="D1699" s="191"/>
    </row>
    <row r="1700" spans="4:4" x14ac:dyDescent="0.25">
      <c r="D1700" s="191"/>
    </row>
    <row r="1701" spans="4:4" x14ac:dyDescent="0.25">
      <c r="D1701" s="191"/>
    </row>
    <row r="1702" spans="4:4" x14ac:dyDescent="0.25">
      <c r="D1702" s="191"/>
    </row>
    <row r="1703" spans="4:4" x14ac:dyDescent="0.25">
      <c r="D1703" s="191"/>
    </row>
    <row r="1704" spans="4:4" x14ac:dyDescent="0.25">
      <c r="D1704" s="191"/>
    </row>
    <row r="1705" spans="4:4" x14ac:dyDescent="0.25">
      <c r="D1705" s="191"/>
    </row>
    <row r="1706" spans="4:4" x14ac:dyDescent="0.25">
      <c r="D1706" s="191"/>
    </row>
    <row r="1707" spans="4:4" x14ac:dyDescent="0.25">
      <c r="D1707" s="191"/>
    </row>
    <row r="1708" spans="4:4" x14ac:dyDescent="0.25">
      <c r="D1708" s="191"/>
    </row>
    <row r="1709" spans="4:4" x14ac:dyDescent="0.25">
      <c r="D1709" s="191"/>
    </row>
    <row r="1710" spans="4:4" x14ac:dyDescent="0.25">
      <c r="D1710" s="191"/>
    </row>
    <row r="1711" spans="4:4" x14ac:dyDescent="0.25">
      <c r="D1711" s="191"/>
    </row>
    <row r="1712" spans="4:4" x14ac:dyDescent="0.25">
      <c r="D1712" s="191"/>
    </row>
    <row r="1713" spans="4:4" x14ac:dyDescent="0.25">
      <c r="D1713" s="191"/>
    </row>
    <row r="1714" spans="4:4" x14ac:dyDescent="0.25">
      <c r="D1714" s="191"/>
    </row>
    <row r="1715" spans="4:4" x14ac:dyDescent="0.25">
      <c r="D1715" s="191"/>
    </row>
    <row r="1716" spans="4:4" x14ac:dyDescent="0.25">
      <c r="D1716" s="191"/>
    </row>
    <row r="1717" spans="4:4" x14ac:dyDescent="0.25">
      <c r="D1717" s="191"/>
    </row>
    <row r="1718" spans="4:4" x14ac:dyDescent="0.25">
      <c r="D1718" s="191"/>
    </row>
    <row r="1719" spans="4:4" x14ac:dyDescent="0.25">
      <c r="D1719" s="191"/>
    </row>
    <row r="1720" spans="4:4" x14ac:dyDescent="0.25">
      <c r="D1720" s="191"/>
    </row>
    <row r="1721" spans="4:4" x14ac:dyDescent="0.25">
      <c r="D1721" s="191"/>
    </row>
    <row r="1722" spans="4:4" x14ac:dyDescent="0.25">
      <c r="D1722" s="191"/>
    </row>
    <row r="1723" spans="4:4" x14ac:dyDescent="0.25">
      <c r="D1723" s="191"/>
    </row>
    <row r="1724" spans="4:4" x14ac:dyDescent="0.25">
      <c r="D1724" s="191"/>
    </row>
    <row r="1725" spans="4:4" x14ac:dyDescent="0.25">
      <c r="D1725" s="191"/>
    </row>
    <row r="1726" spans="4:4" x14ac:dyDescent="0.25">
      <c r="D1726" s="191"/>
    </row>
    <row r="1727" spans="4:4" x14ac:dyDescent="0.25">
      <c r="D1727" s="191"/>
    </row>
    <row r="1728" spans="4:4" x14ac:dyDescent="0.25">
      <c r="D1728" s="191"/>
    </row>
    <row r="1729" spans="4:4" x14ac:dyDescent="0.25">
      <c r="D1729" s="191"/>
    </row>
    <row r="1730" spans="4:4" x14ac:dyDescent="0.25">
      <c r="D1730" s="191"/>
    </row>
    <row r="1731" spans="4:4" x14ac:dyDescent="0.25">
      <c r="D1731" s="191"/>
    </row>
    <row r="1732" spans="4:4" x14ac:dyDescent="0.25">
      <c r="D1732" s="191"/>
    </row>
    <row r="1733" spans="4:4" x14ac:dyDescent="0.25">
      <c r="D1733" s="191"/>
    </row>
    <row r="1734" spans="4:4" x14ac:dyDescent="0.25">
      <c r="D1734" s="191"/>
    </row>
    <row r="1735" spans="4:4" x14ac:dyDescent="0.25">
      <c r="D1735" s="191"/>
    </row>
    <row r="1736" spans="4:4" x14ac:dyDescent="0.25">
      <c r="D1736" s="191"/>
    </row>
    <row r="1737" spans="4:4" x14ac:dyDescent="0.25">
      <c r="D1737" s="191"/>
    </row>
    <row r="1738" spans="4:4" x14ac:dyDescent="0.25">
      <c r="D1738" s="191"/>
    </row>
    <row r="1739" spans="4:4" x14ac:dyDescent="0.25">
      <c r="D1739" s="191"/>
    </row>
    <row r="1740" spans="4:4" x14ac:dyDescent="0.25">
      <c r="D1740" s="191"/>
    </row>
    <row r="1741" spans="4:4" x14ac:dyDescent="0.25">
      <c r="D1741" s="191"/>
    </row>
    <row r="1742" spans="4:4" x14ac:dyDescent="0.25">
      <c r="D1742" s="191"/>
    </row>
    <row r="1743" spans="4:4" x14ac:dyDescent="0.25">
      <c r="D1743" s="191"/>
    </row>
    <row r="1744" spans="4:4" x14ac:dyDescent="0.25">
      <c r="D1744" s="191"/>
    </row>
    <row r="1745" spans="4:4" x14ac:dyDescent="0.25">
      <c r="D1745" s="191"/>
    </row>
    <row r="1746" spans="4:4" x14ac:dyDescent="0.25">
      <c r="D1746" s="191"/>
    </row>
    <row r="1747" spans="4:4" x14ac:dyDescent="0.25">
      <c r="D1747" s="191"/>
    </row>
    <row r="1748" spans="4:4" x14ac:dyDescent="0.25">
      <c r="D1748" s="191"/>
    </row>
    <row r="1749" spans="4:4" x14ac:dyDescent="0.25">
      <c r="D1749" s="191"/>
    </row>
    <row r="1750" spans="4:4" x14ac:dyDescent="0.25">
      <c r="D1750" s="191"/>
    </row>
    <row r="1751" spans="4:4" x14ac:dyDescent="0.25">
      <c r="D1751" s="191"/>
    </row>
    <row r="1752" spans="4:4" x14ac:dyDescent="0.25">
      <c r="D1752" s="191"/>
    </row>
    <row r="1753" spans="4:4" x14ac:dyDescent="0.25">
      <c r="D1753" s="191"/>
    </row>
    <row r="1754" spans="4:4" x14ac:dyDescent="0.25">
      <c r="D1754" s="191"/>
    </row>
    <row r="1755" spans="4:4" x14ac:dyDescent="0.25">
      <c r="D1755" s="191"/>
    </row>
    <row r="1756" spans="4:4" x14ac:dyDescent="0.25">
      <c r="D1756" s="191"/>
    </row>
    <row r="1757" spans="4:4" x14ac:dyDescent="0.25">
      <c r="D1757" s="191"/>
    </row>
    <row r="1758" spans="4:4" x14ac:dyDescent="0.25">
      <c r="D1758" s="191"/>
    </row>
    <row r="1759" spans="4:4" x14ac:dyDescent="0.25">
      <c r="D1759" s="191"/>
    </row>
    <row r="1760" spans="4:4" x14ac:dyDescent="0.25">
      <c r="D1760" s="191"/>
    </row>
    <row r="1761" spans="4:4" x14ac:dyDescent="0.25">
      <c r="D1761" s="191"/>
    </row>
    <row r="1762" spans="4:4" x14ac:dyDescent="0.25">
      <c r="D1762" s="191"/>
    </row>
    <row r="1763" spans="4:4" x14ac:dyDescent="0.25">
      <c r="D1763" s="191"/>
    </row>
    <row r="1764" spans="4:4" x14ac:dyDescent="0.25">
      <c r="D1764" s="191"/>
    </row>
    <row r="1765" spans="4:4" x14ac:dyDescent="0.25">
      <c r="D1765" s="191"/>
    </row>
    <row r="1766" spans="4:4" x14ac:dyDescent="0.25">
      <c r="D1766" s="191"/>
    </row>
    <row r="1767" spans="4:4" x14ac:dyDescent="0.25">
      <c r="D1767" s="191"/>
    </row>
    <row r="1768" spans="4:4" x14ac:dyDescent="0.25">
      <c r="D1768" s="191"/>
    </row>
    <row r="1769" spans="4:4" x14ac:dyDescent="0.25">
      <c r="D1769" s="191"/>
    </row>
    <row r="1770" spans="4:4" x14ac:dyDescent="0.25">
      <c r="D1770" s="191"/>
    </row>
    <row r="1771" spans="4:4" x14ac:dyDescent="0.25">
      <c r="D1771" s="191"/>
    </row>
    <row r="1772" spans="4:4" x14ac:dyDescent="0.25">
      <c r="D1772" s="191"/>
    </row>
    <row r="1773" spans="4:4" x14ac:dyDescent="0.25">
      <c r="D1773" s="191"/>
    </row>
    <row r="1774" spans="4:4" x14ac:dyDescent="0.25">
      <c r="D1774" s="191"/>
    </row>
    <row r="1775" spans="4:4" x14ac:dyDescent="0.25">
      <c r="D1775" s="191"/>
    </row>
    <row r="1776" spans="4:4" x14ac:dyDescent="0.25">
      <c r="D1776" s="191"/>
    </row>
    <row r="1777" spans="4:4" x14ac:dyDescent="0.25">
      <c r="D1777" s="191"/>
    </row>
    <row r="1778" spans="4:4" x14ac:dyDescent="0.25">
      <c r="D1778" s="191"/>
    </row>
    <row r="1779" spans="4:4" x14ac:dyDescent="0.25">
      <c r="D1779" s="191"/>
    </row>
    <row r="1780" spans="4:4" x14ac:dyDescent="0.25">
      <c r="D1780" s="191"/>
    </row>
    <row r="1781" spans="4:4" x14ac:dyDescent="0.25">
      <c r="D1781" s="191"/>
    </row>
    <row r="1782" spans="4:4" x14ac:dyDescent="0.25">
      <c r="D1782" s="191"/>
    </row>
    <row r="1783" spans="4:4" x14ac:dyDescent="0.25">
      <c r="D1783" s="191"/>
    </row>
    <row r="1784" spans="4:4" x14ac:dyDescent="0.25">
      <c r="D1784" s="191"/>
    </row>
    <row r="1785" spans="4:4" x14ac:dyDescent="0.25">
      <c r="D1785" s="191"/>
    </row>
    <row r="1786" spans="4:4" x14ac:dyDescent="0.25">
      <c r="D1786" s="191"/>
    </row>
    <row r="1787" spans="4:4" x14ac:dyDescent="0.25">
      <c r="D1787" s="191"/>
    </row>
    <row r="1788" spans="4:4" x14ac:dyDescent="0.25">
      <c r="D1788" s="191"/>
    </row>
    <row r="1789" spans="4:4" x14ac:dyDescent="0.25">
      <c r="D1789" s="191"/>
    </row>
    <row r="1790" spans="4:4" x14ac:dyDescent="0.25">
      <c r="D1790" s="191"/>
    </row>
    <row r="1791" spans="4:4" x14ac:dyDescent="0.25">
      <c r="D1791" s="191"/>
    </row>
    <row r="1792" spans="4:4" x14ac:dyDescent="0.25">
      <c r="D1792" s="191"/>
    </row>
    <row r="1793" spans="4:4" x14ac:dyDescent="0.25">
      <c r="D1793" s="191"/>
    </row>
    <row r="1794" spans="4:4" x14ac:dyDescent="0.25">
      <c r="D1794" s="191"/>
    </row>
    <row r="1795" spans="4:4" x14ac:dyDescent="0.25">
      <c r="D1795" s="191"/>
    </row>
    <row r="1796" spans="4:4" x14ac:dyDescent="0.25">
      <c r="D1796" s="191"/>
    </row>
    <row r="1797" spans="4:4" x14ac:dyDescent="0.25">
      <c r="D1797" s="191"/>
    </row>
    <row r="1798" spans="4:4" x14ac:dyDescent="0.25">
      <c r="D1798" s="191"/>
    </row>
    <row r="1799" spans="4:4" x14ac:dyDescent="0.25">
      <c r="D1799" s="191"/>
    </row>
    <row r="1800" spans="4:4" x14ac:dyDescent="0.25">
      <c r="D1800" s="191"/>
    </row>
    <row r="1801" spans="4:4" x14ac:dyDescent="0.25">
      <c r="D1801" s="191"/>
    </row>
    <row r="1802" spans="4:4" x14ac:dyDescent="0.25">
      <c r="D1802" s="191"/>
    </row>
    <row r="1803" spans="4:4" x14ac:dyDescent="0.25">
      <c r="D1803" s="191"/>
    </row>
    <row r="1804" spans="4:4" x14ac:dyDescent="0.25">
      <c r="D1804" s="191"/>
    </row>
    <row r="1805" spans="4:4" x14ac:dyDescent="0.25">
      <c r="D1805" s="191"/>
    </row>
    <row r="1806" spans="4:4" x14ac:dyDescent="0.25">
      <c r="D1806" s="191"/>
    </row>
    <row r="1807" spans="4:4" x14ac:dyDescent="0.25">
      <c r="D1807" s="191"/>
    </row>
    <row r="1808" spans="4:4" x14ac:dyDescent="0.25">
      <c r="D1808" s="191"/>
    </row>
    <row r="1809" spans="4:4" x14ac:dyDescent="0.25">
      <c r="D1809" s="191"/>
    </row>
    <row r="1810" spans="4:4" x14ac:dyDescent="0.25">
      <c r="D1810" s="191"/>
    </row>
    <row r="1811" spans="4:4" x14ac:dyDescent="0.25">
      <c r="D1811" s="191"/>
    </row>
    <row r="1812" spans="4:4" x14ac:dyDescent="0.25">
      <c r="D1812" s="191"/>
    </row>
    <row r="1813" spans="4:4" x14ac:dyDescent="0.25">
      <c r="D1813" s="191"/>
    </row>
    <row r="1814" spans="4:4" x14ac:dyDescent="0.25">
      <c r="D1814" s="191"/>
    </row>
    <row r="1815" spans="4:4" x14ac:dyDescent="0.25">
      <c r="D1815" s="191"/>
    </row>
    <row r="1816" spans="4:4" x14ac:dyDescent="0.25">
      <c r="D1816" s="191"/>
    </row>
    <row r="1817" spans="4:4" x14ac:dyDescent="0.25">
      <c r="D1817" s="191"/>
    </row>
    <row r="1818" spans="4:4" x14ac:dyDescent="0.25">
      <c r="D1818" s="191"/>
    </row>
    <row r="1819" spans="4:4" x14ac:dyDescent="0.25">
      <c r="D1819" s="191"/>
    </row>
    <row r="1820" spans="4:4" x14ac:dyDescent="0.25">
      <c r="D1820" s="191"/>
    </row>
    <row r="1821" spans="4:4" x14ac:dyDescent="0.25">
      <c r="D1821" s="191"/>
    </row>
    <row r="1822" spans="4:4" x14ac:dyDescent="0.25">
      <c r="D1822" s="191"/>
    </row>
    <row r="1823" spans="4:4" x14ac:dyDescent="0.25">
      <c r="D1823" s="191"/>
    </row>
    <row r="1824" spans="4:4" x14ac:dyDescent="0.25">
      <c r="D1824" s="191"/>
    </row>
    <row r="1825" spans="4:4" x14ac:dyDescent="0.25">
      <c r="D1825" s="191"/>
    </row>
    <row r="1826" spans="4:4" x14ac:dyDescent="0.25">
      <c r="D1826" s="191"/>
    </row>
    <row r="1827" spans="4:4" x14ac:dyDescent="0.25">
      <c r="D1827" s="191"/>
    </row>
    <row r="1828" spans="4:4" x14ac:dyDescent="0.25">
      <c r="D1828" s="191"/>
    </row>
    <row r="1829" spans="4:4" x14ac:dyDescent="0.25">
      <c r="D1829" s="191"/>
    </row>
    <row r="1830" spans="4:4" x14ac:dyDescent="0.25">
      <c r="D1830" s="191"/>
    </row>
    <row r="1831" spans="4:4" x14ac:dyDescent="0.25">
      <c r="D1831" s="191"/>
    </row>
    <row r="1832" spans="4:4" x14ac:dyDescent="0.25">
      <c r="D1832" s="191"/>
    </row>
    <row r="1833" spans="4:4" x14ac:dyDescent="0.25">
      <c r="D1833" s="191"/>
    </row>
    <row r="1834" spans="4:4" x14ac:dyDescent="0.25">
      <c r="D1834" s="191"/>
    </row>
    <row r="1835" spans="4:4" x14ac:dyDescent="0.25">
      <c r="D1835" s="191"/>
    </row>
    <row r="1836" spans="4:4" x14ac:dyDescent="0.25">
      <c r="D1836" s="191"/>
    </row>
    <row r="1837" spans="4:4" x14ac:dyDescent="0.25">
      <c r="D1837" s="191"/>
    </row>
    <row r="1838" spans="4:4" x14ac:dyDescent="0.25">
      <c r="D1838" s="191"/>
    </row>
    <row r="1839" spans="4:4" x14ac:dyDescent="0.25">
      <c r="D1839" s="191"/>
    </row>
    <row r="1840" spans="4:4" x14ac:dyDescent="0.25">
      <c r="D1840" s="191"/>
    </row>
    <row r="1841" spans="4:4" x14ac:dyDescent="0.25">
      <c r="D1841" s="191"/>
    </row>
    <row r="1842" spans="4:4" x14ac:dyDescent="0.25">
      <c r="D1842" s="191"/>
    </row>
    <row r="1843" spans="4:4" x14ac:dyDescent="0.25">
      <c r="D1843" s="191"/>
    </row>
    <row r="1844" spans="4:4" x14ac:dyDescent="0.25">
      <c r="D1844" s="191"/>
    </row>
    <row r="1845" spans="4:4" x14ac:dyDescent="0.25">
      <c r="D1845" s="191"/>
    </row>
    <row r="1846" spans="4:4" x14ac:dyDescent="0.25">
      <c r="D1846" s="191"/>
    </row>
    <row r="1847" spans="4:4" x14ac:dyDescent="0.25">
      <c r="D1847" s="191"/>
    </row>
    <row r="1848" spans="4:4" x14ac:dyDescent="0.25">
      <c r="D1848" s="191"/>
    </row>
    <row r="1849" spans="4:4" x14ac:dyDescent="0.25">
      <c r="D1849" s="191"/>
    </row>
    <row r="1850" spans="4:4" x14ac:dyDescent="0.25">
      <c r="D1850" s="191"/>
    </row>
    <row r="1851" spans="4:4" x14ac:dyDescent="0.25">
      <c r="D1851" s="191"/>
    </row>
    <row r="1852" spans="4:4" x14ac:dyDescent="0.25">
      <c r="D1852" s="191"/>
    </row>
    <row r="1853" spans="4:4" x14ac:dyDescent="0.25">
      <c r="D1853" s="191"/>
    </row>
    <row r="1854" spans="4:4" x14ac:dyDescent="0.25">
      <c r="D1854" s="191"/>
    </row>
    <row r="1855" spans="4:4" x14ac:dyDescent="0.25">
      <c r="D1855" s="191"/>
    </row>
    <row r="1856" spans="4:4" x14ac:dyDescent="0.25">
      <c r="D1856" s="191"/>
    </row>
    <row r="1857" spans="4:4" x14ac:dyDescent="0.25">
      <c r="D1857" s="191"/>
    </row>
    <row r="1858" spans="4:4" x14ac:dyDescent="0.25">
      <c r="D1858" s="191"/>
    </row>
    <row r="1859" spans="4:4" x14ac:dyDescent="0.25">
      <c r="D1859" s="191"/>
    </row>
    <row r="1860" spans="4:4" x14ac:dyDescent="0.25">
      <c r="D1860" s="191"/>
    </row>
    <row r="1861" spans="4:4" x14ac:dyDescent="0.25">
      <c r="D1861" s="191"/>
    </row>
    <row r="1862" spans="4:4" x14ac:dyDescent="0.25">
      <c r="D1862" s="191"/>
    </row>
    <row r="1863" spans="4:4" x14ac:dyDescent="0.25">
      <c r="D1863" s="191"/>
    </row>
    <row r="1864" spans="4:4" x14ac:dyDescent="0.25">
      <c r="D1864" s="191"/>
    </row>
    <row r="1865" spans="4:4" x14ac:dyDescent="0.25">
      <c r="D1865" s="191"/>
    </row>
    <row r="1866" spans="4:4" x14ac:dyDescent="0.25">
      <c r="D1866" s="191"/>
    </row>
    <row r="1867" spans="4:4" x14ac:dyDescent="0.25">
      <c r="D1867" s="191"/>
    </row>
    <row r="1868" spans="4:4" x14ac:dyDescent="0.25">
      <c r="D1868" s="191"/>
    </row>
    <row r="1869" spans="4:4" x14ac:dyDescent="0.25">
      <c r="D1869" s="191"/>
    </row>
    <row r="1870" spans="4:4" x14ac:dyDescent="0.25">
      <c r="D1870" s="191"/>
    </row>
    <row r="1871" spans="4:4" x14ac:dyDescent="0.25">
      <c r="D1871" s="191"/>
    </row>
    <row r="1872" spans="4:4" x14ac:dyDescent="0.25">
      <c r="D1872" s="191"/>
    </row>
    <row r="1873" spans="4:4" x14ac:dyDescent="0.25">
      <c r="D1873" s="191"/>
    </row>
    <row r="1874" spans="4:4" x14ac:dyDescent="0.25">
      <c r="D1874" s="191"/>
    </row>
    <row r="1875" spans="4:4" x14ac:dyDescent="0.25">
      <c r="D1875" s="191"/>
    </row>
    <row r="1876" spans="4:4" x14ac:dyDescent="0.25">
      <c r="D1876" s="191"/>
    </row>
    <row r="1877" spans="4:4" x14ac:dyDescent="0.25">
      <c r="D1877" s="191"/>
    </row>
    <row r="1878" spans="4:4" x14ac:dyDescent="0.25">
      <c r="D1878" s="191"/>
    </row>
    <row r="1879" spans="4:4" x14ac:dyDescent="0.25">
      <c r="D1879" s="191"/>
    </row>
    <row r="1880" spans="4:4" x14ac:dyDescent="0.25">
      <c r="D1880" s="191"/>
    </row>
    <row r="1881" spans="4:4" x14ac:dyDescent="0.25">
      <c r="D1881" s="191"/>
    </row>
    <row r="1882" spans="4:4" x14ac:dyDescent="0.25">
      <c r="D1882" s="191"/>
    </row>
    <row r="1883" spans="4:4" x14ac:dyDescent="0.25">
      <c r="D1883" s="191"/>
    </row>
    <row r="1884" spans="4:4" x14ac:dyDescent="0.25">
      <c r="D1884" s="191"/>
    </row>
    <row r="1885" spans="4:4" x14ac:dyDescent="0.25">
      <c r="D1885" s="191"/>
    </row>
    <row r="1886" spans="4:4" x14ac:dyDescent="0.25">
      <c r="D1886" s="191"/>
    </row>
    <row r="1887" spans="4:4" x14ac:dyDescent="0.25">
      <c r="D1887" s="191"/>
    </row>
    <row r="1888" spans="4:4" x14ac:dyDescent="0.25">
      <c r="D1888" s="191"/>
    </row>
    <row r="1889" spans="4:4" x14ac:dyDescent="0.25">
      <c r="D1889" s="191"/>
    </row>
    <row r="1890" spans="4:4" x14ac:dyDescent="0.25">
      <c r="D1890" s="191"/>
    </row>
    <row r="1891" spans="4:4" x14ac:dyDescent="0.25">
      <c r="D1891" s="191"/>
    </row>
    <row r="1892" spans="4:4" x14ac:dyDescent="0.25">
      <c r="D1892" s="191"/>
    </row>
    <row r="1893" spans="4:4" x14ac:dyDescent="0.25">
      <c r="D1893" s="191"/>
    </row>
    <row r="1894" spans="4:4" x14ac:dyDescent="0.25">
      <c r="D1894" s="191"/>
    </row>
    <row r="1895" spans="4:4" x14ac:dyDescent="0.25">
      <c r="D1895" s="191"/>
    </row>
    <row r="1896" spans="4:4" x14ac:dyDescent="0.25">
      <c r="D1896" s="191"/>
    </row>
    <row r="1897" spans="4:4" x14ac:dyDescent="0.25">
      <c r="D1897" s="191"/>
    </row>
    <row r="1898" spans="4:4" x14ac:dyDescent="0.25">
      <c r="D1898" s="191"/>
    </row>
    <row r="1899" spans="4:4" x14ac:dyDescent="0.25">
      <c r="D1899" s="191"/>
    </row>
    <row r="1900" spans="4:4" x14ac:dyDescent="0.25">
      <c r="D1900" s="191"/>
    </row>
    <row r="1901" spans="4:4" x14ac:dyDescent="0.25">
      <c r="D1901" s="191"/>
    </row>
    <row r="1902" spans="4:4" x14ac:dyDescent="0.25">
      <c r="D1902" s="191"/>
    </row>
    <row r="1903" spans="4:4" x14ac:dyDescent="0.25">
      <c r="D1903" s="191"/>
    </row>
    <row r="1904" spans="4:4" x14ac:dyDescent="0.25">
      <c r="D1904" s="191"/>
    </row>
    <row r="1905" spans="4:4" x14ac:dyDescent="0.25">
      <c r="D1905" s="191"/>
    </row>
    <row r="1906" spans="4:4" x14ac:dyDescent="0.25">
      <c r="D1906" s="191"/>
    </row>
    <row r="1907" spans="4:4" x14ac:dyDescent="0.25">
      <c r="D1907" s="191"/>
    </row>
    <row r="1908" spans="4:4" x14ac:dyDescent="0.25">
      <c r="D1908" s="191"/>
    </row>
    <row r="1909" spans="4:4" x14ac:dyDescent="0.25">
      <c r="D1909" s="191"/>
    </row>
    <row r="1910" spans="4:4" x14ac:dyDescent="0.25">
      <c r="D1910" s="191"/>
    </row>
    <row r="1911" spans="4:4" x14ac:dyDescent="0.25">
      <c r="D1911" s="191"/>
    </row>
    <row r="1912" spans="4:4" x14ac:dyDescent="0.25">
      <c r="D1912" s="191"/>
    </row>
    <row r="1913" spans="4:4" x14ac:dyDescent="0.25">
      <c r="D1913" s="191"/>
    </row>
    <row r="1914" spans="4:4" x14ac:dyDescent="0.25">
      <c r="D1914" s="191"/>
    </row>
    <row r="1915" spans="4:4" x14ac:dyDescent="0.25">
      <c r="D1915" s="191"/>
    </row>
    <row r="1916" spans="4:4" x14ac:dyDescent="0.25">
      <c r="D1916" s="191"/>
    </row>
    <row r="1917" spans="4:4" x14ac:dyDescent="0.25">
      <c r="D1917" s="191"/>
    </row>
    <row r="1918" spans="4:4" x14ac:dyDescent="0.25">
      <c r="D1918" s="191"/>
    </row>
    <row r="1919" spans="4:4" x14ac:dyDescent="0.25">
      <c r="D1919" s="191"/>
    </row>
    <row r="1920" spans="4:4" x14ac:dyDescent="0.25">
      <c r="D1920" s="191"/>
    </row>
    <row r="1921" spans="4:4" x14ac:dyDescent="0.25">
      <c r="D1921" s="191"/>
    </row>
    <row r="1922" spans="4:4" x14ac:dyDescent="0.25">
      <c r="D1922" s="191"/>
    </row>
    <row r="1923" spans="4:4" x14ac:dyDescent="0.25">
      <c r="D1923" s="191"/>
    </row>
    <row r="1924" spans="4:4" x14ac:dyDescent="0.25">
      <c r="D1924" s="191"/>
    </row>
    <row r="1925" spans="4:4" x14ac:dyDescent="0.25">
      <c r="D1925" s="191"/>
    </row>
    <row r="1926" spans="4:4" x14ac:dyDescent="0.25">
      <c r="D1926" s="191"/>
    </row>
    <row r="1927" spans="4:4" x14ac:dyDescent="0.25">
      <c r="D1927" s="191"/>
    </row>
    <row r="1928" spans="4:4" x14ac:dyDescent="0.25">
      <c r="D1928" s="191"/>
    </row>
    <row r="1929" spans="4:4" x14ac:dyDescent="0.25">
      <c r="D1929" s="191"/>
    </row>
    <row r="1930" spans="4:4" x14ac:dyDescent="0.25">
      <c r="D1930" s="191"/>
    </row>
    <row r="1931" spans="4:4" x14ac:dyDescent="0.25">
      <c r="D1931" s="191"/>
    </row>
    <row r="1932" spans="4:4" x14ac:dyDescent="0.25">
      <c r="D1932" s="191"/>
    </row>
    <row r="1933" spans="4:4" x14ac:dyDescent="0.25">
      <c r="D1933" s="191"/>
    </row>
    <row r="1934" spans="4:4" x14ac:dyDescent="0.25">
      <c r="D1934" s="191"/>
    </row>
    <row r="1935" spans="4:4" x14ac:dyDescent="0.25">
      <c r="D1935" s="191"/>
    </row>
    <row r="1936" spans="4:4" x14ac:dyDescent="0.25">
      <c r="D1936" s="191"/>
    </row>
    <row r="1937" spans="4:4" x14ac:dyDescent="0.25">
      <c r="D1937" s="191"/>
    </row>
    <row r="1938" spans="4:4" x14ac:dyDescent="0.25">
      <c r="D1938" s="191"/>
    </row>
    <row r="1939" spans="4:4" x14ac:dyDescent="0.25">
      <c r="D1939" s="191"/>
    </row>
    <row r="1940" spans="4:4" x14ac:dyDescent="0.25">
      <c r="D1940" s="191"/>
    </row>
    <row r="1941" spans="4:4" x14ac:dyDescent="0.25">
      <c r="D1941" s="191"/>
    </row>
    <row r="1942" spans="4:4" x14ac:dyDescent="0.25">
      <c r="D1942" s="191"/>
    </row>
    <row r="1943" spans="4:4" x14ac:dyDescent="0.25">
      <c r="D1943" s="191"/>
    </row>
    <row r="1944" spans="4:4" x14ac:dyDescent="0.25">
      <c r="D1944" s="191"/>
    </row>
    <row r="1945" spans="4:4" x14ac:dyDescent="0.25">
      <c r="D1945" s="191"/>
    </row>
    <row r="1946" spans="4:4" x14ac:dyDescent="0.25">
      <c r="D1946" s="191"/>
    </row>
    <row r="1947" spans="4:4" x14ac:dyDescent="0.25">
      <c r="D1947" s="191"/>
    </row>
    <row r="1948" spans="4:4" x14ac:dyDescent="0.25">
      <c r="D1948" s="191"/>
    </row>
    <row r="1949" spans="4:4" x14ac:dyDescent="0.25">
      <c r="D1949" s="191"/>
    </row>
    <row r="1950" spans="4:4" x14ac:dyDescent="0.25">
      <c r="D1950" s="191"/>
    </row>
    <row r="1951" spans="4:4" x14ac:dyDescent="0.25">
      <c r="D1951" s="191"/>
    </row>
    <row r="1952" spans="4:4" x14ac:dyDescent="0.25">
      <c r="D1952" s="191"/>
    </row>
    <row r="1953" spans="4:4" x14ac:dyDescent="0.25">
      <c r="D1953" s="191"/>
    </row>
    <row r="1954" spans="4:4" x14ac:dyDescent="0.25">
      <c r="D1954" s="191"/>
    </row>
    <row r="1955" spans="4:4" x14ac:dyDescent="0.25">
      <c r="D1955" s="191"/>
    </row>
    <row r="1956" spans="4:4" x14ac:dyDescent="0.25">
      <c r="D1956" s="191"/>
    </row>
    <row r="1957" spans="4:4" x14ac:dyDescent="0.25">
      <c r="D1957" s="191"/>
    </row>
    <row r="1958" spans="4:4" x14ac:dyDescent="0.25">
      <c r="D1958" s="191"/>
    </row>
    <row r="1959" spans="4:4" x14ac:dyDescent="0.25">
      <c r="D1959" s="191"/>
    </row>
    <row r="1960" spans="4:4" x14ac:dyDescent="0.25">
      <c r="D1960" s="191"/>
    </row>
    <row r="1961" spans="4:4" x14ac:dyDescent="0.25">
      <c r="D1961" s="191"/>
    </row>
    <row r="1962" spans="4:4" x14ac:dyDescent="0.25">
      <c r="D1962" s="191"/>
    </row>
    <row r="1963" spans="4:4" x14ac:dyDescent="0.25">
      <c r="D1963" s="191"/>
    </row>
    <row r="1964" spans="4:4" x14ac:dyDescent="0.25">
      <c r="D1964" s="191"/>
    </row>
    <row r="1965" spans="4:4" x14ac:dyDescent="0.25">
      <c r="D1965" s="191"/>
    </row>
    <row r="1966" spans="4:4" x14ac:dyDescent="0.25">
      <c r="D1966" s="191"/>
    </row>
    <row r="1967" spans="4:4" x14ac:dyDescent="0.25">
      <c r="D1967" s="191"/>
    </row>
    <row r="1968" spans="4:4" x14ac:dyDescent="0.25">
      <c r="D1968" s="191"/>
    </row>
    <row r="1969" spans="4:4" x14ac:dyDescent="0.25">
      <c r="D1969" s="191"/>
    </row>
    <row r="1970" spans="4:4" x14ac:dyDescent="0.25">
      <c r="D1970" s="191"/>
    </row>
    <row r="1971" spans="4:4" x14ac:dyDescent="0.25">
      <c r="D1971" s="191"/>
    </row>
    <row r="1972" spans="4:4" x14ac:dyDescent="0.25">
      <c r="D1972" s="191"/>
    </row>
    <row r="1973" spans="4:4" x14ac:dyDescent="0.25">
      <c r="D1973" s="191"/>
    </row>
    <row r="1974" spans="4:4" x14ac:dyDescent="0.25">
      <c r="D1974" s="191"/>
    </row>
    <row r="1975" spans="4:4" x14ac:dyDescent="0.25">
      <c r="D1975" s="191"/>
    </row>
    <row r="1976" spans="4:4" x14ac:dyDescent="0.25">
      <c r="D1976" s="191"/>
    </row>
    <row r="1977" spans="4:4" x14ac:dyDescent="0.25">
      <c r="D1977" s="191"/>
    </row>
    <row r="1978" spans="4:4" x14ac:dyDescent="0.25">
      <c r="D1978" s="191"/>
    </row>
    <row r="1979" spans="4:4" x14ac:dyDescent="0.25">
      <c r="D1979" s="191"/>
    </row>
    <row r="1980" spans="4:4" x14ac:dyDescent="0.25">
      <c r="D1980" s="191"/>
    </row>
    <row r="1981" spans="4:4" x14ac:dyDescent="0.25">
      <c r="D1981" s="191"/>
    </row>
    <row r="1982" spans="4:4" x14ac:dyDescent="0.25">
      <c r="D1982" s="191"/>
    </row>
    <row r="1983" spans="4:4" x14ac:dyDescent="0.25">
      <c r="D1983" s="191"/>
    </row>
    <row r="1984" spans="4:4" x14ac:dyDescent="0.25">
      <c r="D1984" s="191"/>
    </row>
    <row r="1985" spans="4:4" x14ac:dyDescent="0.25">
      <c r="D1985" s="191"/>
    </row>
    <row r="1986" spans="4:4" x14ac:dyDescent="0.25">
      <c r="D1986" s="191"/>
    </row>
    <row r="1987" spans="4:4" x14ac:dyDescent="0.25">
      <c r="D1987" s="191"/>
    </row>
    <row r="1988" spans="4:4" x14ac:dyDescent="0.25">
      <c r="D1988" s="191"/>
    </row>
    <row r="1989" spans="4:4" x14ac:dyDescent="0.25">
      <c r="D1989" s="191"/>
    </row>
    <row r="1990" spans="4:4" x14ac:dyDescent="0.25">
      <c r="D1990" s="191"/>
    </row>
    <row r="1991" spans="4:4" x14ac:dyDescent="0.25">
      <c r="D1991" s="191"/>
    </row>
    <row r="1992" spans="4:4" x14ac:dyDescent="0.25">
      <c r="D1992" s="191"/>
    </row>
    <row r="1993" spans="4:4" x14ac:dyDescent="0.25">
      <c r="D1993" s="191"/>
    </row>
    <row r="1994" spans="4:4" x14ac:dyDescent="0.25">
      <c r="D1994" s="191"/>
    </row>
    <row r="1995" spans="4:4" x14ac:dyDescent="0.25">
      <c r="D1995" s="191"/>
    </row>
    <row r="1996" spans="4:4" x14ac:dyDescent="0.25">
      <c r="D1996" s="191"/>
    </row>
    <row r="1997" spans="4:4" x14ac:dyDescent="0.25">
      <c r="D1997" s="191"/>
    </row>
    <row r="1998" spans="4:4" x14ac:dyDescent="0.25">
      <c r="D1998" s="191"/>
    </row>
    <row r="1999" spans="4:4" x14ac:dyDescent="0.25">
      <c r="D1999" s="191"/>
    </row>
    <row r="2000" spans="4:4" x14ac:dyDescent="0.25">
      <c r="D2000" s="191"/>
    </row>
    <row r="2001" spans="4:4" x14ac:dyDescent="0.25">
      <c r="D2001" s="191"/>
    </row>
    <row r="2002" spans="4:4" x14ac:dyDescent="0.25">
      <c r="D2002" s="191"/>
    </row>
    <row r="2003" spans="4:4" x14ac:dyDescent="0.25">
      <c r="D2003" s="191"/>
    </row>
    <row r="2004" spans="4:4" x14ac:dyDescent="0.25">
      <c r="D2004" s="191"/>
    </row>
    <row r="2005" spans="4:4" x14ac:dyDescent="0.25">
      <c r="D2005" s="191"/>
    </row>
    <row r="2006" spans="4:4" x14ac:dyDescent="0.25">
      <c r="D2006" s="191"/>
    </row>
    <row r="2007" spans="4:4" x14ac:dyDescent="0.25">
      <c r="D2007" s="191"/>
    </row>
    <row r="2008" spans="4:4" x14ac:dyDescent="0.25">
      <c r="D2008" s="191"/>
    </row>
    <row r="2009" spans="4:4" x14ac:dyDescent="0.25">
      <c r="D2009" s="191"/>
    </row>
    <row r="2010" spans="4:4" x14ac:dyDescent="0.25">
      <c r="D2010" s="191"/>
    </row>
    <row r="2011" spans="4:4" x14ac:dyDescent="0.25">
      <c r="D2011" s="191"/>
    </row>
    <row r="2012" spans="4:4" x14ac:dyDescent="0.25">
      <c r="D2012" s="191"/>
    </row>
    <row r="2013" spans="4:4" x14ac:dyDescent="0.25">
      <c r="D2013" s="191"/>
    </row>
    <row r="2014" spans="4:4" x14ac:dyDescent="0.25">
      <c r="D2014" s="191"/>
    </row>
    <row r="2015" spans="4:4" x14ac:dyDescent="0.25">
      <c r="D2015" s="191"/>
    </row>
    <row r="2016" spans="4:4" x14ac:dyDescent="0.25">
      <c r="D2016" s="191"/>
    </row>
    <row r="2017" spans="4:4" x14ac:dyDescent="0.25">
      <c r="D2017" s="191"/>
    </row>
    <row r="2018" spans="4:4" x14ac:dyDescent="0.25">
      <c r="D2018" s="191"/>
    </row>
    <row r="2019" spans="4:4" x14ac:dyDescent="0.25">
      <c r="D2019" s="191"/>
    </row>
    <row r="2020" spans="4:4" x14ac:dyDescent="0.25">
      <c r="D2020" s="191"/>
    </row>
    <row r="2021" spans="4:4" x14ac:dyDescent="0.25">
      <c r="D2021" s="191"/>
    </row>
    <row r="2022" spans="4:4" x14ac:dyDescent="0.25">
      <c r="D2022" s="191"/>
    </row>
    <row r="2023" spans="4:4" x14ac:dyDescent="0.25">
      <c r="D2023" s="191"/>
    </row>
    <row r="2024" spans="4:4" x14ac:dyDescent="0.25">
      <c r="D2024" s="191"/>
    </row>
    <row r="2025" spans="4:4" x14ac:dyDescent="0.25">
      <c r="D2025" s="191"/>
    </row>
    <row r="2026" spans="4:4" x14ac:dyDescent="0.25">
      <c r="D2026" s="191"/>
    </row>
    <row r="2027" spans="4:4" x14ac:dyDescent="0.25">
      <c r="D2027" s="191"/>
    </row>
    <row r="2028" spans="4:4" x14ac:dyDescent="0.25">
      <c r="D2028" s="191"/>
    </row>
    <row r="2029" spans="4:4" x14ac:dyDescent="0.25">
      <c r="D2029" s="191"/>
    </row>
    <row r="2030" spans="4:4" x14ac:dyDescent="0.25">
      <c r="D2030" s="191"/>
    </row>
    <row r="2031" spans="4:4" x14ac:dyDescent="0.25">
      <c r="D2031" s="191"/>
    </row>
    <row r="2032" spans="4:4" x14ac:dyDescent="0.25">
      <c r="D2032" s="191"/>
    </row>
    <row r="2033" spans="4:4" x14ac:dyDescent="0.25">
      <c r="D2033" s="191"/>
    </row>
    <row r="2034" spans="4:4" x14ac:dyDescent="0.25">
      <c r="D2034" s="191"/>
    </row>
    <row r="2035" spans="4:4" x14ac:dyDescent="0.25">
      <c r="D2035" s="191"/>
    </row>
    <row r="2036" spans="4:4" x14ac:dyDescent="0.25">
      <c r="D2036" s="191"/>
    </row>
    <row r="2037" spans="4:4" x14ac:dyDescent="0.25">
      <c r="D2037" s="191"/>
    </row>
    <row r="2038" spans="4:4" x14ac:dyDescent="0.25">
      <c r="D2038" s="191"/>
    </row>
    <row r="2039" spans="4:4" x14ac:dyDescent="0.25">
      <c r="D2039" s="191"/>
    </row>
    <row r="2040" spans="4:4" x14ac:dyDescent="0.25">
      <c r="D2040" s="191"/>
    </row>
    <row r="2041" spans="4:4" x14ac:dyDescent="0.25">
      <c r="D2041" s="191"/>
    </row>
    <row r="2042" spans="4:4" x14ac:dyDescent="0.25">
      <c r="D2042" s="191"/>
    </row>
    <row r="2043" spans="4:4" x14ac:dyDescent="0.25">
      <c r="D2043" s="191"/>
    </row>
    <row r="2044" spans="4:4" x14ac:dyDescent="0.25">
      <c r="D2044" s="191"/>
    </row>
    <row r="2045" spans="4:4" x14ac:dyDescent="0.25">
      <c r="D2045" s="191"/>
    </row>
    <row r="2046" spans="4:4" x14ac:dyDescent="0.25">
      <c r="D2046" s="191"/>
    </row>
    <row r="2047" spans="4:4" x14ac:dyDescent="0.25">
      <c r="D2047" s="191"/>
    </row>
    <row r="2048" spans="4:4" x14ac:dyDescent="0.25">
      <c r="D2048" s="191"/>
    </row>
    <row r="2049" spans="4:4" x14ac:dyDescent="0.25">
      <c r="D2049" s="191"/>
    </row>
    <row r="2050" spans="4:4" x14ac:dyDescent="0.25">
      <c r="D2050" s="191"/>
    </row>
    <row r="2051" spans="4:4" x14ac:dyDescent="0.25">
      <c r="D2051" s="191"/>
    </row>
    <row r="2052" spans="4:4" x14ac:dyDescent="0.25">
      <c r="D2052" s="191"/>
    </row>
    <row r="2053" spans="4:4" x14ac:dyDescent="0.25">
      <c r="D2053" s="191"/>
    </row>
    <row r="2054" spans="4:4" x14ac:dyDescent="0.25">
      <c r="D2054" s="191"/>
    </row>
    <row r="2055" spans="4:4" x14ac:dyDescent="0.25">
      <c r="D2055" s="191"/>
    </row>
    <row r="2056" spans="4:4" x14ac:dyDescent="0.25">
      <c r="D2056" s="191"/>
    </row>
    <row r="2057" spans="4:4" x14ac:dyDescent="0.25">
      <c r="D2057" s="191"/>
    </row>
    <row r="2058" spans="4:4" x14ac:dyDescent="0.25">
      <c r="D2058" s="191"/>
    </row>
    <row r="2059" spans="4:4" x14ac:dyDescent="0.25">
      <c r="D2059" s="191"/>
    </row>
    <row r="2060" spans="4:4" x14ac:dyDescent="0.25">
      <c r="D2060" s="191"/>
    </row>
    <row r="2061" spans="4:4" x14ac:dyDescent="0.25">
      <c r="D2061" s="191"/>
    </row>
    <row r="2062" spans="4:4" x14ac:dyDescent="0.25">
      <c r="D2062" s="191"/>
    </row>
    <row r="2063" spans="4:4" x14ac:dyDescent="0.25">
      <c r="D2063" s="191"/>
    </row>
    <row r="2064" spans="4:4" x14ac:dyDescent="0.25">
      <c r="D2064" s="191"/>
    </row>
    <row r="2065" spans="4:4" x14ac:dyDescent="0.25">
      <c r="D2065" s="191"/>
    </row>
    <row r="2066" spans="4:4" x14ac:dyDescent="0.25">
      <c r="D2066" s="191"/>
    </row>
    <row r="2067" spans="4:4" x14ac:dyDescent="0.25">
      <c r="D2067" s="191"/>
    </row>
    <row r="2068" spans="4:4" x14ac:dyDescent="0.25">
      <c r="D2068" s="191"/>
    </row>
    <row r="2069" spans="4:4" x14ac:dyDescent="0.25">
      <c r="D2069" s="191"/>
    </row>
    <row r="2070" spans="4:4" x14ac:dyDescent="0.25">
      <c r="D2070" s="191"/>
    </row>
    <row r="2071" spans="4:4" x14ac:dyDescent="0.25">
      <c r="D2071" s="191"/>
    </row>
    <row r="2072" spans="4:4" x14ac:dyDescent="0.25">
      <c r="D2072" s="191"/>
    </row>
    <row r="2073" spans="4:4" x14ac:dyDescent="0.25">
      <c r="D2073" s="191"/>
    </row>
    <row r="2074" spans="4:4" x14ac:dyDescent="0.25">
      <c r="D2074" s="191"/>
    </row>
    <row r="2075" spans="4:4" x14ac:dyDescent="0.25">
      <c r="D2075" s="191"/>
    </row>
    <row r="2076" spans="4:4" x14ac:dyDescent="0.25">
      <c r="D2076" s="191"/>
    </row>
    <row r="2077" spans="4:4" x14ac:dyDescent="0.25">
      <c r="D2077" s="191"/>
    </row>
    <row r="2078" spans="4:4" x14ac:dyDescent="0.25">
      <c r="D2078" s="191"/>
    </row>
    <row r="2079" spans="4:4" x14ac:dyDescent="0.25">
      <c r="D2079" s="191"/>
    </row>
    <row r="2080" spans="4:4" x14ac:dyDescent="0.25">
      <c r="D2080" s="191"/>
    </row>
    <row r="2081" spans="4:4" x14ac:dyDescent="0.25">
      <c r="D2081" s="191"/>
    </row>
    <row r="2082" spans="4:4" x14ac:dyDescent="0.25">
      <c r="D2082" s="191"/>
    </row>
    <row r="2083" spans="4:4" x14ac:dyDescent="0.25">
      <c r="D2083" s="191"/>
    </row>
    <row r="2084" spans="4:4" x14ac:dyDescent="0.25">
      <c r="D2084" s="191"/>
    </row>
    <row r="2085" spans="4:4" x14ac:dyDescent="0.25">
      <c r="D2085" s="191"/>
    </row>
    <row r="2086" spans="4:4" x14ac:dyDescent="0.25">
      <c r="D2086" s="191"/>
    </row>
    <row r="2087" spans="4:4" x14ac:dyDescent="0.25">
      <c r="D2087" s="191"/>
    </row>
    <row r="2088" spans="4:4" x14ac:dyDescent="0.25">
      <c r="D2088" s="191"/>
    </row>
    <row r="2089" spans="4:4" x14ac:dyDescent="0.25">
      <c r="D2089" s="191"/>
    </row>
    <row r="2090" spans="4:4" x14ac:dyDescent="0.25">
      <c r="D2090" s="191"/>
    </row>
    <row r="2091" spans="4:4" x14ac:dyDescent="0.25">
      <c r="D2091" s="191"/>
    </row>
    <row r="2092" spans="4:4" x14ac:dyDescent="0.25">
      <c r="D2092" s="191"/>
    </row>
    <row r="2093" spans="4:4" x14ac:dyDescent="0.25">
      <c r="D2093" s="191"/>
    </row>
    <row r="2094" spans="4:4" x14ac:dyDescent="0.25">
      <c r="D2094" s="191"/>
    </row>
    <row r="2095" spans="4:4" x14ac:dyDescent="0.25">
      <c r="D2095" s="191"/>
    </row>
    <row r="2096" spans="4:4" x14ac:dyDescent="0.25">
      <c r="D2096" s="191"/>
    </row>
    <row r="2097" spans="4:4" x14ac:dyDescent="0.25">
      <c r="D2097" s="191"/>
    </row>
    <row r="2098" spans="4:4" x14ac:dyDescent="0.25">
      <c r="D2098" s="191"/>
    </row>
    <row r="2099" spans="4:4" x14ac:dyDescent="0.25">
      <c r="D2099" s="191"/>
    </row>
    <row r="2100" spans="4:4" x14ac:dyDescent="0.25">
      <c r="D2100" s="191"/>
    </row>
    <row r="2101" spans="4:4" x14ac:dyDescent="0.25">
      <c r="D2101" s="191"/>
    </row>
    <row r="2102" spans="4:4" x14ac:dyDescent="0.25">
      <c r="D2102" s="191"/>
    </row>
    <row r="2103" spans="4:4" x14ac:dyDescent="0.25">
      <c r="D2103" s="191"/>
    </row>
    <row r="2104" spans="4:4" x14ac:dyDescent="0.25">
      <c r="D2104" s="191"/>
    </row>
    <row r="2105" spans="4:4" x14ac:dyDescent="0.25">
      <c r="D2105" s="191"/>
    </row>
    <row r="2106" spans="4:4" x14ac:dyDescent="0.25">
      <c r="D2106" s="191"/>
    </row>
    <row r="2107" spans="4:4" x14ac:dyDescent="0.25">
      <c r="D2107" s="191"/>
    </row>
    <row r="2108" spans="4:4" x14ac:dyDescent="0.25">
      <c r="D2108" s="191"/>
    </row>
    <row r="2109" spans="4:4" x14ac:dyDescent="0.25">
      <c r="D2109" s="191"/>
    </row>
    <row r="2110" spans="4:4" x14ac:dyDescent="0.25">
      <c r="D2110" s="191"/>
    </row>
    <row r="2111" spans="4:4" x14ac:dyDescent="0.25">
      <c r="D2111" s="191"/>
    </row>
    <row r="2112" spans="4:4" x14ac:dyDescent="0.25">
      <c r="D2112" s="191"/>
    </row>
    <row r="2113" spans="4:4" x14ac:dyDescent="0.25">
      <c r="D2113" s="191"/>
    </row>
    <row r="2114" spans="4:4" x14ac:dyDescent="0.25">
      <c r="D2114" s="191"/>
    </row>
    <row r="2115" spans="4:4" x14ac:dyDescent="0.25">
      <c r="D2115" s="191"/>
    </row>
    <row r="2116" spans="4:4" x14ac:dyDescent="0.25">
      <c r="D2116" s="191"/>
    </row>
    <row r="2117" spans="4:4" x14ac:dyDescent="0.25">
      <c r="D2117" s="191"/>
    </row>
    <row r="2118" spans="4:4" x14ac:dyDescent="0.25">
      <c r="D2118" s="191"/>
    </row>
    <row r="2119" spans="4:4" x14ac:dyDescent="0.25">
      <c r="D2119" s="191"/>
    </row>
    <row r="2120" spans="4:4" x14ac:dyDescent="0.25">
      <c r="D2120" s="191"/>
    </row>
    <row r="2121" spans="4:4" x14ac:dyDescent="0.25">
      <c r="D2121" s="191"/>
    </row>
    <row r="2122" spans="4:4" x14ac:dyDescent="0.25">
      <c r="D2122" s="191"/>
    </row>
    <row r="2123" spans="4:4" x14ac:dyDescent="0.25">
      <c r="D2123" s="191"/>
    </row>
    <row r="2124" spans="4:4" x14ac:dyDescent="0.25">
      <c r="D2124" s="191"/>
    </row>
    <row r="2125" spans="4:4" x14ac:dyDescent="0.25">
      <c r="D2125" s="191"/>
    </row>
    <row r="2126" spans="4:4" x14ac:dyDescent="0.25">
      <c r="D2126" s="191"/>
    </row>
    <row r="2127" spans="4:4" x14ac:dyDescent="0.25">
      <c r="D2127" s="191"/>
    </row>
    <row r="2128" spans="4:4" x14ac:dyDescent="0.25">
      <c r="D2128" s="191"/>
    </row>
    <row r="2129" spans="4:4" x14ac:dyDescent="0.25">
      <c r="D2129" s="191"/>
    </row>
    <row r="2130" spans="4:4" x14ac:dyDescent="0.25">
      <c r="D2130" s="191"/>
    </row>
    <row r="2131" spans="4:4" x14ac:dyDescent="0.25">
      <c r="D2131" s="191"/>
    </row>
    <row r="2132" spans="4:4" x14ac:dyDescent="0.25">
      <c r="D2132" s="191"/>
    </row>
    <row r="2133" spans="4:4" x14ac:dyDescent="0.25">
      <c r="D2133" s="191"/>
    </row>
    <row r="2134" spans="4:4" x14ac:dyDescent="0.25">
      <c r="D2134" s="191"/>
    </row>
    <row r="2135" spans="4:4" x14ac:dyDescent="0.25">
      <c r="D2135" s="191"/>
    </row>
    <row r="2136" spans="4:4" x14ac:dyDescent="0.25">
      <c r="D2136" s="191"/>
    </row>
    <row r="2137" spans="4:4" x14ac:dyDescent="0.25">
      <c r="D2137" s="191"/>
    </row>
    <row r="2138" spans="4:4" x14ac:dyDescent="0.25">
      <c r="D2138" s="191"/>
    </row>
    <row r="2139" spans="4:4" x14ac:dyDescent="0.25">
      <c r="D2139" s="191"/>
    </row>
    <row r="2140" spans="4:4" x14ac:dyDescent="0.25">
      <c r="D2140" s="191"/>
    </row>
    <row r="2141" spans="4:4" x14ac:dyDescent="0.25">
      <c r="D2141" s="191"/>
    </row>
    <row r="2142" spans="4:4" x14ac:dyDescent="0.25">
      <c r="D2142" s="191"/>
    </row>
    <row r="2143" spans="4:4" x14ac:dyDescent="0.25">
      <c r="D2143" s="191"/>
    </row>
    <row r="2144" spans="4:4" x14ac:dyDescent="0.25">
      <c r="D2144" s="191"/>
    </row>
    <row r="2145" spans="4:4" x14ac:dyDescent="0.25">
      <c r="D2145" s="191"/>
    </row>
    <row r="2146" spans="4:4" x14ac:dyDescent="0.25">
      <c r="D2146" s="191"/>
    </row>
    <row r="2147" spans="4:4" x14ac:dyDescent="0.25">
      <c r="D2147" s="191"/>
    </row>
    <row r="2148" spans="4:4" x14ac:dyDescent="0.25">
      <c r="D2148" s="191"/>
    </row>
    <row r="2149" spans="4:4" x14ac:dyDescent="0.25">
      <c r="D2149" s="191"/>
    </row>
    <row r="2150" spans="4:4" x14ac:dyDescent="0.25">
      <c r="D2150" s="191"/>
    </row>
    <row r="2151" spans="4:4" x14ac:dyDescent="0.25">
      <c r="D2151" s="191"/>
    </row>
    <row r="2152" spans="4:4" x14ac:dyDescent="0.25">
      <c r="D2152" s="191"/>
    </row>
    <row r="2153" spans="4:4" x14ac:dyDescent="0.25">
      <c r="D2153" s="191"/>
    </row>
    <row r="2154" spans="4:4" x14ac:dyDescent="0.25">
      <c r="D2154" s="191"/>
    </row>
    <row r="2155" spans="4:4" x14ac:dyDescent="0.25">
      <c r="D2155" s="191"/>
    </row>
    <row r="2156" spans="4:4" x14ac:dyDescent="0.25">
      <c r="D2156" s="191"/>
    </row>
    <row r="2157" spans="4:4" x14ac:dyDescent="0.25">
      <c r="D2157" s="191"/>
    </row>
    <row r="2158" spans="4:4" x14ac:dyDescent="0.25">
      <c r="D2158" s="191"/>
    </row>
    <row r="2159" spans="4:4" x14ac:dyDescent="0.25">
      <c r="D2159" s="191"/>
    </row>
    <row r="2160" spans="4:4" x14ac:dyDescent="0.25">
      <c r="D2160" s="191"/>
    </row>
    <row r="2161" spans="4:4" x14ac:dyDescent="0.25">
      <c r="D2161" s="191"/>
    </row>
    <row r="2162" spans="4:4" x14ac:dyDescent="0.25">
      <c r="D2162" s="191"/>
    </row>
    <row r="2163" spans="4:4" x14ac:dyDescent="0.25">
      <c r="D2163" s="191"/>
    </row>
    <row r="2164" spans="4:4" x14ac:dyDescent="0.25">
      <c r="D2164" s="191"/>
    </row>
    <row r="2165" spans="4:4" x14ac:dyDescent="0.25">
      <c r="D2165" s="191"/>
    </row>
    <row r="2166" spans="4:4" x14ac:dyDescent="0.25">
      <c r="D2166" s="191"/>
    </row>
    <row r="2167" spans="4:4" x14ac:dyDescent="0.25">
      <c r="D2167" s="191"/>
    </row>
    <row r="2168" spans="4:4" x14ac:dyDescent="0.25">
      <c r="D2168" s="191"/>
    </row>
    <row r="2169" spans="4:4" x14ac:dyDescent="0.25">
      <c r="D2169" s="191"/>
    </row>
    <row r="2170" spans="4:4" x14ac:dyDescent="0.25">
      <c r="D2170" s="191"/>
    </row>
    <row r="2171" spans="4:4" x14ac:dyDescent="0.25">
      <c r="D2171" s="191"/>
    </row>
    <row r="2172" spans="4:4" x14ac:dyDescent="0.25">
      <c r="D2172" s="191"/>
    </row>
    <row r="2173" spans="4:4" x14ac:dyDescent="0.25">
      <c r="D2173" s="191"/>
    </row>
    <row r="2174" spans="4:4" x14ac:dyDescent="0.25">
      <c r="D2174" s="191"/>
    </row>
    <row r="2175" spans="4:4" x14ac:dyDescent="0.25">
      <c r="D2175" s="191"/>
    </row>
    <row r="2176" spans="4:4" x14ac:dyDescent="0.25">
      <c r="D2176" s="191"/>
    </row>
    <row r="2177" spans="4:4" x14ac:dyDescent="0.25">
      <c r="D2177" s="191"/>
    </row>
    <row r="2178" spans="4:4" x14ac:dyDescent="0.25">
      <c r="D2178" s="191"/>
    </row>
    <row r="2179" spans="4:4" x14ac:dyDescent="0.25">
      <c r="D2179" s="191"/>
    </row>
    <row r="2180" spans="4:4" x14ac:dyDescent="0.25">
      <c r="D2180" s="191"/>
    </row>
    <row r="2181" spans="4:4" x14ac:dyDescent="0.25">
      <c r="D2181" s="191"/>
    </row>
    <row r="2182" spans="4:4" x14ac:dyDescent="0.25">
      <c r="D2182" s="191"/>
    </row>
    <row r="2183" spans="4:4" x14ac:dyDescent="0.25">
      <c r="D2183" s="191"/>
    </row>
    <row r="2184" spans="4:4" x14ac:dyDescent="0.25">
      <c r="D2184" s="191"/>
    </row>
    <row r="2185" spans="4:4" x14ac:dyDescent="0.25">
      <c r="D2185" s="191"/>
    </row>
    <row r="2186" spans="4:4" x14ac:dyDescent="0.25">
      <c r="D2186" s="191"/>
    </row>
    <row r="2187" spans="4:4" x14ac:dyDescent="0.25">
      <c r="D2187" s="191"/>
    </row>
    <row r="2188" spans="4:4" x14ac:dyDescent="0.25">
      <c r="D2188" s="191"/>
    </row>
    <row r="2189" spans="4:4" x14ac:dyDescent="0.25">
      <c r="D2189" s="191"/>
    </row>
    <row r="2190" spans="4:4" x14ac:dyDescent="0.25">
      <c r="D2190" s="191"/>
    </row>
    <row r="2191" spans="4:4" x14ac:dyDescent="0.25">
      <c r="D2191" s="191"/>
    </row>
    <row r="2192" spans="4:4" x14ac:dyDescent="0.25">
      <c r="D2192" s="191"/>
    </row>
    <row r="2193" spans="4:4" x14ac:dyDescent="0.25">
      <c r="D2193" s="191"/>
    </row>
    <row r="2194" spans="4:4" x14ac:dyDescent="0.25">
      <c r="D2194" s="191"/>
    </row>
    <row r="2195" spans="4:4" x14ac:dyDescent="0.25">
      <c r="D2195" s="191"/>
    </row>
    <row r="2196" spans="4:4" x14ac:dyDescent="0.25">
      <c r="D2196" s="191"/>
    </row>
    <row r="2197" spans="4:4" x14ac:dyDescent="0.25">
      <c r="D2197" s="191"/>
    </row>
    <row r="2198" spans="4:4" x14ac:dyDescent="0.25">
      <c r="D2198" s="191"/>
    </row>
    <row r="2199" spans="4:4" x14ac:dyDescent="0.25">
      <c r="D2199" s="191"/>
    </row>
    <row r="2200" spans="4:4" x14ac:dyDescent="0.25">
      <c r="D2200" s="191"/>
    </row>
    <row r="2201" spans="4:4" x14ac:dyDescent="0.25">
      <c r="D2201" s="191"/>
    </row>
    <row r="2202" spans="4:4" x14ac:dyDescent="0.25">
      <c r="D2202" s="191"/>
    </row>
    <row r="2203" spans="4:4" x14ac:dyDescent="0.25">
      <c r="D2203" s="191"/>
    </row>
    <row r="2204" spans="4:4" x14ac:dyDescent="0.25">
      <c r="D2204" s="191"/>
    </row>
    <row r="2205" spans="4:4" x14ac:dyDescent="0.25">
      <c r="D2205" s="191"/>
    </row>
    <row r="2206" spans="4:4" x14ac:dyDescent="0.25">
      <c r="D2206" s="191"/>
    </row>
    <row r="2207" spans="4:4" x14ac:dyDescent="0.25">
      <c r="D2207" s="191"/>
    </row>
    <row r="2208" spans="4:4" x14ac:dyDescent="0.25">
      <c r="D2208" s="191"/>
    </row>
    <row r="2209" spans="4:4" x14ac:dyDescent="0.25">
      <c r="D2209" s="191"/>
    </row>
    <row r="2210" spans="4:4" x14ac:dyDescent="0.25">
      <c r="D2210" s="191"/>
    </row>
    <row r="2211" spans="4:4" x14ac:dyDescent="0.25">
      <c r="D2211" s="191"/>
    </row>
    <row r="2212" spans="4:4" x14ac:dyDescent="0.25">
      <c r="D2212" s="191"/>
    </row>
    <row r="2213" spans="4:4" x14ac:dyDescent="0.25">
      <c r="D2213" s="191"/>
    </row>
    <row r="2214" spans="4:4" x14ac:dyDescent="0.25">
      <c r="D2214" s="191"/>
    </row>
    <row r="2215" spans="4:4" x14ac:dyDescent="0.25">
      <c r="D2215" s="191"/>
    </row>
    <row r="2216" spans="4:4" x14ac:dyDescent="0.25">
      <c r="D2216" s="191"/>
    </row>
    <row r="2217" spans="4:4" x14ac:dyDescent="0.25">
      <c r="D2217" s="191"/>
    </row>
    <row r="2218" spans="4:4" x14ac:dyDescent="0.25">
      <c r="D2218" s="191"/>
    </row>
    <row r="2219" spans="4:4" x14ac:dyDescent="0.25">
      <c r="D2219" s="191"/>
    </row>
    <row r="2220" spans="4:4" x14ac:dyDescent="0.25">
      <c r="D2220" s="191"/>
    </row>
    <row r="2221" spans="4:4" x14ac:dyDescent="0.25">
      <c r="D2221" s="191"/>
    </row>
    <row r="2222" spans="4:4" x14ac:dyDescent="0.25">
      <c r="D2222" s="191"/>
    </row>
    <row r="2223" spans="4:4" x14ac:dyDescent="0.25">
      <c r="D2223" s="191"/>
    </row>
    <row r="2224" spans="4:4" x14ac:dyDescent="0.25">
      <c r="D2224" s="191"/>
    </row>
    <row r="2225" spans="4:4" x14ac:dyDescent="0.25">
      <c r="D2225" s="191"/>
    </row>
    <row r="2226" spans="4:4" x14ac:dyDescent="0.25">
      <c r="D2226" s="191"/>
    </row>
    <row r="2227" spans="4:4" x14ac:dyDescent="0.25">
      <c r="D2227" s="191"/>
    </row>
    <row r="2228" spans="4:4" x14ac:dyDescent="0.25">
      <c r="D2228" s="191"/>
    </row>
    <row r="2229" spans="4:4" x14ac:dyDescent="0.25">
      <c r="D2229" s="191"/>
    </row>
    <row r="2230" spans="4:4" x14ac:dyDescent="0.25">
      <c r="D2230" s="191"/>
    </row>
    <row r="2231" spans="4:4" x14ac:dyDescent="0.25">
      <c r="D2231" s="191"/>
    </row>
    <row r="2232" spans="4:4" x14ac:dyDescent="0.25">
      <c r="D2232" s="191"/>
    </row>
    <row r="2233" spans="4:4" x14ac:dyDescent="0.25">
      <c r="D2233" s="191"/>
    </row>
    <row r="2234" spans="4:4" x14ac:dyDescent="0.25">
      <c r="D2234" s="191"/>
    </row>
    <row r="2235" spans="4:4" x14ac:dyDescent="0.25">
      <c r="D2235" s="191"/>
    </row>
    <row r="2236" spans="4:4" x14ac:dyDescent="0.25">
      <c r="D2236" s="191"/>
    </row>
    <row r="2237" spans="4:4" x14ac:dyDescent="0.25">
      <c r="D2237" s="191"/>
    </row>
    <row r="2238" spans="4:4" x14ac:dyDescent="0.25">
      <c r="D2238" s="191"/>
    </row>
    <row r="2239" spans="4:4" x14ac:dyDescent="0.25">
      <c r="D2239" s="191"/>
    </row>
    <row r="2240" spans="4:4" x14ac:dyDescent="0.25">
      <c r="D2240" s="191"/>
    </row>
    <row r="2241" spans="4:4" x14ac:dyDescent="0.25">
      <c r="D2241" s="191"/>
    </row>
    <row r="2242" spans="4:4" x14ac:dyDescent="0.25">
      <c r="D2242" s="191"/>
    </row>
    <row r="2243" spans="4:4" x14ac:dyDescent="0.25">
      <c r="D2243" s="191"/>
    </row>
    <row r="2244" spans="4:4" x14ac:dyDescent="0.25">
      <c r="D2244" s="191"/>
    </row>
    <row r="2245" spans="4:4" x14ac:dyDescent="0.25">
      <c r="D2245" s="191"/>
    </row>
    <row r="2246" spans="4:4" x14ac:dyDescent="0.25">
      <c r="D2246" s="191"/>
    </row>
    <row r="2247" spans="4:4" x14ac:dyDescent="0.25">
      <c r="D2247" s="191"/>
    </row>
    <row r="2248" spans="4:4" x14ac:dyDescent="0.25">
      <c r="D2248" s="191"/>
    </row>
    <row r="2249" spans="4:4" x14ac:dyDescent="0.25">
      <c r="D2249" s="191"/>
    </row>
    <row r="2250" spans="4:4" x14ac:dyDescent="0.25">
      <c r="D2250" s="191"/>
    </row>
    <row r="2251" spans="4:4" x14ac:dyDescent="0.25">
      <c r="D2251" s="191"/>
    </row>
    <row r="2252" spans="4:4" x14ac:dyDescent="0.25">
      <c r="D2252" s="191"/>
    </row>
    <row r="2253" spans="4:4" x14ac:dyDescent="0.25">
      <c r="D2253" s="191"/>
    </row>
    <row r="2254" spans="4:4" x14ac:dyDescent="0.25">
      <c r="D2254" s="191"/>
    </row>
    <row r="2255" spans="4:4" x14ac:dyDescent="0.25">
      <c r="D2255" s="191"/>
    </row>
    <row r="2256" spans="4:4" x14ac:dyDescent="0.25">
      <c r="D2256" s="191"/>
    </row>
    <row r="2257" spans="4:4" x14ac:dyDescent="0.25">
      <c r="D2257" s="191"/>
    </row>
    <row r="2258" spans="4:4" x14ac:dyDescent="0.25">
      <c r="D2258" s="191"/>
    </row>
    <row r="2259" spans="4:4" x14ac:dyDescent="0.25">
      <c r="D2259" s="191"/>
    </row>
    <row r="2260" spans="4:4" x14ac:dyDescent="0.25">
      <c r="D2260" s="191"/>
    </row>
    <row r="2261" spans="4:4" x14ac:dyDescent="0.25">
      <c r="D2261" s="191"/>
    </row>
    <row r="2262" spans="4:4" x14ac:dyDescent="0.25">
      <c r="D2262" s="191"/>
    </row>
    <row r="2263" spans="4:4" x14ac:dyDescent="0.25">
      <c r="D2263" s="191"/>
    </row>
    <row r="2264" spans="4:4" x14ac:dyDescent="0.25">
      <c r="D2264" s="191"/>
    </row>
    <row r="2265" spans="4:4" x14ac:dyDescent="0.25">
      <c r="D2265" s="191"/>
    </row>
    <row r="2266" spans="4:4" x14ac:dyDescent="0.25">
      <c r="D2266" s="191"/>
    </row>
    <row r="2267" spans="4:4" x14ac:dyDescent="0.25">
      <c r="D2267" s="191"/>
    </row>
    <row r="2268" spans="4:4" x14ac:dyDescent="0.25">
      <c r="D2268" s="191"/>
    </row>
    <row r="2269" spans="4:4" x14ac:dyDescent="0.25">
      <c r="D2269" s="191"/>
    </row>
    <row r="2270" spans="4:4" x14ac:dyDescent="0.25">
      <c r="D2270" s="191"/>
    </row>
    <row r="2271" spans="4:4" x14ac:dyDescent="0.25">
      <c r="D2271" s="191"/>
    </row>
    <row r="2272" spans="4:4" x14ac:dyDescent="0.25">
      <c r="D2272" s="191"/>
    </row>
    <row r="2273" spans="4:4" x14ac:dyDescent="0.25">
      <c r="D2273" s="191"/>
    </row>
    <row r="2274" spans="4:4" x14ac:dyDescent="0.25">
      <c r="D2274" s="191"/>
    </row>
    <row r="2275" spans="4:4" x14ac:dyDescent="0.25">
      <c r="D2275" s="191"/>
    </row>
    <row r="2276" spans="4:4" x14ac:dyDescent="0.25">
      <c r="D2276" s="191"/>
    </row>
    <row r="2277" spans="4:4" x14ac:dyDescent="0.25">
      <c r="D2277" s="191"/>
    </row>
    <row r="2278" spans="4:4" x14ac:dyDescent="0.25">
      <c r="D2278" s="191"/>
    </row>
    <row r="2279" spans="4:4" x14ac:dyDescent="0.25">
      <c r="D2279" s="191"/>
    </row>
    <row r="2280" spans="4:4" x14ac:dyDescent="0.25">
      <c r="D2280" s="191"/>
    </row>
    <row r="2281" spans="4:4" x14ac:dyDescent="0.25">
      <c r="D2281" s="191"/>
    </row>
    <row r="2282" spans="4:4" x14ac:dyDescent="0.25">
      <c r="D2282" s="191"/>
    </row>
    <row r="2283" spans="4:4" x14ac:dyDescent="0.25">
      <c r="D2283" s="191"/>
    </row>
    <row r="2284" spans="4:4" x14ac:dyDescent="0.25">
      <c r="D2284" s="191"/>
    </row>
    <row r="2285" spans="4:4" x14ac:dyDescent="0.25">
      <c r="D2285" s="191"/>
    </row>
    <row r="2286" spans="4:4" x14ac:dyDescent="0.25">
      <c r="D2286" s="191"/>
    </row>
    <row r="2287" spans="4:4" x14ac:dyDescent="0.25">
      <c r="D2287" s="191"/>
    </row>
    <row r="2288" spans="4:4" x14ac:dyDescent="0.25">
      <c r="D2288" s="191"/>
    </row>
    <row r="2289" spans="4:4" x14ac:dyDescent="0.25">
      <c r="D2289" s="191"/>
    </row>
    <row r="2290" spans="4:4" x14ac:dyDescent="0.25">
      <c r="D2290" s="191"/>
    </row>
    <row r="2291" spans="4:4" x14ac:dyDescent="0.25">
      <c r="D2291" s="191"/>
    </row>
    <row r="2292" spans="4:4" x14ac:dyDescent="0.25">
      <c r="D2292" s="191"/>
    </row>
    <row r="2293" spans="4:4" x14ac:dyDescent="0.25">
      <c r="D2293" s="191"/>
    </row>
    <row r="2294" spans="4:4" x14ac:dyDescent="0.25">
      <c r="D2294" s="191"/>
    </row>
    <row r="2295" spans="4:4" x14ac:dyDescent="0.25">
      <c r="D2295" s="191"/>
    </row>
    <row r="2296" spans="4:4" x14ac:dyDescent="0.25">
      <c r="D2296" s="191"/>
    </row>
    <row r="2297" spans="4:4" x14ac:dyDescent="0.25">
      <c r="D2297" s="191"/>
    </row>
    <row r="2298" spans="4:4" x14ac:dyDescent="0.25">
      <c r="D2298" s="191"/>
    </row>
    <row r="2299" spans="4:4" x14ac:dyDescent="0.25">
      <c r="D2299" s="191"/>
    </row>
    <row r="2300" spans="4:4" x14ac:dyDescent="0.25">
      <c r="D2300" s="191"/>
    </row>
    <row r="2301" spans="4:4" x14ac:dyDescent="0.25">
      <c r="D2301" s="191"/>
    </row>
    <row r="2302" spans="4:4" x14ac:dyDescent="0.25">
      <c r="D2302" s="191"/>
    </row>
    <row r="2303" spans="4:4" x14ac:dyDescent="0.25">
      <c r="D2303" s="191"/>
    </row>
    <row r="2304" spans="4:4" x14ac:dyDescent="0.25">
      <c r="D2304" s="191"/>
    </row>
    <row r="2305" spans="4:4" x14ac:dyDescent="0.25">
      <c r="D2305" s="191"/>
    </row>
    <row r="2306" spans="4:4" x14ac:dyDescent="0.25">
      <c r="D2306" s="191"/>
    </row>
    <row r="2307" spans="4:4" x14ac:dyDescent="0.25">
      <c r="D2307" s="191"/>
    </row>
    <row r="2308" spans="4:4" x14ac:dyDescent="0.25">
      <c r="D2308" s="191"/>
    </row>
    <row r="2309" spans="4:4" x14ac:dyDescent="0.25">
      <c r="D2309" s="191"/>
    </row>
    <row r="2310" spans="4:4" x14ac:dyDescent="0.25">
      <c r="D2310" s="191"/>
    </row>
    <row r="2311" spans="4:4" x14ac:dyDescent="0.25">
      <c r="D2311" s="191"/>
    </row>
    <row r="2312" spans="4:4" x14ac:dyDescent="0.25">
      <c r="D2312" s="191"/>
    </row>
    <row r="2313" spans="4:4" x14ac:dyDescent="0.25">
      <c r="D2313" s="191"/>
    </row>
    <row r="2314" spans="4:4" x14ac:dyDescent="0.25">
      <c r="D2314" s="191"/>
    </row>
    <row r="2315" spans="4:4" x14ac:dyDescent="0.25">
      <c r="D2315" s="191"/>
    </row>
    <row r="2316" spans="4:4" x14ac:dyDescent="0.25">
      <c r="D2316" s="191"/>
    </row>
    <row r="2317" spans="4:4" x14ac:dyDescent="0.25">
      <c r="D2317" s="191"/>
    </row>
    <row r="2318" spans="4:4" x14ac:dyDescent="0.25">
      <c r="D2318" s="191"/>
    </row>
    <row r="2319" spans="4:4" x14ac:dyDescent="0.25">
      <c r="D2319" s="191"/>
    </row>
    <row r="2320" spans="4:4" x14ac:dyDescent="0.25">
      <c r="D2320" s="191"/>
    </row>
    <row r="2321" spans="4:4" x14ac:dyDescent="0.25">
      <c r="D2321" s="191"/>
    </row>
    <row r="2322" spans="4:4" x14ac:dyDescent="0.25">
      <c r="D2322" s="191"/>
    </row>
    <row r="2323" spans="4:4" x14ac:dyDescent="0.25">
      <c r="D2323" s="191"/>
    </row>
    <row r="2324" spans="4:4" x14ac:dyDescent="0.25">
      <c r="D2324" s="191"/>
    </row>
    <row r="2325" spans="4:4" x14ac:dyDescent="0.25">
      <c r="D2325" s="191"/>
    </row>
    <row r="2326" spans="4:4" x14ac:dyDescent="0.25">
      <c r="D2326" s="191"/>
    </row>
    <row r="2327" spans="4:4" x14ac:dyDescent="0.25">
      <c r="D2327" s="191"/>
    </row>
    <row r="2328" spans="4:4" x14ac:dyDescent="0.25">
      <c r="D2328" s="191"/>
    </row>
    <row r="2329" spans="4:4" x14ac:dyDescent="0.25">
      <c r="D2329" s="191"/>
    </row>
    <row r="2330" spans="4:4" x14ac:dyDescent="0.25">
      <c r="D2330" s="191"/>
    </row>
    <row r="2331" spans="4:4" x14ac:dyDescent="0.25">
      <c r="D2331" s="191"/>
    </row>
    <row r="2332" spans="4:4" x14ac:dyDescent="0.25">
      <c r="D2332" s="191"/>
    </row>
    <row r="2333" spans="4:4" x14ac:dyDescent="0.25">
      <c r="D2333" s="191"/>
    </row>
    <row r="2334" spans="4:4" x14ac:dyDescent="0.25">
      <c r="D2334" s="191"/>
    </row>
    <row r="2335" spans="4:4" x14ac:dyDescent="0.25">
      <c r="D2335" s="191"/>
    </row>
    <row r="2336" spans="4:4" x14ac:dyDescent="0.25">
      <c r="D2336" s="191"/>
    </row>
    <row r="2337" spans="4:4" x14ac:dyDescent="0.25">
      <c r="D2337" s="191"/>
    </row>
    <row r="2338" spans="4:4" x14ac:dyDescent="0.25">
      <c r="D2338" s="191"/>
    </row>
    <row r="2339" spans="4:4" x14ac:dyDescent="0.25">
      <c r="D2339" s="191"/>
    </row>
    <row r="2340" spans="4:4" x14ac:dyDescent="0.25">
      <c r="D2340" s="191"/>
    </row>
    <row r="2341" spans="4:4" x14ac:dyDescent="0.25">
      <c r="D2341" s="191"/>
    </row>
    <row r="2342" spans="4:4" x14ac:dyDescent="0.25">
      <c r="D2342" s="191"/>
    </row>
    <row r="2343" spans="4:4" x14ac:dyDescent="0.25">
      <c r="D2343" s="191"/>
    </row>
    <row r="2344" spans="4:4" x14ac:dyDescent="0.25">
      <c r="D2344" s="191"/>
    </row>
    <row r="2345" spans="4:4" x14ac:dyDescent="0.25">
      <c r="D2345" s="191"/>
    </row>
    <row r="2346" spans="4:4" x14ac:dyDescent="0.25">
      <c r="D2346" s="191"/>
    </row>
    <row r="2347" spans="4:4" x14ac:dyDescent="0.25">
      <c r="D2347" s="191"/>
    </row>
    <row r="2348" spans="4:4" x14ac:dyDescent="0.25">
      <c r="D2348" s="191"/>
    </row>
    <row r="2349" spans="4:4" x14ac:dyDescent="0.25">
      <c r="D2349" s="191"/>
    </row>
    <row r="2350" spans="4:4" x14ac:dyDescent="0.25">
      <c r="D2350" s="191"/>
    </row>
    <row r="2351" spans="4:4" x14ac:dyDescent="0.25">
      <c r="D2351" s="191"/>
    </row>
    <row r="2352" spans="4:4" x14ac:dyDescent="0.25">
      <c r="D2352" s="191"/>
    </row>
    <row r="2353" spans="4:4" x14ac:dyDescent="0.25">
      <c r="D2353" s="191"/>
    </row>
    <row r="2354" spans="4:4" x14ac:dyDescent="0.25">
      <c r="D2354" s="191"/>
    </row>
    <row r="2355" spans="4:4" x14ac:dyDescent="0.25">
      <c r="D2355" s="191"/>
    </row>
    <row r="2356" spans="4:4" x14ac:dyDescent="0.25">
      <c r="D2356" s="191"/>
    </row>
    <row r="2357" spans="4:4" x14ac:dyDescent="0.25">
      <c r="D2357" s="191"/>
    </row>
    <row r="2358" spans="4:4" x14ac:dyDescent="0.25">
      <c r="D2358" s="191"/>
    </row>
    <row r="2359" spans="4:4" x14ac:dyDescent="0.25">
      <c r="D2359" s="191"/>
    </row>
    <row r="2360" spans="4:4" x14ac:dyDescent="0.25">
      <c r="D2360" s="191"/>
    </row>
    <row r="2361" spans="4:4" x14ac:dyDescent="0.25">
      <c r="D2361" s="191"/>
    </row>
    <row r="2362" spans="4:4" x14ac:dyDescent="0.25">
      <c r="D2362" s="191"/>
    </row>
    <row r="2363" spans="4:4" x14ac:dyDescent="0.25">
      <c r="D2363" s="191"/>
    </row>
    <row r="2364" spans="4:4" x14ac:dyDescent="0.25">
      <c r="D2364" s="191"/>
    </row>
    <row r="2365" spans="4:4" x14ac:dyDescent="0.25">
      <c r="D2365" s="191"/>
    </row>
    <row r="2366" spans="4:4" x14ac:dyDescent="0.25">
      <c r="D2366" s="191"/>
    </row>
    <row r="2367" spans="4:4" x14ac:dyDescent="0.25">
      <c r="D2367" s="191"/>
    </row>
    <row r="2368" spans="4:4" x14ac:dyDescent="0.25">
      <c r="D2368" s="191"/>
    </row>
    <row r="2369" spans="4:4" x14ac:dyDescent="0.25">
      <c r="D2369" s="191"/>
    </row>
    <row r="2370" spans="4:4" x14ac:dyDescent="0.25">
      <c r="D2370" s="191"/>
    </row>
    <row r="2371" spans="4:4" x14ac:dyDescent="0.25">
      <c r="D2371" s="191"/>
    </row>
    <row r="2372" spans="4:4" x14ac:dyDescent="0.25">
      <c r="D2372" s="191"/>
    </row>
    <row r="2373" spans="4:4" x14ac:dyDescent="0.25">
      <c r="D2373" s="191"/>
    </row>
    <row r="2374" spans="4:4" x14ac:dyDescent="0.25">
      <c r="D2374" s="191"/>
    </row>
    <row r="2375" spans="4:4" x14ac:dyDescent="0.25">
      <c r="D2375" s="191"/>
    </row>
    <row r="2376" spans="4:4" x14ac:dyDescent="0.25">
      <c r="D2376" s="191"/>
    </row>
    <row r="2377" spans="4:4" x14ac:dyDescent="0.25">
      <c r="D2377" s="191"/>
    </row>
    <row r="2378" spans="4:4" x14ac:dyDescent="0.25">
      <c r="D2378" s="191"/>
    </row>
    <row r="2379" spans="4:4" x14ac:dyDescent="0.25">
      <c r="D2379" s="191"/>
    </row>
    <row r="2380" spans="4:4" x14ac:dyDescent="0.25">
      <c r="D2380" s="191"/>
    </row>
    <row r="2381" spans="4:4" x14ac:dyDescent="0.25">
      <c r="D2381" s="191"/>
    </row>
    <row r="2382" spans="4:4" x14ac:dyDescent="0.25">
      <c r="D2382" s="191"/>
    </row>
    <row r="2383" spans="4:4" x14ac:dyDescent="0.25">
      <c r="D2383" s="191"/>
    </row>
    <row r="2384" spans="4:4" x14ac:dyDescent="0.25">
      <c r="D2384" s="191"/>
    </row>
    <row r="2385" spans="4:4" x14ac:dyDescent="0.25">
      <c r="D2385" s="191"/>
    </row>
    <row r="2386" spans="4:4" x14ac:dyDescent="0.25">
      <c r="D2386" s="191"/>
    </row>
    <row r="2387" spans="4:4" x14ac:dyDescent="0.25">
      <c r="D2387" s="191"/>
    </row>
    <row r="2388" spans="4:4" x14ac:dyDescent="0.25">
      <c r="D2388" s="191"/>
    </row>
    <row r="2389" spans="4:4" x14ac:dyDescent="0.25">
      <c r="D2389" s="191"/>
    </row>
    <row r="2390" spans="4:4" x14ac:dyDescent="0.25">
      <c r="D2390" s="191"/>
    </row>
    <row r="2391" spans="4:4" x14ac:dyDescent="0.25">
      <c r="D2391" s="191"/>
    </row>
    <row r="2392" spans="4:4" x14ac:dyDescent="0.25">
      <c r="D2392" s="191"/>
    </row>
    <row r="2393" spans="4:4" x14ac:dyDescent="0.25">
      <c r="D2393" s="191"/>
    </row>
    <row r="2394" spans="4:4" x14ac:dyDescent="0.25">
      <c r="D2394" s="191"/>
    </row>
    <row r="2395" spans="4:4" x14ac:dyDescent="0.25">
      <c r="D2395" s="191"/>
    </row>
    <row r="2396" spans="4:4" x14ac:dyDescent="0.25">
      <c r="D2396" s="191"/>
    </row>
    <row r="2397" spans="4:4" x14ac:dyDescent="0.25">
      <c r="D2397" s="191"/>
    </row>
    <row r="2398" spans="4:4" x14ac:dyDescent="0.25">
      <c r="D2398" s="191"/>
    </row>
    <row r="2399" spans="4:4" x14ac:dyDescent="0.25">
      <c r="D2399" s="191"/>
    </row>
    <row r="2400" spans="4:4" x14ac:dyDescent="0.25">
      <c r="D2400" s="191"/>
    </row>
    <row r="2401" spans="4:4" x14ac:dyDescent="0.25">
      <c r="D2401" s="191"/>
    </row>
    <row r="2402" spans="4:4" x14ac:dyDescent="0.25">
      <c r="D2402" s="191"/>
    </row>
    <row r="2403" spans="4:4" x14ac:dyDescent="0.25">
      <c r="D2403" s="191"/>
    </row>
    <row r="2404" spans="4:4" x14ac:dyDescent="0.25">
      <c r="D2404" s="191"/>
    </row>
    <row r="2405" spans="4:4" x14ac:dyDescent="0.25">
      <c r="D2405" s="191"/>
    </row>
    <row r="2406" spans="4:4" x14ac:dyDescent="0.25">
      <c r="D2406" s="191"/>
    </row>
    <row r="2407" spans="4:4" x14ac:dyDescent="0.25">
      <c r="D2407" s="191"/>
    </row>
    <row r="2408" spans="4:4" x14ac:dyDescent="0.25">
      <c r="D2408" s="191"/>
    </row>
    <row r="2409" spans="4:4" x14ac:dyDescent="0.25">
      <c r="D2409" s="191"/>
    </row>
    <row r="2410" spans="4:4" x14ac:dyDescent="0.25">
      <c r="D2410" s="191"/>
    </row>
    <row r="2411" spans="4:4" x14ac:dyDescent="0.25">
      <c r="D2411" s="191"/>
    </row>
    <row r="2412" spans="4:4" x14ac:dyDescent="0.25">
      <c r="D2412" s="191"/>
    </row>
    <row r="2413" spans="4:4" x14ac:dyDescent="0.25">
      <c r="D2413" s="191"/>
    </row>
    <row r="2414" spans="4:4" x14ac:dyDescent="0.25">
      <c r="D2414" s="191"/>
    </row>
    <row r="2415" spans="4:4" x14ac:dyDescent="0.25">
      <c r="D2415" s="191"/>
    </row>
    <row r="2416" spans="4:4" x14ac:dyDescent="0.25">
      <c r="D2416" s="191"/>
    </row>
    <row r="2417" spans="4:4" x14ac:dyDescent="0.25">
      <c r="D2417" s="191"/>
    </row>
    <row r="2418" spans="4:4" x14ac:dyDescent="0.25">
      <c r="D2418" s="191"/>
    </row>
    <row r="2419" spans="4:4" x14ac:dyDescent="0.25">
      <c r="D2419" s="191"/>
    </row>
    <row r="2420" spans="4:4" x14ac:dyDescent="0.25">
      <c r="D2420" s="191"/>
    </row>
    <row r="2421" spans="4:4" x14ac:dyDescent="0.25">
      <c r="D2421" s="191"/>
    </row>
    <row r="2422" spans="4:4" x14ac:dyDescent="0.25">
      <c r="D2422" s="191"/>
    </row>
    <row r="2423" spans="4:4" x14ac:dyDescent="0.25">
      <c r="D2423" s="191"/>
    </row>
    <row r="2424" spans="4:4" x14ac:dyDescent="0.25">
      <c r="D2424" s="191"/>
    </row>
    <row r="2425" spans="4:4" x14ac:dyDescent="0.25">
      <c r="D2425" s="191"/>
    </row>
    <row r="2426" spans="4:4" x14ac:dyDescent="0.25">
      <c r="D2426" s="191"/>
    </row>
    <row r="2427" spans="4:4" x14ac:dyDescent="0.25">
      <c r="D2427" s="191"/>
    </row>
    <row r="2428" spans="4:4" x14ac:dyDescent="0.25">
      <c r="D2428" s="191"/>
    </row>
    <row r="2429" spans="4:4" x14ac:dyDescent="0.25">
      <c r="D2429" s="191"/>
    </row>
    <row r="2430" spans="4:4" x14ac:dyDescent="0.25">
      <c r="D2430" s="191"/>
    </row>
    <row r="2431" spans="4:4" x14ac:dyDescent="0.25">
      <c r="D2431" s="191"/>
    </row>
    <row r="2432" spans="4:4" x14ac:dyDescent="0.25">
      <c r="D2432" s="191"/>
    </row>
    <row r="2433" spans="4:4" x14ac:dyDescent="0.25">
      <c r="D2433" s="191"/>
    </row>
    <row r="2434" spans="4:4" x14ac:dyDescent="0.25">
      <c r="D2434" s="191"/>
    </row>
    <row r="2435" spans="4:4" x14ac:dyDescent="0.25">
      <c r="D2435" s="191"/>
    </row>
    <row r="2436" spans="4:4" x14ac:dyDescent="0.25">
      <c r="D2436" s="191"/>
    </row>
    <row r="2437" spans="4:4" x14ac:dyDescent="0.25">
      <c r="D2437" s="191"/>
    </row>
    <row r="2438" spans="4:4" x14ac:dyDescent="0.25">
      <c r="D2438" s="191"/>
    </row>
    <row r="2439" spans="4:4" x14ac:dyDescent="0.25">
      <c r="D2439" s="191"/>
    </row>
    <row r="2440" spans="4:4" x14ac:dyDescent="0.25">
      <c r="D2440" s="191"/>
    </row>
    <row r="2441" spans="4:4" x14ac:dyDescent="0.25">
      <c r="D2441" s="191"/>
    </row>
    <row r="2442" spans="4:4" x14ac:dyDescent="0.25">
      <c r="D2442" s="191"/>
    </row>
    <row r="2443" spans="4:4" x14ac:dyDescent="0.25">
      <c r="D2443" s="191"/>
    </row>
    <row r="2444" spans="4:4" x14ac:dyDescent="0.25">
      <c r="D2444" s="191"/>
    </row>
    <row r="2445" spans="4:4" x14ac:dyDescent="0.25">
      <c r="D2445" s="191"/>
    </row>
    <row r="2446" spans="4:4" x14ac:dyDescent="0.25">
      <c r="D2446" s="191"/>
    </row>
    <row r="2447" spans="4:4" x14ac:dyDescent="0.25">
      <c r="D2447" s="191"/>
    </row>
    <row r="2448" spans="4:4" x14ac:dyDescent="0.25">
      <c r="D2448" s="191"/>
    </row>
    <row r="2449" spans="4:4" x14ac:dyDescent="0.25">
      <c r="D2449" s="191"/>
    </row>
    <row r="2450" spans="4:4" x14ac:dyDescent="0.25">
      <c r="D2450" s="191"/>
    </row>
    <row r="2451" spans="4:4" x14ac:dyDescent="0.25">
      <c r="D2451" s="191"/>
    </row>
    <row r="2452" spans="4:4" x14ac:dyDescent="0.25">
      <c r="D2452" s="191"/>
    </row>
    <row r="2453" spans="4:4" x14ac:dyDescent="0.25">
      <c r="D2453" s="191"/>
    </row>
    <row r="2454" spans="4:4" x14ac:dyDescent="0.25">
      <c r="D2454" s="191"/>
    </row>
    <row r="2455" spans="4:4" x14ac:dyDescent="0.25">
      <c r="D2455" s="191"/>
    </row>
    <row r="2456" spans="4:4" x14ac:dyDescent="0.25">
      <c r="D2456" s="191"/>
    </row>
    <row r="2457" spans="4:4" x14ac:dyDescent="0.25">
      <c r="D2457" s="191"/>
    </row>
    <row r="2458" spans="4:4" x14ac:dyDescent="0.25">
      <c r="D2458" s="191"/>
    </row>
    <row r="2459" spans="4:4" x14ac:dyDescent="0.25">
      <c r="D2459" s="191"/>
    </row>
    <row r="2460" spans="4:4" x14ac:dyDescent="0.25">
      <c r="D2460" s="191"/>
    </row>
    <row r="2461" spans="4:4" x14ac:dyDescent="0.25">
      <c r="D2461" s="191"/>
    </row>
    <row r="2462" spans="4:4" x14ac:dyDescent="0.25">
      <c r="D2462" s="191"/>
    </row>
    <row r="2463" spans="4:4" x14ac:dyDescent="0.25">
      <c r="D2463" s="191"/>
    </row>
    <row r="2464" spans="4:4" x14ac:dyDescent="0.25">
      <c r="D2464" s="191"/>
    </row>
    <row r="2465" spans="4:4" x14ac:dyDescent="0.25">
      <c r="D2465" s="191"/>
    </row>
    <row r="2466" spans="4:4" x14ac:dyDescent="0.25">
      <c r="D2466" s="191"/>
    </row>
    <row r="2467" spans="4:4" x14ac:dyDescent="0.25">
      <c r="D2467" s="191"/>
    </row>
    <row r="2468" spans="4:4" x14ac:dyDescent="0.25">
      <c r="D2468" s="191"/>
    </row>
    <row r="2469" spans="4:4" x14ac:dyDescent="0.25">
      <c r="D2469" s="191"/>
    </row>
    <row r="2470" spans="4:4" x14ac:dyDescent="0.25">
      <c r="D2470" s="191"/>
    </row>
    <row r="2471" spans="4:4" x14ac:dyDescent="0.25">
      <c r="D2471" s="191"/>
    </row>
    <row r="2472" spans="4:4" x14ac:dyDescent="0.25">
      <c r="D2472" s="191"/>
    </row>
    <row r="2473" spans="4:4" x14ac:dyDescent="0.25">
      <c r="D2473" s="191"/>
    </row>
    <row r="2474" spans="4:4" x14ac:dyDescent="0.25">
      <c r="D2474" s="191"/>
    </row>
    <row r="2475" spans="4:4" x14ac:dyDescent="0.25">
      <c r="D2475" s="191"/>
    </row>
    <row r="2476" spans="4:4" x14ac:dyDescent="0.25">
      <c r="D2476" s="191"/>
    </row>
    <row r="2477" spans="4:4" x14ac:dyDescent="0.25">
      <c r="D2477" s="191"/>
    </row>
    <row r="2478" spans="4:4" x14ac:dyDescent="0.25">
      <c r="D2478" s="191"/>
    </row>
    <row r="2479" spans="4:4" x14ac:dyDescent="0.25">
      <c r="D2479" s="191"/>
    </row>
    <row r="2480" spans="4:4" x14ac:dyDescent="0.25">
      <c r="D2480" s="191"/>
    </row>
    <row r="2481" spans="4:4" x14ac:dyDescent="0.25">
      <c r="D2481" s="191"/>
    </row>
    <row r="2482" spans="4:4" x14ac:dyDescent="0.25">
      <c r="D2482" s="191"/>
    </row>
    <row r="2483" spans="4:4" x14ac:dyDescent="0.25">
      <c r="D2483" s="191"/>
    </row>
    <row r="2484" spans="4:4" x14ac:dyDescent="0.25">
      <c r="D2484" s="191"/>
    </row>
    <row r="2485" spans="4:4" x14ac:dyDescent="0.25">
      <c r="D2485" s="191"/>
    </row>
    <row r="2486" spans="4:4" x14ac:dyDescent="0.25">
      <c r="D2486" s="191"/>
    </row>
    <row r="2487" spans="4:4" x14ac:dyDescent="0.25">
      <c r="D2487" s="191"/>
    </row>
    <row r="2488" spans="4:4" x14ac:dyDescent="0.25">
      <c r="D2488" s="191"/>
    </row>
    <row r="2489" spans="4:4" x14ac:dyDescent="0.25">
      <c r="D2489" s="191"/>
    </row>
    <row r="2490" spans="4:4" x14ac:dyDescent="0.25">
      <c r="D2490" s="191"/>
    </row>
    <row r="2491" spans="4:4" x14ac:dyDescent="0.25">
      <c r="D2491" s="191"/>
    </row>
    <row r="2492" spans="4:4" x14ac:dyDescent="0.25">
      <c r="D2492" s="191"/>
    </row>
    <row r="2493" spans="4:4" x14ac:dyDescent="0.25">
      <c r="D2493" s="191"/>
    </row>
    <row r="2494" spans="4:4" x14ac:dyDescent="0.25">
      <c r="D2494" s="191"/>
    </row>
    <row r="2495" spans="4:4" x14ac:dyDescent="0.25">
      <c r="D2495" s="191"/>
    </row>
    <row r="2496" spans="4:4" x14ac:dyDescent="0.25">
      <c r="D2496" s="191"/>
    </row>
    <row r="2497" spans="4:4" x14ac:dyDescent="0.25">
      <c r="D2497" s="191"/>
    </row>
    <row r="2498" spans="4:4" x14ac:dyDescent="0.25">
      <c r="D2498" s="191"/>
    </row>
    <row r="2499" spans="4:4" x14ac:dyDescent="0.25">
      <c r="D2499" s="191"/>
    </row>
    <row r="2500" spans="4:4" x14ac:dyDescent="0.25">
      <c r="D2500" s="191"/>
    </row>
    <row r="2501" spans="4:4" x14ac:dyDescent="0.25">
      <c r="D2501" s="191"/>
    </row>
    <row r="2502" spans="4:4" x14ac:dyDescent="0.25">
      <c r="D2502" s="191"/>
    </row>
    <row r="2503" spans="4:4" x14ac:dyDescent="0.25">
      <c r="D2503" s="191"/>
    </row>
    <row r="2504" spans="4:4" x14ac:dyDescent="0.25">
      <c r="D2504" s="191"/>
    </row>
    <row r="2505" spans="4:4" x14ac:dyDescent="0.25">
      <c r="D2505" s="191"/>
    </row>
    <row r="2506" spans="4:4" x14ac:dyDescent="0.25">
      <c r="D2506" s="191"/>
    </row>
    <row r="2507" spans="4:4" x14ac:dyDescent="0.25">
      <c r="D2507" s="191"/>
    </row>
    <row r="2508" spans="4:4" x14ac:dyDescent="0.25">
      <c r="D2508" s="191"/>
    </row>
    <row r="2509" spans="4:4" x14ac:dyDescent="0.25">
      <c r="D2509" s="191"/>
    </row>
    <row r="2510" spans="4:4" x14ac:dyDescent="0.25">
      <c r="D2510" s="191"/>
    </row>
    <row r="2511" spans="4:4" x14ac:dyDescent="0.25">
      <c r="D2511" s="191"/>
    </row>
    <row r="2512" spans="4:4" x14ac:dyDescent="0.25">
      <c r="D2512" s="191"/>
    </row>
    <row r="2513" spans="4:4" x14ac:dyDescent="0.25">
      <c r="D2513" s="191"/>
    </row>
    <row r="2514" spans="4:4" x14ac:dyDescent="0.25">
      <c r="D2514" s="191"/>
    </row>
    <row r="2515" spans="4:4" x14ac:dyDescent="0.25">
      <c r="D2515" s="191"/>
    </row>
    <row r="2516" spans="4:4" x14ac:dyDescent="0.25">
      <c r="D2516" s="191"/>
    </row>
    <row r="2517" spans="4:4" x14ac:dyDescent="0.25">
      <c r="D2517" s="191"/>
    </row>
    <row r="2518" spans="4:4" x14ac:dyDescent="0.25">
      <c r="D2518" s="191"/>
    </row>
    <row r="2519" spans="4:4" x14ac:dyDescent="0.25">
      <c r="D2519" s="191"/>
    </row>
    <row r="2520" spans="4:4" x14ac:dyDescent="0.25">
      <c r="D2520" s="191"/>
    </row>
    <row r="2521" spans="4:4" x14ac:dyDescent="0.25">
      <c r="D2521" s="191"/>
    </row>
    <row r="2522" spans="4:4" x14ac:dyDescent="0.25">
      <c r="D2522" s="191"/>
    </row>
    <row r="2523" spans="4:4" x14ac:dyDescent="0.25">
      <c r="D2523" s="191"/>
    </row>
    <row r="2524" spans="4:4" x14ac:dyDescent="0.25">
      <c r="D2524" s="191"/>
    </row>
    <row r="2525" spans="4:4" x14ac:dyDescent="0.25">
      <c r="D2525" s="191"/>
    </row>
    <row r="2526" spans="4:4" x14ac:dyDescent="0.25">
      <c r="D2526" s="191"/>
    </row>
    <row r="2527" spans="4:4" x14ac:dyDescent="0.25">
      <c r="D2527" s="191"/>
    </row>
    <row r="2528" spans="4:4" x14ac:dyDescent="0.25">
      <c r="D2528" s="191"/>
    </row>
    <row r="2529" spans="4:4" x14ac:dyDescent="0.25">
      <c r="D2529" s="191"/>
    </row>
    <row r="2530" spans="4:4" x14ac:dyDescent="0.25">
      <c r="D2530" s="191"/>
    </row>
    <row r="2531" spans="4:4" x14ac:dyDescent="0.25">
      <c r="D2531" s="191"/>
    </row>
    <row r="2532" spans="4:4" x14ac:dyDescent="0.25">
      <c r="D2532" s="191"/>
    </row>
    <row r="2533" spans="4:4" x14ac:dyDescent="0.25">
      <c r="D2533" s="191"/>
    </row>
    <row r="2534" spans="4:4" x14ac:dyDescent="0.25">
      <c r="D2534" s="191"/>
    </row>
    <row r="2535" spans="4:4" x14ac:dyDescent="0.25">
      <c r="D2535" s="191"/>
    </row>
    <row r="2536" spans="4:4" x14ac:dyDescent="0.25">
      <c r="D2536" s="191"/>
    </row>
    <row r="2537" spans="4:4" x14ac:dyDescent="0.25">
      <c r="D2537" s="191"/>
    </row>
    <row r="2538" spans="4:4" x14ac:dyDescent="0.25">
      <c r="D2538" s="191"/>
    </row>
    <row r="2539" spans="4:4" x14ac:dyDescent="0.25">
      <c r="D2539" s="191"/>
    </row>
    <row r="2540" spans="4:4" x14ac:dyDescent="0.25">
      <c r="D2540" s="191"/>
    </row>
    <row r="2541" spans="4:4" x14ac:dyDescent="0.25">
      <c r="D2541" s="191"/>
    </row>
    <row r="2542" spans="4:4" x14ac:dyDescent="0.25">
      <c r="D2542" s="191"/>
    </row>
    <row r="2543" spans="4:4" x14ac:dyDescent="0.25">
      <c r="D2543" s="191"/>
    </row>
    <row r="2544" spans="4:4" x14ac:dyDescent="0.25">
      <c r="D2544" s="191"/>
    </row>
    <row r="2545" spans="4:4" x14ac:dyDescent="0.25">
      <c r="D2545" s="191"/>
    </row>
    <row r="2546" spans="4:4" x14ac:dyDescent="0.25">
      <c r="D2546" s="191"/>
    </row>
    <row r="2547" spans="4:4" x14ac:dyDescent="0.25">
      <c r="D2547" s="191"/>
    </row>
    <row r="2548" spans="4:4" x14ac:dyDescent="0.25">
      <c r="D2548" s="191"/>
    </row>
    <row r="2549" spans="4:4" x14ac:dyDescent="0.25">
      <c r="D2549" s="191"/>
    </row>
    <row r="2550" spans="4:4" x14ac:dyDescent="0.25">
      <c r="D2550" s="191"/>
    </row>
    <row r="2551" spans="4:4" x14ac:dyDescent="0.25">
      <c r="D2551" s="191"/>
    </row>
    <row r="2552" spans="4:4" x14ac:dyDescent="0.25">
      <c r="D2552" s="191"/>
    </row>
    <row r="2553" spans="4:4" x14ac:dyDescent="0.25">
      <c r="D2553" s="191"/>
    </row>
    <row r="2554" spans="4:4" x14ac:dyDescent="0.25">
      <c r="D2554" s="191"/>
    </row>
    <row r="2555" spans="4:4" x14ac:dyDescent="0.25">
      <c r="D2555" s="191"/>
    </row>
    <row r="2556" spans="4:4" x14ac:dyDescent="0.25">
      <c r="D2556" s="191"/>
    </row>
    <row r="2557" spans="4:4" x14ac:dyDescent="0.25">
      <c r="D2557" s="191"/>
    </row>
    <row r="2558" spans="4:4" x14ac:dyDescent="0.25">
      <c r="D2558" s="191"/>
    </row>
    <row r="2559" spans="4:4" x14ac:dyDescent="0.25">
      <c r="D2559" s="191"/>
    </row>
    <row r="2560" spans="4:4" x14ac:dyDescent="0.25">
      <c r="D2560" s="191"/>
    </row>
    <row r="2561" spans="4:4" x14ac:dyDescent="0.25">
      <c r="D2561" s="191"/>
    </row>
    <row r="2562" spans="4:4" x14ac:dyDescent="0.25">
      <c r="D2562" s="191"/>
    </row>
    <row r="2563" spans="4:4" x14ac:dyDescent="0.25">
      <c r="D2563" s="191"/>
    </row>
    <row r="2564" spans="4:4" x14ac:dyDescent="0.25">
      <c r="D2564" s="191"/>
    </row>
    <row r="2565" spans="4:4" x14ac:dyDescent="0.25">
      <c r="D2565" s="191"/>
    </row>
    <row r="2566" spans="4:4" x14ac:dyDescent="0.25">
      <c r="D2566" s="191"/>
    </row>
    <row r="2567" spans="4:4" x14ac:dyDescent="0.25">
      <c r="D2567" s="191"/>
    </row>
    <row r="2568" spans="4:4" x14ac:dyDescent="0.25">
      <c r="D2568" s="191"/>
    </row>
    <row r="2569" spans="4:4" x14ac:dyDescent="0.25">
      <c r="D2569" s="191"/>
    </row>
    <row r="2570" spans="4:4" x14ac:dyDescent="0.25">
      <c r="D2570" s="191"/>
    </row>
    <row r="2571" spans="4:4" x14ac:dyDescent="0.25">
      <c r="D2571" s="191"/>
    </row>
    <row r="2572" spans="4:4" x14ac:dyDescent="0.25">
      <c r="D2572" s="191"/>
    </row>
    <row r="2573" spans="4:4" x14ac:dyDescent="0.25">
      <c r="D2573" s="191"/>
    </row>
    <row r="2574" spans="4:4" x14ac:dyDescent="0.25">
      <c r="D2574" s="191"/>
    </row>
    <row r="2575" spans="4:4" x14ac:dyDescent="0.25">
      <c r="D2575" s="191"/>
    </row>
    <row r="2576" spans="4:4" x14ac:dyDescent="0.25">
      <c r="D2576" s="191"/>
    </row>
    <row r="2577" spans="4:4" x14ac:dyDescent="0.25">
      <c r="D2577" s="191"/>
    </row>
    <row r="2578" spans="4:4" x14ac:dyDescent="0.25">
      <c r="D2578" s="191"/>
    </row>
    <row r="2579" spans="4:4" x14ac:dyDescent="0.25">
      <c r="D2579" s="191"/>
    </row>
    <row r="2580" spans="4:4" x14ac:dyDescent="0.25">
      <c r="D2580" s="191"/>
    </row>
    <row r="2581" spans="4:4" x14ac:dyDescent="0.25">
      <c r="D2581" s="191"/>
    </row>
    <row r="2582" spans="4:4" x14ac:dyDescent="0.25">
      <c r="D2582" s="191"/>
    </row>
    <row r="2583" spans="4:4" x14ac:dyDescent="0.25">
      <c r="D2583" s="191"/>
    </row>
    <row r="2584" spans="4:4" x14ac:dyDescent="0.25">
      <c r="D2584" s="191"/>
    </row>
    <row r="2585" spans="4:4" x14ac:dyDescent="0.25">
      <c r="D2585" s="191"/>
    </row>
    <row r="2586" spans="4:4" x14ac:dyDescent="0.25">
      <c r="D2586" s="191"/>
    </row>
    <row r="2587" spans="4:4" x14ac:dyDescent="0.25">
      <c r="D2587" s="191"/>
    </row>
    <row r="2588" spans="4:4" x14ac:dyDescent="0.25">
      <c r="D2588" s="191"/>
    </row>
    <row r="2589" spans="4:4" x14ac:dyDescent="0.25">
      <c r="D2589" s="191"/>
    </row>
    <row r="2590" spans="4:4" x14ac:dyDescent="0.25">
      <c r="D2590" s="191"/>
    </row>
    <row r="2591" spans="4:4" x14ac:dyDescent="0.25">
      <c r="D2591" s="191"/>
    </row>
    <row r="2592" spans="4:4" x14ac:dyDescent="0.25">
      <c r="D2592" s="191"/>
    </row>
    <row r="2593" spans="4:4" x14ac:dyDescent="0.25">
      <c r="D2593" s="191"/>
    </row>
    <row r="2594" spans="4:4" x14ac:dyDescent="0.25">
      <c r="D2594" s="191"/>
    </row>
    <row r="2595" spans="4:4" x14ac:dyDescent="0.25">
      <c r="D2595" s="191"/>
    </row>
    <row r="2596" spans="4:4" x14ac:dyDescent="0.25">
      <c r="D2596" s="191"/>
    </row>
    <row r="2597" spans="4:4" x14ac:dyDescent="0.25">
      <c r="D2597" s="191"/>
    </row>
    <row r="2598" spans="4:4" x14ac:dyDescent="0.25">
      <c r="D2598" s="191"/>
    </row>
    <row r="2599" spans="4:4" x14ac:dyDescent="0.25">
      <c r="D2599" s="191"/>
    </row>
    <row r="2600" spans="4:4" x14ac:dyDescent="0.25">
      <c r="D2600" s="191"/>
    </row>
    <row r="2601" spans="4:4" x14ac:dyDescent="0.25">
      <c r="D2601" s="191"/>
    </row>
    <row r="2602" spans="4:4" x14ac:dyDescent="0.25">
      <c r="D2602" s="191"/>
    </row>
    <row r="2603" spans="4:4" x14ac:dyDescent="0.25">
      <c r="D2603" s="191"/>
    </row>
    <row r="2604" spans="4:4" x14ac:dyDescent="0.25">
      <c r="D2604" s="191"/>
    </row>
    <row r="2605" spans="4:4" x14ac:dyDescent="0.25">
      <c r="D2605" s="191"/>
    </row>
    <row r="2606" spans="4:4" x14ac:dyDescent="0.25">
      <c r="D2606" s="191"/>
    </row>
    <row r="2607" spans="4:4" x14ac:dyDescent="0.25">
      <c r="D2607" s="191"/>
    </row>
    <row r="2608" spans="4:4" x14ac:dyDescent="0.25">
      <c r="D2608" s="191"/>
    </row>
    <row r="2609" spans="4:4" x14ac:dyDescent="0.25">
      <c r="D2609" s="191"/>
    </row>
    <row r="2610" spans="4:4" x14ac:dyDescent="0.25">
      <c r="D2610" s="191"/>
    </row>
    <row r="2611" spans="4:4" x14ac:dyDescent="0.25">
      <c r="D2611" s="191"/>
    </row>
    <row r="2612" spans="4:4" x14ac:dyDescent="0.25">
      <c r="D2612" s="191"/>
    </row>
    <row r="2613" spans="4:4" x14ac:dyDescent="0.25">
      <c r="D2613" s="191"/>
    </row>
    <row r="2614" spans="4:4" x14ac:dyDescent="0.25">
      <c r="D2614" s="191"/>
    </row>
    <row r="2615" spans="4:4" x14ac:dyDescent="0.25">
      <c r="D2615" s="191"/>
    </row>
    <row r="2616" spans="4:4" x14ac:dyDescent="0.25">
      <c r="D2616" s="191"/>
    </row>
    <row r="2617" spans="4:4" x14ac:dyDescent="0.25">
      <c r="D2617" s="191"/>
    </row>
    <row r="2618" spans="4:4" x14ac:dyDescent="0.25">
      <c r="D2618" s="191"/>
    </row>
    <row r="2619" spans="4:4" x14ac:dyDescent="0.25">
      <c r="D2619" s="191"/>
    </row>
    <row r="2620" spans="4:4" x14ac:dyDescent="0.25">
      <c r="D2620" s="191"/>
    </row>
    <row r="2621" spans="4:4" x14ac:dyDescent="0.25">
      <c r="D2621" s="191"/>
    </row>
    <row r="2622" spans="4:4" x14ac:dyDescent="0.25">
      <c r="D2622" s="191"/>
    </row>
    <row r="2623" spans="4:4" x14ac:dyDescent="0.25">
      <c r="D2623" s="191"/>
    </row>
    <row r="2624" spans="4:4" x14ac:dyDescent="0.25">
      <c r="D2624" s="191"/>
    </row>
    <row r="2625" spans="4:4" x14ac:dyDescent="0.25">
      <c r="D2625" s="191"/>
    </row>
    <row r="2626" spans="4:4" x14ac:dyDescent="0.25">
      <c r="D2626" s="191"/>
    </row>
    <row r="2627" spans="4:4" x14ac:dyDescent="0.25">
      <c r="D2627" s="191"/>
    </row>
    <row r="2628" spans="4:4" x14ac:dyDescent="0.25">
      <c r="D2628" s="191"/>
    </row>
    <row r="2629" spans="4:4" x14ac:dyDescent="0.25">
      <c r="D2629" s="191"/>
    </row>
    <row r="2630" spans="4:4" x14ac:dyDescent="0.25">
      <c r="D2630" s="191"/>
    </row>
    <row r="2631" spans="4:4" x14ac:dyDescent="0.25">
      <c r="D2631" s="191"/>
    </row>
    <row r="2632" spans="4:4" x14ac:dyDescent="0.25">
      <c r="D2632" s="191"/>
    </row>
    <row r="2633" spans="4:4" x14ac:dyDescent="0.25">
      <c r="D2633" s="191"/>
    </row>
    <row r="2634" spans="4:4" x14ac:dyDescent="0.25">
      <c r="D2634" s="191"/>
    </row>
    <row r="2635" spans="4:4" x14ac:dyDescent="0.25">
      <c r="D2635" s="191"/>
    </row>
    <row r="2636" spans="4:4" x14ac:dyDescent="0.25">
      <c r="D2636" s="191"/>
    </row>
    <row r="2637" spans="4:4" x14ac:dyDescent="0.25">
      <c r="D2637" s="191"/>
    </row>
    <row r="2638" spans="4:4" x14ac:dyDescent="0.25">
      <c r="D2638" s="191"/>
    </row>
    <row r="2639" spans="4:4" x14ac:dyDescent="0.25">
      <c r="D2639" s="191"/>
    </row>
    <row r="2640" spans="4:4" x14ac:dyDescent="0.25">
      <c r="D2640" s="191"/>
    </row>
    <row r="2641" spans="4:4" x14ac:dyDescent="0.25">
      <c r="D2641" s="191"/>
    </row>
    <row r="2642" spans="4:4" x14ac:dyDescent="0.25">
      <c r="D2642" s="191"/>
    </row>
    <row r="2643" spans="4:4" x14ac:dyDescent="0.25">
      <c r="D2643" s="191"/>
    </row>
    <row r="2644" spans="4:4" x14ac:dyDescent="0.25">
      <c r="D2644" s="191"/>
    </row>
    <row r="2645" spans="4:4" x14ac:dyDescent="0.25">
      <c r="D2645" s="191"/>
    </row>
    <row r="2646" spans="4:4" x14ac:dyDescent="0.25">
      <c r="D2646" s="191"/>
    </row>
    <row r="2647" spans="4:4" x14ac:dyDescent="0.25">
      <c r="D2647" s="191"/>
    </row>
    <row r="2648" spans="4:4" x14ac:dyDescent="0.25">
      <c r="D2648" s="191"/>
    </row>
    <row r="2649" spans="4:4" x14ac:dyDescent="0.25">
      <c r="D2649" s="191"/>
    </row>
    <row r="2650" spans="4:4" x14ac:dyDescent="0.25">
      <c r="D2650" s="191"/>
    </row>
    <row r="2651" spans="4:4" x14ac:dyDescent="0.25">
      <c r="D2651" s="191"/>
    </row>
    <row r="2652" spans="4:4" x14ac:dyDescent="0.25">
      <c r="D2652" s="191"/>
    </row>
    <row r="2653" spans="4:4" x14ac:dyDescent="0.25">
      <c r="D2653" s="191"/>
    </row>
    <row r="2654" spans="4:4" x14ac:dyDescent="0.25">
      <c r="D2654" s="191"/>
    </row>
    <row r="2655" spans="4:4" x14ac:dyDescent="0.25">
      <c r="D2655" s="191"/>
    </row>
    <row r="2656" spans="4:4" x14ac:dyDescent="0.25">
      <c r="D2656" s="191"/>
    </row>
    <row r="2657" spans="4:4" x14ac:dyDescent="0.25">
      <c r="D2657" s="191"/>
    </row>
    <row r="2658" spans="4:4" x14ac:dyDescent="0.25">
      <c r="D2658" s="191"/>
    </row>
    <row r="2659" spans="4:4" x14ac:dyDescent="0.25">
      <c r="D2659" s="191"/>
    </row>
    <row r="2660" spans="4:4" x14ac:dyDescent="0.25">
      <c r="D2660" s="191"/>
    </row>
    <row r="2661" spans="4:4" x14ac:dyDescent="0.25">
      <c r="D2661" s="191"/>
    </row>
    <row r="2662" spans="4:4" x14ac:dyDescent="0.25">
      <c r="D2662" s="191"/>
    </row>
    <row r="2663" spans="4:4" x14ac:dyDescent="0.25">
      <c r="D2663" s="191"/>
    </row>
    <row r="2664" spans="4:4" x14ac:dyDescent="0.25">
      <c r="D2664" s="191"/>
    </row>
    <row r="2665" spans="4:4" x14ac:dyDescent="0.25">
      <c r="D2665" s="191"/>
    </row>
    <row r="2666" spans="4:4" x14ac:dyDescent="0.25">
      <c r="D2666" s="191"/>
    </row>
    <row r="2667" spans="4:4" x14ac:dyDescent="0.25">
      <c r="D2667" s="191"/>
    </row>
    <row r="2668" spans="4:4" x14ac:dyDescent="0.25">
      <c r="D2668" s="191"/>
    </row>
    <row r="2669" spans="4:4" x14ac:dyDescent="0.25">
      <c r="D2669" s="191"/>
    </row>
    <row r="2670" spans="4:4" x14ac:dyDescent="0.25">
      <c r="D2670" s="191"/>
    </row>
    <row r="2671" spans="4:4" x14ac:dyDescent="0.25">
      <c r="D2671" s="191"/>
    </row>
    <row r="2672" spans="4:4" x14ac:dyDescent="0.25">
      <c r="D2672" s="191"/>
    </row>
    <row r="2673" spans="4:4" x14ac:dyDescent="0.25">
      <c r="D2673" s="191"/>
    </row>
    <row r="2674" spans="4:4" x14ac:dyDescent="0.25">
      <c r="D2674" s="191"/>
    </row>
    <row r="2675" spans="4:4" x14ac:dyDescent="0.25">
      <c r="D2675" s="191"/>
    </row>
    <row r="2676" spans="4:4" x14ac:dyDescent="0.25">
      <c r="D2676" s="191"/>
    </row>
    <row r="2677" spans="4:4" x14ac:dyDescent="0.25">
      <c r="D2677" s="191"/>
    </row>
    <row r="2678" spans="4:4" x14ac:dyDescent="0.25">
      <c r="D2678" s="191"/>
    </row>
    <row r="2679" spans="4:4" x14ac:dyDescent="0.25">
      <c r="D2679" s="191"/>
    </row>
    <row r="2680" spans="4:4" x14ac:dyDescent="0.25">
      <c r="D2680" s="191"/>
    </row>
    <row r="2681" spans="4:4" x14ac:dyDescent="0.25">
      <c r="D2681" s="191"/>
    </row>
    <row r="2682" spans="4:4" x14ac:dyDescent="0.25">
      <c r="D2682" s="191"/>
    </row>
    <row r="2683" spans="4:4" x14ac:dyDescent="0.25">
      <c r="D2683" s="191"/>
    </row>
    <row r="2684" spans="4:4" x14ac:dyDescent="0.25">
      <c r="D2684" s="191"/>
    </row>
    <row r="2685" spans="4:4" x14ac:dyDescent="0.25">
      <c r="D2685" s="191"/>
    </row>
    <row r="2686" spans="4:4" x14ac:dyDescent="0.25">
      <c r="D2686" s="191"/>
    </row>
    <row r="2687" spans="4:4" x14ac:dyDescent="0.25">
      <c r="D2687" s="191"/>
    </row>
    <row r="2688" spans="4:4" x14ac:dyDescent="0.25">
      <c r="D2688" s="191"/>
    </row>
    <row r="2689" spans="4:4" x14ac:dyDescent="0.25">
      <c r="D2689" s="191"/>
    </row>
    <row r="2690" spans="4:4" x14ac:dyDescent="0.25">
      <c r="D2690" s="191"/>
    </row>
    <row r="2691" spans="4:4" x14ac:dyDescent="0.25">
      <c r="D2691" s="191"/>
    </row>
    <row r="2692" spans="4:4" x14ac:dyDescent="0.25">
      <c r="D2692" s="191"/>
    </row>
    <row r="2693" spans="4:4" x14ac:dyDescent="0.25">
      <c r="D2693" s="191"/>
    </row>
    <row r="2694" spans="4:4" x14ac:dyDescent="0.25">
      <c r="D2694" s="191"/>
    </row>
    <row r="2695" spans="4:4" x14ac:dyDescent="0.25">
      <c r="D2695" s="191"/>
    </row>
    <row r="2696" spans="4:4" x14ac:dyDescent="0.25">
      <c r="D2696" s="191"/>
    </row>
    <row r="2697" spans="4:4" x14ac:dyDescent="0.25">
      <c r="D2697" s="191"/>
    </row>
    <row r="2698" spans="4:4" x14ac:dyDescent="0.25">
      <c r="D2698" s="191"/>
    </row>
    <row r="2699" spans="4:4" x14ac:dyDescent="0.25">
      <c r="D2699" s="191"/>
    </row>
    <row r="2700" spans="4:4" x14ac:dyDescent="0.25">
      <c r="D2700" s="191"/>
    </row>
    <row r="2701" spans="4:4" x14ac:dyDescent="0.25">
      <c r="D2701" s="191"/>
    </row>
    <row r="2702" spans="4:4" x14ac:dyDescent="0.25">
      <c r="D2702" s="191"/>
    </row>
    <row r="2703" spans="4:4" x14ac:dyDescent="0.25">
      <c r="D2703" s="191"/>
    </row>
    <row r="2704" spans="4:4" x14ac:dyDescent="0.25">
      <c r="D2704" s="191"/>
    </row>
    <row r="2705" spans="4:4" x14ac:dyDescent="0.25">
      <c r="D2705" s="191"/>
    </row>
    <row r="2706" spans="4:4" x14ac:dyDescent="0.25">
      <c r="D2706" s="191"/>
    </row>
    <row r="2707" spans="4:4" x14ac:dyDescent="0.25">
      <c r="D2707" s="191"/>
    </row>
    <row r="2708" spans="4:4" x14ac:dyDescent="0.25">
      <c r="D2708" s="191"/>
    </row>
    <row r="2709" spans="4:4" x14ac:dyDescent="0.25">
      <c r="D2709" s="191"/>
    </row>
    <row r="2710" spans="4:4" x14ac:dyDescent="0.25">
      <c r="D2710" s="191"/>
    </row>
    <row r="2711" spans="4:4" x14ac:dyDescent="0.25">
      <c r="D2711" s="191"/>
    </row>
    <row r="2712" spans="4:4" x14ac:dyDescent="0.25">
      <c r="D2712" s="191"/>
    </row>
    <row r="2713" spans="4:4" x14ac:dyDescent="0.25">
      <c r="D2713" s="191"/>
    </row>
    <row r="2714" spans="4:4" x14ac:dyDescent="0.25">
      <c r="D2714" s="191"/>
    </row>
    <row r="2715" spans="4:4" x14ac:dyDescent="0.25">
      <c r="D2715" s="191"/>
    </row>
    <row r="2716" spans="4:4" x14ac:dyDescent="0.25">
      <c r="D2716" s="191"/>
    </row>
    <row r="2717" spans="4:4" x14ac:dyDescent="0.25">
      <c r="D2717" s="191"/>
    </row>
    <row r="2718" spans="4:4" x14ac:dyDescent="0.25">
      <c r="D2718" s="191"/>
    </row>
    <row r="2719" spans="4:4" x14ac:dyDescent="0.25">
      <c r="D2719" s="191"/>
    </row>
    <row r="2720" spans="4:4" x14ac:dyDescent="0.25">
      <c r="D2720" s="191"/>
    </row>
    <row r="2721" spans="4:4" x14ac:dyDescent="0.25">
      <c r="D2721" s="191"/>
    </row>
    <row r="2722" spans="4:4" x14ac:dyDescent="0.25">
      <c r="D2722" s="191"/>
    </row>
    <row r="2723" spans="4:4" x14ac:dyDescent="0.25">
      <c r="D2723" s="191"/>
    </row>
    <row r="2724" spans="4:4" x14ac:dyDescent="0.25">
      <c r="D2724" s="191"/>
    </row>
    <row r="2725" spans="4:4" x14ac:dyDescent="0.25">
      <c r="D2725" s="191"/>
    </row>
    <row r="2726" spans="4:4" x14ac:dyDescent="0.25">
      <c r="D2726" s="191"/>
    </row>
    <row r="2727" spans="4:4" x14ac:dyDescent="0.25">
      <c r="D2727" s="191"/>
    </row>
    <row r="2728" spans="4:4" x14ac:dyDescent="0.25">
      <c r="D2728" s="191"/>
    </row>
    <row r="2729" spans="4:4" x14ac:dyDescent="0.25">
      <c r="D2729" s="191"/>
    </row>
    <row r="2730" spans="4:4" x14ac:dyDescent="0.25">
      <c r="D2730" s="191"/>
    </row>
    <row r="2731" spans="4:4" x14ac:dyDescent="0.25">
      <c r="D2731" s="191"/>
    </row>
    <row r="2732" spans="4:4" x14ac:dyDescent="0.25">
      <c r="D2732" s="191"/>
    </row>
    <row r="2733" spans="4:4" x14ac:dyDescent="0.25">
      <c r="D2733" s="191"/>
    </row>
    <row r="2734" spans="4:4" x14ac:dyDescent="0.25">
      <c r="D2734" s="191"/>
    </row>
    <row r="2735" spans="4:4" x14ac:dyDescent="0.25">
      <c r="D2735" s="191"/>
    </row>
    <row r="2736" spans="4:4" x14ac:dyDescent="0.25">
      <c r="D2736" s="191"/>
    </row>
    <row r="2737" spans="4:4" x14ac:dyDescent="0.25">
      <c r="D2737" s="191"/>
    </row>
    <row r="2738" spans="4:4" x14ac:dyDescent="0.25">
      <c r="D2738" s="191"/>
    </row>
    <row r="2739" spans="4:4" x14ac:dyDescent="0.25">
      <c r="D2739" s="191"/>
    </row>
    <row r="2740" spans="4:4" x14ac:dyDescent="0.25">
      <c r="D2740" s="191"/>
    </row>
    <row r="2741" spans="4:4" x14ac:dyDescent="0.25">
      <c r="D2741" s="191"/>
    </row>
    <row r="2742" spans="4:4" x14ac:dyDescent="0.25">
      <c r="D2742" s="191"/>
    </row>
    <row r="2743" spans="4:4" x14ac:dyDescent="0.25">
      <c r="D2743" s="191"/>
    </row>
    <row r="2744" spans="4:4" x14ac:dyDescent="0.25">
      <c r="D2744" s="191"/>
    </row>
    <row r="2745" spans="4:4" x14ac:dyDescent="0.25">
      <c r="D2745" s="191"/>
    </row>
    <row r="2746" spans="4:4" x14ac:dyDescent="0.25">
      <c r="D2746" s="191"/>
    </row>
    <row r="2747" spans="4:4" x14ac:dyDescent="0.25">
      <c r="D2747" s="191"/>
    </row>
    <row r="2748" spans="4:4" x14ac:dyDescent="0.25">
      <c r="D2748" s="191"/>
    </row>
    <row r="2749" spans="4:4" x14ac:dyDescent="0.25">
      <c r="D2749" s="191"/>
    </row>
    <row r="2750" spans="4:4" x14ac:dyDescent="0.25">
      <c r="D2750" s="191"/>
    </row>
    <row r="2751" spans="4:4" x14ac:dyDescent="0.25">
      <c r="D2751" s="191"/>
    </row>
    <row r="2752" spans="4:4" x14ac:dyDescent="0.25">
      <c r="D2752" s="191"/>
    </row>
    <row r="2753" spans="4:4" x14ac:dyDescent="0.25">
      <c r="D2753" s="191"/>
    </row>
    <row r="2754" spans="4:4" x14ac:dyDescent="0.25">
      <c r="D2754" s="191"/>
    </row>
    <row r="2755" spans="4:4" x14ac:dyDescent="0.25">
      <c r="D2755" s="191"/>
    </row>
    <row r="2756" spans="4:4" x14ac:dyDescent="0.25">
      <c r="D2756" s="191"/>
    </row>
    <row r="2757" spans="4:4" x14ac:dyDescent="0.25">
      <c r="D2757" s="191"/>
    </row>
    <row r="2758" spans="4:4" x14ac:dyDescent="0.25">
      <c r="D2758" s="191"/>
    </row>
    <row r="2759" spans="4:4" x14ac:dyDescent="0.25">
      <c r="D2759" s="191"/>
    </row>
    <row r="2760" spans="4:4" x14ac:dyDescent="0.25">
      <c r="D2760" s="191"/>
    </row>
    <row r="2761" spans="4:4" x14ac:dyDescent="0.25">
      <c r="D2761" s="191"/>
    </row>
    <row r="2762" spans="4:4" x14ac:dyDescent="0.25">
      <c r="D2762" s="191"/>
    </row>
    <row r="2763" spans="4:4" x14ac:dyDescent="0.25">
      <c r="D2763" s="191"/>
    </row>
    <row r="2764" spans="4:4" x14ac:dyDescent="0.25">
      <c r="D2764" s="191"/>
    </row>
    <row r="2765" spans="4:4" x14ac:dyDescent="0.25">
      <c r="D2765" s="191"/>
    </row>
    <row r="2766" spans="4:4" x14ac:dyDescent="0.25">
      <c r="D2766" s="191"/>
    </row>
    <row r="2767" spans="4:4" x14ac:dyDescent="0.25">
      <c r="D2767" s="191"/>
    </row>
    <row r="2768" spans="4:4" x14ac:dyDescent="0.25">
      <c r="D2768" s="191"/>
    </row>
    <row r="2769" spans="4:4" x14ac:dyDescent="0.25">
      <c r="D2769" s="191"/>
    </row>
    <row r="2770" spans="4:4" x14ac:dyDescent="0.25">
      <c r="D2770" s="191"/>
    </row>
    <row r="2771" spans="4:4" x14ac:dyDescent="0.25">
      <c r="D2771" s="191"/>
    </row>
    <row r="2772" spans="4:4" x14ac:dyDescent="0.25">
      <c r="D2772" s="191"/>
    </row>
    <row r="2773" spans="4:4" x14ac:dyDescent="0.25">
      <c r="D2773" s="191"/>
    </row>
    <row r="2774" spans="4:4" x14ac:dyDescent="0.25">
      <c r="D2774" s="191"/>
    </row>
    <row r="2775" spans="4:4" x14ac:dyDescent="0.25">
      <c r="D2775" s="191"/>
    </row>
    <row r="2776" spans="4:4" x14ac:dyDescent="0.25">
      <c r="D2776" s="191"/>
    </row>
    <row r="2777" spans="4:4" x14ac:dyDescent="0.25">
      <c r="D2777" s="191"/>
    </row>
    <row r="2778" spans="4:4" x14ac:dyDescent="0.25">
      <c r="D2778" s="191"/>
    </row>
    <row r="2779" spans="4:4" x14ac:dyDescent="0.25">
      <c r="D2779" s="191"/>
    </row>
    <row r="2780" spans="4:4" x14ac:dyDescent="0.25">
      <c r="D2780" s="191"/>
    </row>
    <row r="2781" spans="4:4" x14ac:dyDescent="0.25">
      <c r="D2781" s="191"/>
    </row>
    <row r="2782" spans="4:4" x14ac:dyDescent="0.25">
      <c r="D2782" s="191"/>
    </row>
    <row r="2783" spans="4:4" x14ac:dyDescent="0.25">
      <c r="D2783" s="191"/>
    </row>
    <row r="2784" spans="4:4" x14ac:dyDescent="0.25">
      <c r="D2784" s="191"/>
    </row>
    <row r="2785" spans="4:4" x14ac:dyDescent="0.25">
      <c r="D2785" s="191"/>
    </row>
    <row r="2786" spans="4:4" x14ac:dyDescent="0.25">
      <c r="D2786" s="191"/>
    </row>
    <row r="2787" spans="4:4" x14ac:dyDescent="0.25">
      <c r="D2787" s="191"/>
    </row>
    <row r="2788" spans="4:4" x14ac:dyDescent="0.25">
      <c r="D2788" s="191"/>
    </row>
    <row r="2789" spans="4:4" x14ac:dyDescent="0.25">
      <c r="D2789" s="191"/>
    </row>
    <row r="2790" spans="4:4" x14ac:dyDescent="0.25">
      <c r="D2790" s="191"/>
    </row>
    <row r="2791" spans="4:4" x14ac:dyDescent="0.25">
      <c r="D2791" s="191"/>
    </row>
    <row r="2792" spans="4:4" x14ac:dyDescent="0.25">
      <c r="D2792" s="191"/>
    </row>
    <row r="2793" spans="4:4" x14ac:dyDescent="0.25">
      <c r="D2793" s="191"/>
    </row>
    <row r="2794" spans="4:4" x14ac:dyDescent="0.25">
      <c r="D2794" s="191"/>
    </row>
    <row r="2795" spans="4:4" x14ac:dyDescent="0.25">
      <c r="D2795" s="191"/>
    </row>
    <row r="2796" spans="4:4" x14ac:dyDescent="0.25">
      <c r="D2796" s="191"/>
    </row>
    <row r="2797" spans="4:4" x14ac:dyDescent="0.25">
      <c r="D2797" s="191"/>
    </row>
    <row r="2798" spans="4:4" x14ac:dyDescent="0.25">
      <c r="D2798" s="191"/>
    </row>
    <row r="2799" spans="4:4" x14ac:dyDescent="0.25">
      <c r="D2799" s="191"/>
    </row>
    <row r="2800" spans="4:4" x14ac:dyDescent="0.25">
      <c r="D2800" s="191"/>
    </row>
    <row r="2801" spans="4:4" x14ac:dyDescent="0.25">
      <c r="D2801" s="191"/>
    </row>
    <row r="2802" spans="4:4" x14ac:dyDescent="0.25">
      <c r="D2802" s="191"/>
    </row>
    <row r="2803" spans="4:4" x14ac:dyDescent="0.25">
      <c r="D2803" s="191"/>
    </row>
    <row r="2804" spans="4:4" x14ac:dyDescent="0.25">
      <c r="D2804" s="191"/>
    </row>
    <row r="2805" spans="4:4" x14ac:dyDescent="0.25">
      <c r="D2805" s="191"/>
    </row>
    <row r="2806" spans="4:4" x14ac:dyDescent="0.25">
      <c r="D2806" s="191"/>
    </row>
    <row r="2807" spans="4:4" x14ac:dyDescent="0.25">
      <c r="D2807" s="191"/>
    </row>
    <row r="2808" spans="4:4" x14ac:dyDescent="0.25">
      <c r="D2808" s="191"/>
    </row>
    <row r="2809" spans="4:4" x14ac:dyDescent="0.25">
      <c r="D2809" s="191"/>
    </row>
    <row r="2810" spans="4:4" x14ac:dyDescent="0.25">
      <c r="D2810" s="191"/>
    </row>
    <row r="2811" spans="4:4" x14ac:dyDescent="0.25">
      <c r="D2811" s="191"/>
    </row>
    <row r="2812" spans="4:4" x14ac:dyDescent="0.25">
      <c r="D2812" s="191"/>
    </row>
    <row r="2813" spans="4:4" x14ac:dyDescent="0.25">
      <c r="D2813" s="191"/>
    </row>
    <row r="2814" spans="4:4" x14ac:dyDescent="0.25">
      <c r="D2814" s="191"/>
    </row>
    <row r="2815" spans="4:4" x14ac:dyDescent="0.25">
      <c r="D2815" s="191"/>
    </row>
    <row r="2816" spans="4:4" x14ac:dyDescent="0.25">
      <c r="D2816" s="191"/>
    </row>
    <row r="2817" spans="4:4" x14ac:dyDescent="0.25">
      <c r="D2817" s="191"/>
    </row>
    <row r="2818" spans="4:4" x14ac:dyDescent="0.25">
      <c r="D2818" s="191"/>
    </row>
    <row r="2819" spans="4:4" x14ac:dyDescent="0.25">
      <c r="D2819" s="191"/>
    </row>
    <row r="2820" spans="4:4" x14ac:dyDescent="0.25">
      <c r="D2820" s="191"/>
    </row>
    <row r="2821" spans="4:4" x14ac:dyDescent="0.25">
      <c r="D2821" s="191"/>
    </row>
    <row r="2822" spans="4:4" x14ac:dyDescent="0.25">
      <c r="D2822" s="191"/>
    </row>
    <row r="2823" spans="4:4" x14ac:dyDescent="0.25">
      <c r="D2823" s="191"/>
    </row>
    <row r="2824" spans="4:4" x14ac:dyDescent="0.25">
      <c r="D2824" s="191"/>
    </row>
    <row r="2825" spans="4:4" x14ac:dyDescent="0.25">
      <c r="D2825" s="191"/>
    </row>
    <row r="2826" spans="4:4" x14ac:dyDescent="0.25">
      <c r="D2826" s="191"/>
    </row>
    <row r="2827" spans="4:4" x14ac:dyDescent="0.25">
      <c r="D2827" s="191"/>
    </row>
    <row r="2828" spans="4:4" x14ac:dyDescent="0.25">
      <c r="D2828" s="191"/>
    </row>
    <row r="2829" spans="4:4" x14ac:dyDescent="0.25">
      <c r="D2829" s="191"/>
    </row>
    <row r="2830" spans="4:4" x14ac:dyDescent="0.25">
      <c r="D2830" s="191"/>
    </row>
    <row r="2831" spans="4:4" x14ac:dyDescent="0.25">
      <c r="D2831" s="191"/>
    </row>
    <row r="2832" spans="4:4" x14ac:dyDescent="0.25">
      <c r="D2832" s="191"/>
    </row>
    <row r="2833" spans="4:4" x14ac:dyDescent="0.25">
      <c r="D2833" s="191"/>
    </row>
    <row r="2834" spans="4:4" x14ac:dyDescent="0.25">
      <c r="D2834" s="191"/>
    </row>
    <row r="2835" spans="4:4" x14ac:dyDescent="0.25">
      <c r="D2835" s="191"/>
    </row>
    <row r="2836" spans="4:4" x14ac:dyDescent="0.25">
      <c r="D2836" s="191"/>
    </row>
    <row r="2837" spans="4:4" x14ac:dyDescent="0.25">
      <c r="D2837" s="191"/>
    </row>
    <row r="2838" spans="4:4" x14ac:dyDescent="0.25">
      <c r="D2838" s="191"/>
    </row>
    <row r="2839" spans="4:4" x14ac:dyDescent="0.25">
      <c r="D2839" s="191"/>
    </row>
    <row r="2840" spans="4:4" x14ac:dyDescent="0.25">
      <c r="D2840" s="191"/>
    </row>
    <row r="2841" spans="4:4" x14ac:dyDescent="0.25">
      <c r="D2841" s="191"/>
    </row>
    <row r="2842" spans="4:4" x14ac:dyDescent="0.25">
      <c r="D2842" s="191"/>
    </row>
    <row r="2843" spans="4:4" x14ac:dyDescent="0.25">
      <c r="D2843" s="191"/>
    </row>
    <row r="2844" spans="4:4" x14ac:dyDescent="0.25">
      <c r="D2844" s="191"/>
    </row>
    <row r="2845" spans="4:4" x14ac:dyDescent="0.25">
      <c r="D2845" s="191"/>
    </row>
    <row r="2846" spans="4:4" x14ac:dyDescent="0.25">
      <c r="D2846" s="191"/>
    </row>
    <row r="2847" spans="4:4" x14ac:dyDescent="0.25">
      <c r="D2847" s="191"/>
    </row>
    <row r="2848" spans="4:4" x14ac:dyDescent="0.25">
      <c r="D2848" s="191"/>
    </row>
    <row r="2849" spans="4:4" x14ac:dyDescent="0.25">
      <c r="D2849" s="191"/>
    </row>
    <row r="2850" spans="4:4" x14ac:dyDescent="0.25">
      <c r="D2850" s="191"/>
    </row>
    <row r="2851" spans="4:4" x14ac:dyDescent="0.25">
      <c r="D2851" s="191"/>
    </row>
    <row r="2852" spans="4:4" x14ac:dyDescent="0.25">
      <c r="D2852" s="191"/>
    </row>
    <row r="2853" spans="4:4" x14ac:dyDescent="0.25">
      <c r="D2853" s="191"/>
    </row>
    <row r="2854" spans="4:4" x14ac:dyDescent="0.25">
      <c r="D2854" s="191"/>
    </row>
    <row r="2855" spans="4:4" x14ac:dyDescent="0.25">
      <c r="D2855" s="191"/>
    </row>
    <row r="2856" spans="4:4" x14ac:dyDescent="0.25">
      <c r="D2856" s="191"/>
    </row>
    <row r="2857" spans="4:4" x14ac:dyDescent="0.25">
      <c r="D2857" s="191"/>
    </row>
    <row r="2858" spans="4:4" x14ac:dyDescent="0.25">
      <c r="D2858" s="191"/>
    </row>
    <row r="2859" spans="4:4" x14ac:dyDescent="0.25">
      <c r="D2859" s="191"/>
    </row>
    <row r="2860" spans="4:4" x14ac:dyDescent="0.25">
      <c r="D2860" s="191"/>
    </row>
    <row r="2861" spans="4:4" x14ac:dyDescent="0.25">
      <c r="D2861" s="191"/>
    </row>
    <row r="2862" spans="4:4" x14ac:dyDescent="0.25">
      <c r="D2862" s="191"/>
    </row>
    <row r="2863" spans="4:4" x14ac:dyDescent="0.25">
      <c r="D2863" s="191"/>
    </row>
    <row r="2864" spans="4:4" x14ac:dyDescent="0.25">
      <c r="D2864" s="191"/>
    </row>
    <row r="2865" spans="4:4" x14ac:dyDescent="0.25">
      <c r="D2865" s="191"/>
    </row>
    <row r="2866" spans="4:4" x14ac:dyDescent="0.25">
      <c r="D2866" s="191"/>
    </row>
    <row r="2867" spans="4:4" x14ac:dyDescent="0.25">
      <c r="D2867" s="191"/>
    </row>
    <row r="2868" spans="4:4" x14ac:dyDescent="0.25">
      <c r="D2868" s="191"/>
    </row>
    <row r="2869" spans="4:4" x14ac:dyDescent="0.25">
      <c r="D2869" s="191"/>
    </row>
    <row r="2870" spans="4:4" x14ac:dyDescent="0.25">
      <c r="D2870" s="191"/>
    </row>
    <row r="2871" spans="4:4" x14ac:dyDescent="0.25">
      <c r="D2871" s="191"/>
    </row>
    <row r="2872" spans="4:4" x14ac:dyDescent="0.25">
      <c r="D2872" s="191"/>
    </row>
    <row r="2873" spans="4:4" x14ac:dyDescent="0.25">
      <c r="D2873" s="191"/>
    </row>
    <row r="2874" spans="4:4" x14ac:dyDescent="0.25">
      <c r="D2874" s="191"/>
    </row>
    <row r="2875" spans="4:4" x14ac:dyDescent="0.25">
      <c r="D2875" s="191"/>
    </row>
    <row r="2876" spans="4:4" x14ac:dyDescent="0.25">
      <c r="D2876" s="191"/>
    </row>
    <row r="2877" spans="4:4" x14ac:dyDescent="0.25">
      <c r="D2877" s="191"/>
    </row>
    <row r="2878" spans="4:4" x14ac:dyDescent="0.25">
      <c r="D2878" s="191"/>
    </row>
    <row r="2879" spans="4:4" x14ac:dyDescent="0.25">
      <c r="D2879" s="191"/>
    </row>
    <row r="2880" spans="4:4" x14ac:dyDescent="0.25">
      <c r="D2880" s="191"/>
    </row>
    <row r="2881" spans="4:4" x14ac:dyDescent="0.25">
      <c r="D2881" s="191"/>
    </row>
    <row r="2882" spans="4:4" x14ac:dyDescent="0.25">
      <c r="D2882" s="191"/>
    </row>
    <row r="2883" spans="4:4" x14ac:dyDescent="0.25">
      <c r="D2883" s="191"/>
    </row>
    <row r="2884" spans="4:4" x14ac:dyDescent="0.25">
      <c r="D2884" s="191"/>
    </row>
    <row r="2885" spans="4:4" x14ac:dyDescent="0.25">
      <c r="D2885" s="191"/>
    </row>
    <row r="2886" spans="4:4" x14ac:dyDescent="0.25">
      <c r="D2886" s="191"/>
    </row>
    <row r="2887" spans="4:4" x14ac:dyDescent="0.25">
      <c r="D2887" s="191"/>
    </row>
    <row r="2888" spans="4:4" x14ac:dyDescent="0.25">
      <c r="D2888" s="191"/>
    </row>
    <row r="2889" spans="4:4" x14ac:dyDescent="0.25">
      <c r="D2889" s="191"/>
    </row>
    <row r="2890" spans="4:4" x14ac:dyDescent="0.25">
      <c r="D2890" s="191"/>
    </row>
    <row r="2891" spans="4:4" x14ac:dyDescent="0.25">
      <c r="D2891" s="191"/>
    </row>
    <row r="2892" spans="4:4" x14ac:dyDescent="0.25">
      <c r="D2892" s="191"/>
    </row>
    <row r="2893" spans="4:4" x14ac:dyDescent="0.25">
      <c r="D2893" s="191"/>
    </row>
    <row r="2894" spans="4:4" x14ac:dyDescent="0.25">
      <c r="D2894" s="191"/>
    </row>
    <row r="2895" spans="4:4" x14ac:dyDescent="0.25">
      <c r="D2895" s="191"/>
    </row>
    <row r="2896" spans="4:4" x14ac:dyDescent="0.25">
      <c r="D2896" s="191"/>
    </row>
    <row r="2897" spans="4:4" x14ac:dyDescent="0.25">
      <c r="D2897" s="191"/>
    </row>
    <row r="2898" spans="4:4" x14ac:dyDescent="0.25">
      <c r="D2898" s="191"/>
    </row>
    <row r="2899" spans="4:4" x14ac:dyDescent="0.25">
      <c r="D2899" s="191"/>
    </row>
    <row r="2900" spans="4:4" x14ac:dyDescent="0.25">
      <c r="D2900" s="191"/>
    </row>
    <row r="2901" spans="4:4" x14ac:dyDescent="0.25">
      <c r="D2901" s="191"/>
    </row>
    <row r="2902" spans="4:4" x14ac:dyDescent="0.25">
      <c r="D2902" s="191"/>
    </row>
    <row r="2903" spans="4:4" x14ac:dyDescent="0.25">
      <c r="D2903" s="191"/>
    </row>
    <row r="2904" spans="4:4" x14ac:dyDescent="0.25">
      <c r="D2904" s="191"/>
    </row>
    <row r="2905" spans="4:4" x14ac:dyDescent="0.25">
      <c r="D2905" s="191"/>
    </row>
    <row r="2906" spans="4:4" x14ac:dyDescent="0.25">
      <c r="D2906" s="191"/>
    </row>
    <row r="2907" spans="4:4" x14ac:dyDescent="0.25">
      <c r="D2907" s="191"/>
    </row>
    <row r="2908" spans="4:4" x14ac:dyDescent="0.25">
      <c r="D2908" s="191"/>
    </row>
    <row r="2909" spans="4:4" x14ac:dyDescent="0.25">
      <c r="D2909" s="191"/>
    </row>
    <row r="2910" spans="4:4" x14ac:dyDescent="0.25">
      <c r="D2910" s="191"/>
    </row>
    <row r="2911" spans="4:4" x14ac:dyDescent="0.25">
      <c r="D2911" s="191"/>
    </row>
    <row r="2912" spans="4:4" x14ac:dyDescent="0.25">
      <c r="D2912" s="191"/>
    </row>
    <row r="2913" spans="4:4" x14ac:dyDescent="0.25">
      <c r="D2913" s="191"/>
    </row>
    <row r="2914" spans="4:4" x14ac:dyDescent="0.25">
      <c r="D2914" s="191"/>
    </row>
    <row r="2915" spans="4:4" x14ac:dyDescent="0.25">
      <c r="D2915" s="191"/>
    </row>
    <row r="2916" spans="4:4" x14ac:dyDescent="0.25">
      <c r="D2916" s="191"/>
    </row>
    <row r="2917" spans="4:4" x14ac:dyDescent="0.25">
      <c r="D2917" s="191"/>
    </row>
    <row r="2918" spans="4:4" x14ac:dyDescent="0.25">
      <c r="D2918" s="191"/>
    </row>
    <row r="2919" spans="4:4" x14ac:dyDescent="0.25">
      <c r="D2919" s="191"/>
    </row>
    <row r="2920" spans="4:4" x14ac:dyDescent="0.25">
      <c r="D2920" s="191"/>
    </row>
    <row r="2921" spans="4:4" x14ac:dyDescent="0.25">
      <c r="D2921" s="191"/>
    </row>
    <row r="2922" spans="4:4" x14ac:dyDescent="0.25">
      <c r="D2922" s="191"/>
    </row>
    <row r="2923" spans="4:4" x14ac:dyDescent="0.25">
      <c r="D2923" s="191"/>
    </row>
    <row r="2924" spans="4:4" x14ac:dyDescent="0.25">
      <c r="D2924" s="191"/>
    </row>
    <row r="2925" spans="4:4" x14ac:dyDescent="0.25">
      <c r="D2925" s="191"/>
    </row>
    <row r="2926" spans="4:4" x14ac:dyDescent="0.25">
      <c r="D2926" s="191"/>
    </row>
    <row r="2927" spans="4:4" x14ac:dyDescent="0.25">
      <c r="D2927" s="191"/>
    </row>
    <row r="2928" spans="4:4" x14ac:dyDescent="0.25">
      <c r="D2928" s="191"/>
    </row>
    <row r="2929" spans="4:4" x14ac:dyDescent="0.25">
      <c r="D2929" s="191"/>
    </row>
    <row r="2930" spans="4:4" x14ac:dyDescent="0.25">
      <c r="D2930" s="191"/>
    </row>
    <row r="2931" spans="4:4" x14ac:dyDescent="0.25">
      <c r="D2931" s="191"/>
    </row>
    <row r="2932" spans="4:4" x14ac:dyDescent="0.25">
      <c r="D2932" s="191"/>
    </row>
    <row r="2933" spans="4:4" x14ac:dyDescent="0.25">
      <c r="D2933" s="191"/>
    </row>
    <row r="2934" spans="4:4" x14ac:dyDescent="0.25">
      <c r="D2934" s="191"/>
    </row>
    <row r="2935" spans="4:4" x14ac:dyDescent="0.25">
      <c r="D2935" s="191"/>
    </row>
    <row r="2936" spans="4:4" x14ac:dyDescent="0.25">
      <c r="D2936" s="191"/>
    </row>
    <row r="2937" spans="4:4" x14ac:dyDescent="0.25">
      <c r="D2937" s="191"/>
    </row>
    <row r="2938" spans="4:4" x14ac:dyDescent="0.25">
      <c r="D2938" s="191"/>
    </row>
    <row r="2939" spans="4:4" x14ac:dyDescent="0.25">
      <c r="D2939" s="191"/>
    </row>
    <row r="2940" spans="4:4" x14ac:dyDescent="0.25">
      <c r="D2940" s="191"/>
    </row>
    <row r="2941" spans="4:4" x14ac:dyDescent="0.25">
      <c r="D2941" s="191"/>
    </row>
    <row r="2942" spans="4:4" x14ac:dyDescent="0.25">
      <c r="D2942" s="191"/>
    </row>
    <row r="2943" spans="4:4" x14ac:dyDescent="0.25">
      <c r="D2943" s="191"/>
    </row>
    <row r="2944" spans="4:4" x14ac:dyDescent="0.25">
      <c r="D2944" s="191"/>
    </row>
    <row r="2945" spans="4:4" x14ac:dyDescent="0.25">
      <c r="D2945" s="191"/>
    </row>
    <row r="2946" spans="4:4" x14ac:dyDescent="0.25">
      <c r="D2946" s="191"/>
    </row>
    <row r="2947" spans="4:4" x14ac:dyDescent="0.25">
      <c r="D2947" s="191"/>
    </row>
    <row r="2948" spans="4:4" x14ac:dyDescent="0.25">
      <c r="D2948" s="191"/>
    </row>
    <row r="2949" spans="4:4" x14ac:dyDescent="0.25">
      <c r="D2949" s="191"/>
    </row>
    <row r="2950" spans="4:4" x14ac:dyDescent="0.25">
      <c r="D2950" s="191"/>
    </row>
    <row r="2951" spans="4:4" x14ac:dyDescent="0.25">
      <c r="D2951" s="191"/>
    </row>
    <row r="2952" spans="4:4" x14ac:dyDescent="0.25">
      <c r="D2952" s="191"/>
    </row>
    <row r="2953" spans="4:4" x14ac:dyDescent="0.25">
      <c r="D2953" s="191"/>
    </row>
    <row r="2954" spans="4:4" x14ac:dyDescent="0.25">
      <c r="D2954" s="191"/>
    </row>
    <row r="2955" spans="4:4" x14ac:dyDescent="0.25">
      <c r="D2955" s="191"/>
    </row>
    <row r="2956" spans="4:4" x14ac:dyDescent="0.25">
      <c r="D2956" s="191"/>
    </row>
    <row r="2957" spans="4:4" x14ac:dyDescent="0.25">
      <c r="D2957" s="191"/>
    </row>
    <row r="2958" spans="4:4" x14ac:dyDescent="0.25">
      <c r="D2958" s="191"/>
    </row>
    <row r="2959" spans="4:4" x14ac:dyDescent="0.25">
      <c r="D2959" s="191"/>
    </row>
    <row r="2960" spans="4:4" x14ac:dyDescent="0.25">
      <c r="D2960" s="191"/>
    </row>
    <row r="2961" spans="4:4" x14ac:dyDescent="0.25">
      <c r="D2961" s="191"/>
    </row>
    <row r="2962" spans="4:4" x14ac:dyDescent="0.25">
      <c r="D2962" s="191"/>
    </row>
    <row r="2963" spans="4:4" x14ac:dyDescent="0.25">
      <c r="D2963" s="191"/>
    </row>
    <row r="2964" spans="4:4" x14ac:dyDescent="0.25">
      <c r="D2964" s="191"/>
    </row>
    <row r="2965" spans="4:4" x14ac:dyDescent="0.25">
      <c r="D2965" s="191"/>
    </row>
    <row r="2966" spans="4:4" x14ac:dyDescent="0.25">
      <c r="D2966" s="191"/>
    </row>
    <row r="2967" spans="4:4" x14ac:dyDescent="0.25">
      <c r="D2967" s="191"/>
    </row>
    <row r="2968" spans="4:4" x14ac:dyDescent="0.25">
      <c r="D2968" s="191"/>
    </row>
    <row r="2969" spans="4:4" x14ac:dyDescent="0.25">
      <c r="D2969" s="191"/>
    </row>
    <row r="2970" spans="4:4" x14ac:dyDescent="0.25">
      <c r="D2970" s="191"/>
    </row>
    <row r="2971" spans="4:4" x14ac:dyDescent="0.25">
      <c r="D2971" s="191"/>
    </row>
    <row r="2972" spans="4:4" x14ac:dyDescent="0.25">
      <c r="D2972" s="191"/>
    </row>
    <row r="2973" spans="4:4" x14ac:dyDescent="0.25">
      <c r="D2973" s="191"/>
    </row>
    <row r="2974" spans="4:4" x14ac:dyDescent="0.25">
      <c r="D2974" s="191"/>
    </row>
    <row r="2975" spans="4:4" x14ac:dyDescent="0.25">
      <c r="D2975" s="191"/>
    </row>
    <row r="2976" spans="4:4" x14ac:dyDescent="0.25">
      <c r="D2976" s="191"/>
    </row>
    <row r="2977" spans="4:4" x14ac:dyDescent="0.25">
      <c r="D2977" s="191"/>
    </row>
    <row r="2978" spans="4:4" x14ac:dyDescent="0.25">
      <c r="D2978" s="191"/>
    </row>
    <row r="2979" spans="4:4" x14ac:dyDescent="0.25">
      <c r="D2979" s="191"/>
    </row>
    <row r="2980" spans="4:4" x14ac:dyDescent="0.25">
      <c r="D2980" s="191"/>
    </row>
    <row r="2981" spans="4:4" x14ac:dyDescent="0.25">
      <c r="D2981" s="191"/>
    </row>
    <row r="2982" spans="4:4" x14ac:dyDescent="0.25">
      <c r="D2982" s="191"/>
    </row>
    <row r="2983" spans="4:4" x14ac:dyDescent="0.25">
      <c r="D2983" s="191"/>
    </row>
    <row r="2984" spans="4:4" x14ac:dyDescent="0.25">
      <c r="D2984" s="191"/>
    </row>
    <row r="2985" spans="4:4" x14ac:dyDescent="0.25">
      <c r="D2985" s="191"/>
    </row>
    <row r="2986" spans="4:4" x14ac:dyDescent="0.25">
      <c r="D2986" s="191"/>
    </row>
    <row r="2987" spans="4:4" x14ac:dyDescent="0.25">
      <c r="D2987" s="191"/>
    </row>
    <row r="2988" spans="4:4" x14ac:dyDescent="0.25">
      <c r="D2988" s="191"/>
    </row>
    <row r="2989" spans="4:4" x14ac:dyDescent="0.25">
      <c r="D2989" s="191"/>
    </row>
    <row r="2990" spans="4:4" x14ac:dyDescent="0.25">
      <c r="D2990" s="191"/>
    </row>
    <row r="2991" spans="4:4" x14ac:dyDescent="0.25">
      <c r="D2991" s="191"/>
    </row>
    <row r="2992" spans="4:4" x14ac:dyDescent="0.25">
      <c r="D2992" s="191"/>
    </row>
    <row r="2993" spans="4:4" x14ac:dyDescent="0.25">
      <c r="D2993" s="191"/>
    </row>
    <row r="2994" spans="4:4" x14ac:dyDescent="0.25">
      <c r="D2994" s="191"/>
    </row>
    <row r="2995" spans="4:4" x14ac:dyDescent="0.25">
      <c r="D2995" s="191"/>
    </row>
    <row r="2996" spans="4:4" x14ac:dyDescent="0.25">
      <c r="D2996" s="191"/>
    </row>
    <row r="2997" spans="4:4" x14ac:dyDescent="0.25">
      <c r="D2997" s="191"/>
    </row>
    <row r="2998" spans="4:4" x14ac:dyDescent="0.25">
      <c r="D2998" s="191"/>
    </row>
    <row r="2999" spans="4:4" x14ac:dyDescent="0.25">
      <c r="D2999" s="191"/>
    </row>
    <row r="3000" spans="4:4" x14ac:dyDescent="0.25">
      <c r="D3000" s="191"/>
    </row>
    <row r="3001" spans="4:4" x14ac:dyDescent="0.25">
      <c r="D3001" s="191"/>
    </row>
    <row r="3002" spans="4:4" x14ac:dyDescent="0.25">
      <c r="D3002" s="191"/>
    </row>
    <row r="3003" spans="4:4" x14ac:dyDescent="0.25">
      <c r="D3003" s="191"/>
    </row>
    <row r="3004" spans="4:4" x14ac:dyDescent="0.25">
      <c r="D3004" s="191"/>
    </row>
    <row r="3005" spans="4:4" x14ac:dyDescent="0.25">
      <c r="D3005" s="191"/>
    </row>
    <row r="3006" spans="4:4" x14ac:dyDescent="0.25">
      <c r="D3006" s="191"/>
    </row>
    <row r="3007" spans="4:4" x14ac:dyDescent="0.25">
      <c r="D3007" s="191"/>
    </row>
    <row r="3008" spans="4:4" x14ac:dyDescent="0.25">
      <c r="D3008" s="191"/>
    </row>
    <row r="3009" spans="4:4" x14ac:dyDescent="0.25">
      <c r="D3009" s="191"/>
    </row>
    <row r="3010" spans="4:4" x14ac:dyDescent="0.25">
      <c r="D3010" s="191"/>
    </row>
    <row r="3011" spans="4:4" x14ac:dyDescent="0.25">
      <c r="D3011" s="191"/>
    </row>
    <row r="3012" spans="4:4" x14ac:dyDescent="0.25">
      <c r="D3012" s="191"/>
    </row>
    <row r="3013" spans="4:4" x14ac:dyDescent="0.25">
      <c r="D3013" s="191"/>
    </row>
    <row r="3014" spans="4:4" x14ac:dyDescent="0.25">
      <c r="D3014" s="191"/>
    </row>
    <row r="3015" spans="4:4" x14ac:dyDescent="0.25">
      <c r="D3015" s="191"/>
    </row>
    <row r="3016" spans="4:4" x14ac:dyDescent="0.25">
      <c r="D3016" s="191"/>
    </row>
    <row r="3017" spans="4:4" x14ac:dyDescent="0.25">
      <c r="D3017" s="191"/>
    </row>
    <row r="3018" spans="4:4" x14ac:dyDescent="0.25">
      <c r="D3018" s="191"/>
    </row>
    <row r="3019" spans="4:4" x14ac:dyDescent="0.25">
      <c r="D3019" s="191"/>
    </row>
    <row r="3020" spans="4:4" x14ac:dyDescent="0.25">
      <c r="D3020" s="191"/>
    </row>
    <row r="3021" spans="4:4" x14ac:dyDescent="0.25">
      <c r="D3021" s="191"/>
    </row>
    <row r="3022" spans="4:4" x14ac:dyDescent="0.25">
      <c r="D3022" s="191"/>
    </row>
    <row r="3023" spans="4:4" x14ac:dyDescent="0.25">
      <c r="D3023" s="191"/>
    </row>
    <row r="3024" spans="4:4" x14ac:dyDescent="0.25">
      <c r="D3024" s="191"/>
    </row>
    <row r="3025" spans="4:4" x14ac:dyDescent="0.25">
      <c r="D3025" s="191"/>
    </row>
    <row r="3026" spans="4:4" x14ac:dyDescent="0.25">
      <c r="D3026" s="191"/>
    </row>
    <row r="3027" spans="4:4" x14ac:dyDescent="0.25">
      <c r="D3027" s="191"/>
    </row>
    <row r="3028" spans="4:4" x14ac:dyDescent="0.25">
      <c r="D3028" s="191"/>
    </row>
    <row r="3029" spans="4:4" x14ac:dyDescent="0.25">
      <c r="D3029" s="191"/>
    </row>
    <row r="3030" spans="4:4" x14ac:dyDescent="0.25">
      <c r="D3030" s="191"/>
    </row>
    <row r="3031" spans="4:4" x14ac:dyDescent="0.25">
      <c r="D3031" s="191"/>
    </row>
    <row r="3032" spans="4:4" x14ac:dyDescent="0.25">
      <c r="D3032" s="191"/>
    </row>
    <row r="3033" spans="4:4" x14ac:dyDescent="0.25">
      <c r="D3033" s="191"/>
    </row>
    <row r="3034" spans="4:4" x14ac:dyDescent="0.25">
      <c r="D3034" s="191"/>
    </row>
    <row r="3035" spans="4:4" x14ac:dyDescent="0.25">
      <c r="D3035" s="191"/>
    </row>
    <row r="3036" spans="4:4" x14ac:dyDescent="0.25">
      <c r="D3036" s="191"/>
    </row>
    <row r="3037" spans="4:4" x14ac:dyDescent="0.25">
      <c r="D3037" s="191"/>
    </row>
    <row r="3038" spans="4:4" x14ac:dyDescent="0.25">
      <c r="D3038" s="191"/>
    </row>
    <row r="3039" spans="4:4" x14ac:dyDescent="0.25">
      <c r="D3039" s="191"/>
    </row>
    <row r="3040" spans="4:4" x14ac:dyDescent="0.25">
      <c r="D3040" s="191"/>
    </row>
    <row r="3041" spans="4:4" x14ac:dyDescent="0.25">
      <c r="D3041" s="191"/>
    </row>
    <row r="3042" spans="4:4" x14ac:dyDescent="0.25">
      <c r="D3042" s="191"/>
    </row>
    <row r="3043" spans="4:4" x14ac:dyDescent="0.25">
      <c r="D3043" s="191"/>
    </row>
    <row r="3044" spans="4:4" x14ac:dyDescent="0.25">
      <c r="D3044" s="191"/>
    </row>
    <row r="3045" spans="4:4" x14ac:dyDescent="0.25">
      <c r="D3045" s="191"/>
    </row>
    <row r="3046" spans="4:4" x14ac:dyDescent="0.25">
      <c r="D3046" s="191"/>
    </row>
    <row r="3047" spans="4:4" x14ac:dyDescent="0.25">
      <c r="D3047" s="191"/>
    </row>
    <row r="3048" spans="4:4" x14ac:dyDescent="0.25">
      <c r="D3048" s="191"/>
    </row>
    <row r="3049" spans="4:4" x14ac:dyDescent="0.25">
      <c r="D3049" s="191"/>
    </row>
    <row r="3050" spans="4:4" x14ac:dyDescent="0.25">
      <c r="D3050" s="191"/>
    </row>
    <row r="3051" spans="4:4" x14ac:dyDescent="0.25">
      <c r="D3051" s="191"/>
    </row>
    <row r="3052" spans="4:4" x14ac:dyDescent="0.25">
      <c r="D3052" s="191"/>
    </row>
    <row r="3053" spans="4:4" x14ac:dyDescent="0.25">
      <c r="D3053" s="191"/>
    </row>
    <row r="3054" spans="4:4" x14ac:dyDescent="0.25">
      <c r="D3054" s="191"/>
    </row>
    <row r="3055" spans="4:4" x14ac:dyDescent="0.25">
      <c r="D3055" s="191"/>
    </row>
    <row r="3056" spans="4:4" x14ac:dyDescent="0.25">
      <c r="D3056" s="191"/>
    </row>
    <row r="3057" spans="4:4" x14ac:dyDescent="0.25">
      <c r="D3057" s="191"/>
    </row>
    <row r="3058" spans="4:4" x14ac:dyDescent="0.25">
      <c r="D3058" s="191"/>
    </row>
    <row r="3059" spans="4:4" x14ac:dyDescent="0.25">
      <c r="D3059" s="191"/>
    </row>
    <row r="3060" spans="4:4" x14ac:dyDescent="0.25">
      <c r="D3060" s="191"/>
    </row>
    <row r="3061" spans="4:4" x14ac:dyDescent="0.25">
      <c r="D3061" s="191"/>
    </row>
    <row r="3062" spans="4:4" x14ac:dyDescent="0.25">
      <c r="D3062" s="191"/>
    </row>
    <row r="3063" spans="4:4" x14ac:dyDescent="0.25">
      <c r="D3063" s="191"/>
    </row>
    <row r="3064" spans="4:4" x14ac:dyDescent="0.25">
      <c r="D3064" s="191"/>
    </row>
    <row r="3065" spans="4:4" x14ac:dyDescent="0.25">
      <c r="D3065" s="191"/>
    </row>
    <row r="3066" spans="4:4" x14ac:dyDescent="0.25">
      <c r="D3066" s="191"/>
    </row>
    <row r="3067" spans="4:4" x14ac:dyDescent="0.25">
      <c r="D3067" s="191"/>
    </row>
    <row r="3068" spans="4:4" x14ac:dyDescent="0.25">
      <c r="D3068" s="191"/>
    </row>
    <row r="3069" spans="4:4" x14ac:dyDescent="0.25">
      <c r="D3069" s="191"/>
    </row>
    <row r="3070" spans="4:4" x14ac:dyDescent="0.25">
      <c r="D3070" s="191"/>
    </row>
    <row r="3071" spans="4:4" x14ac:dyDescent="0.25">
      <c r="D3071" s="191"/>
    </row>
    <row r="3072" spans="4:4" x14ac:dyDescent="0.25">
      <c r="D3072" s="191"/>
    </row>
    <row r="3073" spans="4:4" x14ac:dyDescent="0.25">
      <c r="D3073" s="191"/>
    </row>
    <row r="3074" spans="4:4" x14ac:dyDescent="0.25">
      <c r="D3074" s="191"/>
    </row>
    <row r="3075" spans="4:4" x14ac:dyDescent="0.25">
      <c r="D3075" s="191"/>
    </row>
    <row r="3076" spans="4:4" x14ac:dyDescent="0.25">
      <c r="D3076" s="191"/>
    </row>
    <row r="3077" spans="4:4" x14ac:dyDescent="0.25">
      <c r="D3077" s="191"/>
    </row>
    <row r="3078" spans="4:4" x14ac:dyDescent="0.25">
      <c r="D3078" s="191"/>
    </row>
    <row r="3079" spans="4:4" x14ac:dyDescent="0.25">
      <c r="D3079" s="191"/>
    </row>
    <row r="3080" spans="4:4" x14ac:dyDescent="0.25">
      <c r="D3080" s="191"/>
    </row>
    <row r="3081" spans="4:4" x14ac:dyDescent="0.25">
      <c r="D3081" s="191"/>
    </row>
    <row r="3082" spans="4:4" x14ac:dyDescent="0.25">
      <c r="D3082" s="191"/>
    </row>
    <row r="3083" spans="4:4" x14ac:dyDescent="0.25">
      <c r="D3083" s="191"/>
    </row>
    <row r="3084" spans="4:4" x14ac:dyDescent="0.25">
      <c r="D3084" s="191"/>
    </row>
    <row r="3085" spans="4:4" x14ac:dyDescent="0.25">
      <c r="D3085" s="191"/>
    </row>
    <row r="3086" spans="4:4" x14ac:dyDescent="0.25">
      <c r="D3086" s="191"/>
    </row>
    <row r="3087" spans="4:4" x14ac:dyDescent="0.25">
      <c r="D3087" s="191"/>
    </row>
    <row r="3088" spans="4:4" x14ac:dyDescent="0.25">
      <c r="D3088" s="191"/>
    </row>
    <row r="3089" spans="4:4" x14ac:dyDescent="0.25">
      <c r="D3089" s="191"/>
    </row>
    <row r="3090" spans="4:4" x14ac:dyDescent="0.25">
      <c r="D3090" s="191"/>
    </row>
    <row r="3091" spans="4:4" x14ac:dyDescent="0.25">
      <c r="D3091" s="191"/>
    </row>
    <row r="3092" spans="4:4" x14ac:dyDescent="0.25">
      <c r="D3092" s="191"/>
    </row>
    <row r="3093" spans="4:4" x14ac:dyDescent="0.25">
      <c r="D3093" s="191"/>
    </row>
    <row r="3094" spans="4:4" x14ac:dyDescent="0.25">
      <c r="D3094" s="191"/>
    </row>
    <row r="3095" spans="4:4" x14ac:dyDescent="0.25">
      <c r="D3095" s="191"/>
    </row>
    <row r="3096" spans="4:4" x14ac:dyDescent="0.25">
      <c r="D3096" s="191"/>
    </row>
    <row r="3097" spans="4:4" x14ac:dyDescent="0.25">
      <c r="D3097" s="191"/>
    </row>
    <row r="3098" spans="4:4" x14ac:dyDescent="0.25">
      <c r="D3098" s="191"/>
    </row>
    <row r="3099" spans="4:4" x14ac:dyDescent="0.25">
      <c r="D3099" s="191"/>
    </row>
    <row r="3100" spans="4:4" x14ac:dyDescent="0.25">
      <c r="D3100" s="191"/>
    </row>
    <row r="3101" spans="4:4" x14ac:dyDescent="0.25">
      <c r="D3101" s="191"/>
    </row>
    <row r="3102" spans="4:4" x14ac:dyDescent="0.25">
      <c r="D3102" s="191"/>
    </row>
    <row r="3103" spans="4:4" x14ac:dyDescent="0.25">
      <c r="D3103" s="191"/>
    </row>
    <row r="3104" spans="4:4" x14ac:dyDescent="0.25">
      <c r="D3104" s="191"/>
    </row>
    <row r="3105" spans="4:4" x14ac:dyDescent="0.25">
      <c r="D3105" s="191"/>
    </row>
    <row r="3106" spans="4:4" x14ac:dyDescent="0.25">
      <c r="D3106" s="191"/>
    </row>
    <row r="3107" spans="4:4" x14ac:dyDescent="0.25">
      <c r="D3107" s="191"/>
    </row>
    <row r="3108" spans="4:4" x14ac:dyDescent="0.25">
      <c r="D3108" s="191"/>
    </row>
    <row r="3109" spans="4:4" x14ac:dyDescent="0.25">
      <c r="D3109" s="191"/>
    </row>
    <row r="3110" spans="4:4" x14ac:dyDescent="0.25">
      <c r="D3110" s="191"/>
    </row>
    <row r="3111" spans="4:4" x14ac:dyDescent="0.25">
      <c r="D3111" s="191"/>
    </row>
    <row r="3112" spans="4:4" x14ac:dyDescent="0.25">
      <c r="D3112" s="191"/>
    </row>
    <row r="3113" spans="4:4" x14ac:dyDescent="0.25">
      <c r="D3113" s="191"/>
    </row>
    <row r="3114" spans="4:4" x14ac:dyDescent="0.25">
      <c r="D3114" s="191"/>
    </row>
    <row r="3115" spans="4:4" x14ac:dyDescent="0.25">
      <c r="D3115" s="191"/>
    </row>
    <row r="3116" spans="4:4" x14ac:dyDescent="0.25">
      <c r="D3116" s="191"/>
    </row>
    <row r="3117" spans="4:4" x14ac:dyDescent="0.25">
      <c r="D3117" s="191"/>
    </row>
    <row r="3118" spans="4:4" x14ac:dyDescent="0.25">
      <c r="D3118" s="191"/>
    </row>
    <row r="3119" spans="4:4" x14ac:dyDescent="0.25">
      <c r="D3119" s="191"/>
    </row>
    <row r="3120" spans="4:4" x14ac:dyDescent="0.25">
      <c r="D3120" s="191"/>
    </row>
    <row r="3121" spans="4:4" x14ac:dyDescent="0.25">
      <c r="D3121" s="191"/>
    </row>
    <row r="3122" spans="4:4" x14ac:dyDescent="0.25">
      <c r="D3122" s="191"/>
    </row>
    <row r="3123" spans="4:4" x14ac:dyDescent="0.25">
      <c r="D3123" s="191"/>
    </row>
    <row r="3124" spans="4:4" x14ac:dyDescent="0.25">
      <c r="D3124" s="191"/>
    </row>
    <row r="3125" spans="4:4" x14ac:dyDescent="0.25">
      <c r="D3125" s="191"/>
    </row>
    <row r="3126" spans="4:4" x14ac:dyDescent="0.25">
      <c r="D3126" s="191"/>
    </row>
    <row r="3127" spans="4:4" x14ac:dyDescent="0.25">
      <c r="D3127" s="191"/>
    </row>
    <row r="3128" spans="4:4" x14ac:dyDescent="0.25">
      <c r="D3128" s="191"/>
    </row>
    <row r="3129" spans="4:4" x14ac:dyDescent="0.25">
      <c r="D3129" s="191"/>
    </row>
    <row r="3130" spans="4:4" x14ac:dyDescent="0.25">
      <c r="D3130" s="191"/>
    </row>
    <row r="3131" spans="4:4" x14ac:dyDescent="0.25">
      <c r="D3131" s="191"/>
    </row>
    <row r="3132" spans="4:4" x14ac:dyDescent="0.25">
      <c r="D3132" s="191"/>
    </row>
    <row r="3133" spans="4:4" x14ac:dyDescent="0.25">
      <c r="D3133" s="191"/>
    </row>
    <row r="3134" spans="4:4" x14ac:dyDescent="0.25">
      <c r="D3134" s="191"/>
    </row>
    <row r="3135" spans="4:4" x14ac:dyDescent="0.25">
      <c r="D3135" s="191"/>
    </row>
    <row r="3136" spans="4:4" x14ac:dyDescent="0.25">
      <c r="D3136" s="191"/>
    </row>
    <row r="3137" spans="4:4" x14ac:dyDescent="0.25">
      <c r="D3137" s="191"/>
    </row>
    <row r="3138" spans="4:4" x14ac:dyDescent="0.25">
      <c r="D3138" s="191"/>
    </row>
    <row r="3139" spans="4:4" x14ac:dyDescent="0.25">
      <c r="D3139" s="191"/>
    </row>
    <row r="3140" spans="4:4" x14ac:dyDescent="0.25">
      <c r="D3140" s="191"/>
    </row>
    <row r="3141" spans="4:4" x14ac:dyDescent="0.25">
      <c r="D3141" s="191"/>
    </row>
    <row r="3142" spans="4:4" x14ac:dyDescent="0.25">
      <c r="D3142" s="191"/>
    </row>
    <row r="3143" spans="4:4" x14ac:dyDescent="0.25">
      <c r="D3143" s="191"/>
    </row>
    <row r="3144" spans="4:4" x14ac:dyDescent="0.25">
      <c r="D3144" s="191"/>
    </row>
    <row r="3145" spans="4:4" x14ac:dyDescent="0.25">
      <c r="D3145" s="191"/>
    </row>
    <row r="3146" spans="4:4" x14ac:dyDescent="0.25">
      <c r="D3146" s="191"/>
    </row>
    <row r="3147" spans="4:4" x14ac:dyDescent="0.25">
      <c r="D3147" s="191"/>
    </row>
    <row r="3148" spans="4:4" x14ac:dyDescent="0.25">
      <c r="D3148" s="191"/>
    </row>
    <row r="3149" spans="4:4" x14ac:dyDescent="0.25">
      <c r="D3149" s="191"/>
    </row>
    <row r="3150" spans="4:4" x14ac:dyDescent="0.25">
      <c r="D3150" s="191"/>
    </row>
    <row r="3151" spans="4:4" x14ac:dyDescent="0.25">
      <c r="D3151" s="191"/>
    </row>
    <row r="3152" spans="4:4" x14ac:dyDescent="0.25">
      <c r="D3152" s="191"/>
    </row>
    <row r="3153" spans="4:4" x14ac:dyDescent="0.25">
      <c r="D3153" s="191"/>
    </row>
    <row r="3154" spans="4:4" x14ac:dyDescent="0.25">
      <c r="D3154" s="191"/>
    </row>
    <row r="3155" spans="4:4" x14ac:dyDescent="0.25">
      <c r="D3155" s="191"/>
    </row>
    <row r="3156" spans="4:4" x14ac:dyDescent="0.25">
      <c r="D3156" s="191"/>
    </row>
    <row r="3157" spans="4:4" x14ac:dyDescent="0.25">
      <c r="D3157" s="191"/>
    </row>
    <row r="3158" spans="4:4" x14ac:dyDescent="0.25">
      <c r="D3158" s="191"/>
    </row>
    <row r="3159" spans="4:4" x14ac:dyDescent="0.25">
      <c r="D3159" s="191"/>
    </row>
    <row r="3160" spans="4:4" x14ac:dyDescent="0.25">
      <c r="D3160" s="191"/>
    </row>
    <row r="3161" spans="4:4" x14ac:dyDescent="0.25">
      <c r="D3161" s="191"/>
    </row>
    <row r="3162" spans="4:4" x14ac:dyDescent="0.25">
      <c r="D3162" s="191"/>
    </row>
    <row r="3163" spans="4:4" x14ac:dyDescent="0.25">
      <c r="D3163" s="191"/>
    </row>
    <row r="3164" spans="4:4" x14ac:dyDescent="0.25">
      <c r="D3164" s="191"/>
    </row>
    <row r="3165" spans="4:4" x14ac:dyDescent="0.25">
      <c r="D3165" s="191"/>
    </row>
    <row r="3166" spans="4:4" x14ac:dyDescent="0.25">
      <c r="D3166" s="191"/>
    </row>
    <row r="3167" spans="4:4" x14ac:dyDescent="0.25">
      <c r="D3167" s="191"/>
    </row>
    <row r="3168" spans="4:4" x14ac:dyDescent="0.25">
      <c r="D3168" s="191"/>
    </row>
    <row r="3169" spans="4:4" x14ac:dyDescent="0.25">
      <c r="D3169" s="191"/>
    </row>
    <row r="3170" spans="4:4" x14ac:dyDescent="0.25">
      <c r="D3170" s="191"/>
    </row>
    <row r="3171" spans="4:4" x14ac:dyDescent="0.25">
      <c r="D3171" s="191"/>
    </row>
    <row r="3172" spans="4:4" x14ac:dyDescent="0.25">
      <c r="D3172" s="191"/>
    </row>
    <row r="3173" spans="4:4" x14ac:dyDescent="0.25">
      <c r="D3173" s="191"/>
    </row>
    <row r="3174" spans="4:4" x14ac:dyDescent="0.25">
      <c r="D3174" s="191"/>
    </row>
    <row r="3175" spans="4:4" x14ac:dyDescent="0.25">
      <c r="D3175" s="191"/>
    </row>
    <row r="3176" spans="4:4" x14ac:dyDescent="0.25">
      <c r="D3176" s="191"/>
    </row>
    <row r="3177" spans="4:4" x14ac:dyDescent="0.25">
      <c r="D3177" s="191"/>
    </row>
    <row r="3178" spans="4:4" x14ac:dyDescent="0.25">
      <c r="D3178" s="191"/>
    </row>
    <row r="3179" spans="4:4" x14ac:dyDescent="0.25">
      <c r="D3179" s="191"/>
    </row>
    <row r="3180" spans="4:4" x14ac:dyDescent="0.25">
      <c r="D3180" s="191"/>
    </row>
    <row r="3181" spans="4:4" x14ac:dyDescent="0.25">
      <c r="D3181" s="191"/>
    </row>
    <row r="3182" spans="4:4" x14ac:dyDescent="0.25">
      <c r="D3182" s="191"/>
    </row>
    <row r="3183" spans="4:4" x14ac:dyDescent="0.25">
      <c r="D3183" s="191"/>
    </row>
    <row r="3184" spans="4:4" x14ac:dyDescent="0.25">
      <c r="D3184" s="191"/>
    </row>
    <row r="3185" spans="4:4" x14ac:dyDescent="0.25">
      <c r="D3185" s="191"/>
    </row>
    <row r="3186" spans="4:4" x14ac:dyDescent="0.25">
      <c r="D3186" s="191"/>
    </row>
    <row r="3187" spans="4:4" x14ac:dyDescent="0.25">
      <c r="D3187" s="191"/>
    </row>
    <row r="3188" spans="4:4" x14ac:dyDescent="0.25">
      <c r="D3188" s="191"/>
    </row>
    <row r="3189" spans="4:4" x14ac:dyDescent="0.25">
      <c r="D3189" s="191"/>
    </row>
    <row r="3190" spans="4:4" x14ac:dyDescent="0.25">
      <c r="D3190" s="191"/>
    </row>
    <row r="3191" spans="4:4" x14ac:dyDescent="0.25">
      <c r="D3191" s="191"/>
    </row>
    <row r="3192" spans="4:4" x14ac:dyDescent="0.25">
      <c r="D3192" s="191"/>
    </row>
    <row r="3193" spans="4:4" x14ac:dyDescent="0.25">
      <c r="D3193" s="191"/>
    </row>
    <row r="3194" spans="4:4" x14ac:dyDescent="0.25">
      <c r="D3194" s="191"/>
    </row>
    <row r="3195" spans="4:4" x14ac:dyDescent="0.25">
      <c r="D3195" s="191"/>
    </row>
    <row r="3196" spans="4:4" x14ac:dyDescent="0.25">
      <c r="D3196" s="191"/>
    </row>
    <row r="3197" spans="4:4" x14ac:dyDescent="0.25">
      <c r="D3197" s="191"/>
    </row>
    <row r="3198" spans="4:4" x14ac:dyDescent="0.25">
      <c r="D3198" s="191"/>
    </row>
    <row r="3199" spans="4:4" x14ac:dyDescent="0.25">
      <c r="D3199" s="191"/>
    </row>
    <row r="3200" spans="4:4" x14ac:dyDescent="0.25">
      <c r="D3200" s="191"/>
    </row>
    <row r="3201" spans="4:4" x14ac:dyDescent="0.25">
      <c r="D3201" s="191"/>
    </row>
    <row r="3202" spans="4:4" x14ac:dyDescent="0.25">
      <c r="D3202" s="191"/>
    </row>
    <row r="3203" spans="4:4" x14ac:dyDescent="0.25">
      <c r="D3203" s="191"/>
    </row>
    <row r="3204" spans="4:4" x14ac:dyDescent="0.25">
      <c r="D3204" s="191"/>
    </row>
    <row r="3205" spans="4:4" x14ac:dyDescent="0.25">
      <c r="D3205" s="191"/>
    </row>
    <row r="3206" spans="4:4" x14ac:dyDescent="0.25">
      <c r="D3206" s="191"/>
    </row>
    <row r="3207" spans="4:4" x14ac:dyDescent="0.25">
      <c r="D3207" s="191"/>
    </row>
    <row r="3208" spans="4:4" x14ac:dyDescent="0.25">
      <c r="D3208" s="191"/>
    </row>
    <row r="3209" spans="4:4" x14ac:dyDescent="0.25">
      <c r="D3209" s="191"/>
    </row>
    <row r="3210" spans="4:4" x14ac:dyDescent="0.25">
      <c r="D3210" s="191"/>
    </row>
    <row r="3211" spans="4:4" x14ac:dyDescent="0.25">
      <c r="D3211" s="191"/>
    </row>
    <row r="3212" spans="4:4" x14ac:dyDescent="0.25">
      <c r="D3212" s="191"/>
    </row>
    <row r="3213" spans="4:4" x14ac:dyDescent="0.25">
      <c r="D3213" s="191"/>
    </row>
    <row r="3214" spans="4:4" x14ac:dyDescent="0.25">
      <c r="D3214" s="191"/>
    </row>
    <row r="3215" spans="4:4" x14ac:dyDescent="0.25">
      <c r="D3215" s="191"/>
    </row>
    <row r="3216" spans="4:4" x14ac:dyDescent="0.25">
      <c r="D3216" s="191"/>
    </row>
    <row r="3217" spans="4:4" x14ac:dyDescent="0.25">
      <c r="D3217" s="191"/>
    </row>
    <row r="3218" spans="4:4" x14ac:dyDescent="0.25">
      <c r="D3218" s="191"/>
    </row>
    <row r="3219" spans="4:4" x14ac:dyDescent="0.25">
      <c r="D3219" s="191"/>
    </row>
    <row r="3220" spans="4:4" x14ac:dyDescent="0.25">
      <c r="D3220" s="191"/>
    </row>
    <row r="3221" spans="4:4" x14ac:dyDescent="0.25">
      <c r="D3221" s="191"/>
    </row>
    <row r="3222" spans="4:4" x14ac:dyDescent="0.25">
      <c r="D3222" s="191"/>
    </row>
    <row r="3223" spans="4:4" x14ac:dyDescent="0.25">
      <c r="D3223" s="191"/>
    </row>
    <row r="3224" spans="4:4" x14ac:dyDescent="0.25">
      <c r="D3224" s="191"/>
    </row>
    <row r="3225" spans="4:4" x14ac:dyDescent="0.25">
      <c r="D3225" s="191"/>
    </row>
    <row r="3226" spans="4:4" x14ac:dyDescent="0.25">
      <c r="D3226" s="191"/>
    </row>
    <row r="3227" spans="4:4" x14ac:dyDescent="0.25">
      <c r="D3227" s="191"/>
    </row>
    <row r="3228" spans="4:4" x14ac:dyDescent="0.25">
      <c r="D3228" s="191"/>
    </row>
    <row r="3229" spans="4:4" x14ac:dyDescent="0.25">
      <c r="D3229" s="191"/>
    </row>
    <row r="3230" spans="4:4" x14ac:dyDescent="0.25">
      <c r="D3230" s="191"/>
    </row>
    <row r="3231" spans="4:4" x14ac:dyDescent="0.25">
      <c r="D3231" s="191"/>
    </row>
    <row r="3232" spans="4:4" x14ac:dyDescent="0.25">
      <c r="D3232" s="191"/>
    </row>
    <row r="3233" spans="4:4" x14ac:dyDescent="0.25">
      <c r="D3233" s="191"/>
    </row>
    <row r="3234" spans="4:4" x14ac:dyDescent="0.25">
      <c r="D3234" s="191"/>
    </row>
    <row r="3235" spans="4:4" x14ac:dyDescent="0.25">
      <c r="D3235" s="191"/>
    </row>
    <row r="3236" spans="4:4" x14ac:dyDescent="0.25">
      <c r="D3236" s="191"/>
    </row>
    <row r="3237" spans="4:4" x14ac:dyDescent="0.25">
      <c r="D3237" s="191"/>
    </row>
    <row r="3238" spans="4:4" x14ac:dyDescent="0.25">
      <c r="D3238" s="191"/>
    </row>
    <row r="3239" spans="4:4" x14ac:dyDescent="0.25">
      <c r="D3239" s="191"/>
    </row>
    <row r="3240" spans="4:4" x14ac:dyDescent="0.25">
      <c r="D3240" s="191"/>
    </row>
    <row r="3241" spans="4:4" x14ac:dyDescent="0.25">
      <c r="D3241" s="191"/>
    </row>
    <row r="3242" spans="4:4" x14ac:dyDescent="0.25">
      <c r="D3242" s="191"/>
    </row>
    <row r="3243" spans="4:4" x14ac:dyDescent="0.25">
      <c r="D3243" s="191"/>
    </row>
    <row r="3244" spans="4:4" x14ac:dyDescent="0.25">
      <c r="D3244" s="191"/>
    </row>
    <row r="3245" spans="4:4" x14ac:dyDescent="0.25">
      <c r="D3245" s="191"/>
    </row>
    <row r="3246" spans="4:4" x14ac:dyDescent="0.25">
      <c r="D3246" s="191"/>
    </row>
    <row r="3247" spans="4:4" x14ac:dyDescent="0.25">
      <c r="D3247" s="191"/>
    </row>
    <row r="3248" spans="4:4" x14ac:dyDescent="0.25">
      <c r="D3248" s="191"/>
    </row>
    <row r="3249" spans="4:4" x14ac:dyDescent="0.25">
      <c r="D3249" s="191"/>
    </row>
    <row r="3250" spans="4:4" x14ac:dyDescent="0.25">
      <c r="D3250" s="191"/>
    </row>
    <row r="3251" spans="4:4" x14ac:dyDescent="0.25">
      <c r="D3251" s="191"/>
    </row>
    <row r="3252" spans="4:4" x14ac:dyDescent="0.25">
      <c r="D3252" s="191"/>
    </row>
    <row r="3253" spans="4:4" x14ac:dyDescent="0.25">
      <c r="D3253" s="191"/>
    </row>
    <row r="3254" spans="4:4" x14ac:dyDescent="0.25">
      <c r="D3254" s="191"/>
    </row>
    <row r="3255" spans="4:4" x14ac:dyDescent="0.25">
      <c r="D3255" s="191"/>
    </row>
    <row r="3256" spans="4:4" x14ac:dyDescent="0.25">
      <c r="D3256" s="191"/>
    </row>
    <row r="3257" spans="4:4" x14ac:dyDescent="0.25">
      <c r="D3257" s="191"/>
    </row>
    <row r="3258" spans="4:4" x14ac:dyDescent="0.25">
      <c r="D3258" s="191"/>
    </row>
    <row r="3259" spans="4:4" x14ac:dyDescent="0.25">
      <c r="D3259" s="191"/>
    </row>
    <row r="3260" spans="4:4" x14ac:dyDescent="0.25">
      <c r="D3260" s="191"/>
    </row>
    <row r="3261" spans="4:4" x14ac:dyDescent="0.25">
      <c r="D3261" s="191"/>
    </row>
    <row r="3262" spans="4:4" x14ac:dyDescent="0.25">
      <c r="D3262" s="191"/>
    </row>
    <row r="3263" spans="4:4" x14ac:dyDescent="0.25">
      <c r="D3263" s="191"/>
    </row>
    <row r="3264" spans="4:4" x14ac:dyDescent="0.25">
      <c r="D3264" s="191"/>
    </row>
    <row r="3265" spans="4:4" x14ac:dyDescent="0.25">
      <c r="D3265" s="191"/>
    </row>
    <row r="3266" spans="4:4" x14ac:dyDescent="0.25">
      <c r="D3266" s="191"/>
    </row>
    <row r="3267" spans="4:4" x14ac:dyDescent="0.25">
      <c r="D3267" s="191"/>
    </row>
    <row r="3268" spans="4:4" x14ac:dyDescent="0.25">
      <c r="D3268" s="191"/>
    </row>
    <row r="3269" spans="4:4" x14ac:dyDescent="0.25">
      <c r="D3269" s="191"/>
    </row>
    <row r="3270" spans="4:4" x14ac:dyDescent="0.25">
      <c r="D3270" s="191"/>
    </row>
    <row r="3271" spans="4:4" x14ac:dyDescent="0.25">
      <c r="D3271" s="191"/>
    </row>
    <row r="3272" spans="4:4" x14ac:dyDescent="0.25">
      <c r="D3272" s="191"/>
    </row>
    <row r="3273" spans="4:4" x14ac:dyDescent="0.25">
      <c r="D3273" s="191"/>
    </row>
    <row r="3274" spans="4:4" x14ac:dyDescent="0.25">
      <c r="D3274" s="191"/>
    </row>
    <row r="3275" spans="4:4" x14ac:dyDescent="0.25">
      <c r="D3275" s="191"/>
    </row>
    <row r="3276" spans="4:4" x14ac:dyDescent="0.25">
      <c r="D3276" s="191"/>
    </row>
    <row r="3277" spans="4:4" x14ac:dyDescent="0.25">
      <c r="D3277" s="191"/>
    </row>
    <row r="3278" spans="4:4" x14ac:dyDescent="0.25">
      <c r="D3278" s="191"/>
    </row>
    <row r="3279" spans="4:4" x14ac:dyDescent="0.25">
      <c r="D3279" s="191"/>
    </row>
    <row r="3280" spans="4:4" x14ac:dyDescent="0.25">
      <c r="D3280" s="191"/>
    </row>
    <row r="3281" spans="4:4" x14ac:dyDescent="0.25">
      <c r="D3281" s="191"/>
    </row>
    <row r="3282" spans="4:4" x14ac:dyDescent="0.25">
      <c r="D3282" s="191"/>
    </row>
    <row r="3283" spans="4:4" x14ac:dyDescent="0.25">
      <c r="D3283" s="191"/>
    </row>
    <row r="3284" spans="4:4" x14ac:dyDescent="0.25">
      <c r="D3284" s="191"/>
    </row>
    <row r="3285" spans="4:4" x14ac:dyDescent="0.25">
      <c r="D3285" s="191"/>
    </row>
    <row r="3286" spans="4:4" x14ac:dyDescent="0.25">
      <c r="D3286" s="191"/>
    </row>
    <row r="3287" spans="4:4" x14ac:dyDescent="0.25">
      <c r="D3287" s="191"/>
    </row>
    <row r="3288" spans="4:4" x14ac:dyDescent="0.25">
      <c r="D3288" s="191"/>
    </row>
    <row r="3289" spans="4:4" x14ac:dyDescent="0.25">
      <c r="D3289" s="191"/>
    </row>
    <row r="3290" spans="4:4" x14ac:dyDescent="0.25">
      <c r="D3290" s="191"/>
    </row>
    <row r="3291" spans="4:4" x14ac:dyDescent="0.25">
      <c r="D3291" s="191"/>
    </row>
    <row r="3292" spans="4:4" x14ac:dyDescent="0.25">
      <c r="D3292" s="191"/>
    </row>
    <row r="3293" spans="4:4" x14ac:dyDescent="0.25">
      <c r="D3293" s="191"/>
    </row>
    <row r="3294" spans="4:4" x14ac:dyDescent="0.25">
      <c r="D3294" s="191"/>
    </row>
    <row r="3295" spans="4:4" x14ac:dyDescent="0.25">
      <c r="D3295" s="191"/>
    </row>
    <row r="3296" spans="4:4" x14ac:dyDescent="0.25">
      <c r="D3296" s="191"/>
    </row>
    <row r="3297" spans="4:4" x14ac:dyDescent="0.25">
      <c r="D3297" s="191"/>
    </row>
    <row r="3298" spans="4:4" x14ac:dyDescent="0.25">
      <c r="D3298" s="191"/>
    </row>
    <row r="3299" spans="4:4" x14ac:dyDescent="0.25">
      <c r="D3299" s="191"/>
    </row>
    <row r="3300" spans="4:4" x14ac:dyDescent="0.25">
      <c r="D3300" s="191"/>
    </row>
    <row r="3301" spans="4:4" x14ac:dyDescent="0.25">
      <c r="D3301" s="191"/>
    </row>
    <row r="3302" spans="4:4" x14ac:dyDescent="0.25">
      <c r="D3302" s="191"/>
    </row>
    <row r="3303" spans="4:4" x14ac:dyDescent="0.25">
      <c r="D3303" s="191"/>
    </row>
    <row r="3304" spans="4:4" x14ac:dyDescent="0.25">
      <c r="D3304" s="191"/>
    </row>
    <row r="3305" spans="4:4" x14ac:dyDescent="0.25">
      <c r="D3305" s="191"/>
    </row>
    <row r="3306" spans="4:4" x14ac:dyDescent="0.25">
      <c r="D3306" s="191"/>
    </row>
    <row r="3307" spans="4:4" x14ac:dyDescent="0.25">
      <c r="D3307" s="191"/>
    </row>
    <row r="3308" spans="4:4" x14ac:dyDescent="0.25">
      <c r="D3308" s="191"/>
    </row>
    <row r="3309" spans="4:4" x14ac:dyDescent="0.25">
      <c r="D3309" s="191"/>
    </row>
    <row r="3310" spans="4:4" x14ac:dyDescent="0.25">
      <c r="D3310" s="191"/>
    </row>
    <row r="3311" spans="4:4" x14ac:dyDescent="0.25">
      <c r="D3311" s="191"/>
    </row>
    <row r="3312" spans="4:4" x14ac:dyDescent="0.25">
      <c r="D3312" s="191"/>
    </row>
    <row r="3313" spans="4:4" x14ac:dyDescent="0.25">
      <c r="D3313" s="191"/>
    </row>
    <row r="3314" spans="4:4" x14ac:dyDescent="0.25">
      <c r="D3314" s="191"/>
    </row>
    <row r="3315" spans="4:4" x14ac:dyDescent="0.25">
      <c r="D3315" s="191"/>
    </row>
    <row r="3316" spans="4:4" x14ac:dyDescent="0.25">
      <c r="D3316" s="191"/>
    </row>
    <row r="3317" spans="4:4" x14ac:dyDescent="0.25">
      <c r="D3317" s="191"/>
    </row>
    <row r="3318" spans="4:4" x14ac:dyDescent="0.25">
      <c r="D3318" s="191"/>
    </row>
    <row r="3319" spans="4:4" x14ac:dyDescent="0.25">
      <c r="D3319" s="191"/>
    </row>
    <row r="3320" spans="4:4" x14ac:dyDescent="0.25">
      <c r="D3320" s="191"/>
    </row>
    <row r="3321" spans="4:4" x14ac:dyDescent="0.25">
      <c r="D3321" s="191"/>
    </row>
    <row r="3322" spans="4:4" x14ac:dyDescent="0.25">
      <c r="D3322" s="191"/>
    </row>
    <row r="3323" spans="4:4" x14ac:dyDescent="0.25">
      <c r="D3323" s="191"/>
    </row>
    <row r="3324" spans="4:4" x14ac:dyDescent="0.25">
      <c r="D3324" s="191"/>
    </row>
    <row r="3325" spans="4:4" x14ac:dyDescent="0.25">
      <c r="D3325" s="191"/>
    </row>
    <row r="3326" spans="4:4" x14ac:dyDescent="0.25">
      <c r="D3326" s="191"/>
    </row>
    <row r="3327" spans="4:4" x14ac:dyDescent="0.25">
      <c r="D3327" s="191"/>
    </row>
    <row r="3328" spans="4:4" x14ac:dyDescent="0.25">
      <c r="D3328" s="191"/>
    </row>
    <row r="3329" spans="4:4" x14ac:dyDescent="0.25">
      <c r="D3329" s="191"/>
    </row>
    <row r="3330" spans="4:4" x14ac:dyDescent="0.25">
      <c r="D3330" s="191"/>
    </row>
    <row r="3331" spans="4:4" x14ac:dyDescent="0.25">
      <c r="D3331" s="191"/>
    </row>
    <row r="3332" spans="4:4" x14ac:dyDescent="0.25">
      <c r="D3332" s="191"/>
    </row>
    <row r="3333" spans="4:4" x14ac:dyDescent="0.25">
      <c r="D3333" s="191"/>
    </row>
    <row r="3334" spans="4:4" x14ac:dyDescent="0.25">
      <c r="D3334" s="191"/>
    </row>
    <row r="3335" spans="4:4" x14ac:dyDescent="0.25">
      <c r="D3335" s="191"/>
    </row>
    <row r="3336" spans="4:4" x14ac:dyDescent="0.25">
      <c r="D3336" s="191"/>
    </row>
    <row r="3337" spans="4:4" x14ac:dyDescent="0.25">
      <c r="D3337" s="191"/>
    </row>
    <row r="3338" spans="4:4" x14ac:dyDescent="0.25">
      <c r="D3338" s="191"/>
    </row>
    <row r="3339" spans="4:4" x14ac:dyDescent="0.25">
      <c r="D3339" s="191"/>
    </row>
    <row r="3340" spans="4:4" x14ac:dyDescent="0.25">
      <c r="D3340" s="191"/>
    </row>
    <row r="3341" spans="4:4" x14ac:dyDescent="0.25">
      <c r="D3341" s="191"/>
    </row>
    <row r="3342" spans="4:4" x14ac:dyDescent="0.25">
      <c r="D3342" s="191"/>
    </row>
    <row r="3343" spans="4:4" x14ac:dyDescent="0.25">
      <c r="D3343" s="191"/>
    </row>
    <row r="3344" spans="4:4" x14ac:dyDescent="0.25">
      <c r="D3344" s="191"/>
    </row>
    <row r="3345" spans="4:4" x14ac:dyDescent="0.25">
      <c r="D3345" s="191"/>
    </row>
    <row r="3346" spans="4:4" x14ac:dyDescent="0.25">
      <c r="D3346" s="191"/>
    </row>
    <row r="3347" spans="4:4" x14ac:dyDescent="0.25">
      <c r="D3347" s="191"/>
    </row>
    <row r="3348" spans="4:4" x14ac:dyDescent="0.25">
      <c r="D3348" s="191"/>
    </row>
    <row r="3349" spans="4:4" x14ac:dyDescent="0.25">
      <c r="D3349" s="191"/>
    </row>
    <row r="3350" spans="4:4" x14ac:dyDescent="0.25">
      <c r="D3350" s="191"/>
    </row>
    <row r="3351" spans="4:4" x14ac:dyDescent="0.25">
      <c r="D3351" s="191"/>
    </row>
    <row r="3352" spans="4:4" x14ac:dyDescent="0.25">
      <c r="D3352" s="191"/>
    </row>
    <row r="3353" spans="4:4" x14ac:dyDescent="0.25">
      <c r="D3353" s="191"/>
    </row>
    <row r="3354" spans="4:4" x14ac:dyDescent="0.25">
      <c r="D3354" s="191"/>
    </row>
    <row r="3355" spans="4:4" x14ac:dyDescent="0.25">
      <c r="D3355" s="191"/>
    </row>
    <row r="3356" spans="4:4" x14ac:dyDescent="0.25">
      <c r="D3356" s="191"/>
    </row>
    <row r="3357" spans="4:4" x14ac:dyDescent="0.25">
      <c r="D3357" s="191"/>
    </row>
    <row r="3358" spans="4:4" x14ac:dyDescent="0.25">
      <c r="D3358" s="191"/>
    </row>
    <row r="3359" spans="4:4" x14ac:dyDescent="0.25">
      <c r="D3359" s="191"/>
    </row>
    <row r="3360" spans="4:4" x14ac:dyDescent="0.25">
      <c r="D3360" s="191"/>
    </row>
    <row r="3361" spans="4:4" x14ac:dyDescent="0.25">
      <c r="D3361" s="191"/>
    </row>
    <row r="3362" spans="4:4" x14ac:dyDescent="0.25">
      <c r="D3362" s="191"/>
    </row>
    <row r="3363" spans="4:4" x14ac:dyDescent="0.25">
      <c r="D3363" s="191"/>
    </row>
    <row r="3364" spans="4:4" x14ac:dyDescent="0.25">
      <c r="D3364" s="191"/>
    </row>
    <row r="3365" spans="4:4" x14ac:dyDescent="0.25">
      <c r="D3365" s="191"/>
    </row>
    <row r="3366" spans="4:4" x14ac:dyDescent="0.25">
      <c r="D3366" s="191"/>
    </row>
    <row r="3367" spans="4:4" x14ac:dyDescent="0.25">
      <c r="D3367" s="191"/>
    </row>
    <row r="3368" spans="4:4" x14ac:dyDescent="0.25">
      <c r="D3368" s="191"/>
    </row>
    <row r="3369" spans="4:4" x14ac:dyDescent="0.25">
      <c r="D3369" s="191"/>
    </row>
    <row r="3370" spans="4:4" x14ac:dyDescent="0.25">
      <c r="D3370" s="191"/>
    </row>
    <row r="3371" spans="4:4" x14ac:dyDescent="0.25">
      <c r="D3371" s="191"/>
    </row>
    <row r="3372" spans="4:4" x14ac:dyDescent="0.25">
      <c r="D3372" s="191"/>
    </row>
    <row r="3373" spans="4:4" x14ac:dyDescent="0.25">
      <c r="D3373" s="191"/>
    </row>
    <row r="3374" spans="4:4" x14ac:dyDescent="0.25">
      <c r="D3374" s="191"/>
    </row>
    <row r="3375" spans="4:4" x14ac:dyDescent="0.25">
      <c r="D3375" s="191"/>
    </row>
    <row r="3376" spans="4:4" x14ac:dyDescent="0.25">
      <c r="D3376" s="191"/>
    </row>
    <row r="3377" spans="4:4" x14ac:dyDescent="0.25">
      <c r="D3377" s="191"/>
    </row>
    <row r="3378" spans="4:4" x14ac:dyDescent="0.25">
      <c r="D3378" s="191"/>
    </row>
    <row r="3379" spans="4:4" x14ac:dyDescent="0.25">
      <c r="D3379" s="191"/>
    </row>
    <row r="3380" spans="4:4" x14ac:dyDescent="0.25">
      <c r="D3380" s="191"/>
    </row>
    <row r="3381" spans="4:4" x14ac:dyDescent="0.25">
      <c r="D3381" s="191"/>
    </row>
    <row r="3382" spans="4:4" x14ac:dyDescent="0.25">
      <c r="D3382" s="191"/>
    </row>
    <row r="3383" spans="4:4" x14ac:dyDescent="0.25">
      <c r="D3383" s="191"/>
    </row>
    <row r="3384" spans="4:4" x14ac:dyDescent="0.25">
      <c r="D3384" s="191"/>
    </row>
    <row r="3385" spans="4:4" x14ac:dyDescent="0.25">
      <c r="D3385" s="191"/>
    </row>
    <row r="3386" spans="4:4" x14ac:dyDescent="0.25">
      <c r="D3386" s="191"/>
    </row>
    <row r="3387" spans="4:4" x14ac:dyDescent="0.25">
      <c r="D3387" s="191"/>
    </row>
    <row r="3388" spans="4:4" x14ac:dyDescent="0.25">
      <c r="D3388" s="191"/>
    </row>
    <row r="3389" spans="4:4" x14ac:dyDescent="0.25">
      <c r="D3389" s="191"/>
    </row>
    <row r="3390" spans="4:4" x14ac:dyDescent="0.25">
      <c r="D3390" s="191"/>
    </row>
    <row r="3391" spans="4:4" x14ac:dyDescent="0.25">
      <c r="D3391" s="191"/>
    </row>
    <row r="3392" spans="4:4" x14ac:dyDescent="0.25">
      <c r="D3392" s="191"/>
    </row>
    <row r="3393" spans="4:4" x14ac:dyDescent="0.25">
      <c r="D3393" s="191"/>
    </row>
    <row r="3394" spans="4:4" x14ac:dyDescent="0.25">
      <c r="D3394" s="191"/>
    </row>
    <row r="3395" spans="4:4" x14ac:dyDescent="0.25">
      <c r="D3395" s="191"/>
    </row>
    <row r="3396" spans="4:4" x14ac:dyDescent="0.25">
      <c r="D3396" s="191"/>
    </row>
    <row r="3397" spans="4:4" x14ac:dyDescent="0.25">
      <c r="D3397" s="191"/>
    </row>
    <row r="3398" spans="4:4" x14ac:dyDescent="0.25">
      <c r="D3398" s="191"/>
    </row>
    <row r="3399" spans="4:4" x14ac:dyDescent="0.25">
      <c r="D3399" s="191"/>
    </row>
    <row r="3400" spans="4:4" x14ac:dyDescent="0.25">
      <c r="D3400" s="191"/>
    </row>
    <row r="3401" spans="4:4" x14ac:dyDescent="0.25">
      <c r="D3401" s="191"/>
    </row>
    <row r="3402" spans="4:4" x14ac:dyDescent="0.25">
      <c r="D3402" s="191"/>
    </row>
    <row r="3403" spans="4:4" x14ac:dyDescent="0.25">
      <c r="D3403" s="191"/>
    </row>
    <row r="3404" spans="4:4" x14ac:dyDescent="0.25">
      <c r="D3404" s="191"/>
    </row>
    <row r="3405" spans="4:4" x14ac:dyDescent="0.25">
      <c r="D3405" s="191"/>
    </row>
    <row r="3406" spans="4:4" x14ac:dyDescent="0.25">
      <c r="D3406" s="191"/>
    </row>
    <row r="3407" spans="4:4" x14ac:dyDescent="0.25">
      <c r="D3407" s="191"/>
    </row>
    <row r="3408" spans="4:4" x14ac:dyDescent="0.25">
      <c r="D3408" s="191"/>
    </row>
    <row r="3409" spans="4:4" x14ac:dyDescent="0.25">
      <c r="D3409" s="191"/>
    </row>
    <row r="3410" spans="4:4" x14ac:dyDescent="0.25">
      <c r="D3410" s="191"/>
    </row>
    <row r="3411" spans="4:4" x14ac:dyDescent="0.25">
      <c r="D3411" s="191"/>
    </row>
    <row r="3412" spans="4:4" x14ac:dyDescent="0.25">
      <c r="D3412" s="191"/>
    </row>
    <row r="3413" spans="4:4" x14ac:dyDescent="0.25">
      <c r="D3413" s="191"/>
    </row>
    <row r="3414" spans="4:4" x14ac:dyDescent="0.25">
      <c r="D3414" s="191"/>
    </row>
    <row r="3415" spans="4:4" x14ac:dyDescent="0.25">
      <c r="D3415" s="191"/>
    </row>
    <row r="3416" spans="4:4" x14ac:dyDescent="0.25">
      <c r="D3416" s="191"/>
    </row>
    <row r="3417" spans="4:4" x14ac:dyDescent="0.25">
      <c r="D3417" s="191"/>
    </row>
    <row r="3418" spans="4:4" x14ac:dyDescent="0.25">
      <c r="D3418" s="191"/>
    </row>
    <row r="3419" spans="4:4" x14ac:dyDescent="0.25">
      <c r="D3419" s="191"/>
    </row>
    <row r="3420" spans="4:4" x14ac:dyDescent="0.25">
      <c r="D3420" s="191"/>
    </row>
    <row r="3421" spans="4:4" x14ac:dyDescent="0.25">
      <c r="D3421" s="191"/>
    </row>
    <row r="3422" spans="4:4" x14ac:dyDescent="0.25">
      <c r="D3422" s="191"/>
    </row>
    <row r="3423" spans="4:4" x14ac:dyDescent="0.25">
      <c r="D3423" s="191"/>
    </row>
    <row r="3424" spans="4:4" x14ac:dyDescent="0.25">
      <c r="D3424" s="191"/>
    </row>
    <row r="3425" spans="4:4" x14ac:dyDescent="0.25">
      <c r="D3425" s="191"/>
    </row>
    <row r="3426" spans="4:4" x14ac:dyDescent="0.25">
      <c r="D3426" s="191"/>
    </row>
    <row r="3427" spans="4:4" x14ac:dyDescent="0.25">
      <c r="D3427" s="191"/>
    </row>
    <row r="3428" spans="4:4" x14ac:dyDescent="0.25">
      <c r="D3428" s="191"/>
    </row>
    <row r="3429" spans="4:4" x14ac:dyDescent="0.25">
      <c r="D3429" s="191"/>
    </row>
    <row r="3430" spans="4:4" x14ac:dyDescent="0.25">
      <c r="D3430" s="191"/>
    </row>
    <row r="3431" spans="4:4" x14ac:dyDescent="0.25">
      <c r="D3431" s="191"/>
    </row>
    <row r="3432" spans="4:4" x14ac:dyDescent="0.25">
      <c r="D3432" s="191"/>
    </row>
    <row r="3433" spans="4:4" x14ac:dyDescent="0.25">
      <c r="D3433" s="191"/>
    </row>
    <row r="3434" spans="4:4" x14ac:dyDescent="0.25">
      <c r="D3434" s="191"/>
    </row>
    <row r="3435" spans="4:4" x14ac:dyDescent="0.25">
      <c r="D3435" s="191"/>
    </row>
    <row r="3436" spans="4:4" x14ac:dyDescent="0.25">
      <c r="D3436" s="191"/>
    </row>
    <row r="3437" spans="4:4" x14ac:dyDescent="0.25">
      <c r="D3437" s="191"/>
    </row>
    <row r="3438" spans="4:4" x14ac:dyDescent="0.25">
      <c r="D3438" s="191"/>
    </row>
    <row r="3439" spans="4:4" x14ac:dyDescent="0.25">
      <c r="D3439" s="191"/>
    </row>
    <row r="3440" spans="4:4" x14ac:dyDescent="0.25">
      <c r="D3440" s="191"/>
    </row>
    <row r="3441" spans="4:4" x14ac:dyDescent="0.25">
      <c r="D3441" s="191"/>
    </row>
    <row r="3442" spans="4:4" x14ac:dyDescent="0.25">
      <c r="D3442" s="191"/>
    </row>
    <row r="3443" spans="4:4" x14ac:dyDescent="0.25">
      <c r="D3443" s="191"/>
    </row>
    <row r="3444" spans="4:4" x14ac:dyDescent="0.25">
      <c r="D3444" s="191"/>
    </row>
    <row r="3445" spans="4:4" x14ac:dyDescent="0.25">
      <c r="D3445" s="191"/>
    </row>
    <row r="3446" spans="4:4" x14ac:dyDescent="0.25">
      <c r="D3446" s="191"/>
    </row>
    <row r="3447" spans="4:4" x14ac:dyDescent="0.25">
      <c r="D3447" s="191"/>
    </row>
    <row r="3448" spans="4:4" x14ac:dyDescent="0.25">
      <c r="D3448" s="191"/>
    </row>
    <row r="3449" spans="4:4" x14ac:dyDescent="0.25">
      <c r="D3449" s="191"/>
    </row>
    <row r="3450" spans="4:4" x14ac:dyDescent="0.25">
      <c r="D3450" s="191"/>
    </row>
    <row r="3451" spans="4:4" x14ac:dyDescent="0.25">
      <c r="D3451" s="191"/>
    </row>
    <row r="3452" spans="4:4" x14ac:dyDescent="0.25">
      <c r="D3452" s="191"/>
    </row>
    <row r="3453" spans="4:4" x14ac:dyDescent="0.25">
      <c r="D3453" s="191"/>
    </row>
    <row r="3454" spans="4:4" x14ac:dyDescent="0.25">
      <c r="D3454" s="191"/>
    </row>
    <row r="3455" spans="4:4" x14ac:dyDescent="0.25">
      <c r="D3455" s="191"/>
    </row>
    <row r="3456" spans="4:4" x14ac:dyDescent="0.25">
      <c r="D3456" s="191"/>
    </row>
    <row r="3457" spans="4:4" x14ac:dyDescent="0.25">
      <c r="D3457" s="191"/>
    </row>
    <row r="3458" spans="4:4" x14ac:dyDescent="0.25">
      <c r="D3458" s="191"/>
    </row>
    <row r="3459" spans="4:4" x14ac:dyDescent="0.25">
      <c r="D3459" s="191"/>
    </row>
    <row r="3460" spans="4:4" x14ac:dyDescent="0.25">
      <c r="D3460" s="191"/>
    </row>
    <row r="3461" spans="4:4" x14ac:dyDescent="0.25">
      <c r="D3461" s="191"/>
    </row>
    <row r="3462" spans="4:4" x14ac:dyDescent="0.25">
      <c r="D3462" s="191"/>
    </row>
    <row r="3463" spans="4:4" x14ac:dyDescent="0.25">
      <c r="D3463" s="191"/>
    </row>
    <row r="3464" spans="4:4" x14ac:dyDescent="0.25">
      <c r="D3464" s="191"/>
    </row>
    <row r="3465" spans="4:4" x14ac:dyDescent="0.25">
      <c r="D3465" s="191"/>
    </row>
    <row r="3466" spans="4:4" x14ac:dyDescent="0.25">
      <c r="D3466" s="191"/>
    </row>
    <row r="3467" spans="4:4" x14ac:dyDescent="0.25">
      <c r="D3467" s="191"/>
    </row>
    <row r="3468" spans="4:4" x14ac:dyDescent="0.25">
      <c r="D3468" s="191"/>
    </row>
    <row r="3469" spans="4:4" x14ac:dyDescent="0.25">
      <c r="D3469" s="191"/>
    </row>
    <row r="3470" spans="4:4" x14ac:dyDescent="0.25">
      <c r="D3470" s="191"/>
    </row>
    <row r="3471" spans="4:4" x14ac:dyDescent="0.25">
      <c r="D3471" s="191"/>
    </row>
    <row r="3472" spans="4:4" x14ac:dyDescent="0.25">
      <c r="D3472" s="191"/>
    </row>
    <row r="3473" spans="4:4" x14ac:dyDescent="0.25">
      <c r="D3473" s="191"/>
    </row>
    <row r="3474" spans="4:4" x14ac:dyDescent="0.25">
      <c r="D3474" s="191"/>
    </row>
    <row r="3475" spans="4:4" x14ac:dyDescent="0.25">
      <c r="D3475" s="191"/>
    </row>
    <row r="3476" spans="4:4" x14ac:dyDescent="0.25">
      <c r="D3476" s="191"/>
    </row>
    <row r="3477" spans="4:4" x14ac:dyDescent="0.25">
      <c r="D3477" s="191"/>
    </row>
    <row r="3478" spans="4:4" x14ac:dyDescent="0.25">
      <c r="D3478" s="191"/>
    </row>
    <row r="3479" spans="4:4" x14ac:dyDescent="0.25">
      <c r="D3479" s="191"/>
    </row>
    <row r="3480" spans="4:4" x14ac:dyDescent="0.25">
      <c r="D3480" s="191"/>
    </row>
    <row r="3481" spans="4:4" x14ac:dyDescent="0.25">
      <c r="D3481" s="191"/>
    </row>
    <row r="3482" spans="4:4" x14ac:dyDescent="0.25">
      <c r="D3482" s="191"/>
    </row>
    <row r="3483" spans="4:4" x14ac:dyDescent="0.25">
      <c r="D3483" s="191"/>
    </row>
    <row r="3484" spans="4:4" x14ac:dyDescent="0.25">
      <c r="D3484" s="191"/>
    </row>
    <row r="3485" spans="4:4" x14ac:dyDescent="0.25">
      <c r="D3485" s="191"/>
    </row>
    <row r="3486" spans="4:4" x14ac:dyDescent="0.25">
      <c r="D3486" s="191"/>
    </row>
    <row r="3487" spans="4:4" x14ac:dyDescent="0.25">
      <c r="D3487" s="191"/>
    </row>
    <row r="3488" spans="4:4" x14ac:dyDescent="0.25">
      <c r="D3488" s="191"/>
    </row>
    <row r="3489" spans="4:4" x14ac:dyDescent="0.25">
      <c r="D3489" s="191"/>
    </row>
    <row r="3490" spans="4:4" x14ac:dyDescent="0.25">
      <c r="D3490" s="191"/>
    </row>
    <row r="3491" spans="4:4" x14ac:dyDescent="0.25">
      <c r="D3491" s="191"/>
    </row>
    <row r="3492" spans="4:4" x14ac:dyDescent="0.25">
      <c r="D3492" s="191"/>
    </row>
    <row r="3493" spans="4:4" x14ac:dyDescent="0.25">
      <c r="D3493" s="191"/>
    </row>
    <row r="3494" spans="4:4" x14ac:dyDescent="0.25">
      <c r="D3494" s="191"/>
    </row>
    <row r="3495" spans="4:4" x14ac:dyDescent="0.25">
      <c r="D3495" s="191"/>
    </row>
    <row r="3496" spans="4:4" x14ac:dyDescent="0.25">
      <c r="D3496" s="191"/>
    </row>
    <row r="3497" spans="4:4" x14ac:dyDescent="0.25">
      <c r="D3497" s="191"/>
    </row>
    <row r="3498" spans="4:4" x14ac:dyDescent="0.25">
      <c r="D3498" s="191"/>
    </row>
    <row r="3499" spans="4:4" x14ac:dyDescent="0.25">
      <c r="D3499" s="191"/>
    </row>
    <row r="3500" spans="4:4" x14ac:dyDescent="0.25">
      <c r="D3500" s="191"/>
    </row>
    <row r="3501" spans="4:4" x14ac:dyDescent="0.25">
      <c r="D3501" s="191"/>
    </row>
    <row r="3502" spans="4:4" x14ac:dyDescent="0.25">
      <c r="D3502" s="191"/>
    </row>
    <row r="3503" spans="4:4" x14ac:dyDescent="0.25">
      <c r="D3503" s="191"/>
    </row>
    <row r="3504" spans="4:4" x14ac:dyDescent="0.25">
      <c r="D3504" s="191"/>
    </row>
    <row r="3505" spans="4:4" x14ac:dyDescent="0.25">
      <c r="D3505" s="191"/>
    </row>
    <row r="3506" spans="4:4" x14ac:dyDescent="0.25">
      <c r="D3506" s="191"/>
    </row>
    <row r="3507" spans="4:4" x14ac:dyDescent="0.25">
      <c r="D3507" s="191"/>
    </row>
    <row r="3508" spans="4:4" x14ac:dyDescent="0.25">
      <c r="D3508" s="191"/>
    </row>
    <row r="3509" spans="4:4" x14ac:dyDescent="0.25">
      <c r="D3509" s="191"/>
    </row>
    <row r="3510" spans="4:4" x14ac:dyDescent="0.25">
      <c r="D3510" s="191"/>
    </row>
    <row r="3511" spans="4:4" x14ac:dyDescent="0.25">
      <c r="D3511" s="191"/>
    </row>
    <row r="3512" spans="4:4" x14ac:dyDescent="0.25">
      <c r="D3512" s="191"/>
    </row>
    <row r="3513" spans="4:4" x14ac:dyDescent="0.25">
      <c r="D3513" s="191"/>
    </row>
    <row r="3514" spans="4:4" x14ac:dyDescent="0.25">
      <c r="D3514" s="191"/>
    </row>
    <row r="3515" spans="4:4" x14ac:dyDescent="0.25">
      <c r="D3515" s="191"/>
    </row>
    <row r="3516" spans="4:4" x14ac:dyDescent="0.25">
      <c r="D3516" s="191"/>
    </row>
    <row r="3517" spans="4:4" x14ac:dyDescent="0.25">
      <c r="D3517" s="191"/>
    </row>
    <row r="3518" spans="4:4" x14ac:dyDescent="0.25">
      <c r="D3518" s="191"/>
    </row>
    <row r="3519" spans="4:4" x14ac:dyDescent="0.25">
      <c r="D3519" s="191"/>
    </row>
    <row r="3520" spans="4:4" x14ac:dyDescent="0.25">
      <c r="D3520" s="191"/>
    </row>
    <row r="3521" spans="4:4" x14ac:dyDescent="0.25">
      <c r="D3521" s="191"/>
    </row>
    <row r="3522" spans="4:4" x14ac:dyDescent="0.25">
      <c r="D3522" s="191"/>
    </row>
    <row r="3523" spans="4:4" x14ac:dyDescent="0.25">
      <c r="D3523" s="191"/>
    </row>
    <row r="3524" spans="4:4" x14ac:dyDescent="0.25">
      <c r="D3524" s="191"/>
    </row>
    <row r="3525" spans="4:4" x14ac:dyDescent="0.25">
      <c r="D3525" s="191"/>
    </row>
    <row r="3526" spans="4:4" x14ac:dyDescent="0.25">
      <c r="D3526" s="191"/>
    </row>
    <row r="3527" spans="4:4" x14ac:dyDescent="0.25">
      <c r="D3527" s="191"/>
    </row>
    <row r="3528" spans="4:4" x14ac:dyDescent="0.25">
      <c r="D3528" s="191"/>
    </row>
    <row r="3529" spans="4:4" x14ac:dyDescent="0.25">
      <c r="D3529" s="191"/>
    </row>
    <row r="3530" spans="4:4" x14ac:dyDescent="0.25">
      <c r="D3530" s="191"/>
    </row>
    <row r="3531" spans="4:4" x14ac:dyDescent="0.25">
      <c r="D3531" s="191"/>
    </row>
    <row r="3532" spans="4:4" x14ac:dyDescent="0.25">
      <c r="D3532" s="191"/>
    </row>
    <row r="3533" spans="4:4" x14ac:dyDescent="0.25">
      <c r="D3533" s="191"/>
    </row>
    <row r="3534" spans="4:4" x14ac:dyDescent="0.25">
      <c r="D3534" s="191"/>
    </row>
    <row r="3535" spans="4:4" x14ac:dyDescent="0.25">
      <c r="D3535" s="191"/>
    </row>
    <row r="3536" spans="4:4" x14ac:dyDescent="0.25">
      <c r="D3536" s="191"/>
    </row>
    <row r="3537" spans="4:4" x14ac:dyDescent="0.25">
      <c r="D3537" s="191"/>
    </row>
    <row r="3538" spans="4:4" x14ac:dyDescent="0.25">
      <c r="D3538" s="191"/>
    </row>
    <row r="3539" spans="4:4" x14ac:dyDescent="0.25">
      <c r="D3539" s="191"/>
    </row>
    <row r="3540" spans="4:4" x14ac:dyDescent="0.25">
      <c r="D3540" s="191"/>
    </row>
    <row r="3541" spans="4:4" x14ac:dyDescent="0.25">
      <c r="D3541" s="191"/>
    </row>
    <row r="3542" spans="4:4" x14ac:dyDescent="0.25">
      <c r="D3542" s="191"/>
    </row>
    <row r="3543" spans="4:4" x14ac:dyDescent="0.25">
      <c r="D3543" s="191"/>
    </row>
    <row r="3544" spans="4:4" x14ac:dyDescent="0.25">
      <c r="D3544" s="191"/>
    </row>
    <row r="3545" spans="4:4" x14ac:dyDescent="0.25">
      <c r="D3545" s="191"/>
    </row>
    <row r="3546" spans="4:4" x14ac:dyDescent="0.25">
      <c r="D3546" s="191"/>
    </row>
    <row r="3547" spans="4:4" x14ac:dyDescent="0.25">
      <c r="D3547" s="191"/>
    </row>
    <row r="3548" spans="4:4" x14ac:dyDescent="0.25">
      <c r="D3548" s="191"/>
    </row>
    <row r="3549" spans="4:4" x14ac:dyDescent="0.25">
      <c r="D3549" s="191"/>
    </row>
    <row r="3550" spans="4:4" x14ac:dyDescent="0.25">
      <c r="D3550" s="191"/>
    </row>
    <row r="3551" spans="4:4" x14ac:dyDescent="0.25">
      <c r="D3551" s="191"/>
    </row>
    <row r="3552" spans="4:4" x14ac:dyDescent="0.25">
      <c r="D3552" s="191"/>
    </row>
    <row r="3553" spans="4:4" x14ac:dyDescent="0.25">
      <c r="D3553" s="191"/>
    </row>
    <row r="3554" spans="4:4" x14ac:dyDescent="0.25">
      <c r="D3554" s="191"/>
    </row>
    <row r="3555" spans="4:4" x14ac:dyDescent="0.25">
      <c r="D3555" s="191"/>
    </row>
    <row r="3556" spans="4:4" x14ac:dyDescent="0.25">
      <c r="D3556" s="191"/>
    </row>
    <row r="3557" spans="4:4" x14ac:dyDescent="0.25">
      <c r="D3557" s="191"/>
    </row>
    <row r="3558" spans="4:4" x14ac:dyDescent="0.25">
      <c r="D3558" s="191"/>
    </row>
    <row r="3559" spans="4:4" x14ac:dyDescent="0.25">
      <c r="D3559" s="191"/>
    </row>
    <row r="3560" spans="4:4" x14ac:dyDescent="0.25">
      <c r="D3560" s="191"/>
    </row>
    <row r="3561" spans="4:4" x14ac:dyDescent="0.25">
      <c r="D3561" s="191"/>
    </row>
    <row r="3562" spans="4:4" x14ac:dyDescent="0.25">
      <c r="D3562" s="191"/>
    </row>
    <row r="3563" spans="4:4" x14ac:dyDescent="0.25">
      <c r="D3563" s="191"/>
    </row>
    <row r="3564" spans="4:4" x14ac:dyDescent="0.25">
      <c r="D3564" s="191"/>
    </row>
    <row r="3565" spans="4:4" x14ac:dyDescent="0.25">
      <c r="D3565" s="191"/>
    </row>
    <row r="3566" spans="4:4" x14ac:dyDescent="0.25">
      <c r="D3566" s="191"/>
    </row>
    <row r="3567" spans="4:4" x14ac:dyDescent="0.25">
      <c r="D3567" s="191"/>
    </row>
    <row r="3568" spans="4:4" x14ac:dyDescent="0.25">
      <c r="D3568" s="191"/>
    </row>
    <row r="3569" spans="4:4" x14ac:dyDescent="0.25">
      <c r="D3569" s="191"/>
    </row>
    <row r="3570" spans="4:4" x14ac:dyDescent="0.25">
      <c r="D3570" s="191"/>
    </row>
    <row r="3571" spans="4:4" x14ac:dyDescent="0.25">
      <c r="D3571" s="191"/>
    </row>
    <row r="3572" spans="4:4" x14ac:dyDescent="0.25">
      <c r="D3572" s="191"/>
    </row>
    <row r="3573" spans="4:4" x14ac:dyDescent="0.25">
      <c r="D3573" s="191"/>
    </row>
    <row r="3574" spans="4:4" x14ac:dyDescent="0.25">
      <c r="D3574" s="191"/>
    </row>
    <row r="3575" spans="4:4" x14ac:dyDescent="0.25">
      <c r="D3575" s="191"/>
    </row>
    <row r="3576" spans="4:4" x14ac:dyDescent="0.25">
      <c r="D3576" s="191"/>
    </row>
    <row r="3577" spans="4:4" x14ac:dyDescent="0.25">
      <c r="D3577" s="191"/>
    </row>
    <row r="3578" spans="4:4" x14ac:dyDescent="0.25">
      <c r="D3578" s="191"/>
    </row>
    <row r="3579" spans="4:4" x14ac:dyDescent="0.25">
      <c r="D3579" s="191"/>
    </row>
    <row r="3580" spans="4:4" x14ac:dyDescent="0.25">
      <c r="D3580" s="191"/>
    </row>
    <row r="3581" spans="4:4" x14ac:dyDescent="0.25">
      <c r="D3581" s="191"/>
    </row>
    <row r="3582" spans="4:4" x14ac:dyDescent="0.25">
      <c r="D3582" s="191"/>
    </row>
    <row r="3583" spans="4:4" x14ac:dyDescent="0.25">
      <c r="D3583" s="191"/>
    </row>
    <row r="3584" spans="4:4" x14ac:dyDescent="0.25">
      <c r="D3584" s="191"/>
    </row>
    <row r="3585" spans="4:4" x14ac:dyDescent="0.25">
      <c r="D3585" s="191"/>
    </row>
    <row r="3586" spans="4:4" x14ac:dyDescent="0.25">
      <c r="D3586" s="191"/>
    </row>
    <row r="3587" spans="4:4" x14ac:dyDescent="0.25">
      <c r="D3587" s="191"/>
    </row>
    <row r="3588" spans="4:4" x14ac:dyDescent="0.25">
      <c r="D3588" s="191"/>
    </row>
    <row r="3589" spans="4:4" x14ac:dyDescent="0.25">
      <c r="D3589" s="191"/>
    </row>
    <row r="3590" spans="4:4" x14ac:dyDescent="0.25">
      <c r="D3590" s="191"/>
    </row>
    <row r="3591" spans="4:4" x14ac:dyDescent="0.25">
      <c r="D3591" s="191"/>
    </row>
    <row r="3592" spans="4:4" x14ac:dyDescent="0.25">
      <c r="D3592" s="191"/>
    </row>
    <row r="3593" spans="4:4" x14ac:dyDescent="0.25">
      <c r="D3593" s="191"/>
    </row>
    <row r="3594" spans="4:4" x14ac:dyDescent="0.25">
      <c r="D3594" s="191"/>
    </row>
    <row r="3595" spans="4:4" x14ac:dyDescent="0.25">
      <c r="D3595" s="191"/>
    </row>
    <row r="3596" spans="4:4" x14ac:dyDescent="0.25">
      <c r="D3596" s="191"/>
    </row>
    <row r="3597" spans="4:4" x14ac:dyDescent="0.25">
      <c r="D3597" s="191"/>
    </row>
    <row r="3598" spans="4:4" x14ac:dyDescent="0.25">
      <c r="D3598" s="191"/>
    </row>
    <row r="3599" spans="4:4" x14ac:dyDescent="0.25">
      <c r="D3599" s="191"/>
    </row>
    <row r="3600" spans="4:4" x14ac:dyDescent="0.25">
      <c r="D3600" s="191"/>
    </row>
    <row r="3601" spans="4:4" x14ac:dyDescent="0.25">
      <c r="D3601" s="191"/>
    </row>
    <row r="3602" spans="4:4" x14ac:dyDescent="0.25">
      <c r="D3602" s="191"/>
    </row>
    <row r="3603" spans="4:4" x14ac:dyDescent="0.25">
      <c r="D3603" s="191"/>
    </row>
    <row r="3604" spans="4:4" x14ac:dyDescent="0.25">
      <c r="D3604" s="191"/>
    </row>
    <row r="3605" spans="4:4" x14ac:dyDescent="0.25">
      <c r="D3605" s="191"/>
    </row>
    <row r="3606" spans="4:4" x14ac:dyDescent="0.25">
      <c r="D3606" s="191"/>
    </row>
    <row r="3607" spans="4:4" x14ac:dyDescent="0.25">
      <c r="D3607" s="191"/>
    </row>
    <row r="3608" spans="4:4" x14ac:dyDescent="0.25">
      <c r="D3608" s="191"/>
    </row>
    <row r="3609" spans="4:4" x14ac:dyDescent="0.25">
      <c r="D3609" s="191"/>
    </row>
    <row r="3610" spans="4:4" x14ac:dyDescent="0.25">
      <c r="D3610" s="191"/>
    </row>
    <row r="3611" spans="4:4" x14ac:dyDescent="0.25">
      <c r="D3611" s="191"/>
    </row>
    <row r="3612" spans="4:4" x14ac:dyDescent="0.25">
      <c r="D3612" s="191"/>
    </row>
    <row r="3613" spans="4:4" x14ac:dyDescent="0.25">
      <c r="D3613" s="191"/>
    </row>
    <row r="3614" spans="4:4" x14ac:dyDescent="0.25">
      <c r="D3614" s="191"/>
    </row>
    <row r="3615" spans="4:4" x14ac:dyDescent="0.25">
      <c r="D3615" s="191"/>
    </row>
    <row r="3616" spans="4:4" x14ac:dyDescent="0.25">
      <c r="D3616" s="191"/>
    </row>
    <row r="3617" spans="4:4" x14ac:dyDescent="0.25">
      <c r="D3617" s="191"/>
    </row>
    <row r="3618" spans="4:4" x14ac:dyDescent="0.25">
      <c r="D3618" s="191"/>
    </row>
    <row r="3619" spans="4:4" x14ac:dyDescent="0.25">
      <c r="D3619" s="191"/>
    </row>
    <row r="3620" spans="4:4" x14ac:dyDescent="0.25">
      <c r="D3620" s="191"/>
    </row>
    <row r="3621" spans="4:4" x14ac:dyDescent="0.25">
      <c r="D3621" s="191"/>
    </row>
    <row r="3622" spans="4:4" x14ac:dyDescent="0.25">
      <c r="D3622" s="191"/>
    </row>
    <row r="3623" spans="4:4" x14ac:dyDescent="0.25">
      <c r="D3623" s="191"/>
    </row>
    <row r="3624" spans="4:4" x14ac:dyDescent="0.25">
      <c r="D3624" s="191"/>
    </row>
    <row r="3625" spans="4:4" x14ac:dyDescent="0.25">
      <c r="D3625" s="191"/>
    </row>
    <row r="3626" spans="4:4" x14ac:dyDescent="0.25">
      <c r="D3626" s="191"/>
    </row>
    <row r="3627" spans="4:4" x14ac:dyDescent="0.25">
      <c r="D3627" s="191"/>
    </row>
    <row r="3628" spans="4:4" x14ac:dyDescent="0.25">
      <c r="D3628" s="191"/>
    </row>
    <row r="3629" spans="4:4" x14ac:dyDescent="0.25">
      <c r="D3629" s="191"/>
    </row>
    <row r="3630" spans="4:4" x14ac:dyDescent="0.25">
      <c r="D3630" s="191"/>
    </row>
    <row r="3631" spans="4:4" x14ac:dyDescent="0.25">
      <c r="D3631" s="191"/>
    </row>
    <row r="3632" spans="4:4" x14ac:dyDescent="0.25">
      <c r="D3632" s="191"/>
    </row>
    <row r="3633" spans="4:4" x14ac:dyDescent="0.25">
      <c r="D3633" s="191"/>
    </row>
    <row r="3634" spans="4:4" x14ac:dyDescent="0.25">
      <c r="D3634" s="191"/>
    </row>
    <row r="3635" spans="4:4" x14ac:dyDescent="0.25">
      <c r="D3635" s="191"/>
    </row>
    <row r="3636" spans="4:4" x14ac:dyDescent="0.25">
      <c r="D3636" s="191"/>
    </row>
    <row r="3637" spans="4:4" x14ac:dyDescent="0.25">
      <c r="D3637" s="191"/>
    </row>
    <row r="3638" spans="4:4" x14ac:dyDescent="0.25">
      <c r="D3638" s="191"/>
    </row>
    <row r="3639" spans="4:4" x14ac:dyDescent="0.25">
      <c r="D3639" s="191"/>
    </row>
    <row r="3640" spans="4:4" x14ac:dyDescent="0.25">
      <c r="D3640" s="191"/>
    </row>
    <row r="3641" spans="4:4" x14ac:dyDescent="0.25">
      <c r="D3641" s="191"/>
    </row>
    <row r="3642" spans="4:4" x14ac:dyDescent="0.25">
      <c r="D3642" s="191"/>
    </row>
    <row r="3643" spans="4:4" x14ac:dyDescent="0.25">
      <c r="D3643" s="191"/>
    </row>
    <row r="3644" spans="4:4" x14ac:dyDescent="0.25">
      <c r="D3644" s="191"/>
    </row>
    <row r="3645" spans="4:4" x14ac:dyDescent="0.25">
      <c r="D3645" s="191"/>
    </row>
    <row r="3646" spans="4:4" x14ac:dyDescent="0.25">
      <c r="D3646" s="191"/>
    </row>
    <row r="3647" spans="4:4" x14ac:dyDescent="0.25">
      <c r="D3647" s="191"/>
    </row>
    <row r="3648" spans="4:4" x14ac:dyDescent="0.25">
      <c r="D3648" s="191"/>
    </row>
    <row r="3649" spans="4:4" x14ac:dyDescent="0.25">
      <c r="D3649" s="191"/>
    </row>
    <row r="3650" spans="4:4" x14ac:dyDescent="0.25">
      <c r="D3650" s="191"/>
    </row>
    <row r="3651" spans="4:4" x14ac:dyDescent="0.25">
      <c r="D3651" s="191"/>
    </row>
    <row r="3652" spans="4:4" x14ac:dyDescent="0.25">
      <c r="D3652" s="191"/>
    </row>
    <row r="3653" spans="4:4" x14ac:dyDescent="0.25">
      <c r="D3653" s="191"/>
    </row>
    <row r="3654" spans="4:4" x14ac:dyDescent="0.25">
      <c r="D3654" s="191"/>
    </row>
    <row r="3655" spans="4:4" x14ac:dyDescent="0.25">
      <c r="D3655" s="191"/>
    </row>
    <row r="3656" spans="4:4" x14ac:dyDescent="0.25">
      <c r="D3656" s="191"/>
    </row>
    <row r="3657" spans="4:4" x14ac:dyDescent="0.25">
      <c r="D3657" s="191"/>
    </row>
    <row r="3658" spans="4:4" x14ac:dyDescent="0.25">
      <c r="D3658" s="191"/>
    </row>
    <row r="3659" spans="4:4" x14ac:dyDescent="0.25">
      <c r="D3659" s="191"/>
    </row>
    <row r="3660" spans="4:4" x14ac:dyDescent="0.25">
      <c r="D3660" s="191"/>
    </row>
    <row r="3661" spans="4:4" x14ac:dyDescent="0.25">
      <c r="D3661" s="191"/>
    </row>
    <row r="3662" spans="4:4" x14ac:dyDescent="0.25">
      <c r="D3662" s="191"/>
    </row>
    <row r="3663" spans="4:4" x14ac:dyDescent="0.25">
      <c r="D3663" s="191"/>
    </row>
    <row r="3664" spans="4:4" x14ac:dyDescent="0.25">
      <c r="D3664" s="191"/>
    </row>
    <row r="3665" spans="4:4" x14ac:dyDescent="0.25">
      <c r="D3665" s="191"/>
    </row>
    <row r="3666" spans="4:4" x14ac:dyDescent="0.25">
      <c r="D3666" s="191"/>
    </row>
    <row r="3667" spans="4:4" x14ac:dyDescent="0.25">
      <c r="D3667" s="191"/>
    </row>
    <row r="3668" spans="4:4" x14ac:dyDescent="0.25">
      <c r="D3668" s="191"/>
    </row>
    <row r="3669" spans="4:4" x14ac:dyDescent="0.25">
      <c r="D3669" s="191"/>
    </row>
    <row r="3670" spans="4:4" x14ac:dyDescent="0.25">
      <c r="D3670" s="191"/>
    </row>
    <row r="3671" spans="4:4" x14ac:dyDescent="0.25">
      <c r="D3671" s="191"/>
    </row>
    <row r="3672" spans="4:4" x14ac:dyDescent="0.25">
      <c r="D3672" s="191"/>
    </row>
    <row r="3673" spans="4:4" x14ac:dyDescent="0.25">
      <c r="D3673" s="191"/>
    </row>
    <row r="3674" spans="4:4" x14ac:dyDescent="0.25">
      <c r="D3674" s="191"/>
    </row>
    <row r="3675" spans="4:4" x14ac:dyDescent="0.25">
      <c r="D3675" s="191"/>
    </row>
    <row r="3676" spans="4:4" x14ac:dyDescent="0.25">
      <c r="D3676" s="191"/>
    </row>
    <row r="3677" spans="4:4" x14ac:dyDescent="0.25">
      <c r="D3677" s="191"/>
    </row>
    <row r="3678" spans="4:4" x14ac:dyDescent="0.25">
      <c r="D3678" s="191"/>
    </row>
    <row r="3679" spans="4:4" x14ac:dyDescent="0.25">
      <c r="D3679" s="191"/>
    </row>
    <row r="3680" spans="4:4" x14ac:dyDescent="0.25">
      <c r="D3680" s="191"/>
    </row>
    <row r="3681" spans="4:4" x14ac:dyDescent="0.25">
      <c r="D3681" s="191"/>
    </row>
    <row r="3682" spans="4:4" x14ac:dyDescent="0.25">
      <c r="D3682" s="191"/>
    </row>
    <row r="3683" spans="4:4" x14ac:dyDescent="0.25">
      <c r="D3683" s="191"/>
    </row>
    <row r="3684" spans="4:4" x14ac:dyDescent="0.25">
      <c r="D3684" s="191"/>
    </row>
    <row r="3685" spans="4:4" x14ac:dyDescent="0.25">
      <c r="D3685" s="191"/>
    </row>
    <row r="3686" spans="4:4" x14ac:dyDescent="0.25">
      <c r="D3686" s="191"/>
    </row>
    <row r="3687" spans="4:4" x14ac:dyDescent="0.25">
      <c r="D3687" s="191"/>
    </row>
    <row r="3688" spans="4:4" x14ac:dyDescent="0.25">
      <c r="D3688" s="191"/>
    </row>
    <row r="3689" spans="4:4" x14ac:dyDescent="0.25">
      <c r="D3689" s="191"/>
    </row>
    <row r="3690" spans="4:4" x14ac:dyDescent="0.25">
      <c r="D3690" s="191"/>
    </row>
    <row r="3691" spans="4:4" x14ac:dyDescent="0.25">
      <c r="D3691" s="191"/>
    </row>
    <row r="3692" spans="4:4" x14ac:dyDescent="0.25">
      <c r="D3692" s="191"/>
    </row>
    <row r="3693" spans="4:4" x14ac:dyDescent="0.25">
      <c r="D3693" s="191"/>
    </row>
    <row r="3694" spans="4:4" x14ac:dyDescent="0.25">
      <c r="D3694" s="191"/>
    </row>
    <row r="3695" spans="4:4" x14ac:dyDescent="0.25">
      <c r="D3695" s="191"/>
    </row>
    <row r="3696" spans="4:4" x14ac:dyDescent="0.25">
      <c r="D3696" s="191"/>
    </row>
    <row r="3697" spans="4:4" x14ac:dyDescent="0.25">
      <c r="D3697" s="191"/>
    </row>
    <row r="3698" spans="4:4" x14ac:dyDescent="0.25">
      <c r="D3698" s="191"/>
    </row>
    <row r="3699" spans="4:4" x14ac:dyDescent="0.25">
      <c r="D3699" s="191"/>
    </row>
    <row r="3700" spans="4:4" x14ac:dyDescent="0.25">
      <c r="D3700" s="191"/>
    </row>
    <row r="3701" spans="4:4" x14ac:dyDescent="0.25">
      <c r="D3701" s="191"/>
    </row>
    <row r="3702" spans="4:4" x14ac:dyDescent="0.25">
      <c r="D3702" s="191"/>
    </row>
    <row r="3703" spans="4:4" x14ac:dyDescent="0.25">
      <c r="D3703" s="191"/>
    </row>
    <row r="3704" spans="4:4" x14ac:dyDescent="0.25">
      <c r="D3704" s="191"/>
    </row>
    <row r="3705" spans="4:4" x14ac:dyDescent="0.25">
      <c r="D3705" s="191"/>
    </row>
    <row r="3706" spans="4:4" x14ac:dyDescent="0.25">
      <c r="D3706" s="191"/>
    </row>
    <row r="3707" spans="4:4" x14ac:dyDescent="0.25">
      <c r="D3707" s="191"/>
    </row>
    <row r="3708" spans="4:4" x14ac:dyDescent="0.25">
      <c r="D3708" s="191"/>
    </row>
    <row r="3709" spans="4:4" x14ac:dyDescent="0.25">
      <c r="D3709" s="191"/>
    </row>
    <row r="3710" spans="4:4" x14ac:dyDescent="0.25">
      <c r="D3710" s="191"/>
    </row>
    <row r="3711" spans="4:4" x14ac:dyDescent="0.25">
      <c r="D3711" s="191"/>
    </row>
    <row r="3712" spans="4:4" x14ac:dyDescent="0.25">
      <c r="D3712" s="191"/>
    </row>
    <row r="3713" spans="4:4" x14ac:dyDescent="0.25">
      <c r="D3713" s="191"/>
    </row>
    <row r="3714" spans="4:4" x14ac:dyDescent="0.25">
      <c r="D3714" s="191"/>
    </row>
    <row r="3715" spans="4:4" x14ac:dyDescent="0.25">
      <c r="D3715" s="191"/>
    </row>
    <row r="3716" spans="4:4" x14ac:dyDescent="0.25">
      <c r="D3716" s="191"/>
    </row>
    <row r="3717" spans="4:4" x14ac:dyDescent="0.25">
      <c r="D3717" s="191"/>
    </row>
    <row r="3718" spans="4:4" x14ac:dyDescent="0.25">
      <c r="D3718" s="191"/>
    </row>
    <row r="3719" spans="4:4" x14ac:dyDescent="0.25">
      <c r="D3719" s="191"/>
    </row>
    <row r="3720" spans="4:4" x14ac:dyDescent="0.25">
      <c r="D3720" s="191"/>
    </row>
    <row r="3721" spans="4:4" x14ac:dyDescent="0.25">
      <c r="D3721" s="191"/>
    </row>
    <row r="3722" spans="4:4" x14ac:dyDescent="0.25">
      <c r="D3722" s="191"/>
    </row>
    <row r="3723" spans="4:4" x14ac:dyDescent="0.25">
      <c r="D3723" s="191"/>
    </row>
    <row r="3724" spans="4:4" x14ac:dyDescent="0.25">
      <c r="D3724" s="191"/>
    </row>
    <row r="3725" spans="4:4" x14ac:dyDescent="0.25">
      <c r="D3725" s="191"/>
    </row>
    <row r="3726" spans="4:4" x14ac:dyDescent="0.25">
      <c r="D3726" s="191"/>
    </row>
    <row r="3727" spans="4:4" x14ac:dyDescent="0.25">
      <c r="D3727" s="191"/>
    </row>
    <row r="3728" spans="4:4" x14ac:dyDescent="0.25">
      <c r="D3728" s="191"/>
    </row>
    <row r="3729" spans="4:4" x14ac:dyDescent="0.25">
      <c r="D3729" s="191"/>
    </row>
    <row r="3730" spans="4:4" x14ac:dyDescent="0.25">
      <c r="D3730" s="191"/>
    </row>
    <row r="3731" spans="4:4" x14ac:dyDescent="0.25">
      <c r="D3731" s="191"/>
    </row>
    <row r="3732" spans="4:4" x14ac:dyDescent="0.25">
      <c r="D3732" s="191"/>
    </row>
    <row r="3733" spans="4:4" x14ac:dyDescent="0.25">
      <c r="D3733" s="191"/>
    </row>
    <row r="3734" spans="4:4" x14ac:dyDescent="0.25">
      <c r="D3734" s="191"/>
    </row>
    <row r="3735" spans="4:4" x14ac:dyDescent="0.25">
      <c r="D3735" s="191"/>
    </row>
    <row r="3736" spans="4:4" x14ac:dyDescent="0.25">
      <c r="D3736" s="191"/>
    </row>
    <row r="3737" spans="4:4" x14ac:dyDescent="0.25">
      <c r="D3737" s="191"/>
    </row>
    <row r="3738" spans="4:4" x14ac:dyDescent="0.25">
      <c r="D3738" s="191"/>
    </row>
    <row r="3739" spans="4:4" x14ac:dyDescent="0.25">
      <c r="D3739" s="191"/>
    </row>
    <row r="3740" spans="4:4" x14ac:dyDescent="0.25">
      <c r="D3740" s="191"/>
    </row>
    <row r="3741" spans="4:4" x14ac:dyDescent="0.25">
      <c r="D3741" s="191"/>
    </row>
    <row r="3742" spans="4:4" x14ac:dyDescent="0.25">
      <c r="D3742" s="191"/>
    </row>
    <row r="3743" spans="4:4" x14ac:dyDescent="0.25">
      <c r="D3743" s="191"/>
    </row>
    <row r="3744" spans="4:4" x14ac:dyDescent="0.25">
      <c r="D3744" s="191"/>
    </row>
    <row r="3745" spans="4:4" x14ac:dyDescent="0.25">
      <c r="D3745" s="191"/>
    </row>
    <row r="3746" spans="4:4" x14ac:dyDescent="0.25">
      <c r="D3746" s="191"/>
    </row>
    <row r="3747" spans="4:4" x14ac:dyDescent="0.25">
      <c r="D3747" s="191"/>
    </row>
    <row r="3748" spans="4:4" x14ac:dyDescent="0.25">
      <c r="D3748" s="191"/>
    </row>
    <row r="3749" spans="4:4" x14ac:dyDescent="0.25">
      <c r="D3749" s="191"/>
    </row>
    <row r="3750" spans="4:4" x14ac:dyDescent="0.25">
      <c r="D3750" s="191"/>
    </row>
    <row r="3751" spans="4:4" x14ac:dyDescent="0.25">
      <c r="D3751" s="191"/>
    </row>
    <row r="3752" spans="4:4" x14ac:dyDescent="0.25">
      <c r="D3752" s="191"/>
    </row>
    <row r="3753" spans="4:4" x14ac:dyDescent="0.25">
      <c r="D3753" s="191"/>
    </row>
    <row r="3754" spans="4:4" x14ac:dyDescent="0.25">
      <c r="D3754" s="191"/>
    </row>
    <row r="3755" spans="4:4" x14ac:dyDescent="0.25">
      <c r="D3755" s="191"/>
    </row>
    <row r="3756" spans="4:4" x14ac:dyDescent="0.25">
      <c r="D3756" s="191"/>
    </row>
    <row r="3757" spans="4:4" x14ac:dyDescent="0.25">
      <c r="D3757" s="191"/>
    </row>
    <row r="3758" spans="4:4" x14ac:dyDescent="0.25">
      <c r="D3758" s="191"/>
    </row>
    <row r="3759" spans="4:4" x14ac:dyDescent="0.25">
      <c r="D3759" s="191"/>
    </row>
    <row r="3760" spans="4:4" x14ac:dyDescent="0.25">
      <c r="D3760" s="191"/>
    </row>
    <row r="3761" spans="4:4" x14ac:dyDescent="0.25">
      <c r="D3761" s="191"/>
    </row>
    <row r="3762" spans="4:4" x14ac:dyDescent="0.25">
      <c r="D3762" s="191"/>
    </row>
    <row r="3763" spans="4:4" x14ac:dyDescent="0.25">
      <c r="D3763" s="191"/>
    </row>
    <row r="3764" spans="4:4" x14ac:dyDescent="0.25">
      <c r="D3764" s="191"/>
    </row>
    <row r="3765" spans="4:4" x14ac:dyDescent="0.25">
      <c r="D3765" s="191"/>
    </row>
    <row r="3766" spans="4:4" x14ac:dyDescent="0.25">
      <c r="D3766" s="191"/>
    </row>
    <row r="3767" spans="4:4" x14ac:dyDescent="0.25">
      <c r="D3767" s="191"/>
    </row>
    <row r="3768" spans="4:4" x14ac:dyDescent="0.25">
      <c r="D3768" s="191"/>
    </row>
    <row r="3769" spans="4:4" x14ac:dyDescent="0.25">
      <c r="D3769" s="191"/>
    </row>
    <row r="3770" spans="4:4" x14ac:dyDescent="0.25">
      <c r="D3770" s="191"/>
    </row>
    <row r="3771" spans="4:4" x14ac:dyDescent="0.25">
      <c r="D3771" s="191"/>
    </row>
    <row r="3772" spans="4:4" x14ac:dyDescent="0.25">
      <c r="D3772" s="191"/>
    </row>
    <row r="3773" spans="4:4" x14ac:dyDescent="0.25">
      <c r="D3773" s="191"/>
    </row>
    <row r="3774" spans="4:4" x14ac:dyDescent="0.25">
      <c r="D3774" s="191"/>
    </row>
    <row r="3775" spans="4:4" x14ac:dyDescent="0.25">
      <c r="D3775" s="191"/>
    </row>
    <row r="3776" spans="4:4" x14ac:dyDescent="0.25">
      <c r="D3776" s="191"/>
    </row>
    <row r="3777" spans="4:4" x14ac:dyDescent="0.25">
      <c r="D3777" s="191"/>
    </row>
    <row r="3778" spans="4:4" x14ac:dyDescent="0.25">
      <c r="D3778" s="191"/>
    </row>
    <row r="3779" spans="4:4" x14ac:dyDescent="0.25">
      <c r="D3779" s="191"/>
    </row>
    <row r="3780" spans="4:4" x14ac:dyDescent="0.25">
      <c r="D3780" s="191"/>
    </row>
    <row r="3781" spans="4:4" x14ac:dyDescent="0.25">
      <c r="D3781" s="191"/>
    </row>
    <row r="3782" spans="4:4" x14ac:dyDescent="0.25">
      <c r="D3782" s="191"/>
    </row>
    <row r="3783" spans="4:4" x14ac:dyDescent="0.25">
      <c r="D3783" s="191"/>
    </row>
    <row r="3784" spans="4:4" x14ac:dyDescent="0.25">
      <c r="D3784" s="191"/>
    </row>
    <row r="3785" spans="4:4" x14ac:dyDescent="0.25">
      <c r="D3785" s="191"/>
    </row>
    <row r="3786" spans="4:4" x14ac:dyDescent="0.25">
      <c r="D3786" s="191"/>
    </row>
    <row r="3787" spans="4:4" x14ac:dyDescent="0.25">
      <c r="D3787" s="191"/>
    </row>
    <row r="3788" spans="4:4" x14ac:dyDescent="0.25">
      <c r="D3788" s="191"/>
    </row>
    <row r="3789" spans="4:4" x14ac:dyDescent="0.25">
      <c r="D3789" s="191"/>
    </row>
    <row r="3790" spans="4:4" x14ac:dyDescent="0.25">
      <c r="D3790" s="191"/>
    </row>
    <row r="3791" spans="4:4" x14ac:dyDescent="0.25">
      <c r="D3791" s="191"/>
    </row>
    <row r="3792" spans="4:4" x14ac:dyDescent="0.25">
      <c r="D3792" s="191"/>
    </row>
    <row r="3793" spans="4:4" x14ac:dyDescent="0.25">
      <c r="D3793" s="191"/>
    </row>
    <row r="3794" spans="4:4" x14ac:dyDescent="0.25">
      <c r="D3794" s="191"/>
    </row>
    <row r="3795" spans="4:4" x14ac:dyDescent="0.25">
      <c r="D3795" s="191"/>
    </row>
    <row r="3796" spans="4:4" x14ac:dyDescent="0.25">
      <c r="D3796" s="191"/>
    </row>
    <row r="3797" spans="4:4" x14ac:dyDescent="0.25">
      <c r="D3797" s="191"/>
    </row>
    <row r="3798" spans="4:4" x14ac:dyDescent="0.25">
      <c r="D3798" s="191"/>
    </row>
    <row r="3799" spans="4:4" x14ac:dyDescent="0.25">
      <c r="D3799" s="191"/>
    </row>
    <row r="3800" spans="4:4" x14ac:dyDescent="0.25">
      <c r="D3800" s="191"/>
    </row>
    <row r="3801" spans="4:4" x14ac:dyDescent="0.25">
      <c r="D3801" s="191"/>
    </row>
    <row r="3802" spans="4:4" x14ac:dyDescent="0.25">
      <c r="D3802" s="191"/>
    </row>
    <row r="3803" spans="4:4" x14ac:dyDescent="0.25">
      <c r="D3803" s="191"/>
    </row>
    <row r="3804" spans="4:4" x14ac:dyDescent="0.25">
      <c r="D3804" s="191"/>
    </row>
    <row r="3805" spans="4:4" x14ac:dyDescent="0.25">
      <c r="D3805" s="191"/>
    </row>
    <row r="3806" spans="4:4" x14ac:dyDescent="0.25">
      <c r="D3806" s="191"/>
    </row>
    <row r="3807" spans="4:4" x14ac:dyDescent="0.25">
      <c r="D3807" s="191"/>
    </row>
    <row r="3808" spans="4:4" x14ac:dyDescent="0.25">
      <c r="D3808" s="191"/>
    </row>
    <row r="3809" spans="4:4" x14ac:dyDescent="0.25">
      <c r="D3809" s="191"/>
    </row>
    <row r="3810" spans="4:4" x14ac:dyDescent="0.25">
      <c r="D3810" s="191"/>
    </row>
    <row r="3811" spans="4:4" x14ac:dyDescent="0.25">
      <c r="D3811" s="191"/>
    </row>
    <row r="3812" spans="4:4" x14ac:dyDescent="0.25">
      <c r="D3812" s="191"/>
    </row>
    <row r="3813" spans="4:4" x14ac:dyDescent="0.25">
      <c r="D3813" s="191"/>
    </row>
    <row r="3814" spans="4:4" x14ac:dyDescent="0.25">
      <c r="D3814" s="191"/>
    </row>
    <row r="3815" spans="4:4" x14ac:dyDescent="0.25">
      <c r="D3815" s="191"/>
    </row>
    <row r="3816" spans="4:4" x14ac:dyDescent="0.25">
      <c r="D3816" s="191"/>
    </row>
    <row r="3817" spans="4:4" x14ac:dyDescent="0.25">
      <c r="D3817" s="191"/>
    </row>
    <row r="3818" spans="4:4" x14ac:dyDescent="0.25">
      <c r="D3818" s="191"/>
    </row>
    <row r="3819" spans="4:4" x14ac:dyDescent="0.25">
      <c r="D3819" s="191"/>
    </row>
    <row r="3820" spans="4:4" x14ac:dyDescent="0.25">
      <c r="D3820" s="191"/>
    </row>
    <row r="3821" spans="4:4" x14ac:dyDescent="0.25">
      <c r="D3821" s="191"/>
    </row>
    <row r="3822" spans="4:4" x14ac:dyDescent="0.25">
      <c r="D3822" s="191"/>
    </row>
    <row r="3823" spans="4:4" x14ac:dyDescent="0.25">
      <c r="D3823" s="191"/>
    </row>
    <row r="3824" spans="4:4" x14ac:dyDescent="0.25">
      <c r="D3824" s="191"/>
    </row>
    <row r="3825" spans="4:4" x14ac:dyDescent="0.25">
      <c r="D3825" s="191"/>
    </row>
    <row r="3826" spans="4:4" x14ac:dyDescent="0.25">
      <c r="D3826" s="191"/>
    </row>
    <row r="3827" spans="4:4" x14ac:dyDescent="0.25">
      <c r="D3827" s="191"/>
    </row>
    <row r="3828" spans="4:4" x14ac:dyDescent="0.25">
      <c r="D3828" s="191"/>
    </row>
    <row r="3829" spans="4:4" x14ac:dyDescent="0.25">
      <c r="D3829" s="191"/>
    </row>
    <row r="3830" spans="4:4" x14ac:dyDescent="0.25">
      <c r="D3830" s="191"/>
    </row>
    <row r="3831" spans="4:4" x14ac:dyDescent="0.25">
      <c r="D3831" s="191"/>
    </row>
    <row r="3832" spans="4:4" x14ac:dyDescent="0.25">
      <c r="D3832" s="191"/>
    </row>
    <row r="3833" spans="4:4" x14ac:dyDescent="0.25">
      <c r="D3833" s="191"/>
    </row>
    <row r="3834" spans="4:4" x14ac:dyDescent="0.25">
      <c r="D3834" s="191"/>
    </row>
    <row r="3835" spans="4:4" x14ac:dyDescent="0.25">
      <c r="D3835" s="191"/>
    </row>
    <row r="3836" spans="4:4" x14ac:dyDescent="0.25">
      <c r="D3836" s="191"/>
    </row>
    <row r="3837" spans="4:4" x14ac:dyDescent="0.25">
      <c r="D3837" s="191"/>
    </row>
    <row r="3838" spans="4:4" x14ac:dyDescent="0.25">
      <c r="D3838" s="191"/>
    </row>
    <row r="3839" spans="4:4" x14ac:dyDescent="0.25">
      <c r="D3839" s="191"/>
    </row>
    <row r="3840" spans="4:4" x14ac:dyDescent="0.25">
      <c r="D3840" s="191"/>
    </row>
    <row r="3841" spans="4:4" x14ac:dyDescent="0.25">
      <c r="D3841" s="191"/>
    </row>
    <row r="3842" spans="4:4" x14ac:dyDescent="0.25">
      <c r="D3842" s="191"/>
    </row>
    <row r="3843" spans="4:4" x14ac:dyDescent="0.25">
      <c r="D3843" s="191"/>
    </row>
    <row r="3844" spans="4:4" x14ac:dyDescent="0.25">
      <c r="D3844" s="191"/>
    </row>
    <row r="3845" spans="4:4" x14ac:dyDescent="0.25">
      <c r="D3845" s="191"/>
    </row>
    <row r="3846" spans="4:4" x14ac:dyDescent="0.25">
      <c r="D3846" s="191"/>
    </row>
    <row r="3847" spans="4:4" x14ac:dyDescent="0.25">
      <c r="D3847" s="191"/>
    </row>
    <row r="3848" spans="4:4" x14ac:dyDescent="0.25">
      <c r="D3848" s="191"/>
    </row>
    <row r="3849" spans="4:4" x14ac:dyDescent="0.25">
      <c r="D3849" s="191"/>
    </row>
    <row r="3850" spans="4:4" x14ac:dyDescent="0.25">
      <c r="D3850" s="191"/>
    </row>
    <row r="3851" spans="4:4" x14ac:dyDescent="0.25">
      <c r="D3851" s="191"/>
    </row>
    <row r="3852" spans="4:4" x14ac:dyDescent="0.25">
      <c r="D3852" s="191"/>
    </row>
    <row r="3853" spans="4:4" x14ac:dyDescent="0.25">
      <c r="D3853" s="191"/>
    </row>
    <row r="3854" spans="4:4" x14ac:dyDescent="0.25">
      <c r="D3854" s="191"/>
    </row>
    <row r="3855" spans="4:4" x14ac:dyDescent="0.25">
      <c r="D3855" s="191"/>
    </row>
    <row r="3856" spans="4:4" x14ac:dyDescent="0.25">
      <c r="D3856" s="191"/>
    </row>
    <row r="3857" spans="4:4" x14ac:dyDescent="0.25">
      <c r="D3857" s="191"/>
    </row>
    <row r="3858" spans="4:4" x14ac:dyDescent="0.25">
      <c r="D3858" s="191"/>
    </row>
    <row r="3859" spans="4:4" x14ac:dyDescent="0.25">
      <c r="D3859" s="191"/>
    </row>
    <row r="3860" spans="4:4" x14ac:dyDescent="0.25">
      <c r="D3860" s="191"/>
    </row>
    <row r="3861" spans="4:4" x14ac:dyDescent="0.25">
      <c r="D3861" s="191"/>
    </row>
    <row r="3862" spans="4:4" x14ac:dyDescent="0.25">
      <c r="D3862" s="191"/>
    </row>
    <row r="3863" spans="4:4" x14ac:dyDescent="0.25">
      <c r="D3863" s="191"/>
    </row>
    <row r="3864" spans="4:4" x14ac:dyDescent="0.25">
      <c r="D3864" s="191"/>
    </row>
    <row r="3865" spans="4:4" x14ac:dyDescent="0.25">
      <c r="D3865" s="191"/>
    </row>
    <row r="3866" spans="4:4" x14ac:dyDescent="0.25">
      <c r="D3866" s="191"/>
    </row>
    <row r="3867" spans="4:4" x14ac:dyDescent="0.25">
      <c r="D3867" s="191"/>
    </row>
    <row r="3868" spans="4:4" x14ac:dyDescent="0.25">
      <c r="D3868" s="191"/>
    </row>
    <row r="3869" spans="4:4" x14ac:dyDescent="0.25">
      <c r="D3869" s="191"/>
    </row>
    <row r="3870" spans="4:4" x14ac:dyDescent="0.25">
      <c r="D3870" s="191"/>
    </row>
    <row r="3871" spans="4:4" x14ac:dyDescent="0.25">
      <c r="D3871" s="191"/>
    </row>
    <row r="3872" spans="4:4" x14ac:dyDescent="0.25">
      <c r="D3872" s="191"/>
    </row>
    <row r="3873" spans="4:4" x14ac:dyDescent="0.25">
      <c r="D3873" s="191"/>
    </row>
    <row r="3874" spans="4:4" x14ac:dyDescent="0.25">
      <c r="D3874" s="191"/>
    </row>
    <row r="3875" spans="4:4" x14ac:dyDescent="0.25">
      <c r="D3875" s="191"/>
    </row>
    <row r="3876" spans="4:4" x14ac:dyDescent="0.25">
      <c r="D3876" s="191"/>
    </row>
    <row r="3877" spans="4:4" x14ac:dyDescent="0.25">
      <c r="D3877" s="191"/>
    </row>
    <row r="3878" spans="4:4" x14ac:dyDescent="0.25">
      <c r="D3878" s="191"/>
    </row>
    <row r="3879" spans="4:4" x14ac:dyDescent="0.25">
      <c r="D3879" s="191"/>
    </row>
    <row r="3880" spans="4:4" x14ac:dyDescent="0.25">
      <c r="D3880" s="191"/>
    </row>
    <row r="3881" spans="4:4" x14ac:dyDescent="0.25">
      <c r="D3881" s="191"/>
    </row>
    <row r="3882" spans="4:4" x14ac:dyDescent="0.25">
      <c r="D3882" s="191"/>
    </row>
    <row r="3883" spans="4:4" x14ac:dyDescent="0.25">
      <c r="D3883" s="191"/>
    </row>
    <row r="3884" spans="4:4" x14ac:dyDescent="0.25">
      <c r="D3884" s="191"/>
    </row>
    <row r="3885" spans="4:4" x14ac:dyDescent="0.25">
      <c r="D3885" s="191"/>
    </row>
    <row r="3886" spans="4:4" x14ac:dyDescent="0.25">
      <c r="D3886" s="191"/>
    </row>
    <row r="3887" spans="4:4" x14ac:dyDescent="0.25">
      <c r="D3887" s="191"/>
    </row>
    <row r="3888" spans="4:4" x14ac:dyDescent="0.25">
      <c r="D3888" s="191"/>
    </row>
    <row r="3889" spans="4:4" x14ac:dyDescent="0.25">
      <c r="D3889" s="191"/>
    </row>
    <row r="3890" spans="4:4" x14ac:dyDescent="0.25">
      <c r="D3890" s="191"/>
    </row>
    <row r="3891" spans="4:4" x14ac:dyDescent="0.25">
      <c r="D3891" s="191"/>
    </row>
    <row r="3892" spans="4:4" x14ac:dyDescent="0.25">
      <c r="D3892" s="191"/>
    </row>
    <row r="3893" spans="4:4" x14ac:dyDescent="0.25">
      <c r="D3893" s="191"/>
    </row>
    <row r="3894" spans="4:4" x14ac:dyDescent="0.25">
      <c r="D3894" s="191"/>
    </row>
    <row r="3895" spans="4:4" x14ac:dyDescent="0.25">
      <c r="D3895" s="191"/>
    </row>
    <row r="3896" spans="4:4" x14ac:dyDescent="0.25">
      <c r="D3896" s="191"/>
    </row>
    <row r="3897" spans="4:4" x14ac:dyDescent="0.25">
      <c r="D3897" s="191"/>
    </row>
    <row r="3898" spans="4:4" x14ac:dyDescent="0.25">
      <c r="D3898" s="191"/>
    </row>
    <row r="3899" spans="4:4" x14ac:dyDescent="0.25">
      <c r="D3899" s="191"/>
    </row>
    <row r="3900" spans="4:4" x14ac:dyDescent="0.25">
      <c r="D3900" s="191"/>
    </row>
    <row r="3901" spans="4:4" x14ac:dyDescent="0.25">
      <c r="D3901" s="191"/>
    </row>
    <row r="3902" spans="4:4" x14ac:dyDescent="0.25">
      <c r="D3902" s="191"/>
    </row>
    <row r="3903" spans="4:4" x14ac:dyDescent="0.25">
      <c r="D3903" s="191"/>
    </row>
    <row r="3904" spans="4:4" x14ac:dyDescent="0.25">
      <c r="D3904" s="191"/>
    </row>
    <row r="3905" spans="4:4" x14ac:dyDescent="0.25">
      <c r="D3905" s="191"/>
    </row>
    <row r="3906" spans="4:4" x14ac:dyDescent="0.25">
      <c r="D3906" s="191"/>
    </row>
    <row r="3907" spans="4:4" x14ac:dyDescent="0.25">
      <c r="D3907" s="191"/>
    </row>
    <row r="3908" spans="4:4" x14ac:dyDescent="0.25">
      <c r="D3908" s="191"/>
    </row>
    <row r="3909" spans="4:4" x14ac:dyDescent="0.25">
      <c r="D3909" s="191"/>
    </row>
    <row r="3910" spans="4:4" x14ac:dyDescent="0.25">
      <c r="D3910" s="191"/>
    </row>
    <row r="3911" spans="4:4" x14ac:dyDescent="0.25">
      <c r="D3911" s="191"/>
    </row>
    <row r="3912" spans="4:4" x14ac:dyDescent="0.25">
      <c r="D3912" s="191"/>
    </row>
    <row r="3913" spans="4:4" x14ac:dyDescent="0.25">
      <c r="D3913" s="191"/>
    </row>
    <row r="3914" spans="4:4" x14ac:dyDescent="0.25">
      <c r="D3914" s="191"/>
    </row>
    <row r="3915" spans="4:4" x14ac:dyDescent="0.25">
      <c r="D3915" s="191"/>
    </row>
    <row r="3916" spans="4:4" x14ac:dyDescent="0.25">
      <c r="D3916" s="191"/>
    </row>
    <row r="3917" spans="4:4" x14ac:dyDescent="0.25">
      <c r="D3917" s="191"/>
    </row>
    <row r="3918" spans="4:4" x14ac:dyDescent="0.25">
      <c r="D3918" s="191"/>
    </row>
    <row r="3919" spans="4:4" x14ac:dyDescent="0.25">
      <c r="D3919" s="191"/>
    </row>
    <row r="3920" spans="4:4" x14ac:dyDescent="0.25">
      <c r="D3920" s="191"/>
    </row>
    <row r="3921" spans="4:4" x14ac:dyDescent="0.25">
      <c r="D3921" s="191"/>
    </row>
    <row r="3922" spans="4:4" x14ac:dyDescent="0.25">
      <c r="D3922" s="191"/>
    </row>
    <row r="3923" spans="4:4" x14ac:dyDescent="0.25">
      <c r="D3923" s="191"/>
    </row>
    <row r="3924" spans="4:4" x14ac:dyDescent="0.25">
      <c r="D3924" s="191"/>
    </row>
    <row r="3925" spans="4:4" x14ac:dyDescent="0.25">
      <c r="D3925" s="191"/>
    </row>
    <row r="3926" spans="4:4" x14ac:dyDescent="0.25">
      <c r="D3926" s="191"/>
    </row>
    <row r="3927" spans="4:4" x14ac:dyDescent="0.25">
      <c r="D3927" s="191"/>
    </row>
    <row r="3928" spans="4:4" x14ac:dyDescent="0.25">
      <c r="D3928" s="191"/>
    </row>
    <row r="3929" spans="4:4" x14ac:dyDescent="0.25">
      <c r="D3929" s="191"/>
    </row>
    <row r="3930" spans="4:4" x14ac:dyDescent="0.25">
      <c r="D3930" s="191"/>
    </row>
    <row r="3931" spans="4:4" x14ac:dyDescent="0.25">
      <c r="D3931" s="191"/>
    </row>
    <row r="3932" spans="4:4" x14ac:dyDescent="0.25">
      <c r="D3932" s="191"/>
    </row>
    <row r="3933" spans="4:4" x14ac:dyDescent="0.25">
      <c r="D3933" s="191"/>
    </row>
    <row r="3934" spans="4:4" x14ac:dyDescent="0.25">
      <c r="D3934" s="191"/>
    </row>
    <row r="3935" spans="4:4" x14ac:dyDescent="0.25">
      <c r="D3935" s="191"/>
    </row>
    <row r="3936" spans="4:4" x14ac:dyDescent="0.25">
      <c r="D3936" s="191"/>
    </row>
    <row r="3937" spans="4:4" x14ac:dyDescent="0.25">
      <c r="D3937" s="191"/>
    </row>
    <row r="3938" spans="4:4" x14ac:dyDescent="0.25">
      <c r="D3938" s="191"/>
    </row>
    <row r="3939" spans="4:4" x14ac:dyDescent="0.25">
      <c r="D3939" s="191"/>
    </row>
    <row r="3940" spans="4:4" x14ac:dyDescent="0.25">
      <c r="D3940" s="191"/>
    </row>
    <row r="3941" spans="4:4" x14ac:dyDescent="0.25">
      <c r="D3941" s="191"/>
    </row>
    <row r="3942" spans="4:4" x14ac:dyDescent="0.25">
      <c r="D3942" s="191"/>
    </row>
    <row r="3943" spans="4:4" x14ac:dyDescent="0.25">
      <c r="D3943" s="191"/>
    </row>
    <row r="3944" spans="4:4" x14ac:dyDescent="0.25">
      <c r="D3944" s="191"/>
    </row>
    <row r="3945" spans="4:4" x14ac:dyDescent="0.25">
      <c r="D3945" s="191"/>
    </row>
    <row r="3946" spans="4:4" x14ac:dyDescent="0.25">
      <c r="D3946" s="191"/>
    </row>
    <row r="3947" spans="4:4" x14ac:dyDescent="0.25">
      <c r="D3947" s="191"/>
    </row>
    <row r="3948" spans="4:4" x14ac:dyDescent="0.25">
      <c r="D3948" s="191"/>
    </row>
    <row r="3949" spans="4:4" x14ac:dyDescent="0.25">
      <c r="D3949" s="191"/>
    </row>
    <row r="3950" spans="4:4" x14ac:dyDescent="0.25">
      <c r="D3950" s="191"/>
    </row>
    <row r="3951" spans="4:4" x14ac:dyDescent="0.25">
      <c r="D3951" s="191"/>
    </row>
    <row r="3952" spans="4:4" x14ac:dyDescent="0.25">
      <c r="D3952" s="191"/>
    </row>
    <row r="3953" spans="4:4" x14ac:dyDescent="0.25">
      <c r="D3953" s="191"/>
    </row>
    <row r="3954" spans="4:4" x14ac:dyDescent="0.25">
      <c r="D3954" s="191"/>
    </row>
    <row r="3955" spans="4:4" x14ac:dyDescent="0.25">
      <c r="D3955" s="191"/>
    </row>
    <row r="3956" spans="4:4" x14ac:dyDescent="0.25">
      <c r="D3956" s="191"/>
    </row>
    <row r="3957" spans="4:4" x14ac:dyDescent="0.25">
      <c r="D3957" s="191"/>
    </row>
    <row r="3958" spans="4:4" x14ac:dyDescent="0.25">
      <c r="D3958" s="191"/>
    </row>
    <row r="3959" spans="4:4" x14ac:dyDescent="0.25">
      <c r="D3959" s="191"/>
    </row>
    <row r="3960" spans="4:4" x14ac:dyDescent="0.25">
      <c r="D3960" s="191"/>
    </row>
    <row r="3961" spans="4:4" x14ac:dyDescent="0.25">
      <c r="D3961" s="191"/>
    </row>
    <row r="3962" spans="4:4" x14ac:dyDescent="0.25">
      <c r="D3962" s="191"/>
    </row>
    <row r="3963" spans="4:4" x14ac:dyDescent="0.25">
      <c r="D3963" s="191"/>
    </row>
    <row r="3964" spans="4:4" x14ac:dyDescent="0.25">
      <c r="D3964" s="191"/>
    </row>
    <row r="3965" spans="4:4" x14ac:dyDescent="0.25">
      <c r="D3965" s="191"/>
    </row>
    <row r="3966" spans="4:4" x14ac:dyDescent="0.25">
      <c r="D3966" s="191"/>
    </row>
    <row r="3967" spans="4:4" x14ac:dyDescent="0.25">
      <c r="D3967" s="191"/>
    </row>
    <row r="3968" spans="4:4" x14ac:dyDescent="0.25">
      <c r="D3968" s="191"/>
    </row>
    <row r="3969" spans="4:4" x14ac:dyDescent="0.25">
      <c r="D3969" s="191"/>
    </row>
    <row r="3970" spans="4:4" x14ac:dyDescent="0.25">
      <c r="D3970" s="191"/>
    </row>
    <row r="3971" spans="4:4" x14ac:dyDescent="0.25">
      <c r="D3971" s="191"/>
    </row>
    <row r="3972" spans="4:4" x14ac:dyDescent="0.25">
      <c r="D3972" s="191"/>
    </row>
    <row r="3973" spans="4:4" x14ac:dyDescent="0.25">
      <c r="D3973" s="191"/>
    </row>
    <row r="3974" spans="4:4" x14ac:dyDescent="0.25">
      <c r="D3974" s="191"/>
    </row>
    <row r="3975" spans="4:4" x14ac:dyDescent="0.25">
      <c r="D3975" s="191"/>
    </row>
    <row r="3976" spans="4:4" x14ac:dyDescent="0.25">
      <c r="D3976" s="191"/>
    </row>
    <row r="3977" spans="4:4" x14ac:dyDescent="0.25">
      <c r="D3977" s="191"/>
    </row>
    <row r="3978" spans="4:4" x14ac:dyDescent="0.25">
      <c r="D3978" s="191"/>
    </row>
    <row r="3979" spans="4:4" x14ac:dyDescent="0.25">
      <c r="D3979" s="191"/>
    </row>
    <row r="3980" spans="4:4" x14ac:dyDescent="0.25">
      <c r="D3980" s="191"/>
    </row>
    <row r="3981" spans="4:4" x14ac:dyDescent="0.25">
      <c r="D3981" s="191"/>
    </row>
    <row r="3982" spans="4:4" x14ac:dyDescent="0.25">
      <c r="D3982" s="191"/>
    </row>
    <row r="3983" spans="4:4" x14ac:dyDescent="0.25">
      <c r="D3983" s="191"/>
    </row>
    <row r="3984" spans="4:4" x14ac:dyDescent="0.25">
      <c r="D3984" s="191"/>
    </row>
    <row r="3985" spans="4:4" x14ac:dyDescent="0.25">
      <c r="D3985" s="191"/>
    </row>
    <row r="3986" spans="4:4" x14ac:dyDescent="0.25">
      <c r="D3986" s="191"/>
    </row>
    <row r="3987" spans="4:4" x14ac:dyDescent="0.25">
      <c r="D3987" s="191"/>
    </row>
    <row r="3988" spans="4:4" x14ac:dyDescent="0.25">
      <c r="D3988" s="191"/>
    </row>
    <row r="3989" spans="4:4" x14ac:dyDescent="0.25">
      <c r="D3989" s="191"/>
    </row>
    <row r="3990" spans="4:4" x14ac:dyDescent="0.25">
      <c r="D3990" s="191"/>
    </row>
    <row r="3991" spans="4:4" x14ac:dyDescent="0.25">
      <c r="D3991" s="191"/>
    </row>
    <row r="3992" spans="4:4" x14ac:dyDescent="0.25">
      <c r="D3992" s="191"/>
    </row>
    <row r="3993" spans="4:4" x14ac:dyDescent="0.25">
      <c r="D3993" s="191"/>
    </row>
    <row r="3994" spans="4:4" x14ac:dyDescent="0.25">
      <c r="D3994" s="191"/>
    </row>
    <row r="3995" spans="4:4" x14ac:dyDescent="0.25">
      <c r="D3995" s="191"/>
    </row>
    <row r="3996" spans="4:4" x14ac:dyDescent="0.25">
      <c r="D3996" s="191"/>
    </row>
    <row r="3997" spans="4:4" x14ac:dyDescent="0.25">
      <c r="D3997" s="191"/>
    </row>
    <row r="3998" spans="4:4" x14ac:dyDescent="0.25">
      <c r="D3998" s="191"/>
    </row>
    <row r="3999" spans="4:4" x14ac:dyDescent="0.25">
      <c r="D3999" s="191"/>
    </row>
    <row r="4000" spans="4:4" x14ac:dyDescent="0.25">
      <c r="D4000" s="191"/>
    </row>
    <row r="4001" spans="4:4" x14ac:dyDescent="0.25">
      <c r="D4001" s="191"/>
    </row>
    <row r="4002" spans="4:4" x14ac:dyDescent="0.25">
      <c r="D4002" s="191"/>
    </row>
    <row r="4003" spans="4:4" x14ac:dyDescent="0.25">
      <c r="D4003" s="191"/>
    </row>
    <row r="4004" spans="4:4" x14ac:dyDescent="0.25">
      <c r="D4004" s="191"/>
    </row>
    <row r="4005" spans="4:4" x14ac:dyDescent="0.25">
      <c r="D4005" s="191"/>
    </row>
    <row r="4006" spans="4:4" x14ac:dyDescent="0.25">
      <c r="D4006" s="191"/>
    </row>
    <row r="4007" spans="4:4" x14ac:dyDescent="0.25">
      <c r="D4007" s="191"/>
    </row>
    <row r="4008" spans="4:4" x14ac:dyDescent="0.25">
      <c r="D4008" s="191"/>
    </row>
    <row r="4009" spans="4:4" x14ac:dyDescent="0.25">
      <c r="D4009" s="191"/>
    </row>
    <row r="4010" spans="4:4" x14ac:dyDescent="0.25">
      <c r="D4010" s="191"/>
    </row>
    <row r="4011" spans="4:4" x14ac:dyDescent="0.25">
      <c r="D4011" s="191"/>
    </row>
    <row r="4012" spans="4:4" x14ac:dyDescent="0.25">
      <c r="D4012" s="191"/>
    </row>
    <row r="4013" spans="4:4" x14ac:dyDescent="0.25">
      <c r="D4013" s="191"/>
    </row>
    <row r="4014" spans="4:4" x14ac:dyDescent="0.25">
      <c r="D4014" s="191"/>
    </row>
    <row r="4015" spans="4:4" x14ac:dyDescent="0.25">
      <c r="D4015" s="191"/>
    </row>
    <row r="4016" spans="4:4" x14ac:dyDescent="0.25">
      <c r="D4016" s="191"/>
    </row>
    <row r="4017" spans="4:4" x14ac:dyDescent="0.25">
      <c r="D4017" s="191"/>
    </row>
    <row r="4018" spans="4:4" x14ac:dyDescent="0.25">
      <c r="D4018" s="191"/>
    </row>
    <row r="4019" spans="4:4" x14ac:dyDescent="0.25">
      <c r="D4019" s="191"/>
    </row>
    <row r="4020" spans="4:4" x14ac:dyDescent="0.25">
      <c r="D4020" s="191"/>
    </row>
    <row r="4021" spans="4:4" x14ac:dyDescent="0.25">
      <c r="D4021" s="191"/>
    </row>
    <row r="4022" spans="4:4" x14ac:dyDescent="0.25">
      <c r="D4022" s="191"/>
    </row>
    <row r="4023" spans="4:4" x14ac:dyDescent="0.25">
      <c r="D4023" s="191"/>
    </row>
    <row r="4024" spans="4:4" x14ac:dyDescent="0.25">
      <c r="D4024" s="191"/>
    </row>
    <row r="4025" spans="4:4" x14ac:dyDescent="0.25">
      <c r="D4025" s="191"/>
    </row>
    <row r="4026" spans="4:4" x14ac:dyDescent="0.25">
      <c r="D4026" s="191"/>
    </row>
    <row r="4027" spans="4:4" x14ac:dyDescent="0.25">
      <c r="D4027" s="191"/>
    </row>
    <row r="4028" spans="4:4" x14ac:dyDescent="0.25">
      <c r="D4028" s="191"/>
    </row>
    <row r="4029" spans="4:4" x14ac:dyDescent="0.25">
      <c r="D4029" s="191"/>
    </row>
    <row r="4030" spans="4:4" x14ac:dyDescent="0.25">
      <c r="D4030" s="191"/>
    </row>
    <row r="4031" spans="4:4" x14ac:dyDescent="0.25">
      <c r="D4031" s="191"/>
    </row>
    <row r="4032" spans="4:4" x14ac:dyDescent="0.25">
      <c r="D4032" s="191"/>
    </row>
    <row r="4033" spans="4:4" x14ac:dyDescent="0.25">
      <c r="D4033" s="191"/>
    </row>
    <row r="4034" spans="4:4" x14ac:dyDescent="0.25">
      <c r="D4034" s="191"/>
    </row>
    <row r="4035" spans="4:4" x14ac:dyDescent="0.25">
      <c r="D4035" s="191"/>
    </row>
    <row r="4036" spans="4:4" x14ac:dyDescent="0.25">
      <c r="D4036" s="191"/>
    </row>
    <row r="4037" spans="4:4" x14ac:dyDescent="0.25">
      <c r="D4037" s="191"/>
    </row>
    <row r="4038" spans="4:4" x14ac:dyDescent="0.25">
      <c r="D4038" s="191"/>
    </row>
    <row r="4039" spans="4:4" x14ac:dyDescent="0.25">
      <c r="D4039" s="191"/>
    </row>
    <row r="4040" spans="4:4" x14ac:dyDescent="0.25">
      <c r="D4040" s="191"/>
    </row>
    <row r="4041" spans="4:4" x14ac:dyDescent="0.25">
      <c r="D4041" s="191"/>
    </row>
    <row r="4042" spans="4:4" x14ac:dyDescent="0.25">
      <c r="D4042" s="191"/>
    </row>
    <row r="4043" spans="4:4" x14ac:dyDescent="0.25">
      <c r="D4043" s="191"/>
    </row>
    <row r="4044" spans="4:4" x14ac:dyDescent="0.25">
      <c r="D4044" s="191"/>
    </row>
    <row r="4045" spans="4:4" x14ac:dyDescent="0.25">
      <c r="D4045" s="191"/>
    </row>
    <row r="4046" spans="4:4" x14ac:dyDescent="0.25">
      <c r="D4046" s="191"/>
    </row>
    <row r="4047" spans="4:4" x14ac:dyDescent="0.25">
      <c r="D4047" s="191"/>
    </row>
    <row r="4048" spans="4:4" x14ac:dyDescent="0.25">
      <c r="D4048" s="191"/>
    </row>
    <row r="4049" spans="4:4" x14ac:dyDescent="0.25">
      <c r="D4049" s="191"/>
    </row>
    <row r="4050" spans="4:4" x14ac:dyDescent="0.25">
      <c r="D4050" s="191"/>
    </row>
    <row r="4051" spans="4:4" x14ac:dyDescent="0.25">
      <c r="D4051" s="191"/>
    </row>
    <row r="4052" spans="4:4" x14ac:dyDescent="0.25">
      <c r="D4052" s="191"/>
    </row>
    <row r="4053" spans="4:4" x14ac:dyDescent="0.25">
      <c r="D4053" s="191"/>
    </row>
    <row r="4054" spans="4:4" x14ac:dyDescent="0.25">
      <c r="D4054" s="191"/>
    </row>
    <row r="4055" spans="4:4" x14ac:dyDescent="0.25">
      <c r="D4055" s="191"/>
    </row>
    <row r="4056" spans="4:4" x14ac:dyDescent="0.25">
      <c r="D4056" s="191"/>
    </row>
    <row r="4057" spans="4:4" x14ac:dyDescent="0.25">
      <c r="D4057" s="191"/>
    </row>
    <row r="4058" spans="4:4" x14ac:dyDescent="0.25">
      <c r="D4058" s="191"/>
    </row>
    <row r="4059" spans="4:4" x14ac:dyDescent="0.25">
      <c r="D4059" s="191"/>
    </row>
    <row r="4060" spans="4:4" x14ac:dyDescent="0.25">
      <c r="D4060" s="191"/>
    </row>
    <row r="4061" spans="4:4" x14ac:dyDescent="0.25">
      <c r="D4061" s="191"/>
    </row>
    <row r="4062" spans="4:4" x14ac:dyDescent="0.25">
      <c r="D4062" s="191"/>
    </row>
    <row r="4063" spans="4:4" x14ac:dyDescent="0.25">
      <c r="D4063" s="191"/>
    </row>
    <row r="4064" spans="4:4" x14ac:dyDescent="0.25">
      <c r="D4064" s="191"/>
    </row>
    <row r="4065" spans="4:4" x14ac:dyDescent="0.25">
      <c r="D4065" s="191"/>
    </row>
    <row r="4066" spans="4:4" x14ac:dyDescent="0.25">
      <c r="D4066" s="191"/>
    </row>
    <row r="4067" spans="4:4" x14ac:dyDescent="0.25">
      <c r="D4067" s="191"/>
    </row>
    <row r="4068" spans="4:4" x14ac:dyDescent="0.25">
      <c r="D4068" s="191"/>
    </row>
    <row r="4069" spans="4:4" x14ac:dyDescent="0.25">
      <c r="D4069" s="191"/>
    </row>
    <row r="4070" spans="4:4" x14ac:dyDescent="0.25">
      <c r="D4070" s="191"/>
    </row>
    <row r="4071" spans="4:4" x14ac:dyDescent="0.25">
      <c r="D4071" s="191"/>
    </row>
    <row r="4072" spans="4:4" x14ac:dyDescent="0.25">
      <c r="D4072" s="191"/>
    </row>
    <row r="4073" spans="4:4" x14ac:dyDescent="0.25">
      <c r="D4073" s="191"/>
    </row>
    <row r="4074" spans="4:4" x14ac:dyDescent="0.25">
      <c r="D4074" s="191"/>
    </row>
    <row r="4075" spans="4:4" x14ac:dyDescent="0.25">
      <c r="D4075" s="191"/>
    </row>
    <row r="4076" spans="4:4" x14ac:dyDescent="0.25">
      <c r="D4076" s="191"/>
    </row>
    <row r="4077" spans="4:4" x14ac:dyDescent="0.25">
      <c r="D4077" s="191"/>
    </row>
    <row r="4078" spans="4:4" x14ac:dyDescent="0.25">
      <c r="D4078" s="191"/>
    </row>
    <row r="4079" spans="4:4" x14ac:dyDescent="0.25">
      <c r="D4079" s="191"/>
    </row>
    <row r="4080" spans="4:4" x14ac:dyDescent="0.25">
      <c r="D4080" s="191"/>
    </row>
    <row r="4081" spans="4:4" x14ac:dyDescent="0.25">
      <c r="D4081" s="191"/>
    </row>
    <row r="4082" spans="4:4" x14ac:dyDescent="0.25">
      <c r="D4082" s="191"/>
    </row>
    <row r="4083" spans="4:4" x14ac:dyDescent="0.25">
      <c r="D4083" s="191"/>
    </row>
    <row r="4084" spans="4:4" x14ac:dyDescent="0.25">
      <c r="D4084" s="191"/>
    </row>
    <row r="4085" spans="4:4" x14ac:dyDescent="0.25">
      <c r="D4085" s="191"/>
    </row>
    <row r="4086" spans="4:4" x14ac:dyDescent="0.25">
      <c r="D4086" s="191"/>
    </row>
    <row r="4087" spans="4:4" x14ac:dyDescent="0.25">
      <c r="D4087" s="191"/>
    </row>
    <row r="4088" spans="4:4" x14ac:dyDescent="0.25">
      <c r="D4088" s="191"/>
    </row>
    <row r="4089" spans="4:4" x14ac:dyDescent="0.25">
      <c r="D4089" s="191"/>
    </row>
    <row r="4090" spans="4:4" x14ac:dyDescent="0.25">
      <c r="D4090" s="191"/>
    </row>
    <row r="4091" spans="4:4" x14ac:dyDescent="0.25">
      <c r="D4091" s="191"/>
    </row>
    <row r="4092" spans="4:4" x14ac:dyDescent="0.25">
      <c r="D4092" s="191"/>
    </row>
    <row r="4093" spans="4:4" x14ac:dyDescent="0.25">
      <c r="D4093" s="191"/>
    </row>
    <row r="4094" spans="4:4" x14ac:dyDescent="0.25">
      <c r="D4094" s="191"/>
    </row>
    <row r="4095" spans="4:4" x14ac:dyDescent="0.25">
      <c r="D4095" s="191"/>
    </row>
    <row r="4096" spans="4:4" x14ac:dyDescent="0.25">
      <c r="D4096" s="191"/>
    </row>
    <row r="4097" spans="4:4" x14ac:dyDescent="0.25">
      <c r="D4097" s="191"/>
    </row>
    <row r="4098" spans="4:4" x14ac:dyDescent="0.25">
      <c r="D4098" s="191"/>
    </row>
    <row r="4099" spans="4:4" x14ac:dyDescent="0.25">
      <c r="D4099" s="191"/>
    </row>
    <row r="4100" spans="4:4" x14ac:dyDescent="0.25">
      <c r="D4100" s="191"/>
    </row>
    <row r="4101" spans="4:4" x14ac:dyDescent="0.25">
      <c r="D4101" s="191"/>
    </row>
    <row r="4102" spans="4:4" x14ac:dyDescent="0.25">
      <c r="D4102" s="191"/>
    </row>
    <row r="4103" spans="4:4" x14ac:dyDescent="0.25">
      <c r="D4103" s="191"/>
    </row>
    <row r="4104" spans="4:4" x14ac:dyDescent="0.25">
      <c r="D4104" s="191"/>
    </row>
    <row r="4105" spans="4:4" x14ac:dyDescent="0.25">
      <c r="D4105" s="191"/>
    </row>
    <row r="4106" spans="4:4" x14ac:dyDescent="0.25">
      <c r="D4106" s="191"/>
    </row>
    <row r="4107" spans="4:4" x14ac:dyDescent="0.25">
      <c r="D4107" s="191"/>
    </row>
    <row r="4108" spans="4:4" x14ac:dyDescent="0.25">
      <c r="D4108" s="191"/>
    </row>
    <row r="4109" spans="4:4" x14ac:dyDescent="0.25">
      <c r="D4109" s="191"/>
    </row>
    <row r="4110" spans="4:4" x14ac:dyDescent="0.25">
      <c r="D4110" s="191"/>
    </row>
    <row r="4111" spans="4:4" x14ac:dyDescent="0.25">
      <c r="D4111" s="191"/>
    </row>
    <row r="4112" spans="4:4" x14ac:dyDescent="0.25">
      <c r="D4112" s="191"/>
    </row>
    <row r="4113" spans="4:4" x14ac:dyDescent="0.25">
      <c r="D4113" s="191"/>
    </row>
    <row r="4114" spans="4:4" x14ac:dyDescent="0.25">
      <c r="D4114" s="191"/>
    </row>
    <row r="4115" spans="4:4" x14ac:dyDescent="0.25">
      <c r="D4115" s="191"/>
    </row>
    <row r="4116" spans="4:4" x14ac:dyDescent="0.25">
      <c r="D4116" s="191"/>
    </row>
    <row r="4117" spans="4:4" x14ac:dyDescent="0.25">
      <c r="D4117" s="191"/>
    </row>
    <row r="4118" spans="4:4" x14ac:dyDescent="0.25">
      <c r="D4118" s="191"/>
    </row>
    <row r="4119" spans="4:4" x14ac:dyDescent="0.25">
      <c r="D4119" s="191"/>
    </row>
    <row r="4120" spans="4:4" x14ac:dyDescent="0.25">
      <c r="D4120" s="191"/>
    </row>
    <row r="4121" spans="4:4" x14ac:dyDescent="0.25">
      <c r="D4121" s="191"/>
    </row>
    <row r="4122" spans="4:4" x14ac:dyDescent="0.25">
      <c r="D4122" s="191"/>
    </row>
    <row r="4123" spans="4:4" x14ac:dyDescent="0.25">
      <c r="D4123" s="191"/>
    </row>
    <row r="4124" spans="4:4" x14ac:dyDescent="0.25">
      <c r="D4124" s="191"/>
    </row>
    <row r="4125" spans="4:4" x14ac:dyDescent="0.25">
      <c r="D4125" s="191"/>
    </row>
    <row r="4126" spans="4:4" x14ac:dyDescent="0.25">
      <c r="D4126" s="191"/>
    </row>
    <row r="4127" spans="4:4" x14ac:dyDescent="0.25">
      <c r="D4127" s="191"/>
    </row>
    <row r="4128" spans="4:4" x14ac:dyDescent="0.25">
      <c r="D4128" s="191"/>
    </row>
    <row r="4129" spans="4:4" x14ac:dyDescent="0.25">
      <c r="D4129" s="191"/>
    </row>
    <row r="4130" spans="4:4" x14ac:dyDescent="0.25">
      <c r="D4130" s="191"/>
    </row>
    <row r="4131" spans="4:4" x14ac:dyDescent="0.25">
      <c r="D4131" s="191"/>
    </row>
    <row r="4132" spans="4:4" x14ac:dyDescent="0.25">
      <c r="D4132" s="191"/>
    </row>
    <row r="4133" spans="4:4" x14ac:dyDescent="0.25">
      <c r="D4133" s="191"/>
    </row>
    <row r="4134" spans="4:4" x14ac:dyDescent="0.25">
      <c r="D4134" s="191"/>
    </row>
    <row r="4135" spans="4:4" x14ac:dyDescent="0.25">
      <c r="D4135" s="191"/>
    </row>
    <row r="4136" spans="4:4" x14ac:dyDescent="0.25">
      <c r="D4136" s="191"/>
    </row>
    <row r="4137" spans="4:4" x14ac:dyDescent="0.25">
      <c r="D4137" s="191"/>
    </row>
    <row r="4138" spans="4:4" x14ac:dyDescent="0.25">
      <c r="D4138" s="191"/>
    </row>
    <row r="4139" spans="4:4" x14ac:dyDescent="0.25">
      <c r="D4139" s="191"/>
    </row>
    <row r="4140" spans="4:4" x14ac:dyDescent="0.25">
      <c r="D4140" s="191"/>
    </row>
    <row r="4141" spans="4:4" x14ac:dyDescent="0.25">
      <c r="D4141" s="191"/>
    </row>
    <row r="4142" spans="4:4" x14ac:dyDescent="0.25">
      <c r="D4142" s="191"/>
    </row>
    <row r="4143" spans="4:4" x14ac:dyDescent="0.25">
      <c r="D4143" s="191"/>
    </row>
    <row r="4144" spans="4:4" x14ac:dyDescent="0.25">
      <c r="D4144" s="191"/>
    </row>
    <row r="4145" spans="4:4" x14ac:dyDescent="0.25">
      <c r="D4145" s="191"/>
    </row>
    <row r="4146" spans="4:4" x14ac:dyDescent="0.25">
      <c r="D4146" s="191"/>
    </row>
    <row r="4147" spans="4:4" x14ac:dyDescent="0.25">
      <c r="D4147" s="191"/>
    </row>
    <row r="4148" spans="4:4" x14ac:dyDescent="0.25">
      <c r="D4148" s="191"/>
    </row>
    <row r="4149" spans="4:4" x14ac:dyDescent="0.25">
      <c r="D4149" s="191"/>
    </row>
    <row r="4150" spans="4:4" x14ac:dyDescent="0.25">
      <c r="D4150" s="191"/>
    </row>
    <row r="4151" spans="4:4" x14ac:dyDescent="0.25">
      <c r="D4151" s="191"/>
    </row>
    <row r="4152" spans="4:4" x14ac:dyDescent="0.25">
      <c r="D4152" s="191"/>
    </row>
    <row r="4153" spans="4:4" x14ac:dyDescent="0.25">
      <c r="D4153" s="191"/>
    </row>
    <row r="4154" spans="4:4" x14ac:dyDescent="0.25">
      <c r="D4154" s="191"/>
    </row>
    <row r="4155" spans="4:4" x14ac:dyDescent="0.25">
      <c r="D4155" s="191"/>
    </row>
    <row r="4156" spans="4:4" x14ac:dyDescent="0.25">
      <c r="D4156" s="191"/>
    </row>
    <row r="4157" spans="4:4" x14ac:dyDescent="0.25">
      <c r="D4157" s="191"/>
    </row>
    <row r="4158" spans="4:4" x14ac:dyDescent="0.25">
      <c r="D4158" s="191"/>
    </row>
    <row r="4159" spans="4:4" x14ac:dyDescent="0.25">
      <c r="D4159" s="191"/>
    </row>
    <row r="4160" spans="4:4" x14ac:dyDescent="0.25">
      <c r="D4160" s="191"/>
    </row>
    <row r="4161" spans="4:4" x14ac:dyDescent="0.25">
      <c r="D4161" s="191"/>
    </row>
    <row r="4162" spans="4:4" x14ac:dyDescent="0.25">
      <c r="D4162" s="191"/>
    </row>
    <row r="4163" spans="4:4" x14ac:dyDescent="0.25">
      <c r="D4163" s="191"/>
    </row>
    <row r="4164" spans="4:4" x14ac:dyDescent="0.25">
      <c r="D4164" s="191"/>
    </row>
    <row r="4165" spans="4:4" x14ac:dyDescent="0.25">
      <c r="D4165" s="191"/>
    </row>
    <row r="4166" spans="4:4" x14ac:dyDescent="0.25">
      <c r="D4166" s="191"/>
    </row>
    <row r="4167" spans="4:4" x14ac:dyDescent="0.25">
      <c r="D4167" s="191"/>
    </row>
    <row r="4168" spans="4:4" x14ac:dyDescent="0.25">
      <c r="D4168" s="191"/>
    </row>
    <row r="4169" spans="4:4" x14ac:dyDescent="0.25">
      <c r="D4169" s="191"/>
    </row>
    <row r="4170" spans="4:4" x14ac:dyDescent="0.25">
      <c r="D4170" s="191"/>
    </row>
    <row r="4171" spans="4:4" x14ac:dyDescent="0.25">
      <c r="D4171" s="191"/>
    </row>
    <row r="4172" spans="4:4" x14ac:dyDescent="0.25">
      <c r="D4172" s="191"/>
    </row>
    <row r="4173" spans="4:4" x14ac:dyDescent="0.25">
      <c r="D4173" s="191"/>
    </row>
    <row r="4174" spans="4:4" x14ac:dyDescent="0.25">
      <c r="D4174" s="191"/>
    </row>
    <row r="4175" spans="4:4" x14ac:dyDescent="0.25">
      <c r="D4175" s="191"/>
    </row>
    <row r="4176" spans="4:4" x14ac:dyDescent="0.25">
      <c r="D4176" s="191"/>
    </row>
    <row r="4177" spans="4:4" x14ac:dyDescent="0.25">
      <c r="D4177" s="191"/>
    </row>
    <row r="4178" spans="4:4" x14ac:dyDescent="0.25">
      <c r="D4178" s="191"/>
    </row>
    <row r="4179" spans="4:4" x14ac:dyDescent="0.25">
      <c r="D4179" s="191"/>
    </row>
    <row r="4180" spans="4:4" x14ac:dyDescent="0.25">
      <c r="D4180" s="191"/>
    </row>
    <row r="4181" spans="4:4" x14ac:dyDescent="0.25">
      <c r="D4181" s="191"/>
    </row>
    <row r="4182" spans="4:4" x14ac:dyDescent="0.25">
      <c r="D4182" s="191"/>
    </row>
    <row r="4183" spans="4:4" x14ac:dyDescent="0.25">
      <c r="D4183" s="191"/>
    </row>
    <row r="4184" spans="4:4" x14ac:dyDescent="0.25">
      <c r="D4184" s="191"/>
    </row>
    <row r="4185" spans="4:4" x14ac:dyDescent="0.25">
      <c r="D4185" s="191"/>
    </row>
    <row r="4186" spans="4:4" x14ac:dyDescent="0.25">
      <c r="D4186" s="191"/>
    </row>
    <row r="4187" spans="4:4" x14ac:dyDescent="0.25">
      <c r="D4187" s="191"/>
    </row>
    <row r="4188" spans="4:4" x14ac:dyDescent="0.25">
      <c r="D4188" s="191"/>
    </row>
    <row r="4189" spans="4:4" x14ac:dyDescent="0.25">
      <c r="D4189" s="191"/>
    </row>
    <row r="4190" spans="4:4" x14ac:dyDescent="0.25">
      <c r="D4190" s="191"/>
    </row>
    <row r="4191" spans="4:4" x14ac:dyDescent="0.25">
      <c r="D4191" s="191"/>
    </row>
    <row r="4192" spans="4:4" x14ac:dyDescent="0.25">
      <c r="D4192" s="191"/>
    </row>
    <row r="4193" spans="4:4" x14ac:dyDescent="0.25">
      <c r="D4193" s="191"/>
    </row>
    <row r="4194" spans="4:4" x14ac:dyDescent="0.25">
      <c r="D4194" s="191"/>
    </row>
    <row r="4195" spans="4:4" x14ac:dyDescent="0.25">
      <c r="D4195" s="191"/>
    </row>
    <row r="4196" spans="4:4" x14ac:dyDescent="0.25">
      <c r="D4196" s="191"/>
    </row>
    <row r="4197" spans="4:4" x14ac:dyDescent="0.25">
      <c r="D4197" s="191"/>
    </row>
    <row r="4198" spans="4:4" x14ac:dyDescent="0.25">
      <c r="D4198" s="191"/>
    </row>
    <row r="4199" spans="4:4" x14ac:dyDescent="0.25">
      <c r="D4199" s="191"/>
    </row>
    <row r="4200" spans="4:4" x14ac:dyDescent="0.25">
      <c r="D4200" s="191"/>
    </row>
    <row r="4201" spans="4:4" x14ac:dyDescent="0.25">
      <c r="D4201" s="191"/>
    </row>
    <row r="4202" spans="4:4" x14ac:dyDescent="0.25">
      <c r="D4202" s="191"/>
    </row>
    <row r="4203" spans="4:4" x14ac:dyDescent="0.25">
      <c r="D4203" s="191"/>
    </row>
    <row r="4204" spans="4:4" x14ac:dyDescent="0.25">
      <c r="D4204" s="191"/>
    </row>
    <row r="4205" spans="4:4" x14ac:dyDescent="0.25">
      <c r="D4205" s="191"/>
    </row>
    <row r="4206" spans="4:4" x14ac:dyDescent="0.25">
      <c r="D4206" s="191"/>
    </row>
    <row r="4207" spans="4:4" x14ac:dyDescent="0.25">
      <c r="D4207" s="191"/>
    </row>
    <row r="4208" spans="4:4" x14ac:dyDescent="0.25">
      <c r="D4208" s="191"/>
    </row>
    <row r="4209" spans="4:4" x14ac:dyDescent="0.25">
      <c r="D4209" s="191"/>
    </row>
    <row r="4210" spans="4:4" x14ac:dyDescent="0.25">
      <c r="D4210" s="191"/>
    </row>
    <row r="4211" spans="4:4" x14ac:dyDescent="0.25">
      <c r="D4211" s="191"/>
    </row>
    <row r="4212" spans="4:4" x14ac:dyDescent="0.25">
      <c r="D4212" s="191"/>
    </row>
    <row r="4213" spans="4:4" x14ac:dyDescent="0.25">
      <c r="D4213" s="191"/>
    </row>
    <row r="4214" spans="4:4" x14ac:dyDescent="0.25">
      <c r="D4214" s="191"/>
    </row>
    <row r="4215" spans="4:4" x14ac:dyDescent="0.25">
      <c r="D4215" s="191"/>
    </row>
    <row r="4216" spans="4:4" x14ac:dyDescent="0.25">
      <c r="D4216" s="191"/>
    </row>
    <row r="4217" spans="4:4" x14ac:dyDescent="0.25">
      <c r="D4217" s="191"/>
    </row>
    <row r="4218" spans="4:4" x14ac:dyDescent="0.25">
      <c r="D4218" s="191"/>
    </row>
    <row r="4219" spans="4:4" x14ac:dyDescent="0.25">
      <c r="D4219" s="191"/>
    </row>
    <row r="4220" spans="4:4" x14ac:dyDescent="0.25">
      <c r="D4220" s="191"/>
    </row>
    <row r="4221" spans="4:4" x14ac:dyDescent="0.25">
      <c r="D4221" s="191"/>
    </row>
    <row r="4222" spans="4:4" x14ac:dyDescent="0.25">
      <c r="D4222" s="191"/>
    </row>
    <row r="4223" spans="4:4" x14ac:dyDescent="0.25">
      <c r="D4223" s="191"/>
    </row>
    <row r="4224" spans="4:4" x14ac:dyDescent="0.25">
      <c r="D4224" s="191"/>
    </row>
    <row r="4225" spans="4:4" x14ac:dyDescent="0.25">
      <c r="D4225" s="191"/>
    </row>
    <row r="4226" spans="4:4" x14ac:dyDescent="0.25">
      <c r="D4226" s="191"/>
    </row>
    <row r="4227" spans="4:4" x14ac:dyDescent="0.25">
      <c r="D4227" s="191"/>
    </row>
    <row r="4228" spans="4:4" x14ac:dyDescent="0.25">
      <c r="D4228" s="191"/>
    </row>
    <row r="4229" spans="4:4" x14ac:dyDescent="0.25">
      <c r="D4229" s="191"/>
    </row>
    <row r="4230" spans="4:4" x14ac:dyDescent="0.25">
      <c r="D4230" s="191"/>
    </row>
    <row r="4231" spans="4:4" x14ac:dyDescent="0.25">
      <c r="D4231" s="191"/>
    </row>
    <row r="4232" spans="4:4" x14ac:dyDescent="0.25">
      <c r="D4232" s="191"/>
    </row>
    <row r="4233" spans="4:4" x14ac:dyDescent="0.25">
      <c r="D4233" s="191"/>
    </row>
    <row r="4234" spans="4:4" x14ac:dyDescent="0.25">
      <c r="D4234" s="191"/>
    </row>
    <row r="4235" spans="4:4" x14ac:dyDescent="0.25">
      <c r="D4235" s="191"/>
    </row>
    <row r="4236" spans="4:4" x14ac:dyDescent="0.25">
      <c r="D4236" s="191"/>
    </row>
    <row r="4237" spans="4:4" x14ac:dyDescent="0.25">
      <c r="D4237" s="191"/>
    </row>
    <row r="4238" spans="4:4" x14ac:dyDescent="0.25">
      <c r="D4238" s="191"/>
    </row>
    <row r="4239" spans="4:4" x14ac:dyDescent="0.25">
      <c r="D4239" s="191"/>
    </row>
    <row r="4240" spans="4:4" x14ac:dyDescent="0.25">
      <c r="D4240" s="191"/>
    </row>
    <row r="4241" spans="4:4" x14ac:dyDescent="0.25">
      <c r="D4241" s="191"/>
    </row>
    <row r="4242" spans="4:4" x14ac:dyDescent="0.25">
      <c r="D4242" s="191"/>
    </row>
    <row r="4243" spans="4:4" x14ac:dyDescent="0.25">
      <c r="D4243" s="191"/>
    </row>
    <row r="4244" spans="4:4" x14ac:dyDescent="0.25">
      <c r="D4244" s="191"/>
    </row>
    <row r="4245" spans="4:4" x14ac:dyDescent="0.25">
      <c r="D4245" s="191"/>
    </row>
    <row r="4246" spans="4:4" x14ac:dyDescent="0.25">
      <c r="D4246" s="191"/>
    </row>
    <row r="4247" spans="4:4" x14ac:dyDescent="0.25">
      <c r="D4247" s="191"/>
    </row>
    <row r="4248" spans="4:4" x14ac:dyDescent="0.25">
      <c r="D4248" s="191"/>
    </row>
    <row r="4249" spans="4:4" x14ac:dyDescent="0.25">
      <c r="D4249" s="191"/>
    </row>
    <row r="4250" spans="4:4" x14ac:dyDescent="0.25">
      <c r="D4250" s="191"/>
    </row>
    <row r="4251" spans="4:4" x14ac:dyDescent="0.25">
      <c r="D4251" s="191"/>
    </row>
    <row r="4252" spans="4:4" x14ac:dyDescent="0.25">
      <c r="D4252" s="191"/>
    </row>
    <row r="4253" spans="4:4" x14ac:dyDescent="0.25">
      <c r="D4253" s="191"/>
    </row>
    <row r="4254" spans="4:4" x14ac:dyDescent="0.25">
      <c r="D4254" s="191"/>
    </row>
    <row r="4255" spans="4:4" x14ac:dyDescent="0.25">
      <c r="D4255" s="191"/>
    </row>
    <row r="4256" spans="4:4" x14ac:dyDescent="0.25">
      <c r="D4256" s="191"/>
    </row>
    <row r="4257" spans="4:4" x14ac:dyDescent="0.25">
      <c r="D4257" s="191"/>
    </row>
    <row r="4258" spans="4:4" x14ac:dyDescent="0.25">
      <c r="D4258" s="191"/>
    </row>
    <row r="4259" spans="4:4" x14ac:dyDescent="0.25">
      <c r="D4259" s="191"/>
    </row>
    <row r="4260" spans="4:4" x14ac:dyDescent="0.25">
      <c r="D4260" s="191"/>
    </row>
    <row r="4261" spans="4:4" x14ac:dyDescent="0.25">
      <c r="D4261" s="191"/>
    </row>
    <row r="4262" spans="4:4" x14ac:dyDescent="0.25">
      <c r="D4262" s="191"/>
    </row>
    <row r="4263" spans="4:4" x14ac:dyDescent="0.25">
      <c r="D4263" s="191"/>
    </row>
    <row r="4264" spans="4:4" x14ac:dyDescent="0.25">
      <c r="D4264" s="191"/>
    </row>
    <row r="4265" spans="4:4" x14ac:dyDescent="0.25">
      <c r="D4265" s="191"/>
    </row>
    <row r="4266" spans="4:4" x14ac:dyDescent="0.25">
      <c r="D4266" s="191"/>
    </row>
    <row r="4267" spans="4:4" x14ac:dyDescent="0.25">
      <c r="D4267" s="191"/>
    </row>
    <row r="4268" spans="4:4" x14ac:dyDescent="0.25">
      <c r="D4268" s="191"/>
    </row>
    <row r="4269" spans="4:4" x14ac:dyDescent="0.25">
      <c r="D4269" s="191"/>
    </row>
    <row r="4270" spans="4:4" x14ac:dyDescent="0.25">
      <c r="D4270" s="191"/>
    </row>
    <row r="4271" spans="4:4" x14ac:dyDescent="0.25">
      <c r="D4271" s="191"/>
    </row>
    <row r="4272" spans="4:4" x14ac:dyDescent="0.25">
      <c r="D4272" s="191"/>
    </row>
    <row r="4273" spans="4:4" x14ac:dyDescent="0.25">
      <c r="D4273" s="191"/>
    </row>
    <row r="4274" spans="4:4" x14ac:dyDescent="0.25">
      <c r="D4274" s="191"/>
    </row>
    <row r="4275" spans="4:4" x14ac:dyDescent="0.25">
      <c r="D4275" s="191"/>
    </row>
    <row r="4276" spans="4:4" x14ac:dyDescent="0.25">
      <c r="D4276" s="191"/>
    </row>
    <row r="4277" spans="4:4" x14ac:dyDescent="0.25">
      <c r="D4277" s="191"/>
    </row>
    <row r="4278" spans="4:4" x14ac:dyDescent="0.25">
      <c r="D4278" s="191"/>
    </row>
    <row r="4279" spans="4:4" x14ac:dyDescent="0.25">
      <c r="D4279" s="191"/>
    </row>
    <row r="4280" spans="4:4" x14ac:dyDescent="0.25">
      <c r="D4280" s="191"/>
    </row>
    <row r="4281" spans="4:4" x14ac:dyDescent="0.25">
      <c r="D4281" s="191"/>
    </row>
    <row r="4282" spans="4:4" x14ac:dyDescent="0.25">
      <c r="D4282" s="191"/>
    </row>
    <row r="4283" spans="4:4" x14ac:dyDescent="0.25">
      <c r="D4283" s="191"/>
    </row>
    <row r="4284" spans="4:4" x14ac:dyDescent="0.25">
      <c r="D4284" s="191"/>
    </row>
    <row r="4285" spans="4:4" x14ac:dyDescent="0.25">
      <c r="D4285" s="191"/>
    </row>
    <row r="4286" spans="4:4" x14ac:dyDescent="0.25">
      <c r="D4286" s="191"/>
    </row>
    <row r="4287" spans="4:4" x14ac:dyDescent="0.25">
      <c r="D4287" s="191"/>
    </row>
    <row r="4288" spans="4:4" x14ac:dyDescent="0.25">
      <c r="D4288" s="191"/>
    </row>
    <row r="4289" spans="4:4" x14ac:dyDescent="0.25">
      <c r="D4289" s="191"/>
    </row>
    <row r="4290" spans="4:4" x14ac:dyDescent="0.25">
      <c r="D4290" s="191"/>
    </row>
    <row r="4291" spans="4:4" x14ac:dyDescent="0.25">
      <c r="D4291" s="191"/>
    </row>
    <row r="4292" spans="4:4" x14ac:dyDescent="0.25">
      <c r="D4292" s="191"/>
    </row>
    <row r="4293" spans="4:4" x14ac:dyDescent="0.25">
      <c r="D4293" s="191"/>
    </row>
    <row r="4294" spans="4:4" x14ac:dyDescent="0.25">
      <c r="D4294" s="191"/>
    </row>
    <row r="4295" spans="4:4" x14ac:dyDescent="0.25">
      <c r="D4295" s="191"/>
    </row>
    <row r="4296" spans="4:4" x14ac:dyDescent="0.25">
      <c r="D4296" s="191"/>
    </row>
    <row r="4297" spans="4:4" x14ac:dyDescent="0.25">
      <c r="D4297" s="191"/>
    </row>
    <row r="4298" spans="4:4" x14ac:dyDescent="0.25">
      <c r="D4298" s="191"/>
    </row>
    <row r="4299" spans="4:4" x14ac:dyDescent="0.25">
      <c r="D4299" s="191"/>
    </row>
    <row r="4300" spans="4:4" x14ac:dyDescent="0.25">
      <c r="D4300" s="191"/>
    </row>
    <row r="4301" spans="4:4" x14ac:dyDescent="0.25">
      <c r="D4301" s="191"/>
    </row>
    <row r="4302" spans="4:4" x14ac:dyDescent="0.25">
      <c r="D4302" s="191"/>
    </row>
    <row r="4303" spans="4:4" x14ac:dyDescent="0.25">
      <c r="D4303" s="191"/>
    </row>
    <row r="4304" spans="4:4" x14ac:dyDescent="0.25">
      <c r="D4304" s="191"/>
    </row>
    <row r="4305" spans="4:4" x14ac:dyDescent="0.25">
      <c r="D4305" s="191"/>
    </row>
    <row r="4306" spans="4:4" x14ac:dyDescent="0.25">
      <c r="D4306" s="191"/>
    </row>
    <row r="4307" spans="4:4" x14ac:dyDescent="0.25">
      <c r="D4307" s="191"/>
    </row>
    <row r="4308" spans="4:4" x14ac:dyDescent="0.25">
      <c r="D4308" s="191"/>
    </row>
    <row r="4309" spans="4:4" x14ac:dyDescent="0.25">
      <c r="D4309" s="191"/>
    </row>
    <row r="4310" spans="4:4" x14ac:dyDescent="0.25">
      <c r="D4310" s="191"/>
    </row>
    <row r="4311" spans="4:4" x14ac:dyDescent="0.25">
      <c r="D4311" s="191"/>
    </row>
    <row r="4312" spans="4:4" x14ac:dyDescent="0.25">
      <c r="D4312" s="191"/>
    </row>
    <row r="4313" spans="4:4" x14ac:dyDescent="0.25">
      <c r="D4313" s="191"/>
    </row>
    <row r="4314" spans="4:4" x14ac:dyDescent="0.25">
      <c r="D4314" s="191"/>
    </row>
    <row r="4315" spans="4:4" x14ac:dyDescent="0.25">
      <c r="D4315" s="191"/>
    </row>
    <row r="4316" spans="4:4" x14ac:dyDescent="0.25">
      <c r="D4316" s="191"/>
    </row>
    <row r="4317" spans="4:4" x14ac:dyDescent="0.25">
      <c r="D4317" s="191"/>
    </row>
    <row r="4318" spans="4:4" x14ac:dyDescent="0.25">
      <c r="D4318" s="191"/>
    </row>
    <row r="4319" spans="4:4" x14ac:dyDescent="0.25">
      <c r="D4319" s="191"/>
    </row>
    <row r="4320" spans="4:4" x14ac:dyDescent="0.25">
      <c r="D4320" s="191"/>
    </row>
    <row r="4321" spans="4:4" x14ac:dyDescent="0.25">
      <c r="D4321" s="191"/>
    </row>
    <row r="4322" spans="4:4" x14ac:dyDescent="0.25">
      <c r="D4322" s="191"/>
    </row>
    <row r="4323" spans="4:4" x14ac:dyDescent="0.25">
      <c r="D4323" s="191"/>
    </row>
    <row r="4324" spans="4:4" x14ac:dyDescent="0.25">
      <c r="D4324" s="191"/>
    </row>
    <row r="4325" spans="4:4" x14ac:dyDescent="0.25">
      <c r="D4325" s="191"/>
    </row>
    <row r="4326" spans="4:4" x14ac:dyDescent="0.25">
      <c r="D4326" s="191"/>
    </row>
    <row r="4327" spans="4:4" x14ac:dyDescent="0.25">
      <c r="D4327" s="191"/>
    </row>
    <row r="4328" spans="4:4" x14ac:dyDescent="0.25">
      <c r="D4328" s="191"/>
    </row>
    <row r="4329" spans="4:4" x14ac:dyDescent="0.25">
      <c r="D4329" s="191"/>
    </row>
    <row r="4330" spans="4:4" x14ac:dyDescent="0.25">
      <c r="D4330" s="191"/>
    </row>
    <row r="4331" spans="4:4" x14ac:dyDescent="0.25">
      <c r="D4331" s="191"/>
    </row>
    <row r="4332" spans="4:4" x14ac:dyDescent="0.25">
      <c r="D4332" s="191"/>
    </row>
    <row r="4333" spans="4:4" x14ac:dyDescent="0.25">
      <c r="D4333" s="191"/>
    </row>
    <row r="4334" spans="4:4" x14ac:dyDescent="0.25">
      <c r="D4334" s="191"/>
    </row>
    <row r="4335" spans="4:4" x14ac:dyDescent="0.25">
      <c r="D4335" s="191"/>
    </row>
    <row r="4336" spans="4:4" x14ac:dyDescent="0.25">
      <c r="D4336" s="191"/>
    </row>
    <row r="4337" spans="4:4" x14ac:dyDescent="0.25">
      <c r="D4337" s="191"/>
    </row>
    <row r="4338" spans="4:4" x14ac:dyDescent="0.25">
      <c r="D4338" s="191"/>
    </row>
    <row r="4339" spans="4:4" x14ac:dyDescent="0.25">
      <c r="D4339" s="191"/>
    </row>
    <row r="4340" spans="4:4" x14ac:dyDescent="0.25">
      <c r="D4340" s="191"/>
    </row>
    <row r="4341" spans="4:4" x14ac:dyDescent="0.25">
      <c r="D4341" s="191"/>
    </row>
    <row r="4342" spans="4:4" x14ac:dyDescent="0.25">
      <c r="D4342" s="191"/>
    </row>
    <row r="4343" spans="4:4" x14ac:dyDescent="0.25">
      <c r="D4343" s="191"/>
    </row>
    <row r="4344" spans="4:4" x14ac:dyDescent="0.25">
      <c r="D4344" s="191"/>
    </row>
    <row r="4345" spans="4:4" x14ac:dyDescent="0.25">
      <c r="D4345" s="191"/>
    </row>
    <row r="4346" spans="4:4" x14ac:dyDescent="0.25">
      <c r="D4346" s="191"/>
    </row>
    <row r="4347" spans="4:4" x14ac:dyDescent="0.25">
      <c r="D4347" s="191"/>
    </row>
    <row r="4348" spans="4:4" x14ac:dyDescent="0.25">
      <c r="D4348" s="191"/>
    </row>
    <row r="4349" spans="4:4" x14ac:dyDescent="0.25">
      <c r="D4349" s="191"/>
    </row>
    <row r="4350" spans="4:4" x14ac:dyDescent="0.25">
      <c r="D4350" s="191"/>
    </row>
    <row r="4351" spans="4:4" x14ac:dyDescent="0.25">
      <c r="D4351" s="191"/>
    </row>
    <row r="4352" spans="4:4" x14ac:dyDescent="0.25">
      <c r="D4352" s="191"/>
    </row>
    <row r="4353" spans="4:4" x14ac:dyDescent="0.25">
      <c r="D4353" s="191"/>
    </row>
    <row r="4354" spans="4:4" x14ac:dyDescent="0.25">
      <c r="D4354" s="191"/>
    </row>
    <row r="4355" spans="4:4" x14ac:dyDescent="0.25">
      <c r="D4355" s="191"/>
    </row>
    <row r="4356" spans="4:4" x14ac:dyDescent="0.25">
      <c r="D4356" s="191"/>
    </row>
    <row r="4357" spans="4:4" x14ac:dyDescent="0.25">
      <c r="D4357" s="191"/>
    </row>
    <row r="4358" spans="4:4" x14ac:dyDescent="0.25">
      <c r="D4358" s="191"/>
    </row>
    <row r="4359" spans="4:4" x14ac:dyDescent="0.25">
      <c r="D4359" s="191"/>
    </row>
    <row r="4360" spans="4:4" x14ac:dyDescent="0.25">
      <c r="D4360" s="191"/>
    </row>
    <row r="4361" spans="4:4" x14ac:dyDescent="0.25">
      <c r="D4361" s="191"/>
    </row>
    <row r="4362" spans="4:4" x14ac:dyDescent="0.25">
      <c r="D4362" s="191"/>
    </row>
    <row r="4363" spans="4:4" x14ac:dyDescent="0.25">
      <c r="D4363" s="191"/>
    </row>
    <row r="4364" spans="4:4" x14ac:dyDescent="0.25">
      <c r="D4364" s="191"/>
    </row>
    <row r="4365" spans="4:4" x14ac:dyDescent="0.25">
      <c r="D4365" s="191"/>
    </row>
    <row r="4366" spans="4:4" x14ac:dyDescent="0.25">
      <c r="D4366" s="191"/>
    </row>
    <row r="4367" spans="4:4" x14ac:dyDescent="0.25">
      <c r="D4367" s="191"/>
    </row>
    <row r="4368" spans="4:4" x14ac:dyDescent="0.25">
      <c r="D4368" s="191"/>
    </row>
    <row r="4369" spans="4:4" x14ac:dyDescent="0.25">
      <c r="D4369" s="191"/>
    </row>
    <row r="4370" spans="4:4" x14ac:dyDescent="0.25">
      <c r="D4370" s="191"/>
    </row>
    <row r="4371" spans="4:4" x14ac:dyDescent="0.25">
      <c r="D4371" s="191"/>
    </row>
    <row r="4372" spans="4:4" x14ac:dyDescent="0.25">
      <c r="D4372" s="191"/>
    </row>
    <row r="4373" spans="4:4" x14ac:dyDescent="0.25">
      <c r="D4373" s="191"/>
    </row>
    <row r="4374" spans="4:4" x14ac:dyDescent="0.25">
      <c r="D4374" s="191"/>
    </row>
    <row r="4375" spans="4:4" x14ac:dyDescent="0.25">
      <c r="D4375" s="191"/>
    </row>
    <row r="4376" spans="4:4" x14ac:dyDescent="0.25">
      <c r="D4376" s="191"/>
    </row>
    <row r="4377" spans="4:4" x14ac:dyDescent="0.25">
      <c r="D4377" s="191"/>
    </row>
    <row r="4378" spans="4:4" x14ac:dyDescent="0.25">
      <c r="D4378" s="191"/>
    </row>
    <row r="4379" spans="4:4" x14ac:dyDescent="0.25">
      <c r="D4379" s="191"/>
    </row>
    <row r="4380" spans="4:4" x14ac:dyDescent="0.25">
      <c r="D4380" s="191"/>
    </row>
    <row r="4381" spans="4:4" x14ac:dyDescent="0.25">
      <c r="D4381" s="191"/>
    </row>
    <row r="4382" spans="4:4" x14ac:dyDescent="0.25">
      <c r="D4382" s="191"/>
    </row>
    <row r="4383" spans="4:4" x14ac:dyDescent="0.25">
      <c r="D4383" s="191"/>
    </row>
    <row r="4384" spans="4:4" x14ac:dyDescent="0.25">
      <c r="D4384" s="191"/>
    </row>
    <row r="4385" spans="4:4" x14ac:dyDescent="0.25">
      <c r="D4385" s="191"/>
    </row>
    <row r="4386" spans="4:4" x14ac:dyDescent="0.25">
      <c r="D4386" s="191"/>
    </row>
    <row r="4387" spans="4:4" x14ac:dyDescent="0.25">
      <c r="D4387" s="191"/>
    </row>
    <row r="4388" spans="4:4" x14ac:dyDescent="0.25">
      <c r="D4388" s="191"/>
    </row>
    <row r="4389" spans="4:4" x14ac:dyDescent="0.25">
      <c r="D4389" s="191"/>
    </row>
    <row r="4390" spans="4:4" x14ac:dyDescent="0.25">
      <c r="D4390" s="191"/>
    </row>
    <row r="4391" spans="4:4" x14ac:dyDescent="0.25">
      <c r="D4391" s="191"/>
    </row>
    <row r="4392" spans="4:4" x14ac:dyDescent="0.25">
      <c r="D4392" s="191"/>
    </row>
    <row r="4393" spans="4:4" x14ac:dyDescent="0.25">
      <c r="D4393" s="191"/>
    </row>
    <row r="4394" spans="4:4" x14ac:dyDescent="0.25">
      <c r="D4394" s="191"/>
    </row>
    <row r="4395" spans="4:4" x14ac:dyDescent="0.25">
      <c r="D4395" s="191"/>
    </row>
    <row r="4396" spans="4:4" x14ac:dyDescent="0.25">
      <c r="D4396" s="191"/>
    </row>
    <row r="4397" spans="4:4" x14ac:dyDescent="0.25">
      <c r="D4397" s="191"/>
    </row>
    <row r="4398" spans="4:4" x14ac:dyDescent="0.25">
      <c r="D4398" s="191"/>
    </row>
    <row r="4399" spans="4:4" x14ac:dyDescent="0.25">
      <c r="D4399" s="191"/>
    </row>
    <row r="4400" spans="4:4" x14ac:dyDescent="0.25">
      <c r="D4400" s="191"/>
    </row>
    <row r="4401" spans="4:4" x14ac:dyDescent="0.25">
      <c r="D4401" s="191"/>
    </row>
    <row r="4402" spans="4:4" x14ac:dyDescent="0.25">
      <c r="D4402" s="191"/>
    </row>
    <row r="4403" spans="4:4" x14ac:dyDescent="0.25">
      <c r="D4403" s="191"/>
    </row>
    <row r="4404" spans="4:4" x14ac:dyDescent="0.25">
      <c r="D4404" s="191"/>
    </row>
    <row r="4405" spans="4:4" x14ac:dyDescent="0.25">
      <c r="D4405" s="191"/>
    </row>
    <row r="4406" spans="4:4" x14ac:dyDescent="0.25">
      <c r="D4406" s="191"/>
    </row>
    <row r="4407" spans="4:4" x14ac:dyDescent="0.25">
      <c r="D4407" s="191"/>
    </row>
    <row r="4408" spans="4:4" x14ac:dyDescent="0.25">
      <c r="D4408" s="191"/>
    </row>
    <row r="4409" spans="4:4" x14ac:dyDescent="0.25">
      <c r="D4409" s="191"/>
    </row>
    <row r="4410" spans="4:4" x14ac:dyDescent="0.25">
      <c r="D4410" s="191"/>
    </row>
    <row r="4411" spans="4:4" x14ac:dyDescent="0.25">
      <c r="D4411" s="191"/>
    </row>
    <row r="4412" spans="4:4" x14ac:dyDescent="0.25">
      <c r="D4412" s="191"/>
    </row>
    <row r="4413" spans="4:4" x14ac:dyDescent="0.25">
      <c r="D4413" s="191"/>
    </row>
    <row r="4414" spans="4:4" x14ac:dyDescent="0.25">
      <c r="D4414" s="191"/>
    </row>
    <row r="4415" spans="4:4" x14ac:dyDescent="0.25">
      <c r="D4415" s="191"/>
    </row>
    <row r="4416" spans="4:4" x14ac:dyDescent="0.25">
      <c r="D4416" s="191"/>
    </row>
    <row r="4417" spans="4:4" x14ac:dyDescent="0.25">
      <c r="D4417" s="191"/>
    </row>
    <row r="4418" spans="4:4" x14ac:dyDescent="0.25">
      <c r="D4418" s="191"/>
    </row>
    <row r="4419" spans="4:4" x14ac:dyDescent="0.25">
      <c r="D4419" s="191"/>
    </row>
    <row r="4420" spans="4:4" x14ac:dyDescent="0.25">
      <c r="D4420" s="191"/>
    </row>
    <row r="4421" spans="4:4" x14ac:dyDescent="0.25">
      <c r="D4421" s="191"/>
    </row>
    <row r="4422" spans="4:4" x14ac:dyDescent="0.25">
      <c r="D4422" s="191"/>
    </row>
    <row r="4423" spans="4:4" x14ac:dyDescent="0.25">
      <c r="D4423" s="191"/>
    </row>
    <row r="4424" spans="4:4" x14ac:dyDescent="0.25">
      <c r="D4424" s="191"/>
    </row>
    <row r="4425" spans="4:4" x14ac:dyDescent="0.25">
      <c r="D4425" s="191"/>
    </row>
    <row r="4426" spans="4:4" x14ac:dyDescent="0.25">
      <c r="D4426" s="191"/>
    </row>
    <row r="4427" spans="4:4" x14ac:dyDescent="0.25">
      <c r="D4427" s="191"/>
    </row>
    <row r="4428" spans="4:4" x14ac:dyDescent="0.25">
      <c r="D4428" s="191"/>
    </row>
    <row r="4429" spans="4:4" x14ac:dyDescent="0.25">
      <c r="D4429" s="191"/>
    </row>
    <row r="4430" spans="4:4" x14ac:dyDescent="0.25">
      <c r="D4430" s="191"/>
    </row>
    <row r="4431" spans="4:4" x14ac:dyDescent="0.25">
      <c r="D4431" s="191"/>
    </row>
    <row r="4432" spans="4:4" x14ac:dyDescent="0.25">
      <c r="D4432" s="191"/>
    </row>
    <row r="4433" spans="4:4" x14ac:dyDescent="0.25">
      <c r="D4433" s="191"/>
    </row>
    <row r="4434" spans="4:4" x14ac:dyDescent="0.25">
      <c r="D4434" s="191"/>
    </row>
    <row r="4435" spans="4:4" x14ac:dyDescent="0.25">
      <c r="D4435" s="191"/>
    </row>
    <row r="4436" spans="4:4" x14ac:dyDescent="0.25">
      <c r="D4436" s="191"/>
    </row>
    <row r="4437" spans="4:4" x14ac:dyDescent="0.25">
      <c r="D4437" s="191"/>
    </row>
    <row r="4438" spans="4:4" x14ac:dyDescent="0.25">
      <c r="D4438" s="191"/>
    </row>
    <row r="4439" spans="4:4" x14ac:dyDescent="0.25">
      <c r="D4439" s="191"/>
    </row>
    <row r="4440" spans="4:4" x14ac:dyDescent="0.25">
      <c r="D4440" s="191"/>
    </row>
    <row r="4441" spans="4:4" x14ac:dyDescent="0.25">
      <c r="D4441" s="191"/>
    </row>
    <row r="4442" spans="4:4" x14ac:dyDescent="0.25">
      <c r="D4442" s="191"/>
    </row>
    <row r="4443" spans="4:4" x14ac:dyDescent="0.25">
      <c r="D4443" s="191"/>
    </row>
    <row r="4444" spans="4:4" x14ac:dyDescent="0.25">
      <c r="D4444" s="191"/>
    </row>
    <row r="4445" spans="4:4" x14ac:dyDescent="0.25">
      <c r="D4445" s="191"/>
    </row>
    <row r="4446" spans="4:4" x14ac:dyDescent="0.25">
      <c r="D4446" s="191"/>
    </row>
    <row r="4447" spans="4:4" x14ac:dyDescent="0.25">
      <c r="D4447" s="191"/>
    </row>
    <row r="4448" spans="4:4" x14ac:dyDescent="0.25">
      <c r="D4448" s="191"/>
    </row>
    <row r="4449" spans="4:4" x14ac:dyDescent="0.25">
      <c r="D4449" s="191"/>
    </row>
    <row r="4450" spans="4:4" x14ac:dyDescent="0.25">
      <c r="D4450" s="191"/>
    </row>
    <row r="4451" spans="4:4" x14ac:dyDescent="0.25">
      <c r="D4451" s="191"/>
    </row>
    <row r="4452" spans="4:4" x14ac:dyDescent="0.25">
      <c r="D4452" s="191"/>
    </row>
    <row r="4453" spans="4:4" x14ac:dyDescent="0.25">
      <c r="D4453" s="191"/>
    </row>
    <row r="4454" spans="4:4" x14ac:dyDescent="0.25">
      <c r="D4454" s="191"/>
    </row>
    <row r="4455" spans="4:4" x14ac:dyDescent="0.25">
      <c r="D4455" s="191"/>
    </row>
    <row r="4456" spans="4:4" x14ac:dyDescent="0.25">
      <c r="D4456" s="191"/>
    </row>
    <row r="4457" spans="4:4" x14ac:dyDescent="0.25">
      <c r="D4457" s="191"/>
    </row>
    <row r="4458" spans="4:4" x14ac:dyDescent="0.25">
      <c r="D4458" s="191"/>
    </row>
    <row r="4459" spans="4:4" x14ac:dyDescent="0.25">
      <c r="D4459" s="191"/>
    </row>
    <row r="4460" spans="4:4" x14ac:dyDescent="0.25">
      <c r="D4460" s="191"/>
    </row>
    <row r="4461" spans="4:4" x14ac:dyDescent="0.25">
      <c r="D4461" s="191"/>
    </row>
    <row r="4462" spans="4:4" x14ac:dyDescent="0.25">
      <c r="D4462" s="191"/>
    </row>
    <row r="4463" spans="4:4" x14ac:dyDescent="0.25">
      <c r="D4463" s="191"/>
    </row>
    <row r="4464" spans="4:4" x14ac:dyDescent="0.25">
      <c r="D4464" s="191"/>
    </row>
    <row r="4465" spans="4:4" x14ac:dyDescent="0.25">
      <c r="D4465" s="191"/>
    </row>
    <row r="4466" spans="4:4" x14ac:dyDescent="0.25">
      <c r="D4466" s="191"/>
    </row>
    <row r="4467" spans="4:4" x14ac:dyDescent="0.25">
      <c r="D4467" s="191"/>
    </row>
    <row r="4468" spans="4:4" x14ac:dyDescent="0.25">
      <c r="D4468" s="191"/>
    </row>
    <row r="4469" spans="4:4" x14ac:dyDescent="0.25">
      <c r="D4469" s="191"/>
    </row>
    <row r="4470" spans="4:4" x14ac:dyDescent="0.25">
      <c r="D4470" s="191"/>
    </row>
    <row r="4471" spans="4:4" x14ac:dyDescent="0.25">
      <c r="D4471" s="191"/>
    </row>
    <row r="4472" spans="4:4" x14ac:dyDescent="0.25">
      <c r="D4472" s="191"/>
    </row>
    <row r="4473" spans="4:4" x14ac:dyDescent="0.25">
      <c r="D4473" s="191"/>
    </row>
    <row r="4474" spans="4:4" x14ac:dyDescent="0.25">
      <c r="D4474" s="191"/>
    </row>
    <row r="4475" spans="4:4" x14ac:dyDescent="0.25">
      <c r="D4475" s="191"/>
    </row>
    <row r="4476" spans="4:4" x14ac:dyDescent="0.25">
      <c r="D4476" s="191"/>
    </row>
    <row r="4477" spans="4:4" x14ac:dyDescent="0.25">
      <c r="D4477" s="191"/>
    </row>
    <row r="4478" spans="4:4" x14ac:dyDescent="0.25">
      <c r="D4478" s="191"/>
    </row>
    <row r="4479" spans="4:4" x14ac:dyDescent="0.25">
      <c r="D4479" s="191"/>
    </row>
    <row r="4480" spans="4:4" x14ac:dyDescent="0.25">
      <c r="D4480" s="191"/>
    </row>
    <row r="4481" spans="4:4" x14ac:dyDescent="0.25">
      <c r="D4481" s="191"/>
    </row>
    <row r="4482" spans="4:4" x14ac:dyDescent="0.25">
      <c r="D4482" s="191"/>
    </row>
    <row r="4483" spans="4:4" x14ac:dyDescent="0.25">
      <c r="D4483" s="191"/>
    </row>
    <row r="4484" spans="4:4" x14ac:dyDescent="0.25">
      <c r="D4484" s="191"/>
    </row>
    <row r="4485" spans="4:4" x14ac:dyDescent="0.25">
      <c r="D4485" s="191"/>
    </row>
    <row r="4486" spans="4:4" x14ac:dyDescent="0.25">
      <c r="D4486" s="191"/>
    </row>
    <row r="4487" spans="4:4" x14ac:dyDescent="0.25">
      <c r="D4487" s="191"/>
    </row>
    <row r="4488" spans="4:4" x14ac:dyDescent="0.25">
      <c r="D4488" s="191"/>
    </row>
    <row r="4489" spans="4:4" x14ac:dyDescent="0.25">
      <c r="D4489" s="191"/>
    </row>
    <row r="4490" spans="4:4" x14ac:dyDescent="0.25">
      <c r="D4490" s="191"/>
    </row>
    <row r="4491" spans="4:4" x14ac:dyDescent="0.25">
      <c r="D4491" s="191"/>
    </row>
    <row r="4492" spans="4:4" x14ac:dyDescent="0.25">
      <c r="D4492" s="191"/>
    </row>
    <row r="4493" spans="4:4" x14ac:dyDescent="0.25">
      <c r="D4493" s="191"/>
    </row>
    <row r="4494" spans="4:4" x14ac:dyDescent="0.25">
      <c r="D4494" s="191"/>
    </row>
    <row r="4495" spans="4:4" x14ac:dyDescent="0.25">
      <c r="D4495" s="191"/>
    </row>
    <row r="4496" spans="4:4" x14ac:dyDescent="0.25">
      <c r="D4496" s="191"/>
    </row>
    <row r="4497" spans="4:4" x14ac:dyDescent="0.25">
      <c r="D4497" s="191"/>
    </row>
    <row r="4498" spans="4:4" x14ac:dyDescent="0.25">
      <c r="D4498" s="191"/>
    </row>
    <row r="4499" spans="4:4" x14ac:dyDescent="0.25">
      <c r="D4499" s="191"/>
    </row>
    <row r="4500" spans="4:4" x14ac:dyDescent="0.25">
      <c r="D4500" s="191"/>
    </row>
    <row r="4501" spans="4:4" x14ac:dyDescent="0.25">
      <c r="D4501" s="191"/>
    </row>
    <row r="4502" spans="4:4" x14ac:dyDescent="0.25">
      <c r="D4502" s="191"/>
    </row>
    <row r="4503" spans="4:4" x14ac:dyDescent="0.25">
      <c r="D4503" s="191"/>
    </row>
    <row r="4504" spans="4:4" x14ac:dyDescent="0.25">
      <c r="D4504" s="191"/>
    </row>
    <row r="4505" spans="4:4" x14ac:dyDescent="0.25">
      <c r="D4505" s="191"/>
    </row>
    <row r="4506" spans="4:4" x14ac:dyDescent="0.25">
      <c r="D4506" s="191"/>
    </row>
    <row r="4507" spans="4:4" x14ac:dyDescent="0.25">
      <c r="D4507" s="191"/>
    </row>
    <row r="4508" spans="4:4" x14ac:dyDescent="0.25">
      <c r="D4508" s="191"/>
    </row>
    <row r="4509" spans="4:4" x14ac:dyDescent="0.25">
      <c r="D4509" s="191"/>
    </row>
    <row r="4510" spans="4:4" x14ac:dyDescent="0.25">
      <c r="D4510" s="191"/>
    </row>
    <row r="4511" spans="4:4" x14ac:dyDescent="0.25">
      <c r="D4511" s="191"/>
    </row>
    <row r="4512" spans="4:4" x14ac:dyDescent="0.25">
      <c r="D4512" s="191"/>
    </row>
    <row r="4513" spans="4:4" x14ac:dyDescent="0.25">
      <c r="D4513" s="191"/>
    </row>
    <row r="4514" spans="4:4" x14ac:dyDescent="0.25">
      <c r="D4514" s="191"/>
    </row>
    <row r="4515" spans="4:4" x14ac:dyDescent="0.25">
      <c r="D4515" s="191"/>
    </row>
    <row r="4516" spans="4:4" x14ac:dyDescent="0.25">
      <c r="D4516" s="191"/>
    </row>
    <row r="4517" spans="4:4" x14ac:dyDescent="0.25">
      <c r="D4517" s="191"/>
    </row>
    <row r="4518" spans="4:4" x14ac:dyDescent="0.25">
      <c r="D4518" s="191"/>
    </row>
    <row r="4519" spans="4:4" x14ac:dyDescent="0.25">
      <c r="D4519" s="191"/>
    </row>
    <row r="4520" spans="4:4" x14ac:dyDescent="0.25">
      <c r="D4520" s="191"/>
    </row>
    <row r="4521" spans="4:4" x14ac:dyDescent="0.25">
      <c r="D4521" s="191"/>
    </row>
    <row r="4522" spans="4:4" x14ac:dyDescent="0.25">
      <c r="D4522" s="191"/>
    </row>
    <row r="4523" spans="4:4" x14ac:dyDescent="0.25">
      <c r="D4523" s="191"/>
    </row>
    <row r="4524" spans="4:4" x14ac:dyDescent="0.25">
      <c r="D4524" s="191"/>
    </row>
    <row r="4525" spans="4:4" x14ac:dyDescent="0.25">
      <c r="D4525" s="191"/>
    </row>
    <row r="4526" spans="4:4" x14ac:dyDescent="0.25">
      <c r="D4526" s="191"/>
    </row>
    <row r="4527" spans="4:4" x14ac:dyDescent="0.25">
      <c r="D4527" s="191"/>
    </row>
    <row r="4528" spans="4:4" x14ac:dyDescent="0.25">
      <c r="D4528" s="191"/>
    </row>
    <row r="4529" spans="4:4" x14ac:dyDescent="0.25">
      <c r="D4529" s="191"/>
    </row>
    <row r="4530" spans="4:4" x14ac:dyDescent="0.25">
      <c r="D4530" s="191"/>
    </row>
    <row r="4531" spans="4:4" x14ac:dyDescent="0.25">
      <c r="D4531" s="191"/>
    </row>
    <row r="4532" spans="4:4" x14ac:dyDescent="0.25">
      <c r="D4532" s="191"/>
    </row>
    <row r="4533" spans="4:4" x14ac:dyDescent="0.25">
      <c r="D4533" s="191"/>
    </row>
    <row r="4534" spans="4:4" x14ac:dyDescent="0.25">
      <c r="D4534" s="191"/>
    </row>
    <row r="4535" spans="4:4" x14ac:dyDescent="0.25">
      <c r="D4535" s="191"/>
    </row>
    <row r="4536" spans="4:4" x14ac:dyDescent="0.25">
      <c r="D4536" s="191"/>
    </row>
    <row r="4537" spans="4:4" x14ac:dyDescent="0.25">
      <c r="D4537" s="191"/>
    </row>
    <row r="4538" spans="4:4" x14ac:dyDescent="0.25">
      <c r="D4538" s="191"/>
    </row>
    <row r="4539" spans="4:4" x14ac:dyDescent="0.25">
      <c r="D4539" s="191"/>
    </row>
    <row r="4540" spans="4:4" x14ac:dyDescent="0.25">
      <c r="D4540" s="191"/>
    </row>
    <row r="4541" spans="4:4" x14ac:dyDescent="0.25">
      <c r="D4541" s="191"/>
    </row>
    <row r="4542" spans="4:4" x14ac:dyDescent="0.25">
      <c r="D4542" s="191"/>
    </row>
    <row r="4543" spans="4:4" x14ac:dyDescent="0.25">
      <c r="D4543" s="191"/>
    </row>
    <row r="4544" spans="4:4" x14ac:dyDescent="0.25">
      <c r="D4544" s="191"/>
    </row>
    <row r="4545" spans="4:4" x14ac:dyDescent="0.25">
      <c r="D4545" s="191"/>
    </row>
    <row r="4546" spans="4:4" x14ac:dyDescent="0.25">
      <c r="D4546" s="191"/>
    </row>
    <row r="4547" spans="4:4" x14ac:dyDescent="0.25">
      <c r="D4547" s="191"/>
    </row>
    <row r="4548" spans="4:4" x14ac:dyDescent="0.25">
      <c r="D4548" s="191"/>
    </row>
    <row r="4549" spans="4:4" x14ac:dyDescent="0.25">
      <c r="D4549" s="191"/>
    </row>
    <row r="4550" spans="4:4" x14ac:dyDescent="0.25">
      <c r="D4550" s="191"/>
    </row>
    <row r="4551" spans="4:4" x14ac:dyDescent="0.25">
      <c r="D4551" s="191"/>
    </row>
    <row r="4552" spans="4:4" x14ac:dyDescent="0.25">
      <c r="D4552" s="191"/>
    </row>
    <row r="4553" spans="4:4" x14ac:dyDescent="0.25">
      <c r="D4553" s="191"/>
    </row>
    <row r="4554" spans="4:4" x14ac:dyDescent="0.25">
      <c r="D4554" s="191"/>
    </row>
    <row r="4555" spans="4:4" x14ac:dyDescent="0.25">
      <c r="D4555" s="191"/>
    </row>
    <row r="4556" spans="4:4" x14ac:dyDescent="0.25">
      <c r="D4556" s="191"/>
    </row>
    <row r="4557" spans="4:4" x14ac:dyDescent="0.25">
      <c r="D4557" s="191"/>
    </row>
    <row r="4558" spans="4:4" x14ac:dyDescent="0.25">
      <c r="D4558" s="191"/>
    </row>
    <row r="4559" spans="4:4" x14ac:dyDescent="0.25">
      <c r="D4559" s="191"/>
    </row>
    <row r="4560" spans="4:4" x14ac:dyDescent="0.25">
      <c r="D4560" s="191"/>
    </row>
    <row r="4561" spans="4:4" x14ac:dyDescent="0.25">
      <c r="D4561" s="191"/>
    </row>
    <row r="4562" spans="4:4" x14ac:dyDescent="0.25">
      <c r="D4562" s="191"/>
    </row>
    <row r="4563" spans="4:4" x14ac:dyDescent="0.25">
      <c r="D4563" s="191"/>
    </row>
    <row r="4564" spans="4:4" x14ac:dyDescent="0.25">
      <c r="D4564" s="191"/>
    </row>
    <row r="4565" spans="4:4" x14ac:dyDescent="0.25">
      <c r="D4565" s="191"/>
    </row>
    <row r="4566" spans="4:4" x14ac:dyDescent="0.25">
      <c r="D4566" s="191"/>
    </row>
    <row r="4567" spans="4:4" x14ac:dyDescent="0.25">
      <c r="D4567" s="191"/>
    </row>
    <row r="4568" spans="4:4" x14ac:dyDescent="0.25">
      <c r="D4568" s="191"/>
    </row>
    <row r="4569" spans="4:4" x14ac:dyDescent="0.25">
      <c r="D4569" s="191"/>
    </row>
    <row r="4570" spans="4:4" x14ac:dyDescent="0.25">
      <c r="D4570" s="191"/>
    </row>
    <row r="4571" spans="4:4" x14ac:dyDescent="0.25">
      <c r="D4571" s="191"/>
    </row>
    <row r="4572" spans="4:4" x14ac:dyDescent="0.25">
      <c r="D4572" s="191"/>
    </row>
    <row r="4573" spans="4:4" x14ac:dyDescent="0.25">
      <c r="D4573" s="191"/>
    </row>
    <row r="4574" spans="4:4" x14ac:dyDescent="0.25">
      <c r="D4574" s="191"/>
    </row>
    <row r="4575" spans="4:4" x14ac:dyDescent="0.25">
      <c r="D4575" s="191"/>
    </row>
    <row r="4576" spans="4:4" x14ac:dyDescent="0.25">
      <c r="D4576" s="191"/>
    </row>
    <row r="4577" spans="4:4" x14ac:dyDescent="0.25">
      <c r="D4577" s="191"/>
    </row>
    <row r="4578" spans="4:4" x14ac:dyDescent="0.25">
      <c r="D4578" s="191"/>
    </row>
    <row r="4579" spans="4:4" x14ac:dyDescent="0.25">
      <c r="D4579" s="191"/>
    </row>
    <row r="4580" spans="4:4" x14ac:dyDescent="0.25">
      <c r="D4580" s="191"/>
    </row>
    <row r="4581" spans="4:4" x14ac:dyDescent="0.25">
      <c r="D4581" s="191"/>
    </row>
    <row r="4582" spans="4:4" x14ac:dyDescent="0.25">
      <c r="D4582" s="191"/>
    </row>
    <row r="4583" spans="4:4" x14ac:dyDescent="0.25">
      <c r="D4583" s="191"/>
    </row>
    <row r="4584" spans="4:4" x14ac:dyDescent="0.25">
      <c r="D4584" s="191"/>
    </row>
    <row r="4585" spans="4:4" x14ac:dyDescent="0.25">
      <c r="D4585" s="191"/>
    </row>
    <row r="4586" spans="4:4" x14ac:dyDescent="0.25">
      <c r="D4586" s="191"/>
    </row>
    <row r="4587" spans="4:4" x14ac:dyDescent="0.25">
      <c r="D4587" s="191"/>
    </row>
    <row r="4588" spans="4:4" x14ac:dyDescent="0.25">
      <c r="D4588" s="191"/>
    </row>
    <row r="4589" spans="4:4" x14ac:dyDescent="0.25">
      <c r="D4589" s="191"/>
    </row>
    <row r="4590" spans="4:4" x14ac:dyDescent="0.25">
      <c r="D4590" s="191"/>
    </row>
    <row r="4591" spans="4:4" x14ac:dyDescent="0.25">
      <c r="D4591" s="191"/>
    </row>
    <row r="4592" spans="4:4" x14ac:dyDescent="0.25">
      <c r="D4592" s="191"/>
    </row>
    <row r="4593" spans="4:4" x14ac:dyDescent="0.25">
      <c r="D4593" s="191"/>
    </row>
    <row r="4594" spans="4:4" x14ac:dyDescent="0.25">
      <c r="D4594" s="191"/>
    </row>
    <row r="4595" spans="4:4" x14ac:dyDescent="0.25">
      <c r="D4595" s="191"/>
    </row>
    <row r="4596" spans="4:4" x14ac:dyDescent="0.25">
      <c r="D4596" s="191"/>
    </row>
    <row r="4597" spans="4:4" x14ac:dyDescent="0.25">
      <c r="D4597" s="191"/>
    </row>
    <row r="4598" spans="4:4" x14ac:dyDescent="0.25">
      <c r="D4598" s="191"/>
    </row>
    <row r="4599" spans="4:4" x14ac:dyDescent="0.25">
      <c r="D4599" s="191"/>
    </row>
    <row r="4600" spans="4:4" x14ac:dyDescent="0.25">
      <c r="D4600" s="191"/>
    </row>
    <row r="4601" spans="4:4" x14ac:dyDescent="0.25">
      <c r="D4601" s="191"/>
    </row>
    <row r="4602" spans="4:4" x14ac:dyDescent="0.25">
      <c r="D4602" s="191"/>
    </row>
    <row r="4603" spans="4:4" x14ac:dyDescent="0.25">
      <c r="D4603" s="191"/>
    </row>
    <row r="4604" spans="4:4" x14ac:dyDescent="0.25">
      <c r="D4604" s="191"/>
    </row>
    <row r="4605" spans="4:4" x14ac:dyDescent="0.25">
      <c r="D4605" s="191"/>
    </row>
    <row r="4606" spans="4:4" x14ac:dyDescent="0.25">
      <c r="D4606" s="191"/>
    </row>
    <row r="4607" spans="4:4" x14ac:dyDescent="0.25">
      <c r="D4607" s="191"/>
    </row>
    <row r="4608" spans="4:4" x14ac:dyDescent="0.25">
      <c r="D4608" s="191"/>
    </row>
    <row r="4609" spans="4:4" x14ac:dyDescent="0.25">
      <c r="D4609" s="191"/>
    </row>
    <row r="4610" spans="4:4" x14ac:dyDescent="0.25">
      <c r="D4610" s="191"/>
    </row>
    <row r="4611" spans="4:4" x14ac:dyDescent="0.25">
      <c r="D4611" s="191"/>
    </row>
    <row r="4612" spans="4:4" x14ac:dyDescent="0.25">
      <c r="D4612" s="191"/>
    </row>
    <row r="4613" spans="4:4" x14ac:dyDescent="0.25">
      <c r="D4613" s="191"/>
    </row>
    <row r="4614" spans="4:4" x14ac:dyDescent="0.25">
      <c r="D4614" s="191"/>
    </row>
    <row r="4615" spans="4:4" x14ac:dyDescent="0.25">
      <c r="D4615" s="191"/>
    </row>
    <row r="4616" spans="4:4" x14ac:dyDescent="0.25">
      <c r="D4616" s="191"/>
    </row>
    <row r="4617" spans="4:4" x14ac:dyDescent="0.25">
      <c r="D4617" s="191"/>
    </row>
    <row r="4618" spans="4:4" x14ac:dyDescent="0.25">
      <c r="D4618" s="191"/>
    </row>
    <row r="4619" spans="4:4" x14ac:dyDescent="0.25">
      <c r="D4619" s="191"/>
    </row>
    <row r="4620" spans="4:4" x14ac:dyDescent="0.25">
      <c r="D4620" s="191"/>
    </row>
    <row r="4621" spans="4:4" x14ac:dyDescent="0.25">
      <c r="D4621" s="191"/>
    </row>
    <row r="4622" spans="4:4" x14ac:dyDescent="0.25">
      <c r="D4622" s="191"/>
    </row>
    <row r="4623" spans="4:4" x14ac:dyDescent="0.25">
      <c r="D4623" s="191"/>
    </row>
    <row r="4624" spans="4:4" x14ac:dyDescent="0.25">
      <c r="D4624" s="191"/>
    </row>
    <row r="4625" spans="4:4" x14ac:dyDescent="0.25">
      <c r="D4625" s="191"/>
    </row>
    <row r="4626" spans="4:4" x14ac:dyDescent="0.25">
      <c r="D4626" s="191"/>
    </row>
    <row r="4627" spans="4:4" x14ac:dyDescent="0.25">
      <c r="D4627" s="191"/>
    </row>
    <row r="4628" spans="4:4" x14ac:dyDescent="0.25">
      <c r="D4628" s="191"/>
    </row>
    <row r="4629" spans="4:4" x14ac:dyDescent="0.25">
      <c r="D4629" s="191"/>
    </row>
    <row r="4630" spans="4:4" x14ac:dyDescent="0.25">
      <c r="D4630" s="191"/>
    </row>
    <row r="4631" spans="4:4" x14ac:dyDescent="0.25">
      <c r="D4631" s="191"/>
    </row>
    <row r="4632" spans="4:4" x14ac:dyDescent="0.25">
      <c r="D4632" s="191"/>
    </row>
    <row r="4633" spans="4:4" x14ac:dyDescent="0.25">
      <c r="D4633" s="191"/>
    </row>
    <row r="4634" spans="4:4" x14ac:dyDescent="0.25">
      <c r="D4634" s="191"/>
    </row>
    <row r="4635" spans="4:4" x14ac:dyDescent="0.25">
      <c r="D4635" s="191"/>
    </row>
    <row r="4636" spans="4:4" x14ac:dyDescent="0.25">
      <c r="D4636" s="191"/>
    </row>
    <row r="4637" spans="4:4" x14ac:dyDescent="0.25">
      <c r="D4637" s="191"/>
    </row>
    <row r="4638" spans="4:4" x14ac:dyDescent="0.25">
      <c r="D4638" s="191"/>
    </row>
    <row r="4639" spans="4:4" x14ac:dyDescent="0.25">
      <c r="D4639" s="191"/>
    </row>
    <row r="4640" spans="4:4" x14ac:dyDescent="0.25">
      <c r="D4640" s="191"/>
    </row>
    <row r="4641" spans="4:4" x14ac:dyDescent="0.25">
      <c r="D4641" s="191"/>
    </row>
    <row r="4642" spans="4:4" x14ac:dyDescent="0.25">
      <c r="D4642" s="191"/>
    </row>
    <row r="4643" spans="4:4" x14ac:dyDescent="0.25">
      <c r="D4643" s="191"/>
    </row>
    <row r="4644" spans="4:4" x14ac:dyDescent="0.25">
      <c r="D4644" s="191"/>
    </row>
    <row r="4645" spans="4:4" x14ac:dyDescent="0.25">
      <c r="D4645" s="191"/>
    </row>
    <row r="4646" spans="4:4" x14ac:dyDescent="0.25">
      <c r="D4646" s="191"/>
    </row>
    <row r="4647" spans="4:4" x14ac:dyDescent="0.25">
      <c r="D4647" s="191"/>
    </row>
    <row r="4648" spans="4:4" x14ac:dyDescent="0.25">
      <c r="D4648" s="191"/>
    </row>
    <row r="4649" spans="4:4" x14ac:dyDescent="0.25">
      <c r="D4649" s="191"/>
    </row>
    <row r="4650" spans="4:4" x14ac:dyDescent="0.25">
      <c r="D4650" s="191"/>
    </row>
    <row r="4651" spans="4:4" x14ac:dyDescent="0.25">
      <c r="D4651" s="191"/>
    </row>
    <row r="4652" spans="4:4" x14ac:dyDescent="0.25">
      <c r="D4652" s="191"/>
    </row>
    <row r="4653" spans="4:4" x14ac:dyDescent="0.25">
      <c r="D4653" s="191"/>
    </row>
    <row r="4654" spans="4:4" x14ac:dyDescent="0.25">
      <c r="D4654" s="191"/>
    </row>
    <row r="4655" spans="4:4" x14ac:dyDescent="0.25">
      <c r="D4655" s="191"/>
    </row>
    <row r="4656" spans="4:4" x14ac:dyDescent="0.25">
      <c r="D4656" s="191"/>
    </row>
    <row r="4657" spans="4:4" x14ac:dyDescent="0.25">
      <c r="D4657" s="191"/>
    </row>
    <row r="4658" spans="4:4" x14ac:dyDescent="0.25">
      <c r="D4658" s="191"/>
    </row>
    <row r="4659" spans="4:4" x14ac:dyDescent="0.25">
      <c r="D4659" s="191"/>
    </row>
    <row r="4660" spans="4:4" x14ac:dyDescent="0.25">
      <c r="D4660" s="191"/>
    </row>
    <row r="4661" spans="4:4" x14ac:dyDescent="0.25">
      <c r="D4661" s="191"/>
    </row>
    <row r="4662" spans="4:4" x14ac:dyDescent="0.25">
      <c r="D4662" s="191"/>
    </row>
    <row r="4663" spans="4:4" x14ac:dyDescent="0.25">
      <c r="D4663" s="191"/>
    </row>
    <row r="4664" spans="4:4" x14ac:dyDescent="0.25">
      <c r="D4664" s="191"/>
    </row>
    <row r="4665" spans="4:4" x14ac:dyDescent="0.25">
      <c r="D4665" s="191"/>
    </row>
    <row r="4666" spans="4:4" x14ac:dyDescent="0.25">
      <c r="D4666" s="191"/>
    </row>
    <row r="4667" spans="4:4" x14ac:dyDescent="0.25">
      <c r="D4667" s="191"/>
    </row>
    <row r="4668" spans="4:4" x14ac:dyDescent="0.25">
      <c r="D4668" s="191"/>
    </row>
    <row r="4669" spans="4:4" x14ac:dyDescent="0.25">
      <c r="D4669" s="191"/>
    </row>
    <row r="4670" spans="4:4" x14ac:dyDescent="0.25">
      <c r="D4670" s="191"/>
    </row>
    <row r="4671" spans="4:4" x14ac:dyDescent="0.25">
      <c r="D4671" s="191"/>
    </row>
    <row r="4672" spans="4:4" x14ac:dyDescent="0.25">
      <c r="D4672" s="191"/>
    </row>
    <row r="4673" spans="4:4" x14ac:dyDescent="0.25">
      <c r="D4673" s="191"/>
    </row>
    <row r="4674" spans="4:4" x14ac:dyDescent="0.25">
      <c r="D4674" s="191"/>
    </row>
    <row r="4675" spans="4:4" x14ac:dyDescent="0.25">
      <c r="D4675" s="191"/>
    </row>
    <row r="4676" spans="4:4" x14ac:dyDescent="0.25">
      <c r="D4676" s="191"/>
    </row>
    <row r="4677" spans="4:4" x14ac:dyDescent="0.25">
      <c r="D4677" s="191"/>
    </row>
    <row r="4678" spans="4:4" x14ac:dyDescent="0.25">
      <c r="D4678" s="191"/>
    </row>
    <row r="4679" spans="4:4" x14ac:dyDescent="0.25">
      <c r="D4679" s="191"/>
    </row>
    <row r="4680" spans="4:4" x14ac:dyDescent="0.25">
      <c r="D4680" s="191"/>
    </row>
    <row r="4681" spans="4:4" x14ac:dyDescent="0.25">
      <c r="D4681" s="191"/>
    </row>
    <row r="4682" spans="4:4" x14ac:dyDescent="0.25">
      <c r="D4682" s="191"/>
    </row>
    <row r="4683" spans="4:4" x14ac:dyDescent="0.25">
      <c r="D4683" s="191"/>
    </row>
    <row r="4684" spans="4:4" x14ac:dyDescent="0.25">
      <c r="D4684" s="191"/>
    </row>
    <row r="4685" spans="4:4" x14ac:dyDescent="0.25">
      <c r="D4685" s="191"/>
    </row>
    <row r="4686" spans="4:4" x14ac:dyDescent="0.25">
      <c r="D4686" s="191"/>
    </row>
    <row r="4687" spans="4:4" x14ac:dyDescent="0.25">
      <c r="D4687" s="191"/>
    </row>
    <row r="4688" spans="4:4" x14ac:dyDescent="0.25">
      <c r="D4688" s="191"/>
    </row>
    <row r="4689" spans="4:4" x14ac:dyDescent="0.25">
      <c r="D4689" s="191"/>
    </row>
    <row r="4690" spans="4:4" x14ac:dyDescent="0.25">
      <c r="D4690" s="191"/>
    </row>
    <row r="4691" spans="4:4" x14ac:dyDescent="0.25">
      <c r="D4691" s="191"/>
    </row>
    <row r="4692" spans="4:4" x14ac:dyDescent="0.25">
      <c r="D4692" s="191"/>
    </row>
    <row r="4693" spans="4:4" x14ac:dyDescent="0.25">
      <c r="D4693" s="191"/>
    </row>
    <row r="4694" spans="4:4" x14ac:dyDescent="0.25">
      <c r="D4694" s="191"/>
    </row>
    <row r="4695" spans="4:4" x14ac:dyDescent="0.25">
      <c r="D4695" s="191"/>
    </row>
    <row r="4696" spans="4:4" x14ac:dyDescent="0.25">
      <c r="D4696" s="191"/>
    </row>
    <row r="4697" spans="4:4" x14ac:dyDescent="0.25">
      <c r="D4697" s="191"/>
    </row>
    <row r="4698" spans="4:4" x14ac:dyDescent="0.25">
      <c r="D4698" s="191"/>
    </row>
    <row r="4699" spans="4:4" x14ac:dyDescent="0.25">
      <c r="D4699" s="191"/>
    </row>
    <row r="4700" spans="4:4" x14ac:dyDescent="0.25">
      <c r="D4700" s="191"/>
    </row>
    <row r="4701" spans="4:4" x14ac:dyDescent="0.25">
      <c r="D4701" s="191"/>
    </row>
    <row r="4702" spans="4:4" x14ac:dyDescent="0.25">
      <c r="D4702" s="191"/>
    </row>
    <row r="4703" spans="4:4" x14ac:dyDescent="0.25">
      <c r="D4703" s="191"/>
    </row>
    <row r="4704" spans="4:4" x14ac:dyDescent="0.25">
      <c r="D4704" s="191"/>
    </row>
    <row r="4705" spans="4:4" x14ac:dyDescent="0.25">
      <c r="D4705" s="191"/>
    </row>
    <row r="4706" spans="4:4" x14ac:dyDescent="0.25">
      <c r="D4706" s="191"/>
    </row>
    <row r="4707" spans="4:4" x14ac:dyDescent="0.25">
      <c r="D4707" s="191"/>
    </row>
    <row r="4708" spans="4:4" x14ac:dyDescent="0.25">
      <c r="D4708" s="191"/>
    </row>
    <row r="4709" spans="4:4" x14ac:dyDescent="0.25">
      <c r="D4709" s="191"/>
    </row>
    <row r="4710" spans="4:4" x14ac:dyDescent="0.25">
      <c r="D4710" s="191"/>
    </row>
    <row r="4711" spans="4:4" x14ac:dyDescent="0.25">
      <c r="D4711" s="191"/>
    </row>
    <row r="4712" spans="4:4" x14ac:dyDescent="0.25">
      <c r="D4712" s="191"/>
    </row>
    <row r="4713" spans="4:4" x14ac:dyDescent="0.25">
      <c r="D4713" s="191"/>
    </row>
    <row r="4714" spans="4:4" x14ac:dyDescent="0.25">
      <c r="D4714" s="191"/>
    </row>
    <row r="4715" spans="4:4" x14ac:dyDescent="0.25">
      <c r="D4715" s="191"/>
    </row>
    <row r="4716" spans="4:4" x14ac:dyDescent="0.25">
      <c r="D4716" s="191"/>
    </row>
    <row r="4717" spans="4:4" x14ac:dyDescent="0.25">
      <c r="D4717" s="191"/>
    </row>
    <row r="4718" spans="4:4" x14ac:dyDescent="0.25">
      <c r="D4718" s="191"/>
    </row>
    <row r="4719" spans="4:4" x14ac:dyDescent="0.25">
      <c r="D4719" s="191"/>
    </row>
    <row r="4720" spans="4:4" x14ac:dyDescent="0.25">
      <c r="D4720" s="191"/>
    </row>
    <row r="4721" spans="4:4" x14ac:dyDescent="0.25">
      <c r="D4721" s="191"/>
    </row>
    <row r="4722" spans="4:4" x14ac:dyDescent="0.25">
      <c r="D4722" s="191"/>
    </row>
    <row r="4723" spans="4:4" x14ac:dyDescent="0.25">
      <c r="D4723" s="191"/>
    </row>
    <row r="4724" spans="4:4" x14ac:dyDescent="0.25">
      <c r="D4724" s="191"/>
    </row>
    <row r="4725" spans="4:4" x14ac:dyDescent="0.25">
      <c r="D4725" s="191"/>
    </row>
    <row r="4726" spans="4:4" x14ac:dyDescent="0.25">
      <c r="D4726" s="191"/>
    </row>
    <row r="4727" spans="4:4" x14ac:dyDescent="0.25">
      <c r="D4727" s="191"/>
    </row>
    <row r="4728" spans="4:4" x14ac:dyDescent="0.25">
      <c r="D4728" s="191"/>
    </row>
    <row r="4729" spans="4:4" x14ac:dyDescent="0.25">
      <c r="D4729" s="191"/>
    </row>
    <row r="4730" spans="4:4" x14ac:dyDescent="0.25">
      <c r="D4730" s="191"/>
    </row>
    <row r="4731" spans="4:4" x14ac:dyDescent="0.25">
      <c r="D4731" s="191"/>
    </row>
    <row r="4732" spans="4:4" x14ac:dyDescent="0.25">
      <c r="D4732" s="191"/>
    </row>
    <row r="4733" spans="4:4" x14ac:dyDescent="0.25">
      <c r="D4733" s="191"/>
    </row>
    <row r="4734" spans="4:4" x14ac:dyDescent="0.25">
      <c r="D4734" s="191"/>
    </row>
    <row r="4735" spans="4:4" x14ac:dyDescent="0.25">
      <c r="D4735" s="191"/>
    </row>
    <row r="4736" spans="4:4" x14ac:dyDescent="0.25">
      <c r="D4736" s="191"/>
    </row>
    <row r="4737" spans="4:4" x14ac:dyDescent="0.25">
      <c r="D4737" s="191"/>
    </row>
    <row r="4738" spans="4:4" x14ac:dyDescent="0.25">
      <c r="D4738" s="191"/>
    </row>
    <row r="4739" spans="4:4" x14ac:dyDescent="0.25">
      <c r="D4739" s="191"/>
    </row>
    <row r="4740" spans="4:4" x14ac:dyDescent="0.25">
      <c r="D4740" s="191"/>
    </row>
    <row r="4741" spans="4:4" x14ac:dyDescent="0.25">
      <c r="D4741" s="191"/>
    </row>
    <row r="4742" spans="4:4" x14ac:dyDescent="0.25">
      <c r="D4742" s="191"/>
    </row>
    <row r="4743" spans="4:4" x14ac:dyDescent="0.25">
      <c r="D4743" s="191"/>
    </row>
    <row r="4744" spans="4:4" x14ac:dyDescent="0.25">
      <c r="D4744" s="191"/>
    </row>
    <row r="4745" spans="4:4" x14ac:dyDescent="0.25">
      <c r="D4745" s="191"/>
    </row>
    <row r="4746" spans="4:4" x14ac:dyDescent="0.25">
      <c r="D4746" s="191"/>
    </row>
    <row r="4747" spans="4:4" x14ac:dyDescent="0.25">
      <c r="D4747" s="191"/>
    </row>
    <row r="4748" spans="4:4" x14ac:dyDescent="0.25">
      <c r="D4748" s="191"/>
    </row>
    <row r="4749" spans="4:4" x14ac:dyDescent="0.25">
      <c r="D4749" s="191"/>
    </row>
    <row r="4750" spans="4:4" x14ac:dyDescent="0.25">
      <c r="D4750" s="191"/>
    </row>
    <row r="4751" spans="4:4" x14ac:dyDescent="0.25">
      <c r="D4751" s="191"/>
    </row>
    <row r="4752" spans="4:4" x14ac:dyDescent="0.25">
      <c r="D4752" s="191"/>
    </row>
    <row r="4753" spans="4:4" x14ac:dyDescent="0.25">
      <c r="D4753" s="191"/>
    </row>
    <row r="4754" spans="4:4" x14ac:dyDescent="0.25">
      <c r="D4754" s="191"/>
    </row>
    <row r="4755" spans="4:4" x14ac:dyDescent="0.25">
      <c r="D4755" s="191"/>
    </row>
    <row r="4756" spans="4:4" x14ac:dyDescent="0.25">
      <c r="D4756" s="191"/>
    </row>
    <row r="4757" spans="4:4" x14ac:dyDescent="0.25">
      <c r="D4757" s="191"/>
    </row>
    <row r="4758" spans="4:4" x14ac:dyDescent="0.25">
      <c r="D4758" s="191"/>
    </row>
    <row r="4759" spans="4:4" x14ac:dyDescent="0.25">
      <c r="D4759" s="191"/>
    </row>
    <row r="4760" spans="4:4" x14ac:dyDescent="0.25">
      <c r="D4760" s="191"/>
    </row>
    <row r="4761" spans="4:4" x14ac:dyDescent="0.25">
      <c r="D4761" s="191"/>
    </row>
    <row r="4762" spans="4:4" x14ac:dyDescent="0.25">
      <c r="D4762" s="191"/>
    </row>
    <row r="4763" spans="4:4" x14ac:dyDescent="0.25">
      <c r="D4763" s="191"/>
    </row>
    <row r="4764" spans="4:4" x14ac:dyDescent="0.25">
      <c r="D4764" s="191"/>
    </row>
    <row r="4765" spans="4:4" x14ac:dyDescent="0.25">
      <c r="D4765" s="191"/>
    </row>
    <row r="4766" spans="4:4" x14ac:dyDescent="0.25">
      <c r="D4766" s="191"/>
    </row>
    <row r="4767" spans="4:4" x14ac:dyDescent="0.25">
      <c r="D4767" s="191"/>
    </row>
    <row r="4768" spans="4:4" x14ac:dyDescent="0.25">
      <c r="D4768" s="191"/>
    </row>
    <row r="4769" spans="4:4" x14ac:dyDescent="0.25">
      <c r="D4769" s="191"/>
    </row>
    <row r="4770" spans="4:4" x14ac:dyDescent="0.25">
      <c r="D4770" s="191"/>
    </row>
    <row r="4771" spans="4:4" x14ac:dyDescent="0.25">
      <c r="D4771" s="191"/>
    </row>
    <row r="4772" spans="4:4" x14ac:dyDescent="0.25">
      <c r="D4772" s="191"/>
    </row>
    <row r="4773" spans="4:4" x14ac:dyDescent="0.25">
      <c r="D4773" s="191"/>
    </row>
    <row r="4774" spans="4:4" x14ac:dyDescent="0.25">
      <c r="D4774" s="191"/>
    </row>
    <row r="4775" spans="4:4" x14ac:dyDescent="0.25">
      <c r="D4775" s="191"/>
    </row>
    <row r="4776" spans="4:4" x14ac:dyDescent="0.25">
      <c r="D4776" s="191"/>
    </row>
    <row r="4777" spans="4:4" x14ac:dyDescent="0.25">
      <c r="D4777" s="191"/>
    </row>
    <row r="4778" spans="4:4" x14ac:dyDescent="0.25">
      <c r="D4778" s="191"/>
    </row>
    <row r="4779" spans="4:4" x14ac:dyDescent="0.25">
      <c r="D4779" s="191"/>
    </row>
    <row r="4780" spans="4:4" x14ac:dyDescent="0.25">
      <c r="D4780" s="191"/>
    </row>
    <row r="4781" spans="4:4" x14ac:dyDescent="0.25">
      <c r="D4781" s="191"/>
    </row>
    <row r="4782" spans="4:4" x14ac:dyDescent="0.25">
      <c r="D4782" s="191"/>
    </row>
    <row r="4783" spans="4:4" x14ac:dyDescent="0.25">
      <c r="D4783" s="191"/>
    </row>
    <row r="4784" spans="4:4" x14ac:dyDescent="0.25">
      <c r="D4784" s="191"/>
    </row>
    <row r="4785" spans="4:4" x14ac:dyDescent="0.25">
      <c r="D4785" s="191"/>
    </row>
    <row r="4786" spans="4:4" x14ac:dyDescent="0.25">
      <c r="D4786" s="191"/>
    </row>
    <row r="4787" spans="4:4" x14ac:dyDescent="0.25">
      <c r="D4787" s="191"/>
    </row>
    <row r="4788" spans="4:4" x14ac:dyDescent="0.25">
      <c r="D4788" s="191"/>
    </row>
    <row r="4789" spans="4:4" x14ac:dyDescent="0.25">
      <c r="D4789" s="191"/>
    </row>
    <row r="4790" spans="4:4" x14ac:dyDescent="0.25">
      <c r="D4790" s="191"/>
    </row>
    <row r="4791" spans="4:4" x14ac:dyDescent="0.25">
      <c r="D4791" s="191"/>
    </row>
    <row r="4792" spans="4:4" x14ac:dyDescent="0.25">
      <c r="D4792" s="191"/>
    </row>
    <row r="4793" spans="4:4" x14ac:dyDescent="0.25">
      <c r="D4793" s="191"/>
    </row>
    <row r="4794" spans="4:4" x14ac:dyDescent="0.25">
      <c r="D4794" s="191"/>
    </row>
    <row r="4795" spans="4:4" x14ac:dyDescent="0.25">
      <c r="D4795" s="191"/>
    </row>
    <row r="4796" spans="4:4" x14ac:dyDescent="0.25">
      <c r="D4796" s="191"/>
    </row>
    <row r="4797" spans="4:4" x14ac:dyDescent="0.25">
      <c r="D4797" s="191"/>
    </row>
    <row r="4798" spans="4:4" x14ac:dyDescent="0.25">
      <c r="D4798" s="191"/>
    </row>
    <row r="4799" spans="4:4" x14ac:dyDescent="0.25">
      <c r="D4799" s="191"/>
    </row>
    <row r="4800" spans="4:4" x14ac:dyDescent="0.25">
      <c r="D4800" s="191"/>
    </row>
    <row r="4801" spans="4:4" x14ac:dyDescent="0.25">
      <c r="D4801" s="191"/>
    </row>
    <row r="4802" spans="4:4" x14ac:dyDescent="0.25">
      <c r="D4802" s="191"/>
    </row>
    <row r="4803" spans="4:4" x14ac:dyDescent="0.25">
      <c r="D4803" s="191"/>
    </row>
    <row r="4804" spans="4:4" x14ac:dyDescent="0.25">
      <c r="D4804" s="191"/>
    </row>
    <row r="4805" spans="4:4" x14ac:dyDescent="0.25">
      <c r="D4805" s="191"/>
    </row>
    <row r="4806" spans="4:4" x14ac:dyDescent="0.25">
      <c r="D4806" s="191"/>
    </row>
    <row r="4807" spans="4:4" x14ac:dyDescent="0.25">
      <c r="D4807" s="191"/>
    </row>
    <row r="4808" spans="4:4" x14ac:dyDescent="0.25">
      <c r="D4808" s="191"/>
    </row>
    <row r="4809" spans="4:4" x14ac:dyDescent="0.25">
      <c r="D4809" s="191"/>
    </row>
    <row r="4810" spans="4:4" x14ac:dyDescent="0.25">
      <c r="D4810" s="191"/>
    </row>
    <row r="4811" spans="4:4" x14ac:dyDescent="0.25">
      <c r="D4811" s="191"/>
    </row>
    <row r="4812" spans="4:4" x14ac:dyDescent="0.25">
      <c r="D4812" s="191"/>
    </row>
    <row r="4813" spans="4:4" x14ac:dyDescent="0.25">
      <c r="D4813" s="191"/>
    </row>
    <row r="4814" spans="4:4" x14ac:dyDescent="0.25">
      <c r="D4814" s="191"/>
    </row>
    <row r="4815" spans="4:4" x14ac:dyDescent="0.25">
      <c r="D4815" s="191"/>
    </row>
    <row r="4816" spans="4:4" x14ac:dyDescent="0.25">
      <c r="D4816" s="191"/>
    </row>
    <row r="4817" spans="4:4" x14ac:dyDescent="0.25">
      <c r="D4817" s="191"/>
    </row>
    <row r="4818" spans="4:4" x14ac:dyDescent="0.25">
      <c r="D4818" s="191"/>
    </row>
    <row r="4819" spans="4:4" x14ac:dyDescent="0.25">
      <c r="D4819" s="191"/>
    </row>
    <row r="4820" spans="4:4" x14ac:dyDescent="0.25">
      <c r="D4820" s="191"/>
    </row>
    <row r="4821" spans="4:4" x14ac:dyDescent="0.25">
      <c r="D4821" s="191"/>
    </row>
    <row r="4822" spans="4:4" x14ac:dyDescent="0.25">
      <c r="D4822" s="191"/>
    </row>
    <row r="4823" spans="4:4" x14ac:dyDescent="0.25">
      <c r="D4823" s="191"/>
    </row>
    <row r="4824" spans="4:4" x14ac:dyDescent="0.25">
      <c r="D4824" s="191"/>
    </row>
    <row r="4825" spans="4:4" x14ac:dyDescent="0.25">
      <c r="D4825" s="191"/>
    </row>
    <row r="4826" spans="4:4" x14ac:dyDescent="0.25">
      <c r="D4826" s="191"/>
    </row>
    <row r="4827" spans="4:4" x14ac:dyDescent="0.25">
      <c r="D4827" s="191"/>
    </row>
    <row r="4828" spans="4:4" x14ac:dyDescent="0.25">
      <c r="D4828" s="191"/>
    </row>
    <row r="4829" spans="4:4" x14ac:dyDescent="0.25">
      <c r="D4829" s="191"/>
    </row>
    <row r="4830" spans="4:4" x14ac:dyDescent="0.25">
      <c r="D4830" s="191"/>
    </row>
    <row r="4831" spans="4:4" x14ac:dyDescent="0.25">
      <c r="D4831" s="191"/>
    </row>
    <row r="4832" spans="4:4" x14ac:dyDescent="0.25">
      <c r="D4832" s="191"/>
    </row>
    <row r="4833" spans="4:4" x14ac:dyDescent="0.25">
      <c r="D4833" s="191"/>
    </row>
    <row r="4834" spans="4:4" x14ac:dyDescent="0.25">
      <c r="D4834" s="191"/>
    </row>
    <row r="4835" spans="4:4" x14ac:dyDescent="0.25">
      <c r="D4835" s="191"/>
    </row>
    <row r="4836" spans="4:4" x14ac:dyDescent="0.25">
      <c r="D4836" s="191"/>
    </row>
    <row r="4837" spans="4:4" x14ac:dyDescent="0.25">
      <c r="D4837" s="191"/>
    </row>
    <row r="4838" spans="4:4" x14ac:dyDescent="0.25">
      <c r="D4838" s="191"/>
    </row>
    <row r="4839" spans="4:4" x14ac:dyDescent="0.25">
      <c r="D4839" s="191"/>
    </row>
    <row r="4840" spans="4:4" x14ac:dyDescent="0.25">
      <c r="D4840" s="191"/>
    </row>
    <row r="4841" spans="4:4" x14ac:dyDescent="0.25">
      <c r="D4841" s="191"/>
    </row>
    <row r="4842" spans="4:4" x14ac:dyDescent="0.25">
      <c r="D4842" s="191"/>
    </row>
    <row r="4843" spans="4:4" x14ac:dyDescent="0.25">
      <c r="D4843" s="191"/>
    </row>
    <row r="4844" spans="4:4" x14ac:dyDescent="0.25">
      <c r="D4844" s="191"/>
    </row>
    <row r="4845" spans="4:4" x14ac:dyDescent="0.25">
      <c r="D4845" s="191"/>
    </row>
    <row r="4846" spans="4:4" x14ac:dyDescent="0.25">
      <c r="D4846" s="191"/>
    </row>
    <row r="4847" spans="4:4" x14ac:dyDescent="0.25">
      <c r="D4847" s="191"/>
    </row>
    <row r="4848" spans="4:4" x14ac:dyDescent="0.25">
      <c r="D4848" s="191"/>
    </row>
    <row r="4849" spans="4:4" x14ac:dyDescent="0.25">
      <c r="D4849" s="191"/>
    </row>
    <row r="4850" spans="4:4" x14ac:dyDescent="0.25">
      <c r="D4850" s="191"/>
    </row>
    <row r="4851" spans="4:4" x14ac:dyDescent="0.25">
      <c r="D4851" s="191"/>
    </row>
    <row r="4852" spans="4:4" x14ac:dyDescent="0.25">
      <c r="D4852" s="191"/>
    </row>
    <row r="4853" spans="4:4" x14ac:dyDescent="0.25">
      <c r="D4853" s="191"/>
    </row>
    <row r="4854" spans="4:4" x14ac:dyDescent="0.25">
      <c r="D4854" s="191"/>
    </row>
    <row r="4855" spans="4:4" x14ac:dyDescent="0.25">
      <c r="D4855" s="191"/>
    </row>
    <row r="4856" spans="4:4" x14ac:dyDescent="0.25">
      <c r="D4856" s="191"/>
    </row>
    <row r="4857" spans="4:4" x14ac:dyDescent="0.25">
      <c r="D4857" s="191"/>
    </row>
    <row r="4858" spans="4:4" x14ac:dyDescent="0.25">
      <c r="D4858" s="191"/>
    </row>
    <row r="4859" spans="4:4" x14ac:dyDescent="0.25">
      <c r="D4859" s="191"/>
    </row>
    <row r="4860" spans="4:4" x14ac:dyDescent="0.25">
      <c r="D4860" s="191"/>
    </row>
    <row r="4861" spans="4:4" x14ac:dyDescent="0.25">
      <c r="D4861" s="191"/>
    </row>
    <row r="4862" spans="4:4" x14ac:dyDescent="0.25">
      <c r="D4862" s="191"/>
    </row>
    <row r="4863" spans="4:4" x14ac:dyDescent="0.25">
      <c r="D4863" s="191"/>
    </row>
    <row r="4864" spans="4:4" x14ac:dyDescent="0.25">
      <c r="D4864" s="191"/>
    </row>
    <row r="4865" spans="4:4" x14ac:dyDescent="0.25">
      <c r="D4865" s="191"/>
    </row>
    <row r="4866" spans="4:4" x14ac:dyDescent="0.25">
      <c r="D4866" s="191"/>
    </row>
    <row r="4867" spans="4:4" x14ac:dyDescent="0.25">
      <c r="D4867" s="191"/>
    </row>
    <row r="4868" spans="4:4" x14ac:dyDescent="0.25">
      <c r="D4868" s="191"/>
    </row>
    <row r="4869" spans="4:4" x14ac:dyDescent="0.25">
      <c r="D4869" s="191"/>
    </row>
    <row r="4870" spans="4:4" x14ac:dyDescent="0.25">
      <c r="D4870" s="191"/>
    </row>
    <row r="4871" spans="4:4" x14ac:dyDescent="0.25">
      <c r="D4871" s="191"/>
    </row>
    <row r="4872" spans="4:4" x14ac:dyDescent="0.25">
      <c r="D4872" s="191"/>
    </row>
    <row r="4873" spans="4:4" x14ac:dyDescent="0.25">
      <c r="D4873" s="191"/>
    </row>
    <row r="4874" spans="4:4" x14ac:dyDescent="0.25">
      <c r="D4874" s="191"/>
    </row>
    <row r="4875" spans="4:4" x14ac:dyDescent="0.25">
      <c r="D4875" s="191"/>
    </row>
    <row r="4876" spans="4:4" x14ac:dyDescent="0.25">
      <c r="D4876" s="191"/>
    </row>
    <row r="4877" spans="4:4" x14ac:dyDescent="0.25">
      <c r="D4877" s="191"/>
    </row>
    <row r="4878" spans="4:4" x14ac:dyDescent="0.25">
      <c r="D4878" s="191"/>
    </row>
    <row r="4879" spans="4:4" x14ac:dyDescent="0.25">
      <c r="D4879" s="191"/>
    </row>
    <row r="4880" spans="4:4" x14ac:dyDescent="0.25">
      <c r="D4880" s="191"/>
    </row>
    <row r="4881" spans="4:4" x14ac:dyDescent="0.25">
      <c r="D4881" s="191"/>
    </row>
    <row r="4882" spans="4:4" x14ac:dyDescent="0.25">
      <c r="D4882" s="191"/>
    </row>
    <row r="4883" spans="4:4" x14ac:dyDescent="0.25">
      <c r="D4883" s="191"/>
    </row>
    <row r="4884" spans="4:4" x14ac:dyDescent="0.25">
      <c r="D4884" s="191"/>
    </row>
    <row r="4885" spans="4:4" x14ac:dyDescent="0.25">
      <c r="D4885" s="191"/>
    </row>
    <row r="4886" spans="4:4" x14ac:dyDescent="0.25">
      <c r="D4886" s="191"/>
    </row>
    <row r="4887" spans="4:4" x14ac:dyDescent="0.25">
      <c r="D4887" s="191"/>
    </row>
    <row r="4888" spans="4:4" x14ac:dyDescent="0.25">
      <c r="D4888" s="191"/>
    </row>
    <row r="4889" spans="4:4" x14ac:dyDescent="0.25">
      <c r="D4889" s="191"/>
    </row>
    <row r="4890" spans="4:4" x14ac:dyDescent="0.25">
      <c r="D4890" s="191"/>
    </row>
    <row r="4891" spans="4:4" x14ac:dyDescent="0.25">
      <c r="D4891" s="191"/>
    </row>
    <row r="4892" spans="4:4" x14ac:dyDescent="0.25">
      <c r="D4892" s="191"/>
    </row>
    <row r="4893" spans="4:4" x14ac:dyDescent="0.25">
      <c r="D4893" s="191"/>
    </row>
    <row r="4894" spans="4:4" x14ac:dyDescent="0.25">
      <c r="D4894" s="191"/>
    </row>
    <row r="4895" spans="4:4" x14ac:dyDescent="0.25">
      <c r="D4895" s="191"/>
    </row>
    <row r="4896" spans="4:4" x14ac:dyDescent="0.25">
      <c r="D4896" s="191"/>
    </row>
    <row r="4897" spans="4:4" x14ac:dyDescent="0.25">
      <c r="D4897" s="191"/>
    </row>
    <row r="4898" spans="4:4" x14ac:dyDescent="0.25">
      <c r="D4898" s="191"/>
    </row>
    <row r="4899" spans="4:4" x14ac:dyDescent="0.25">
      <c r="D4899" s="191"/>
    </row>
    <row r="4900" spans="4:4" x14ac:dyDescent="0.25">
      <c r="D4900" s="191"/>
    </row>
    <row r="4901" spans="4:4" x14ac:dyDescent="0.25">
      <c r="D4901" s="191"/>
    </row>
    <row r="4902" spans="4:4" x14ac:dyDescent="0.25">
      <c r="D4902" s="191"/>
    </row>
    <row r="4903" spans="4:4" x14ac:dyDescent="0.25">
      <c r="D4903" s="191"/>
    </row>
    <row r="4904" spans="4:4" x14ac:dyDescent="0.25">
      <c r="D4904" s="191"/>
    </row>
    <row r="4905" spans="4:4" x14ac:dyDescent="0.25">
      <c r="D4905" s="191"/>
    </row>
    <row r="4906" spans="4:4" x14ac:dyDescent="0.25">
      <c r="D4906" s="191"/>
    </row>
    <row r="4907" spans="4:4" x14ac:dyDescent="0.25">
      <c r="D4907" s="191"/>
    </row>
    <row r="4908" spans="4:4" x14ac:dyDescent="0.25">
      <c r="D4908" s="191"/>
    </row>
    <row r="4909" spans="4:4" x14ac:dyDescent="0.25">
      <c r="D4909" s="191"/>
    </row>
    <row r="4910" spans="4:4" x14ac:dyDescent="0.25">
      <c r="D4910" s="191"/>
    </row>
    <row r="4911" spans="4:4" x14ac:dyDescent="0.25">
      <c r="D4911" s="191"/>
    </row>
    <row r="4912" spans="4:4" x14ac:dyDescent="0.25">
      <c r="D4912" s="191"/>
    </row>
    <row r="4913" spans="4:4" x14ac:dyDescent="0.25">
      <c r="D4913" s="191"/>
    </row>
    <row r="4914" spans="4:4" x14ac:dyDescent="0.25">
      <c r="D4914" s="191"/>
    </row>
    <row r="4915" spans="4:4" x14ac:dyDescent="0.25">
      <c r="D4915" s="191"/>
    </row>
    <row r="4916" spans="4:4" x14ac:dyDescent="0.25">
      <c r="D4916" s="191"/>
    </row>
    <row r="4917" spans="4:4" x14ac:dyDescent="0.25">
      <c r="D4917" s="191"/>
    </row>
    <row r="4918" spans="4:4" x14ac:dyDescent="0.25">
      <c r="D4918" s="191"/>
    </row>
    <row r="4919" spans="4:4" x14ac:dyDescent="0.25">
      <c r="D4919" s="191"/>
    </row>
    <row r="4920" spans="4:4" x14ac:dyDescent="0.25">
      <c r="D4920" s="191"/>
    </row>
    <row r="4921" spans="4:4" x14ac:dyDescent="0.25">
      <c r="D4921" s="191"/>
    </row>
    <row r="4922" spans="4:4" x14ac:dyDescent="0.25">
      <c r="D4922" s="191"/>
    </row>
    <row r="4923" spans="4:4" x14ac:dyDescent="0.25">
      <c r="D4923" s="191"/>
    </row>
    <row r="4924" spans="4:4" x14ac:dyDescent="0.25">
      <c r="D4924" s="191"/>
    </row>
    <row r="4925" spans="4:4" x14ac:dyDescent="0.25">
      <c r="D4925" s="191"/>
    </row>
    <row r="4926" spans="4:4" x14ac:dyDescent="0.25">
      <c r="D4926" s="191"/>
    </row>
    <row r="4927" spans="4:4" x14ac:dyDescent="0.25">
      <c r="D4927" s="191"/>
    </row>
    <row r="4928" spans="4:4" x14ac:dyDescent="0.25">
      <c r="D4928" s="191"/>
    </row>
    <row r="4929" spans="4:4" x14ac:dyDescent="0.25">
      <c r="D4929" s="191"/>
    </row>
    <row r="4930" spans="4:4" x14ac:dyDescent="0.25">
      <c r="D4930" s="191"/>
    </row>
    <row r="4931" spans="4:4" x14ac:dyDescent="0.25">
      <c r="D4931" s="191"/>
    </row>
    <row r="4932" spans="4:4" x14ac:dyDescent="0.25">
      <c r="D4932" s="191"/>
    </row>
    <row r="4933" spans="4:4" x14ac:dyDescent="0.25">
      <c r="D4933" s="191"/>
    </row>
    <row r="4934" spans="4:4" x14ac:dyDescent="0.25">
      <c r="D4934" s="191"/>
    </row>
    <row r="4935" spans="4:4" x14ac:dyDescent="0.25">
      <c r="D4935" s="191"/>
    </row>
    <row r="4936" spans="4:4" x14ac:dyDescent="0.25">
      <c r="D4936" s="191"/>
    </row>
    <row r="4937" spans="4:4" x14ac:dyDescent="0.25">
      <c r="D4937" s="191"/>
    </row>
    <row r="4938" spans="4:4" x14ac:dyDescent="0.25">
      <c r="D4938" s="191"/>
    </row>
    <row r="4939" spans="4:4" x14ac:dyDescent="0.25">
      <c r="D4939" s="191"/>
    </row>
    <row r="4940" spans="4:4" x14ac:dyDescent="0.25">
      <c r="D4940" s="191"/>
    </row>
    <row r="4941" spans="4:4" x14ac:dyDescent="0.25">
      <c r="D4941" s="191"/>
    </row>
    <row r="4942" spans="4:4" x14ac:dyDescent="0.25">
      <c r="D4942" s="191"/>
    </row>
    <row r="4943" spans="4:4" x14ac:dyDescent="0.25">
      <c r="D4943" s="191"/>
    </row>
    <row r="4944" spans="4:4" x14ac:dyDescent="0.25">
      <c r="D4944" s="191"/>
    </row>
    <row r="4945" spans="4:4" x14ac:dyDescent="0.25">
      <c r="D4945" s="191"/>
    </row>
    <row r="4946" spans="4:4" x14ac:dyDescent="0.25">
      <c r="D4946" s="191"/>
    </row>
    <row r="4947" spans="4:4" x14ac:dyDescent="0.25">
      <c r="D4947" s="191"/>
    </row>
    <row r="4948" spans="4:4" x14ac:dyDescent="0.25">
      <c r="D4948" s="191"/>
    </row>
    <row r="4949" spans="4:4" x14ac:dyDescent="0.25">
      <c r="D4949" s="191"/>
    </row>
    <row r="4950" spans="4:4" x14ac:dyDescent="0.25">
      <c r="D4950" s="191"/>
    </row>
    <row r="4951" spans="4:4" x14ac:dyDescent="0.25">
      <c r="D4951" s="191"/>
    </row>
    <row r="4952" spans="4:4" x14ac:dyDescent="0.25">
      <c r="D4952" s="191"/>
    </row>
    <row r="4953" spans="4:4" x14ac:dyDescent="0.25">
      <c r="D4953" s="191"/>
    </row>
    <row r="4954" spans="4:4" x14ac:dyDescent="0.25">
      <c r="D4954" s="191"/>
    </row>
    <row r="4955" spans="4:4" x14ac:dyDescent="0.25">
      <c r="D4955" s="191"/>
    </row>
    <row r="4956" spans="4:4" x14ac:dyDescent="0.25">
      <c r="D4956" s="191"/>
    </row>
    <row r="4957" spans="4:4" x14ac:dyDescent="0.25">
      <c r="D4957" s="191"/>
    </row>
    <row r="4958" spans="4:4" x14ac:dyDescent="0.25">
      <c r="D4958" s="191"/>
    </row>
    <row r="4959" spans="4:4" x14ac:dyDescent="0.25">
      <c r="D4959" s="191"/>
    </row>
    <row r="4960" spans="4:4" x14ac:dyDescent="0.25">
      <c r="D4960" s="191"/>
    </row>
    <row r="4961" spans="4:4" x14ac:dyDescent="0.25">
      <c r="D4961" s="191"/>
    </row>
    <row r="4962" spans="4:4" x14ac:dyDescent="0.25">
      <c r="D4962" s="191"/>
    </row>
    <row r="4963" spans="4:4" x14ac:dyDescent="0.25">
      <c r="D4963" s="191"/>
    </row>
    <row r="4964" spans="4:4" x14ac:dyDescent="0.25">
      <c r="D4964" s="191"/>
    </row>
    <row r="4965" spans="4:4" x14ac:dyDescent="0.25">
      <c r="D4965" s="191"/>
    </row>
    <row r="4966" spans="4:4" x14ac:dyDescent="0.25">
      <c r="D4966" s="191"/>
    </row>
    <row r="4967" spans="4:4" x14ac:dyDescent="0.25">
      <c r="D4967" s="191"/>
    </row>
    <row r="4968" spans="4:4" x14ac:dyDescent="0.25">
      <c r="D4968" s="191"/>
    </row>
    <row r="4969" spans="4:4" x14ac:dyDescent="0.25">
      <c r="D4969" s="191"/>
    </row>
    <row r="4970" spans="4:4" x14ac:dyDescent="0.25">
      <c r="D4970" s="191"/>
    </row>
    <row r="4971" spans="4:4" x14ac:dyDescent="0.25">
      <c r="D4971" s="191"/>
    </row>
    <row r="4972" spans="4:4" x14ac:dyDescent="0.25">
      <c r="D4972" s="191"/>
    </row>
    <row r="4973" spans="4:4" x14ac:dyDescent="0.25">
      <c r="D4973" s="191"/>
    </row>
    <row r="4974" spans="4:4" x14ac:dyDescent="0.25">
      <c r="D4974" s="191"/>
    </row>
    <row r="4975" spans="4:4" x14ac:dyDescent="0.25">
      <c r="D4975" s="191"/>
    </row>
    <row r="4976" spans="4:4" x14ac:dyDescent="0.25">
      <c r="D4976" s="191"/>
    </row>
    <row r="4977" spans="4:4" x14ac:dyDescent="0.25">
      <c r="D4977" s="191"/>
    </row>
    <row r="4978" spans="4:4" x14ac:dyDescent="0.25">
      <c r="D4978" s="191"/>
    </row>
    <row r="4979" spans="4:4" x14ac:dyDescent="0.25">
      <c r="D4979" s="191"/>
    </row>
    <row r="4980" spans="4:4" x14ac:dyDescent="0.25">
      <c r="D4980" s="191"/>
    </row>
    <row r="4981" spans="4:4" x14ac:dyDescent="0.25">
      <c r="D4981" s="191"/>
    </row>
    <row r="4982" spans="4:4" x14ac:dyDescent="0.25">
      <c r="D4982" s="191"/>
    </row>
    <row r="4983" spans="4:4" x14ac:dyDescent="0.25">
      <c r="D4983" s="191"/>
    </row>
    <row r="4984" spans="4:4" x14ac:dyDescent="0.25">
      <c r="D4984" s="191"/>
    </row>
    <row r="4985" spans="4:4" x14ac:dyDescent="0.25">
      <c r="D4985" s="191"/>
    </row>
    <row r="4986" spans="4:4" x14ac:dyDescent="0.25">
      <c r="D4986" s="191"/>
    </row>
    <row r="4987" spans="4:4" x14ac:dyDescent="0.25">
      <c r="D4987" s="191"/>
    </row>
    <row r="4988" spans="4:4" x14ac:dyDescent="0.25">
      <c r="D4988" s="191"/>
    </row>
    <row r="4989" spans="4:4" x14ac:dyDescent="0.25">
      <c r="D4989" s="191"/>
    </row>
    <row r="4990" spans="4:4" x14ac:dyDescent="0.25">
      <c r="D4990" s="191"/>
    </row>
    <row r="4991" spans="4:4" x14ac:dyDescent="0.25">
      <c r="D4991" s="191"/>
    </row>
    <row r="4992" spans="4:4" x14ac:dyDescent="0.25">
      <c r="D4992" s="191"/>
    </row>
    <row r="4993" spans="4:4" x14ac:dyDescent="0.25">
      <c r="D4993" s="191"/>
    </row>
    <row r="4994" spans="4:4" x14ac:dyDescent="0.25">
      <c r="D4994" s="191"/>
    </row>
    <row r="4995" spans="4:4" x14ac:dyDescent="0.25">
      <c r="D4995" s="191"/>
    </row>
    <row r="4996" spans="4:4" x14ac:dyDescent="0.25">
      <c r="D4996" s="191"/>
    </row>
    <row r="4997" spans="4:4" x14ac:dyDescent="0.25">
      <c r="D4997" s="191"/>
    </row>
    <row r="4998" spans="4:4" x14ac:dyDescent="0.25">
      <c r="D4998" s="191"/>
    </row>
    <row r="4999" spans="4:4" x14ac:dyDescent="0.25">
      <c r="D4999" s="191"/>
    </row>
    <row r="5000" spans="4:4" x14ac:dyDescent="0.25">
      <c r="D5000" s="191"/>
    </row>
  </sheetData>
  <sheetProtection algorithmName="SHA-512" hashValue="WkLIh7G4sj7mOTR4K0CmbQ5LeJUtRoEK7mYXzRWiRkCZi3MyFaNYViues+Kvdt7Ldghp17+3PM8gqdCU4gvigw==" saltValue="hdM1WdnxlU5zw3NV1284sQ==" spinCount="100000" sheet="1"/>
  <mergeCells count="52">
    <mergeCell ref="C115:G115"/>
    <mergeCell ref="C117:G117"/>
    <mergeCell ref="C119:G119"/>
    <mergeCell ref="C120:G120"/>
    <mergeCell ref="C101:G101"/>
    <mergeCell ref="C104:G104"/>
    <mergeCell ref="C106:G106"/>
    <mergeCell ref="C107:G107"/>
    <mergeCell ref="C110:G110"/>
    <mergeCell ref="C113:G113"/>
    <mergeCell ref="C84:G84"/>
    <mergeCell ref="C86:G86"/>
    <mergeCell ref="C89:G89"/>
    <mergeCell ref="C92:G92"/>
    <mergeCell ref="C94:G94"/>
    <mergeCell ref="C95:G95"/>
    <mergeCell ref="C73:G73"/>
    <mergeCell ref="C75:G75"/>
    <mergeCell ref="C76:G76"/>
    <mergeCell ref="C79:G79"/>
    <mergeCell ref="C80:G80"/>
    <mergeCell ref="C82:G82"/>
    <mergeCell ref="C56:G56"/>
    <mergeCell ref="C59:G59"/>
    <mergeCell ref="C62:G62"/>
    <mergeCell ref="C65:G65"/>
    <mergeCell ref="C66:G66"/>
    <mergeCell ref="C70:G70"/>
    <mergeCell ref="C43:G43"/>
    <mergeCell ref="C44:G44"/>
    <mergeCell ref="C46:G46"/>
    <mergeCell ref="C48:G48"/>
    <mergeCell ref="C50:G50"/>
    <mergeCell ref="C53:G53"/>
    <mergeCell ref="C25:G25"/>
    <mergeCell ref="C26:G26"/>
    <mergeCell ref="C29:G29"/>
    <mergeCell ref="C31:G31"/>
    <mergeCell ref="C33:G33"/>
    <mergeCell ref="C40:G40"/>
    <mergeCell ref="C14:G14"/>
    <mergeCell ref="C16:G16"/>
    <mergeCell ref="C18:G18"/>
    <mergeCell ref="C19:G19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4294967293" verticalDpi="4294967293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74</vt:i4>
      </vt:variant>
    </vt:vector>
  </HeadingPairs>
  <TitlesOfParts>
    <vt:vector size="91" baseType="lpstr">
      <vt:lpstr>Pokyny pro vyplnění</vt:lpstr>
      <vt:lpstr>Stavba</vt:lpstr>
      <vt:lpstr>VzorPolozky</vt:lpstr>
      <vt:lpstr>00 9991 Naklady</vt:lpstr>
      <vt:lpstr>SO 01 10170201 Pol</vt:lpstr>
      <vt:lpstr>SO 01 101702021 Pol</vt:lpstr>
      <vt:lpstr>SO 01 101702022 Pol</vt:lpstr>
      <vt:lpstr>SO 01 101702031 Pol</vt:lpstr>
      <vt:lpstr>SO 01 101702032 Pol</vt:lpstr>
      <vt:lpstr>SO 01 101702071 Pol</vt:lpstr>
      <vt:lpstr>SO 01 101702072 Pol</vt:lpstr>
      <vt:lpstr>SO 01 101702073 Pol</vt:lpstr>
      <vt:lpstr>SO 01 101702074 Pol</vt:lpstr>
      <vt:lpstr>SO 01 101702076 Pol</vt:lpstr>
      <vt:lpstr>SO 01 101704041 Pol</vt:lpstr>
      <vt:lpstr>SO 01 101704042 Pol</vt:lpstr>
      <vt:lpstr>SO 01 101704075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9991 Naklady'!Názvy_tisku</vt:lpstr>
      <vt:lpstr>'SO 01 10170201 Pol'!Názvy_tisku</vt:lpstr>
      <vt:lpstr>'SO 01 101702021 Pol'!Názvy_tisku</vt:lpstr>
      <vt:lpstr>'SO 01 101702022 Pol'!Názvy_tisku</vt:lpstr>
      <vt:lpstr>'SO 01 101702031 Pol'!Názvy_tisku</vt:lpstr>
      <vt:lpstr>'SO 01 101702032 Pol'!Názvy_tisku</vt:lpstr>
      <vt:lpstr>'SO 01 101702071 Pol'!Názvy_tisku</vt:lpstr>
      <vt:lpstr>'SO 01 101702072 Pol'!Názvy_tisku</vt:lpstr>
      <vt:lpstr>'SO 01 101702073 Pol'!Názvy_tisku</vt:lpstr>
      <vt:lpstr>'SO 01 101702074 Pol'!Názvy_tisku</vt:lpstr>
      <vt:lpstr>'SO 01 101702076 Pol'!Názvy_tisku</vt:lpstr>
      <vt:lpstr>'SO 01 101704041 Pol'!Názvy_tisku</vt:lpstr>
      <vt:lpstr>'SO 01 101704042 Pol'!Názvy_tisku</vt:lpstr>
      <vt:lpstr>'SO 01 101704075 Pol'!Názvy_tisku</vt:lpstr>
      <vt:lpstr>oadresa</vt:lpstr>
      <vt:lpstr>Stavba!Objednatel</vt:lpstr>
      <vt:lpstr>Stavba!Objekt</vt:lpstr>
      <vt:lpstr>'00 9991 Naklady'!Oblast_tisku</vt:lpstr>
      <vt:lpstr>'SO 01 10170201 Pol'!Oblast_tisku</vt:lpstr>
      <vt:lpstr>'SO 01 101702021 Pol'!Oblast_tisku</vt:lpstr>
      <vt:lpstr>'SO 01 101702022 Pol'!Oblast_tisku</vt:lpstr>
      <vt:lpstr>'SO 01 101702031 Pol'!Oblast_tisku</vt:lpstr>
      <vt:lpstr>'SO 01 101702032 Pol'!Oblast_tisku</vt:lpstr>
      <vt:lpstr>'SO 01 101702071 Pol'!Oblast_tisku</vt:lpstr>
      <vt:lpstr>'SO 01 101702072 Pol'!Oblast_tisku</vt:lpstr>
      <vt:lpstr>'SO 01 101702073 Pol'!Oblast_tisku</vt:lpstr>
      <vt:lpstr>'SO 01 101702074 Pol'!Oblast_tisku</vt:lpstr>
      <vt:lpstr>'SO 01 101702076 Pol'!Oblast_tisku</vt:lpstr>
      <vt:lpstr>'SO 01 101704041 Pol'!Oblast_tisku</vt:lpstr>
      <vt:lpstr>'SO 01 101704042 Pol'!Oblast_tisku</vt:lpstr>
      <vt:lpstr>'SO 01 101704075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2014-02-28T09:52:57Z</cp:lastPrinted>
  <dcterms:created xsi:type="dcterms:W3CDTF">2009-04-08T07:15:50Z</dcterms:created>
  <dcterms:modified xsi:type="dcterms:W3CDTF">2018-07-13T13:21:16Z</dcterms:modified>
</cp:coreProperties>
</file>