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\Desktop\"/>
    </mc:Choice>
  </mc:AlternateContent>
  <bookViews>
    <workbookView xWindow="0" yWindow="0" windowWidth="0" windowHeight="0"/>
  </bookViews>
  <sheets>
    <sheet name="Rekapitulace stavby" sheetId="1" r:id="rId1"/>
    <sheet name="pol51 - Novostavba mateřs..." sheetId="2" r:id="rId2"/>
    <sheet name="pol51b - Venkovní úprav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'pol51 - Novostavba mateřs...'!$C$150:$K$578</definedName>
    <definedName name="_xlnm.Print_Area" localSheetId="1">'pol51 - Novostavba mateřs...'!$C$4:$J$76,'pol51 - Novostavba mateřs...'!$C$82:$J$132,'pol51 - Novostavba mateřs...'!$C$138:$K$578</definedName>
    <definedName name="_xlnm.Print_Titles" localSheetId="1">'pol51 - Novostavba mateřs...'!$150:$150</definedName>
    <definedName name="_xlnm._FilterDatabase" localSheetId="2" hidden="1">'pol51b - Venkovní úpravy'!$C$122:$K$198</definedName>
    <definedName name="_xlnm.Print_Area" localSheetId="2">'pol51b - Venkovní úpravy'!$C$4:$J$76,'pol51b - Venkovní úpravy'!$C$82:$J$104,'pol51b - Venkovní úpravy'!$C$110:$K$198</definedName>
    <definedName name="_xlnm.Print_Titles" localSheetId="2">'pol51b - Venkovní úpravy'!$122:$122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89"/>
  <c r="E7"/>
  <c r="E113"/>
  <c i="2" r="J37"/>
  <c r="J36"/>
  <c i="1" r="AY95"/>
  <c i="2" r="J35"/>
  <c i="1" r="AX95"/>
  <c i="2" r="BI578"/>
  <c r="BH578"/>
  <c r="BG578"/>
  <c r="BF578"/>
  <c r="T578"/>
  <c r="T577"/>
  <c r="R578"/>
  <c r="R577"/>
  <c r="P578"/>
  <c r="P577"/>
  <c r="BI576"/>
  <c r="BH576"/>
  <c r="BG576"/>
  <c r="BF576"/>
  <c r="T576"/>
  <c r="T575"/>
  <c r="T574"/>
  <c r="R576"/>
  <c r="R575"/>
  <c r="R574"/>
  <c r="P576"/>
  <c r="P575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2"/>
  <c r="BH482"/>
  <c r="BG482"/>
  <c r="BF482"/>
  <c r="T482"/>
  <c r="R482"/>
  <c r="P482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7"/>
  <c r="BH477"/>
  <c r="BG477"/>
  <c r="BF477"/>
  <c r="T477"/>
  <c r="R477"/>
  <c r="P477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0"/>
  <c r="BH450"/>
  <c r="BG450"/>
  <c r="BF450"/>
  <c r="T450"/>
  <c r="R450"/>
  <c r="P450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6"/>
  <c r="BH426"/>
  <c r="BG426"/>
  <c r="BF426"/>
  <c r="T426"/>
  <c r="R426"/>
  <c r="P426"/>
  <c r="BI425"/>
  <c r="BH425"/>
  <c r="BG425"/>
  <c r="BF425"/>
  <c r="T425"/>
  <c r="R425"/>
  <c r="P425"/>
  <c r="BI423"/>
  <c r="BH423"/>
  <c r="BG423"/>
  <c r="BF423"/>
  <c r="T423"/>
  <c r="T422"/>
  <c r="R423"/>
  <c r="R422"/>
  <c r="P423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T268"/>
  <c r="R269"/>
  <c r="R268"/>
  <c r="P269"/>
  <c r="P268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9"/>
  <c r="BH249"/>
  <c r="BG249"/>
  <c r="BF249"/>
  <c r="T249"/>
  <c r="R249"/>
  <c r="P249"/>
  <c r="BI241"/>
  <c r="BH241"/>
  <c r="BG241"/>
  <c r="BF241"/>
  <c r="T241"/>
  <c r="R241"/>
  <c r="P241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J148"/>
  <c r="J147"/>
  <c r="F147"/>
  <c r="F145"/>
  <c r="E143"/>
  <c r="J92"/>
  <c r="J91"/>
  <c r="F91"/>
  <c r="F89"/>
  <c r="E87"/>
  <c r="J18"/>
  <c r="E18"/>
  <c r="F92"/>
  <c r="J17"/>
  <c r="J12"/>
  <c r="J89"/>
  <c r="E7"/>
  <c r="E85"/>
  <c i="1" r="L90"/>
  <c r="AM90"/>
  <c r="AM89"/>
  <c r="L89"/>
  <c r="AM87"/>
  <c r="L87"/>
  <c r="L85"/>
  <c r="L84"/>
  <c i="3" r="BK198"/>
  <c r="J191"/>
  <c r="BK190"/>
  <c r="J189"/>
  <c r="BK187"/>
  <c r="J186"/>
  <c r="BK185"/>
  <c r="J184"/>
  <c r="J183"/>
  <c r="BK182"/>
  <c r="J180"/>
  <c r="J178"/>
  <c r="BK174"/>
  <c r="BK173"/>
  <c r="J171"/>
  <c r="J169"/>
  <c r="J167"/>
  <c r="J165"/>
  <c r="J164"/>
  <c r="BK163"/>
  <c r="BK161"/>
  <c r="J160"/>
  <c r="BK159"/>
  <c r="BK156"/>
  <c r="BK155"/>
  <c r="BK153"/>
  <c r="BK149"/>
  <c r="J144"/>
  <c r="J140"/>
  <c r="BK139"/>
  <c r="BK138"/>
  <c r="J134"/>
  <c r="J128"/>
  <c r="J126"/>
  <c i="2" r="BK564"/>
  <c r="J562"/>
  <c r="BK560"/>
  <c r="BK552"/>
  <c r="BK546"/>
  <c r="BK541"/>
  <c r="J540"/>
  <c r="J539"/>
  <c r="J538"/>
  <c r="BK536"/>
  <c r="BK533"/>
  <c r="J532"/>
  <c r="BK531"/>
  <c r="BK530"/>
  <c r="BK529"/>
  <c r="BK528"/>
  <c r="J527"/>
  <c r="J526"/>
  <c r="BK522"/>
  <c r="J520"/>
  <c r="J518"/>
  <c r="BK517"/>
  <c r="BK515"/>
  <c r="J513"/>
  <c r="J512"/>
  <c r="J506"/>
  <c r="J502"/>
  <c r="BK499"/>
  <c r="BK498"/>
  <c r="J496"/>
  <c r="J493"/>
  <c r="J492"/>
  <c r="BK488"/>
  <c r="J487"/>
  <c r="J482"/>
  <c r="BK481"/>
  <c r="J479"/>
  <c r="J478"/>
  <c r="J477"/>
  <c r="BK476"/>
  <c r="BK475"/>
  <c r="J474"/>
  <c r="J472"/>
  <c r="BK471"/>
  <c r="J468"/>
  <c r="BK467"/>
  <c r="BK466"/>
  <c r="J465"/>
  <c r="J463"/>
  <c r="J462"/>
  <c r="J458"/>
  <c r="J457"/>
  <c r="J456"/>
  <c r="BK455"/>
  <c r="BK454"/>
  <c r="J453"/>
  <c r="J449"/>
  <c r="BK446"/>
  <c r="J441"/>
  <c r="BK439"/>
  <c r="J437"/>
  <c r="BK436"/>
  <c r="BK434"/>
  <c r="J430"/>
  <c r="J429"/>
  <c r="BK425"/>
  <c r="BK423"/>
  <c r="BK421"/>
  <c r="J420"/>
  <c r="J418"/>
  <c r="J417"/>
  <c r="BK416"/>
  <c r="J410"/>
  <c r="J409"/>
  <c r="BK408"/>
  <c r="J406"/>
  <c r="BK404"/>
  <c r="J401"/>
  <c r="J400"/>
  <c r="BK398"/>
  <c r="J394"/>
  <c r="J393"/>
  <c r="BK390"/>
  <c r="BK389"/>
  <c r="BK386"/>
  <c r="J385"/>
  <c r="BK380"/>
  <c r="J379"/>
  <c r="BK377"/>
  <c r="J375"/>
  <c r="BK374"/>
  <c r="J373"/>
  <c r="BK371"/>
  <c r="J370"/>
  <c r="BK369"/>
  <c r="BK365"/>
  <c r="BK363"/>
  <c r="BK359"/>
  <c r="J358"/>
  <c r="J355"/>
  <c r="BK354"/>
  <c r="BK353"/>
  <c r="J352"/>
  <c r="J348"/>
  <c r="J347"/>
  <c r="BK346"/>
  <c r="J344"/>
  <c r="J340"/>
  <c r="J336"/>
  <c r="BK335"/>
  <c r="J333"/>
  <c r="J332"/>
  <c r="J328"/>
  <c r="J324"/>
  <c r="J323"/>
  <c r="BK321"/>
  <c r="BK320"/>
  <c r="J317"/>
  <c r="BK316"/>
  <c r="BK315"/>
  <c r="J314"/>
  <c r="BK311"/>
  <c r="BK307"/>
  <c r="BK306"/>
  <c r="BK303"/>
  <c r="J301"/>
  <c r="J295"/>
  <c r="BK292"/>
  <c r="J290"/>
  <c r="BK288"/>
  <c r="BK284"/>
  <c r="J274"/>
  <c r="BK267"/>
  <c r="BK260"/>
  <c r="J259"/>
  <c r="BK256"/>
  <c r="BK254"/>
  <c r="BK236"/>
  <c r="J232"/>
  <c r="BK230"/>
  <c r="BK227"/>
  <c r="J226"/>
  <c r="BK218"/>
  <c r="BK216"/>
  <c r="J215"/>
  <c r="BK210"/>
  <c r="BK209"/>
  <c r="J208"/>
  <c r="J206"/>
  <c r="BK205"/>
  <c r="J204"/>
  <c r="BK201"/>
  <c r="J200"/>
  <c r="J199"/>
  <c r="J189"/>
  <c r="BK187"/>
  <c r="J185"/>
  <c r="J181"/>
  <c r="J174"/>
  <c r="J173"/>
  <c r="BK164"/>
  <c r="J163"/>
  <c r="J161"/>
  <c r="BK154"/>
  <c i="3" r="J198"/>
  <c r="BK194"/>
  <c r="BK193"/>
  <c r="BK191"/>
  <c r="J190"/>
  <c r="J188"/>
  <c r="BK186"/>
  <c r="J185"/>
  <c r="BK184"/>
  <c r="BK183"/>
  <c r="J182"/>
  <c r="J181"/>
  <c r="BK179"/>
  <c r="BK177"/>
  <c r="BK176"/>
  <c r="J175"/>
  <c r="J172"/>
  <c r="BK171"/>
  <c r="J170"/>
  <c r="J168"/>
  <c r="BK167"/>
  <c r="J166"/>
  <c r="J163"/>
  <c r="J162"/>
  <c r="J161"/>
  <c r="BK160"/>
  <c r="J155"/>
  <c r="J153"/>
  <c r="J152"/>
  <c r="J146"/>
  <c r="BK142"/>
  <c r="J136"/>
  <c r="BK134"/>
  <c i="2" r="J576"/>
  <c r="BK573"/>
  <c r="BK572"/>
  <c r="BK570"/>
  <c r="BK568"/>
  <c r="J567"/>
  <c r="J565"/>
  <c r="J557"/>
  <c r="BK550"/>
  <c r="J549"/>
  <c r="J548"/>
  <c r="J546"/>
  <c r="BK545"/>
  <c r="BK544"/>
  <c r="J543"/>
  <c r="BK540"/>
  <c r="BK539"/>
  <c r="BK535"/>
  <c r="BK534"/>
  <c r="J531"/>
  <c r="J530"/>
  <c r="J528"/>
  <c r="BK527"/>
  <c r="BK521"/>
  <c r="BK516"/>
  <c r="J515"/>
  <c r="J514"/>
  <c r="BK513"/>
  <c r="BK512"/>
  <c r="J509"/>
  <c r="BK508"/>
  <c r="J508"/>
  <c r="J507"/>
  <c r="J505"/>
  <c r="J503"/>
  <c r="BK502"/>
  <c r="J501"/>
  <c r="BK500"/>
  <c r="J499"/>
  <c r="BK496"/>
  <c r="BK494"/>
  <c r="BK493"/>
  <c r="J491"/>
  <c r="J489"/>
  <c r="BK487"/>
  <c r="J485"/>
  <c r="BK472"/>
  <c r="J470"/>
  <c r="BK468"/>
  <c r="BK461"/>
  <c r="BK456"/>
  <c r="J450"/>
  <c r="J448"/>
  <c r="J439"/>
  <c r="J432"/>
  <c r="BK430"/>
  <c r="BK429"/>
  <c r="J426"/>
  <c r="BK419"/>
  <c r="J416"/>
  <c r="BK415"/>
  <c r="J414"/>
  <c r="BK413"/>
  <c r="J411"/>
  <c r="BK407"/>
  <c r="BK406"/>
  <c r="BK403"/>
  <c r="BK400"/>
  <c r="J395"/>
  <c r="BK391"/>
  <c r="BK385"/>
  <c r="J383"/>
  <c r="J382"/>
  <c r="BK378"/>
  <c r="BK373"/>
  <c r="J367"/>
  <c r="BK366"/>
  <c r="BK364"/>
  <c r="J363"/>
  <c r="J362"/>
  <c r="BK360"/>
  <c r="J351"/>
  <c r="BK349"/>
  <c r="BK347"/>
  <c r="BK345"/>
  <c r="J343"/>
  <c r="BK342"/>
  <c r="J341"/>
  <c r="BK339"/>
  <c r="BK338"/>
  <c r="J337"/>
  <c r="BK332"/>
  <c r="J331"/>
  <c r="BK330"/>
  <c r="J325"/>
  <c r="BK324"/>
  <c r="J319"/>
  <c r="J315"/>
  <c r="BK313"/>
  <c r="J312"/>
  <c r="J311"/>
  <c r="J310"/>
  <c r="BK309"/>
  <c r="J308"/>
  <c r="J306"/>
  <c r="J305"/>
  <c r="BK304"/>
  <c r="J299"/>
  <c r="BK294"/>
  <c r="BK290"/>
  <c r="BK287"/>
  <c r="J284"/>
  <c r="BK280"/>
  <c r="BK278"/>
  <c r="BK274"/>
  <c r="J272"/>
  <c r="J266"/>
  <c r="J264"/>
  <c r="BK261"/>
  <c r="BK259"/>
  <c r="J258"/>
  <c r="BK255"/>
  <c r="J254"/>
  <c r="BK250"/>
  <c r="BK249"/>
  <c r="J241"/>
  <c r="J234"/>
  <c r="BK232"/>
  <c r="J227"/>
  <c r="BK226"/>
  <c r="J225"/>
  <c r="BK211"/>
  <c r="BK207"/>
  <c r="J205"/>
  <c r="BK203"/>
  <c r="J202"/>
  <c r="J201"/>
  <c r="BK199"/>
  <c r="J193"/>
  <c r="J191"/>
  <c r="BK189"/>
  <c r="BK176"/>
  <c r="BK167"/>
  <c r="BK165"/>
  <c r="BK161"/>
  <c r="J156"/>
  <c i="3" r="BK196"/>
  <c r="J195"/>
  <c r="J193"/>
  <c r="J187"/>
  <c r="J177"/>
  <c r="J176"/>
  <c r="J173"/>
  <c r="BK170"/>
  <c r="BK165"/>
  <c r="BK164"/>
  <c r="BK162"/>
  <c r="J159"/>
  <c r="J156"/>
  <c r="BK152"/>
  <c r="J149"/>
  <c r="BK146"/>
  <c r="BK144"/>
  <c r="J142"/>
  <c r="BK140"/>
  <c r="J139"/>
  <c r="J138"/>
  <c r="BK136"/>
  <c r="BK128"/>
  <c r="BK126"/>
  <c i="2" r="J568"/>
  <c r="BK567"/>
  <c r="BK565"/>
  <c r="J564"/>
  <c r="J563"/>
  <c r="J561"/>
  <c r="BK559"/>
  <c r="BK557"/>
  <c r="J552"/>
  <c r="BK548"/>
  <c r="J545"/>
  <c r="J544"/>
  <c r="BK543"/>
  <c r="BK542"/>
  <c r="J541"/>
  <c r="J536"/>
  <c r="J535"/>
  <c r="J529"/>
  <c r="BK526"/>
  <c r="BK525"/>
  <c r="J523"/>
  <c r="J522"/>
  <c r="BK519"/>
  <c r="BK518"/>
  <c r="J517"/>
  <c r="BK514"/>
  <c r="J510"/>
  <c r="BK507"/>
  <c r="BK506"/>
  <c r="BK505"/>
  <c r="J504"/>
  <c r="BK501"/>
  <c r="J500"/>
  <c r="J498"/>
  <c r="J497"/>
  <c r="BK495"/>
  <c r="J488"/>
  <c r="BK485"/>
  <c r="BK483"/>
  <c r="BK479"/>
  <c r="BK478"/>
  <c r="J475"/>
  <c r="J473"/>
  <c r="J469"/>
  <c r="BK465"/>
  <c r="J464"/>
  <c r="BK463"/>
  <c r="J461"/>
  <c r="BK459"/>
  <c r="J455"/>
  <c r="J454"/>
  <c r="J452"/>
  <c r="BK447"/>
  <c r="J446"/>
  <c r="BK444"/>
  <c r="BK442"/>
  <c r="BK437"/>
  <c r="J436"/>
  <c r="BK431"/>
  <c r="J423"/>
  <c r="J419"/>
  <c r="BK418"/>
  <c r="BK417"/>
  <c r="BK414"/>
  <c r="J413"/>
  <c r="BK410"/>
  <c r="J402"/>
  <c r="BK401"/>
  <c r="J399"/>
  <c r="J398"/>
  <c r="J397"/>
  <c r="BK395"/>
  <c r="BK392"/>
  <c r="J391"/>
  <c r="J390"/>
  <c r="J389"/>
  <c r="J387"/>
  <c r="BK384"/>
  <c r="BK383"/>
  <c r="BK379"/>
  <c r="J378"/>
  <c r="BK376"/>
  <c r="BK375"/>
  <c r="J374"/>
  <c r="J372"/>
  <c r="J371"/>
  <c r="BK370"/>
  <c r="BK368"/>
  <c r="J366"/>
  <c r="J365"/>
  <c r="J364"/>
  <c r="BK362"/>
  <c r="J360"/>
  <c r="J357"/>
  <c r="J356"/>
  <c r="BK352"/>
  <c r="BK351"/>
  <c r="J345"/>
  <c r="BK343"/>
  <c r="J338"/>
  <c r="BK337"/>
  <c r="BK336"/>
  <c r="J334"/>
  <c r="BK333"/>
  <c r="BK331"/>
  <c r="BK329"/>
  <c r="BK328"/>
  <c r="BK327"/>
  <c r="BK326"/>
  <c r="BK325"/>
  <c r="BK323"/>
  <c r="J318"/>
  <c r="BK312"/>
  <c r="J309"/>
  <c r="BK308"/>
  <c r="J307"/>
  <c r="BK305"/>
  <c r="J304"/>
  <c r="BK301"/>
  <c r="J297"/>
  <c r="J292"/>
  <c r="J288"/>
  <c r="J286"/>
  <c r="BK283"/>
  <c r="BK282"/>
  <c r="J278"/>
  <c r="BK276"/>
  <c r="BK269"/>
  <c r="BK266"/>
  <c r="BK264"/>
  <c r="J263"/>
  <c r="J260"/>
  <c r="J255"/>
  <c r="BK253"/>
  <c r="J250"/>
  <c r="BK241"/>
  <c r="J236"/>
  <c r="BK228"/>
  <c r="BK225"/>
  <c r="J224"/>
  <c r="J216"/>
  <c r="BK215"/>
  <c r="J213"/>
  <c r="J211"/>
  <c r="J210"/>
  <c r="J209"/>
  <c r="J207"/>
  <c r="BK204"/>
  <c r="BK202"/>
  <c r="BK193"/>
  <c r="J187"/>
  <c r="BK185"/>
  <c r="BK181"/>
  <c r="J176"/>
  <c r="BK174"/>
  <c r="BK173"/>
  <c r="J171"/>
  <c r="BK169"/>
  <c r="J164"/>
  <c r="J162"/>
  <c r="J154"/>
  <c i="1" r="AS94"/>
  <c i="3" r="J196"/>
  <c r="BK195"/>
  <c r="J194"/>
  <c r="BK189"/>
  <c r="BK188"/>
  <c r="BK181"/>
  <c r="BK180"/>
  <c r="J179"/>
  <c r="BK178"/>
  <c r="BK175"/>
  <c r="J174"/>
  <c r="BK172"/>
  <c r="BK169"/>
  <c r="BK168"/>
  <c r="BK166"/>
  <c i="2" r="BK578"/>
  <c r="J578"/>
  <c r="BK576"/>
  <c r="J573"/>
  <c r="J572"/>
  <c r="J570"/>
  <c r="BK563"/>
  <c r="BK562"/>
  <c r="BK561"/>
  <c r="J560"/>
  <c r="J559"/>
  <c r="J550"/>
  <c r="BK549"/>
  <c r="J542"/>
  <c r="BK538"/>
  <c r="J534"/>
  <c r="J533"/>
  <c r="BK532"/>
  <c r="J525"/>
  <c r="BK523"/>
  <c r="J521"/>
  <c r="BK520"/>
  <c r="J519"/>
  <c r="J516"/>
  <c r="BK510"/>
  <c r="BK509"/>
  <c r="BK504"/>
  <c r="BK503"/>
  <c r="BK497"/>
  <c r="J495"/>
  <c r="J494"/>
  <c r="BK492"/>
  <c r="BK491"/>
  <c r="BK489"/>
  <c r="J483"/>
  <c r="BK482"/>
  <c r="J481"/>
  <c r="BK477"/>
  <c r="J476"/>
  <c r="BK474"/>
  <c r="BK473"/>
  <c r="J471"/>
  <c r="BK470"/>
  <c r="BK469"/>
  <c r="J467"/>
  <c r="J466"/>
  <c r="BK464"/>
  <c r="BK462"/>
  <c r="J459"/>
  <c r="BK458"/>
  <c r="BK457"/>
  <c r="BK453"/>
  <c r="BK452"/>
  <c r="BK450"/>
  <c r="BK449"/>
  <c r="BK448"/>
  <c r="J447"/>
  <c r="J444"/>
  <c r="J442"/>
  <c r="BK441"/>
  <c r="J434"/>
  <c r="BK432"/>
  <c r="J431"/>
  <c r="BK426"/>
  <c r="J425"/>
  <c r="J421"/>
  <c r="BK420"/>
  <c r="J415"/>
  <c r="BK411"/>
  <c r="BK409"/>
  <c r="J408"/>
  <c r="J407"/>
  <c r="J404"/>
  <c r="J403"/>
  <c r="BK402"/>
  <c r="BK399"/>
  <c r="BK397"/>
  <c r="BK394"/>
  <c r="BK393"/>
  <c r="J392"/>
  <c r="BK387"/>
  <c r="J386"/>
  <c r="J384"/>
  <c r="BK382"/>
  <c r="J380"/>
  <c r="J377"/>
  <c r="J376"/>
  <c r="BK372"/>
  <c r="J369"/>
  <c r="J368"/>
  <c r="BK367"/>
  <c r="J359"/>
  <c r="BK358"/>
  <c r="BK357"/>
  <c r="BK356"/>
  <c r="BK355"/>
  <c r="J354"/>
  <c r="J353"/>
  <c r="J349"/>
  <c r="BK348"/>
  <c r="J346"/>
  <c r="BK344"/>
  <c r="J342"/>
  <c r="BK341"/>
  <c r="BK340"/>
  <c r="J339"/>
  <c r="J335"/>
  <c r="BK334"/>
  <c r="J330"/>
  <c r="J329"/>
  <c r="J327"/>
  <c r="J326"/>
  <c r="J321"/>
  <c r="J320"/>
  <c r="BK319"/>
  <c r="BK318"/>
  <c r="BK317"/>
  <c r="J316"/>
  <c r="BK314"/>
  <c r="J313"/>
  <c r="BK310"/>
  <c r="J303"/>
  <c r="BK299"/>
  <c r="BK297"/>
  <c r="BK295"/>
  <c r="J294"/>
  <c r="J287"/>
  <c r="BK286"/>
  <c r="J283"/>
  <c r="J282"/>
  <c r="J280"/>
  <c r="J276"/>
  <c r="BK272"/>
  <c r="J269"/>
  <c r="J267"/>
  <c r="BK263"/>
  <c r="J261"/>
  <c r="BK258"/>
  <c r="J256"/>
  <c r="J253"/>
  <c r="J249"/>
  <c r="BK234"/>
  <c r="J230"/>
  <c r="J228"/>
  <c r="BK224"/>
  <c r="J218"/>
  <c r="BK213"/>
  <c r="BK208"/>
  <c r="BK206"/>
  <c r="J203"/>
  <c r="BK200"/>
  <c r="BK191"/>
  <c r="BK171"/>
  <c r="J169"/>
  <c r="J167"/>
  <c r="J165"/>
  <c r="BK163"/>
  <c r="BK162"/>
  <c r="BK156"/>
  <c i="3" l="1" r="R125"/>
  <c r="P151"/>
  <c r="BK158"/>
  <c r="J158"/>
  <c r="J101"/>
  <c r="BK192"/>
  <c r="J192"/>
  <c r="J102"/>
  <c i="2" r="BK153"/>
  <c r="J153"/>
  <c r="J98"/>
  <c r="R153"/>
  <c r="P166"/>
  <c r="T166"/>
  <c r="P188"/>
  <c r="BK223"/>
  <c r="J223"/>
  <c r="J101"/>
  <c r="T223"/>
  <c r="R229"/>
  <c r="T262"/>
  <c r="T271"/>
  <c r="BK302"/>
  <c r="J302"/>
  <c r="J108"/>
  <c r="T302"/>
  <c r="R322"/>
  <c r="BK350"/>
  <c r="J350"/>
  <c r="J110"/>
  <c r="R350"/>
  <c r="R361"/>
  <c r="P381"/>
  <c r="T381"/>
  <c r="R388"/>
  <c r="R396"/>
  <c r="P405"/>
  <c r="BK412"/>
  <c r="J412"/>
  <c r="J116"/>
  <c r="P412"/>
  <c r="BK424"/>
  <c r="J424"/>
  <c r="J118"/>
  <c r="R424"/>
  <c r="P435"/>
  <c r="BK451"/>
  <c r="J451"/>
  <c r="J120"/>
  <c r="BK460"/>
  <c r="J460"/>
  <c r="J121"/>
  <c r="R460"/>
  <c r="P480"/>
  <c r="BK511"/>
  <c r="J511"/>
  <c r="J123"/>
  <c r="T511"/>
  <c r="R524"/>
  <c r="P537"/>
  <c r="T537"/>
  <c r="R547"/>
  <c r="P566"/>
  <c r="BK569"/>
  <c r="J569"/>
  <c r="J128"/>
  <c r="T569"/>
  <c i="3" r="P125"/>
  <c r="R151"/>
  <c r="T158"/>
  <c r="P192"/>
  <c i="2" r="BK166"/>
  <c r="J166"/>
  <c r="J99"/>
  <c r="BK188"/>
  <c r="J188"/>
  <c r="J100"/>
  <c r="T188"/>
  <c r="BK229"/>
  <c r="J229"/>
  <c r="J102"/>
  <c r="T229"/>
  <c r="P262"/>
  <c r="BK271"/>
  <c r="R271"/>
  <c r="P289"/>
  <c r="T289"/>
  <c r="R302"/>
  <c r="P322"/>
  <c r="P350"/>
  <c r="BK361"/>
  <c r="J361"/>
  <c r="J111"/>
  <c r="T361"/>
  <c r="R381"/>
  <c r="P388"/>
  <c r="BK396"/>
  <c r="J396"/>
  <c r="J114"/>
  <c r="T396"/>
  <c r="R405"/>
  <c r="T412"/>
  <c r="P424"/>
  <c r="BK435"/>
  <c r="J435"/>
  <c r="J119"/>
  <c r="T435"/>
  <c r="R451"/>
  <c r="P460"/>
  <c r="T460"/>
  <c r="T480"/>
  <c r="R511"/>
  <c r="P524"/>
  <c r="BK537"/>
  <c r="J537"/>
  <c r="J125"/>
  <c r="BK547"/>
  <c r="J547"/>
  <c r="J126"/>
  <c r="T547"/>
  <c r="R566"/>
  <c r="P569"/>
  <c i="3" r="BK125"/>
  <c r="J125"/>
  <c r="J98"/>
  <c r="T125"/>
  <c r="BK151"/>
  <c r="J151"/>
  <c r="J100"/>
  <c r="T151"/>
  <c r="R158"/>
  <c r="T192"/>
  <c i="2" r="P153"/>
  <c r="T153"/>
  <c r="T152"/>
  <c r="R166"/>
  <c r="R188"/>
  <c r="P223"/>
  <c r="R223"/>
  <c r="P229"/>
  <c r="BK262"/>
  <c r="J262"/>
  <c r="J103"/>
  <c r="R262"/>
  <c r="P271"/>
  <c r="BK289"/>
  <c r="J289"/>
  <c r="J107"/>
  <c r="R289"/>
  <c r="P302"/>
  <c r="BK322"/>
  <c r="J322"/>
  <c r="J109"/>
  <c r="T322"/>
  <c r="T350"/>
  <c r="P361"/>
  <c r="BK381"/>
  <c r="J381"/>
  <c r="J112"/>
  <c r="BK388"/>
  <c r="J388"/>
  <c r="J113"/>
  <c r="T388"/>
  <c r="P396"/>
  <c r="BK405"/>
  <c r="J405"/>
  <c r="J115"/>
  <c r="T405"/>
  <c r="R412"/>
  <c r="T424"/>
  <c r="R435"/>
  <c r="P451"/>
  <c r="T451"/>
  <c r="BK480"/>
  <c r="J480"/>
  <c r="J122"/>
  <c r="R480"/>
  <c r="P511"/>
  <c r="BK524"/>
  <c r="J524"/>
  <c r="J124"/>
  <c r="T524"/>
  <c r="R537"/>
  <c r="P547"/>
  <c r="BK566"/>
  <c r="J566"/>
  <c r="J127"/>
  <c r="T566"/>
  <c r="R569"/>
  <c i="3" r="P158"/>
  <c r="R192"/>
  <c i="2" r="F148"/>
  <c r="BE164"/>
  <c r="BE173"/>
  <c r="BE174"/>
  <c r="BE176"/>
  <c r="BE187"/>
  <c r="BE193"/>
  <c r="BE201"/>
  <c r="BE203"/>
  <c r="BE210"/>
  <c r="BE215"/>
  <c r="BE224"/>
  <c r="BE225"/>
  <c r="BE226"/>
  <c r="BE228"/>
  <c r="BE236"/>
  <c r="BE255"/>
  <c r="BE261"/>
  <c r="BE264"/>
  <c r="BE266"/>
  <c r="BE290"/>
  <c r="BE304"/>
  <c r="BE306"/>
  <c r="BE307"/>
  <c r="BE308"/>
  <c r="BE311"/>
  <c r="BE323"/>
  <c r="BE324"/>
  <c r="BE328"/>
  <c r="BE332"/>
  <c r="BE336"/>
  <c r="BE343"/>
  <c r="BE345"/>
  <c r="BE352"/>
  <c r="BE354"/>
  <c r="BE360"/>
  <c r="BE363"/>
  <c r="BE364"/>
  <c r="BE366"/>
  <c r="BE370"/>
  <c r="BE373"/>
  <c r="BE389"/>
  <c r="BE390"/>
  <c r="BE392"/>
  <c r="BE395"/>
  <c r="BE400"/>
  <c r="BE409"/>
  <c r="BE415"/>
  <c r="BE418"/>
  <c r="BE419"/>
  <c r="BE429"/>
  <c r="BE434"/>
  <c r="BE436"/>
  <c r="BE455"/>
  <c r="BE467"/>
  <c r="BE479"/>
  <c r="BE483"/>
  <c r="BE497"/>
  <c r="BE498"/>
  <c r="BE505"/>
  <c r="BE506"/>
  <c r="BE512"/>
  <c r="BE514"/>
  <c r="BE517"/>
  <c r="BE526"/>
  <c r="BE528"/>
  <c r="BE530"/>
  <c r="BE539"/>
  <c r="BE540"/>
  <c r="BE544"/>
  <c r="BE546"/>
  <c r="BE550"/>
  <c r="BE564"/>
  <c r="BE567"/>
  <c r="BE573"/>
  <c r="BE578"/>
  <c i="3" r="BE173"/>
  <c r="BE194"/>
  <c r="BE196"/>
  <c r="BK197"/>
  <c r="J197"/>
  <c r="J103"/>
  <c i="2" r="E141"/>
  <c r="J145"/>
  <c r="BE154"/>
  <c r="BE156"/>
  <c r="BE162"/>
  <c r="BE163"/>
  <c r="BE165"/>
  <c r="BE189"/>
  <c r="BE199"/>
  <c r="BE200"/>
  <c r="BE204"/>
  <c r="BE205"/>
  <c r="BE207"/>
  <c r="BE230"/>
  <c r="BE232"/>
  <c r="BE234"/>
  <c r="BE249"/>
  <c r="BE254"/>
  <c r="BE256"/>
  <c r="BE258"/>
  <c r="BE259"/>
  <c r="BE260"/>
  <c r="BE267"/>
  <c r="BE272"/>
  <c r="BE274"/>
  <c r="BE278"/>
  <c r="BE280"/>
  <c r="BE283"/>
  <c r="BE284"/>
  <c r="BE292"/>
  <c r="BE297"/>
  <c r="BE299"/>
  <c r="BE310"/>
  <c r="BE313"/>
  <c r="BE314"/>
  <c r="BE315"/>
  <c r="BE316"/>
  <c r="BE318"/>
  <c r="BE334"/>
  <c r="BE341"/>
  <c r="BE342"/>
  <c r="BE347"/>
  <c r="BE348"/>
  <c r="BE349"/>
  <c r="BE353"/>
  <c r="BE358"/>
  <c r="BE372"/>
  <c r="BE380"/>
  <c r="BE385"/>
  <c r="BE403"/>
  <c r="BE404"/>
  <c r="BE406"/>
  <c r="BE407"/>
  <c r="BE416"/>
  <c r="BE425"/>
  <c r="BE439"/>
  <c r="BE448"/>
  <c r="BE449"/>
  <c r="BE452"/>
  <c r="BE456"/>
  <c r="BE466"/>
  <c r="BE470"/>
  <c r="BE471"/>
  <c r="BE473"/>
  <c r="BE476"/>
  <c r="BE487"/>
  <c r="BE488"/>
  <c r="BE491"/>
  <c r="BE499"/>
  <c r="BE502"/>
  <c r="BE508"/>
  <c r="BE513"/>
  <c r="BE515"/>
  <c r="BE516"/>
  <c r="BE520"/>
  <c r="BE527"/>
  <c r="BE529"/>
  <c r="BE531"/>
  <c r="BE532"/>
  <c r="BE533"/>
  <c r="BE535"/>
  <c r="BE536"/>
  <c r="BE538"/>
  <c r="BE545"/>
  <c r="BE549"/>
  <c r="BE561"/>
  <c r="BE570"/>
  <c i="3" r="E85"/>
  <c r="J117"/>
  <c r="F120"/>
  <c r="BE126"/>
  <c r="BE136"/>
  <c r="BE144"/>
  <c r="BE149"/>
  <c r="BE156"/>
  <c r="BE165"/>
  <c r="BE166"/>
  <c r="BE167"/>
  <c r="BE168"/>
  <c r="BE170"/>
  <c r="BE176"/>
  <c r="BE177"/>
  <c r="BE179"/>
  <c r="BE189"/>
  <c r="BE190"/>
  <c r="BK148"/>
  <c r="J148"/>
  <c r="J99"/>
  <c i="2" r="BE171"/>
  <c r="BE181"/>
  <c r="BE185"/>
  <c r="BE208"/>
  <c r="BE209"/>
  <c r="BE213"/>
  <c r="BE216"/>
  <c r="BE218"/>
  <c r="BE227"/>
  <c r="BE276"/>
  <c r="BE288"/>
  <c r="BE294"/>
  <c r="BE301"/>
  <c r="BE303"/>
  <c r="BE320"/>
  <c r="BE321"/>
  <c r="BE325"/>
  <c r="BE326"/>
  <c r="BE327"/>
  <c r="BE329"/>
  <c r="BE331"/>
  <c r="BE333"/>
  <c r="BE335"/>
  <c r="BE337"/>
  <c r="BE340"/>
  <c r="BE346"/>
  <c r="BE357"/>
  <c r="BE365"/>
  <c r="BE368"/>
  <c r="BE369"/>
  <c r="BE374"/>
  <c r="BE375"/>
  <c r="BE377"/>
  <c r="BE379"/>
  <c r="BE384"/>
  <c r="BE386"/>
  <c r="BE394"/>
  <c r="BE397"/>
  <c r="BE399"/>
  <c r="BE401"/>
  <c r="BE402"/>
  <c r="BE408"/>
  <c r="BE417"/>
  <c r="BE420"/>
  <c r="BE421"/>
  <c r="BE426"/>
  <c r="BE430"/>
  <c r="BE442"/>
  <c r="BE444"/>
  <c r="BE446"/>
  <c r="BE447"/>
  <c r="BE453"/>
  <c r="BE454"/>
  <c r="BE457"/>
  <c r="BE459"/>
  <c r="BE462"/>
  <c r="BE463"/>
  <c r="BE465"/>
  <c r="BE474"/>
  <c r="BE475"/>
  <c r="BE477"/>
  <c r="BE478"/>
  <c r="BE481"/>
  <c r="BE482"/>
  <c r="BE501"/>
  <c r="BE504"/>
  <c r="BE509"/>
  <c r="BE510"/>
  <c r="BE518"/>
  <c r="BE519"/>
  <c r="BE522"/>
  <c r="BE523"/>
  <c r="BE525"/>
  <c r="BE541"/>
  <c r="BE552"/>
  <c r="BE559"/>
  <c r="BE560"/>
  <c r="BE562"/>
  <c r="BE563"/>
  <c r="BE565"/>
  <c r="BE572"/>
  <c r="BE576"/>
  <c i="3" r="BE128"/>
  <c r="BE139"/>
  <c r="BE140"/>
  <c r="BE146"/>
  <c r="BE159"/>
  <c r="BE163"/>
  <c r="BE164"/>
  <c r="BE172"/>
  <c r="BE178"/>
  <c r="BE180"/>
  <c r="BE182"/>
  <c r="BE183"/>
  <c r="BE185"/>
  <c r="BE198"/>
  <c i="2" r="BE161"/>
  <c r="BE167"/>
  <c r="BE169"/>
  <c r="BE191"/>
  <c r="BE202"/>
  <c r="BE206"/>
  <c r="BE211"/>
  <c r="BE241"/>
  <c r="BE250"/>
  <c r="BE253"/>
  <c r="BE263"/>
  <c r="BE269"/>
  <c r="BE282"/>
  <c r="BE286"/>
  <c r="BE287"/>
  <c r="BE295"/>
  <c r="BE305"/>
  <c r="BE309"/>
  <c r="BE312"/>
  <c r="BE317"/>
  <c r="BE319"/>
  <c r="BE330"/>
  <c r="BE338"/>
  <c r="BE339"/>
  <c r="BE344"/>
  <c r="BE351"/>
  <c r="BE355"/>
  <c r="BE356"/>
  <c r="BE359"/>
  <c r="BE362"/>
  <c r="BE367"/>
  <c r="BE371"/>
  <c r="BE376"/>
  <c r="BE378"/>
  <c r="BE382"/>
  <c r="BE383"/>
  <c r="BE387"/>
  <c r="BE391"/>
  <c r="BE393"/>
  <c r="BE398"/>
  <c r="BE410"/>
  <c r="BE411"/>
  <c r="BE413"/>
  <c r="BE414"/>
  <c r="BE423"/>
  <c r="BE431"/>
  <c r="BE432"/>
  <c r="BE437"/>
  <c r="BE441"/>
  <c r="BE450"/>
  <c r="BE458"/>
  <c r="BE461"/>
  <c r="BE464"/>
  <c r="BE468"/>
  <c r="BE469"/>
  <c r="BE472"/>
  <c r="BE485"/>
  <c r="BE489"/>
  <c r="BE492"/>
  <c r="BE493"/>
  <c r="BE494"/>
  <c r="BE495"/>
  <c r="BE496"/>
  <c r="BE500"/>
  <c r="BE503"/>
  <c r="BE507"/>
  <c r="BE521"/>
  <c r="BE534"/>
  <c r="BE542"/>
  <c r="BE543"/>
  <c r="BE548"/>
  <c r="BE557"/>
  <c r="BE568"/>
  <c r="BK268"/>
  <c r="J268"/>
  <c r="J104"/>
  <c r="BK422"/>
  <c r="J422"/>
  <c r="J117"/>
  <c r="BK575"/>
  <c r="BK574"/>
  <c r="J574"/>
  <c r="J129"/>
  <c r="BK577"/>
  <c r="J577"/>
  <c r="J131"/>
  <c i="3" r="BE134"/>
  <c r="BE138"/>
  <c r="BE142"/>
  <c r="BE152"/>
  <c r="BE153"/>
  <c r="BE155"/>
  <c r="BE160"/>
  <c r="BE161"/>
  <c r="BE162"/>
  <c r="BE169"/>
  <c r="BE171"/>
  <c r="BE174"/>
  <c r="BE175"/>
  <c r="BE181"/>
  <c r="BE184"/>
  <c r="BE186"/>
  <c r="BE187"/>
  <c r="BE188"/>
  <c r="BE191"/>
  <c r="BE193"/>
  <c r="BE195"/>
  <c i="2" r="J34"/>
  <c i="1" r="AW95"/>
  <c i="3" r="F36"/>
  <c i="1" r="BC96"/>
  <c i="2" r="F37"/>
  <c i="1" r="BD95"/>
  <c i="3" r="F34"/>
  <c i="1" r="BA96"/>
  <c i="3" r="F37"/>
  <c i="1" r="BD96"/>
  <c i="2" r="F35"/>
  <c i="1" r="BB95"/>
  <c i="3" r="J34"/>
  <c i="1" r="AW96"/>
  <c i="2" r="F36"/>
  <c i="1" r="BC95"/>
  <c i="2" r="F34"/>
  <c i="1" r="BA95"/>
  <c i="3" r="F35"/>
  <c i="1" r="BB96"/>
  <c i="2" l="1" r="P270"/>
  <c i="3" r="P124"/>
  <c r="P123"/>
  <c i="1" r="AU96"/>
  <c i="3" r="T124"/>
  <c r="T123"/>
  <c i="2" r="R270"/>
  <c r="P152"/>
  <c r="P151"/>
  <c i="1" r="AU95"/>
  <c i="2" r="T270"/>
  <c r="T151"/>
  <c r="R152"/>
  <c r="R151"/>
  <c i="3" r="R124"/>
  <c r="R123"/>
  <c i="2" r="BK270"/>
  <c r="J270"/>
  <c r="J105"/>
  <c r="J271"/>
  <c r="J106"/>
  <c r="J575"/>
  <c r="J130"/>
  <c r="BK152"/>
  <c r="J152"/>
  <c r="J97"/>
  <c i="3" r="BK124"/>
  <c r="J124"/>
  <c r="J97"/>
  <c i="2" r="J33"/>
  <c i="1" r="AV95"/>
  <c r="AT95"/>
  <c i="3" r="J33"/>
  <c i="1" r="AV96"/>
  <c r="AT96"/>
  <c r="BD94"/>
  <c r="W33"/>
  <c r="BB94"/>
  <c r="W31"/>
  <c i="3" r="F33"/>
  <c i="1" r="AZ96"/>
  <c r="BA94"/>
  <c r="AW94"/>
  <c r="AK30"/>
  <c r="BC94"/>
  <c r="AY94"/>
  <c i="2" r="F33"/>
  <c i="1" r="AZ95"/>
  <c i="3" l="1" r="BK123"/>
  <c r="J123"/>
  <c i="2" r="BK151"/>
  <c r="J151"/>
  <c i="1" r="AU94"/>
  <c r="AZ94"/>
  <c r="W29"/>
  <c i="3" r="J30"/>
  <c i="1" r="AG96"/>
  <c r="AN96"/>
  <c r="AX94"/>
  <c r="W30"/>
  <c r="W32"/>
  <c i="2" r="J30"/>
  <c i="1" r="AG95"/>
  <c r="AN95"/>
  <c i="2" l="1" r="J39"/>
  <c r="J96"/>
  <c i="3" r="J96"/>
  <c r="J39"/>
  <c i="1" r="AV94"/>
  <c r="AK29"/>
  <c r="AG94"/>
  <c r="AK26"/>
  <c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<sst xmlns="http://schemas.openxmlformats.org/spreadsheetml/2006/main">
  <si>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</si>
  <si>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</si>
  <si>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</si>
  <si>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</si>
  <si>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</si>
  <si>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{805304d8-b4a8-4b6b-94f1-e07e132327dd}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</si>
  <si>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</si>
  <si>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</si>
  <si>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</si>
  <si>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</si>
  <si>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</si>
  <si>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</si>
  <si>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</si>
  <si>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</si>
  <si>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pol51a(2)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</si>
  <si>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</si>
  <si>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</si>
  <si>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Novostavba mateřské školy</t>
  </si>
  <si>
    <t>KSO:</t>
  </si>
  <si>
    <t>CC-CZ:</t>
  </si>
  <si>
    <t>Místo:</t>
  </si>
  <si>
    <t>Žalhostice</t>
  </si>
  <si>
    <t>Datum:</t>
  </si>
  <si>
    <t>21. 1. 2019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</si>
  <si>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</si>
  <si>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</si>
  <si>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</si>
  <si>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</si>
  <si>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</si>
  <si>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</si>
  <si>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</si>
  <si>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</si>
  <si>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</si>
  <si>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</si>
  <si>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</si>
  <si>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</si>
  <si>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</si>
  <si>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</si>
  <si>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</si>
  <si>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</si>
  <si>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</si>
  <si>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</si>
  <si>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</si>
  <si>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</si>
  <si>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</si>
  <si>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</si>
  <si>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</si>
  <si>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</si>
  <si>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</si>
  <si>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</si>
  <si>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</si>
  <si>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</si>
  <si>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</si>
  <si>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</si>
  <si>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</si>
  <si>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</si>
  <si>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</si>
  <si>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</si>
  <si>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</si>
  <si>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</si>
  <si>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</si>
  <si>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</si>
  <si>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</si>
  <si>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</si>
  <si>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</si>
  <si>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</si>
  <si>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</si>
  <si>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</si>
  <si>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</si>
  <si>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</si>
  <si>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</si>
  <si>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</si>
  <si>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</si>
  <si>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</si>
  <si>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</si>
  <si>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</si>
  <si>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</si>
  <si>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</si>
  <si>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</si>
  <si>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</si>
  <si>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pol51</t>
  </si>
  <si>
    <t>STA</t>
  </si>
  <si>
    <t>1</t>
  </si>
  <si>
    <t>{04bc7d19-694a-40a0-9f82-c6e0bff8d6f3}</t>
  </si>
  <si>
    <t>2</t>
  </si>
  <si>
    <t>pol51b</t>
  </si>
  <si>
    <t>Venkovní úpravy</t>
  </si>
  <si>
    <t>{b6fbd8c0-3a0e-4ceb-9c67-4138cecf2e4c}</t>
  </si>
  <si>
    <t>KRYCÍ LIST SOUPISU PRACÍ</t>
  </si>
  <si>
    <t>Objekt:</t>
  </si>
  <si>
    <t>pol51 - Novostavba mateřské školy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</si>
  <si>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</si>
  <si>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</si>
  <si>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</si>
  <si>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</si>
  <si>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</si>
  <si>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</si>
  <si>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</si>
  <si>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</si>
  <si>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</si>
  <si>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</si>
  <si>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</si>
  <si>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</si>
  <si>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</si>
  <si>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</si>
  <si>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</si>
  <si>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</si>
  <si>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</si>
  <si>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</si>
  <si>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</si>
  <si>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</si>
  <si>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</si>
  <si>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</si>
  <si>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</si>
  <si>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</si>
  <si>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</si>
  <si>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</si>
  <si>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</si>
  <si>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</si>
  <si>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</si>
  <si>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</si>
  <si>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</si>
  <si>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</si>
  <si>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</si>
  <si>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</si>
  <si>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</si>
  <si>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</si>
  <si>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</si>
  <si>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</si>
  <si>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21-M - Elektromontáže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</si>
  <si>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</si>
  <si>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</si>
  <si>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</si>
  <si>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</si>
  <si>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</si>
  <si>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</si>
  <si>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</si>
  <si>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</si>
  <si>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</si>
  <si>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</si>
  <si>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</si>
  <si>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</si>
  <si>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</si>
  <si>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</si>
  <si>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</si>
  <si>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</si>
  <si>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</si>
  <si>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</si>
  <si>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100</t>
  </si>
  <si>
    <t>K</t>
  </si>
  <si>
    <t>121101101.1</t>
  </si>
  <si>
    <t>Sejmutí ornice s přemístěním na vzdálenost do 50 m</t>
  </si>
  <si>
    <t>m3</t>
  </si>
  <si>
    <t>CS ÚRS 2018 01</t>
  </si>
  <si>
    <t>4</t>
  </si>
  <si>
    <t>-377398669</t>
  </si>
  <si>
    <t>VV</t>
  </si>
  <si>
    <t>(35*9*0,2)+(8*8*0,2)</t>
  </si>
  <si>
    <t>101</t>
  </si>
  <si>
    <t>132201101.1</t>
  </si>
  <si>
    <t>Hloubení rýh š do 600 mm v hornině tř. 3 objemu do 100 m3</t>
  </si>
  <si>
    <t>1972874552</t>
  </si>
  <si>
    <t>(33,48+1,45+1,75+14,6+14,6+6,75+6,75+5,25)*0,6*1</t>
  </si>
  <si>
    <t>(2*0,4*1)+(4,28+5,28+5,28+0,5)*0,6*0,75</t>
  </si>
  <si>
    <t>(5,28*0,4*0,75)*2+2,301</t>
  </si>
  <si>
    <t>Součet</t>
  </si>
  <si>
    <t>3</t>
  </si>
  <si>
    <t>162701105</t>
  </si>
  <si>
    <t>Vodorovné přemístění do 10000 m výkopku/sypaniny z horniny tř. 1 až 4</t>
  </si>
  <si>
    <t>-1520283580</t>
  </si>
  <si>
    <t>167101101</t>
  </si>
  <si>
    <t>Nakládání výkopku z hornin tř. 1 až 4 do 100 m3</t>
  </si>
  <si>
    <t>-1844172541</t>
  </si>
  <si>
    <t>5</t>
  </si>
  <si>
    <t>171201201</t>
  </si>
  <si>
    <t>Uložení sypaniny na skládky</t>
  </si>
  <si>
    <t>2039606017</t>
  </si>
  <si>
    <t>102</t>
  </si>
  <si>
    <t>171201201.1</t>
  </si>
  <si>
    <t>1237838636</t>
  </si>
  <si>
    <t>6</t>
  </si>
  <si>
    <t>171201211</t>
  </si>
  <si>
    <t>Poplatek za uložení stavebního odpadu - zeminy a kameniva na skládce</t>
  </si>
  <si>
    <t>t</t>
  </si>
  <si>
    <t>-898283658</t>
  </si>
  <si>
    <t>Zakládání</t>
  </si>
  <si>
    <t>103</t>
  </si>
  <si>
    <t>271572211.1</t>
  </si>
  <si>
    <t>Podsyp pod základové konstrukce se zhutněním z netříděného štěrkopísku</t>
  </si>
  <si>
    <t>-867556483</t>
  </si>
  <si>
    <t>((33,48*7,48)+(6,48*1,25)+(6,48*6,75))*0,15</t>
  </si>
  <si>
    <t>181</t>
  </si>
  <si>
    <t>273321411</t>
  </si>
  <si>
    <t>Základové desky ze ŽB bez zvýšených nároků na prostředí tř. C 20/25</t>
  </si>
  <si>
    <t>CS ÚRS 2019 01</t>
  </si>
  <si>
    <t>-1881010463</t>
  </si>
  <si>
    <t>((33,48*7,48)+(6,48*1,25)+(6,48*6,75))*0,2</t>
  </si>
  <si>
    <t>105</t>
  </si>
  <si>
    <t>273351121.1</t>
  </si>
  <si>
    <t>Zřízení bednění základových desek</t>
  </si>
  <si>
    <t>m2</t>
  </si>
  <si>
    <t>-885772039</t>
  </si>
  <si>
    <t>(33,48+33,58+15,48+15,48)*0,3</t>
  </si>
  <si>
    <t>11</t>
  </si>
  <si>
    <t>273351122</t>
  </si>
  <si>
    <t>Odstranění bednění základových desek</t>
  </si>
  <si>
    <t>565086609</t>
  </si>
  <si>
    <t>106</t>
  </si>
  <si>
    <t>273362021.1</t>
  </si>
  <si>
    <t>Výztuž základových desek svařovanými sítěmi Kari</t>
  </si>
  <si>
    <t>213497143</t>
  </si>
  <si>
    <t>((33,48*7,48)+(6,48*1,25)+(6,48*6,75))*0,005267*2,1</t>
  </si>
  <si>
    <t>107</t>
  </si>
  <si>
    <t>274313611.1</t>
  </si>
  <si>
    <t>Základové pásy z betonu tř. C 16/20</t>
  </si>
  <si>
    <t>-1906772922</t>
  </si>
  <si>
    <t>(33,48+1,45+1,75+14,6+14,6+6,75+6,75+5,25)*0,6*0,4</t>
  </si>
  <si>
    <t>(2*0,4*1)+(4,28+5,28+5,28+0,5)*0,6*0,4</t>
  </si>
  <si>
    <t>(5,28*0,4*0,4)*2+13,9</t>
  </si>
  <si>
    <t>108</t>
  </si>
  <si>
    <t>279113134.1</t>
  </si>
  <si>
    <t>Základová zeď tl do 300 mm z tvárnic ztraceného bednění včetně výplně z betonu tř. C 16/20</t>
  </si>
  <si>
    <t>804416949</t>
  </si>
  <si>
    <t>(2*0,5)+(4,28+5,28+5,28+0,5)*0,5</t>
  </si>
  <si>
    <t>(5,28*0,5)*2</t>
  </si>
  <si>
    <t>109</t>
  </si>
  <si>
    <t>279113136.1</t>
  </si>
  <si>
    <t>Základová zeď tl do 500 mm z tvárnic ztraceného bednění včetně výplně z betonu tř. C 16/20</t>
  </si>
  <si>
    <t>417410580</t>
  </si>
  <si>
    <t>(33,48+1,45+1,75+14,6+14,6+6,75+6,75+5,25)*0,75</t>
  </si>
  <si>
    <t>279361821</t>
  </si>
  <si>
    <t>Výztuž základových zdí nosných betonářskou ocelí 10 505</t>
  </si>
  <si>
    <t>1350176963</t>
  </si>
  <si>
    <t>Svislé a kompletní konstrukce</t>
  </si>
  <si>
    <t>111</t>
  </si>
  <si>
    <t>311235151.1</t>
  </si>
  <si>
    <t>Zdivo jednovrstvé z cihel broušených do P10 na tenkovrstvou maltu tl 300 mm</t>
  </si>
  <si>
    <t>70680470</t>
  </si>
  <si>
    <t>(6,5+6,5)*3,25-(1,5*1)-(0,9*2,02)*4</t>
  </si>
  <si>
    <t>112</t>
  </si>
  <si>
    <t>311238654.1</t>
  </si>
  <si>
    <t>Zdivo jednovrstvé tepelně izolační z cihel broušených s vniřní izolací z minerální vlny na tenkovrstvou maltu U přes 0,14 do 0,18 W/m2K tl 440 mm</t>
  </si>
  <si>
    <t>-2094737177</t>
  </si>
  <si>
    <t>(33,5+1,25+1,25+6,5+6,5+33,5+6,75+6,75+5,5)*0,25</t>
  </si>
  <si>
    <t>113</t>
  </si>
  <si>
    <t>311238656.1</t>
  </si>
  <si>
    <t>Zdivo jednovrstvé tepelně izolační z cihel broušených s vniřní izolací z minerální vlny na tenkovrstvou maltu U do 0,14 W/m2K tl 500 mm</t>
  </si>
  <si>
    <t>-293297613</t>
  </si>
  <si>
    <t>(33,5+1,25+1,25+6,5+6,5+33,5+6,75+6,75+5,5)*3,25</t>
  </si>
  <si>
    <t>(3,75*2,15)*2+(3,25*2,15)*2</t>
  </si>
  <si>
    <t>-(1,5*1,5)*15-(1,25*0,75)*2-(1,5*2,28)-(2*2,28)</t>
  </si>
  <si>
    <t>-(0,75*0,75)*2</t>
  </si>
  <si>
    <t>114</t>
  </si>
  <si>
    <t>314235404.1</t>
  </si>
  <si>
    <t>Komínové těleso dvousložkové 1průduchové cihelné z plastových vložek D 16 cm v 3 m</t>
  </si>
  <si>
    <t>soubor</t>
  </si>
  <si>
    <t>1474159401</t>
  </si>
  <si>
    <t>115</t>
  </si>
  <si>
    <t>314235414.1</t>
  </si>
  <si>
    <t>Příplatek ke komínovému tělesu dvousložkovému cihelnému z plastových vložek D 16 cm ZKD 1 m výšky</t>
  </si>
  <si>
    <t>m</t>
  </si>
  <si>
    <t>-2140193851</t>
  </si>
  <si>
    <t>23</t>
  </si>
  <si>
    <t>314235444</t>
  </si>
  <si>
    <t>Komínová hlava z pohledových prstenců pro dvousložkový 1průduchový cihelný komín D 16 cm</t>
  </si>
  <si>
    <t>-921984172</t>
  </si>
  <si>
    <t>117</t>
  </si>
  <si>
    <t>317142422.1</t>
  </si>
  <si>
    <t>Překlad nenosný přímý z pórobetonu v příčkách tl 100 mm dl přes 1000 do 1250 mm</t>
  </si>
  <si>
    <t>kus</t>
  </si>
  <si>
    <t>-297406105</t>
  </si>
  <si>
    <t>118</t>
  </si>
  <si>
    <t>317142442.1</t>
  </si>
  <si>
    <t>Překlad nenosný přímý z pórobetonu Ytong v příčkách tl 150 mm dl přes 1000 do 1250 mm</t>
  </si>
  <si>
    <t>-1591077686</t>
  </si>
  <si>
    <t>27</t>
  </si>
  <si>
    <t>317168051</t>
  </si>
  <si>
    <t>Překlad keramický vysoký v 238 mm dl 1000 mm</t>
  </si>
  <si>
    <t>1873641621</t>
  </si>
  <si>
    <t>28</t>
  </si>
  <si>
    <t>317168052</t>
  </si>
  <si>
    <t>Překlad keramický vysoký v 238 mm dl 1250 mm</t>
  </si>
  <si>
    <t>-240029735</t>
  </si>
  <si>
    <t>29</t>
  </si>
  <si>
    <t>317168053</t>
  </si>
  <si>
    <t>Překlad keramický vysoký v 238 mm dl 1500 mm</t>
  </si>
  <si>
    <t>-1080714961</t>
  </si>
  <si>
    <t>30</t>
  </si>
  <si>
    <t>317168054</t>
  </si>
  <si>
    <t>Překlad keramický vysoký v 238 mm dl 1750 mm</t>
  </si>
  <si>
    <t>-1407807780</t>
  </si>
  <si>
    <t>31</t>
  </si>
  <si>
    <t>317168055</t>
  </si>
  <si>
    <t>Překlad keramický vysoký v 238 mm dl 2000 mm</t>
  </si>
  <si>
    <t>380978622</t>
  </si>
  <si>
    <t>32</t>
  </si>
  <si>
    <t>317168057</t>
  </si>
  <si>
    <t>Překlad keramický vysoký v 238 mm dl 2500 mm</t>
  </si>
  <si>
    <t>256114722</t>
  </si>
  <si>
    <t>300</t>
  </si>
  <si>
    <t>317168254</t>
  </si>
  <si>
    <t>Překlad keramický roletový pro zabudování rolety nebo žaluzie š přes 400 do 500 mm dl 2000 mm</t>
  </si>
  <si>
    <t>CS ÚRS 2020 01</t>
  </si>
  <si>
    <t>-183951387</t>
  </si>
  <si>
    <t>352</t>
  </si>
  <si>
    <t>317941121</t>
  </si>
  <si>
    <t>Osazování ocelových válcovaných nosníků na zdivu I, IE, U, UE nebo L do č 12</t>
  </si>
  <si>
    <t>622282282</t>
  </si>
  <si>
    <t>12*1,25*0,00515</t>
  </si>
  <si>
    <t>353</t>
  </si>
  <si>
    <t>M</t>
  </si>
  <si>
    <t>13010420</t>
  </si>
  <si>
    <t>úhelník ocelový rovnostranný jakost 11 375 50x50x5mm</t>
  </si>
  <si>
    <t>8</t>
  </si>
  <si>
    <t>-1595003279</t>
  </si>
  <si>
    <t>0,077*1,05 'Přepočtené koeficientem množství</t>
  </si>
  <si>
    <t>126</t>
  </si>
  <si>
    <t>317998115R.1</t>
  </si>
  <si>
    <t>Tepelná izolace mezi překlady v 24 cm z polystyrénu tl 150 mm</t>
  </si>
  <si>
    <t>-1518915260</t>
  </si>
  <si>
    <t>127</t>
  </si>
  <si>
    <t>342272225.1</t>
  </si>
  <si>
    <t>Příčka z pórobetonových hladkých tvárnic na tenkovrstvou maltu tl 100 mm</t>
  </si>
  <si>
    <t>2077198983</t>
  </si>
  <si>
    <t>(3,15+1,2+1)*3,5-(0,8*2,02)+4,7</t>
  </si>
  <si>
    <t>128</t>
  </si>
  <si>
    <t>342272245.1</t>
  </si>
  <si>
    <t>Příčka z pórobetonových hladkých tvárnic na tenkovrstvou maltu tl 150 mm</t>
  </si>
  <si>
    <t>1735122203</t>
  </si>
  <si>
    <t>(5,5+5,4+2,65+5,5+3,99+3,4+1,44+2,75)*3,5</t>
  </si>
  <si>
    <t>(1+2,55+2,55+2,95)*3,5</t>
  </si>
  <si>
    <t>-(0,8*2,02)*4-(0,9*2,02)-(0,7*2,02)*4</t>
  </si>
  <si>
    <t>Vodorovné konstrukce</t>
  </si>
  <si>
    <t>34</t>
  </si>
  <si>
    <t>417238213</t>
  </si>
  <si>
    <t>Obezdívka věnce jednostranná věncovkou keramickou v přes 210 do 250 mm včetně polystyrenu tl 100 mm</t>
  </si>
  <si>
    <t>-284012728</t>
  </si>
  <si>
    <t>35</t>
  </si>
  <si>
    <t>417321414</t>
  </si>
  <si>
    <t>Ztužující pásy a věnce ze ŽB tř. C 20/25</t>
  </si>
  <si>
    <t>-2062417406</t>
  </si>
  <si>
    <t>36</t>
  </si>
  <si>
    <t>417351115</t>
  </si>
  <si>
    <t>Zřízení bednění ztužujících věnců</t>
  </si>
  <si>
    <t>1961235352</t>
  </si>
  <si>
    <t>37</t>
  </si>
  <si>
    <t>417351116</t>
  </si>
  <si>
    <t>Odstranění bednění ztužujících věnců</t>
  </si>
  <si>
    <t>1375145645</t>
  </si>
  <si>
    <t>38</t>
  </si>
  <si>
    <t>417361821</t>
  </si>
  <si>
    <t>Výztuž ztužujících pásů a věnců betonářskou ocelí 10 505</t>
  </si>
  <si>
    <t>-1149757363</t>
  </si>
  <si>
    <t>Úpravy povrchů, podlahy a osazování výplní</t>
  </si>
  <si>
    <t>173</t>
  </si>
  <si>
    <t>612131121</t>
  </si>
  <si>
    <t>Penetrační disperzní nátěr vnitřních stěn nanášený ručně</t>
  </si>
  <si>
    <t>1507359361</t>
  </si>
  <si>
    <t>315,245+24,35+(33,478+17,109+124,924)*2</t>
  </si>
  <si>
    <t>195</t>
  </si>
  <si>
    <t>612341121</t>
  </si>
  <si>
    <t>Sádrová nebo vápenosádrová omítka hladká jednovrstvá vnitřních stěn nanášená ručně</t>
  </si>
  <si>
    <t>-338083421</t>
  </si>
  <si>
    <t>196</t>
  </si>
  <si>
    <t>612341191</t>
  </si>
  <si>
    <t>Příplatek k sádrové omítce vnitřních stěn za každých dalších 5 mm tloušťky ručně</t>
  </si>
  <si>
    <t>-1761671517</t>
  </si>
  <si>
    <t>690,617-92,27</t>
  </si>
  <si>
    <t>197</t>
  </si>
  <si>
    <t>612345301</t>
  </si>
  <si>
    <t>Sádrová hladká omítka ostění nebo nadpraží</t>
  </si>
  <si>
    <t>-694384527</t>
  </si>
  <si>
    <t>(1,5*3)*0,3*15+(1,5+2,25+2,255)*0,3+(1,25+0,75+0,75)*0,35*2</t>
  </si>
  <si>
    <t>(0,75*3)*0,3*2+(1,5+0,75+0,75)*0,3+(2+2,28+2,28)*0,3</t>
  </si>
  <si>
    <t>(1,5+1+1)*0,3</t>
  </si>
  <si>
    <t>177</t>
  </si>
  <si>
    <t>622131101</t>
  </si>
  <si>
    <t>Cementový postřik vnějších stěn nanášený celoplošně ručně</t>
  </si>
  <si>
    <t>1476367072</t>
  </si>
  <si>
    <t>(33,5+33,5+15,5+15,5)*3,575</t>
  </si>
  <si>
    <t>(1,5*3)*0,3*15+(1,5+2,25+2,25)*0,3+(0,75*3)*0,3*2</t>
  </si>
  <si>
    <t>(1,25+0,75+0,75)*0,3*2+(2+2,28+2,28)*0,3</t>
  </si>
  <si>
    <t>350</t>
  </si>
  <si>
    <t>622252002</t>
  </si>
  <si>
    <t>Montáž profilů kontaktního zateplení lepených</t>
  </si>
  <si>
    <t>-2085317710</t>
  </si>
  <si>
    <t>351</t>
  </si>
  <si>
    <t>28376439</t>
  </si>
  <si>
    <t>deska z polystyrénu XPS, hrana rovná a strukturovaný povrch 250kPa tl 40mm</t>
  </si>
  <si>
    <t>690968108</t>
  </si>
  <si>
    <t>130*0,15</t>
  </si>
  <si>
    <t>19,5*1,05 'Přepočtené koeficientem množství</t>
  </si>
  <si>
    <t>179</t>
  </si>
  <si>
    <t>622321121</t>
  </si>
  <si>
    <t>Vápenocementová omítka hladká jednovrstvá vnějších stěn nanášená ručně</t>
  </si>
  <si>
    <t>-1911795798</t>
  </si>
  <si>
    <t>180</t>
  </si>
  <si>
    <t>622521011</t>
  </si>
  <si>
    <t>Tenkovrstvá silikátová zrnitá omítka tl. 1,5 mm včetně penetrace vnějších stěn</t>
  </si>
  <si>
    <t>-1292625</t>
  </si>
  <si>
    <t>182</t>
  </si>
  <si>
    <t>632441220</t>
  </si>
  <si>
    <t>Potěr anhydritový samonivelační litý C25 do 50 mm</t>
  </si>
  <si>
    <t>1290857612</t>
  </si>
  <si>
    <t>183</t>
  </si>
  <si>
    <t>632441292</t>
  </si>
  <si>
    <t>Příplatek k anhydritovému samonivelačnímu litému potěru C25 ZKD 5 mm tloušťky</t>
  </si>
  <si>
    <t>385440575</t>
  </si>
  <si>
    <t>244,400*2</t>
  </si>
  <si>
    <t>184</t>
  </si>
  <si>
    <t>632481213</t>
  </si>
  <si>
    <t>Separační vrstva z PE fólie</t>
  </si>
  <si>
    <t>515585924</t>
  </si>
  <si>
    <t>185</t>
  </si>
  <si>
    <t>634112123</t>
  </si>
  <si>
    <t>Obvodová dilatace podlahovým páskem z pěnového PE s fólií mezi stěnou a mazaninou nebo potěrem v 80 mm</t>
  </si>
  <si>
    <t>1775757059</t>
  </si>
  <si>
    <t>355</t>
  </si>
  <si>
    <t>634663113</t>
  </si>
  <si>
    <t>Výplň dilatačních spar šířky do 20 mm v mazaninách polyuretovou samonivelační hmotou</t>
  </si>
  <si>
    <t>210401039</t>
  </si>
  <si>
    <t>354</t>
  </si>
  <si>
    <t>634911124</t>
  </si>
  <si>
    <t>Řezání dilatačních spár š 10 mm hl do 80 mm v čerstvé betonové mazanině</t>
  </si>
  <si>
    <t>1227556292</t>
  </si>
  <si>
    <t>9</t>
  </si>
  <si>
    <t>Ostatní konstrukce a práce, bourání</t>
  </si>
  <si>
    <t>343</t>
  </si>
  <si>
    <t>941111121</t>
  </si>
  <si>
    <t>Montáž lešení řadového trubkového lehkého s podlahami zatížení do 200 kg/m2 š do 1,2 m v do 10 m</t>
  </si>
  <si>
    <t>-1889250517</t>
  </si>
  <si>
    <t>344</t>
  </si>
  <si>
    <t>941111221</t>
  </si>
  <si>
    <t>Příplatek k lešení řadovému trubkovému lehkému s podlahami š 1,2 m v 10 m za první a ZKD den použití</t>
  </si>
  <si>
    <t>427538772</t>
  </si>
  <si>
    <t>400,000*60</t>
  </si>
  <si>
    <t>345</t>
  </si>
  <si>
    <t>941111821</t>
  </si>
  <si>
    <t>Demontáž lešení řadového trubkového lehkého s podlahami zatížení do 200 kg/m2 š do 1,2 m v do 10 m</t>
  </si>
  <si>
    <t>1651130379</t>
  </si>
  <si>
    <t>346</t>
  </si>
  <si>
    <t>949101112</t>
  </si>
  <si>
    <t>Lešení pomocné pro objekty pozemních staveb s lešeňovou podlahou v do 3,5 m zatížení do 150 kg/m2</t>
  </si>
  <si>
    <t>1092727060</t>
  </si>
  <si>
    <t>998</t>
  </si>
  <si>
    <t>Přesun hmot</t>
  </si>
  <si>
    <t>39</t>
  </si>
  <si>
    <t>998011001</t>
  </si>
  <si>
    <t>Přesun hmot pro budovy zděné v do 6 m</t>
  </si>
  <si>
    <t>-200859848</t>
  </si>
  <si>
    <t>PSV</t>
  </si>
  <si>
    <t>Práce a dodávky PSV</t>
  </si>
  <si>
    <t>711</t>
  </si>
  <si>
    <t>Izolace proti vodě, vlhkosti a plynům</t>
  </si>
  <si>
    <t>139</t>
  </si>
  <si>
    <t>711111001</t>
  </si>
  <si>
    <t>Provedení izolace proti zemní vlhkosti vodorovné za studena nátěrem penetračním</t>
  </si>
  <si>
    <t>16</t>
  </si>
  <si>
    <t>-1738338957</t>
  </si>
  <si>
    <t>(33,48*7,48)+(6,48*1,25)+(6,48*6,75)</t>
  </si>
  <si>
    <t>140</t>
  </si>
  <si>
    <t>11163150</t>
  </si>
  <si>
    <t>lak penetrační asfaltový</t>
  </si>
  <si>
    <t>-30076888</t>
  </si>
  <si>
    <t>302,27*0,0003 "Přepočtené koeficientem množství</t>
  </si>
  <si>
    <t>141</t>
  </si>
  <si>
    <t>711112001</t>
  </si>
  <si>
    <t>Provedení izolace proti zemní vlhkosti svislé za studena nátěrem penetračním</t>
  </si>
  <si>
    <t>-944473332</t>
  </si>
  <si>
    <t>(33,48+1,45+1,75+14,6+14,6+6,75+6,75+5,25)*1</t>
  </si>
  <si>
    <t>142</t>
  </si>
  <si>
    <t>1357476177</t>
  </si>
  <si>
    <t>84,63*0,00035 "Přepočtené koeficientem množství</t>
  </si>
  <si>
    <t>143</t>
  </si>
  <si>
    <t>711141559</t>
  </si>
  <si>
    <t>Provedení izolace proti zemní vlhkosti pásy přitavením vodorovné NAIP</t>
  </si>
  <si>
    <t>1241002442</t>
  </si>
  <si>
    <t>302,27*2</t>
  </si>
  <si>
    <t>296</t>
  </si>
  <si>
    <t>62855011</t>
  </si>
  <si>
    <t>pás asfaltový natavitelný modifikovaný SBS tl 5,3mm s vložkou z polyesterové rohože a hrubozrnným břidličným posypem na horním povrchu</t>
  </si>
  <si>
    <t>34069788</t>
  </si>
  <si>
    <t>297</t>
  </si>
  <si>
    <t>62866281</t>
  </si>
  <si>
    <t>pás asfaltový samolepicí modifikovaný SBS tl 3mm s vložkou ze skleněné tkaniny se spalitelnou fólií nebo jemnozrnným minerálním posypem nebo textilií na horním povrchu</t>
  </si>
  <si>
    <t>1351557360</t>
  </si>
  <si>
    <t>146</t>
  </si>
  <si>
    <t>711142559</t>
  </si>
  <si>
    <t>Provedení izolace proti zemní vlhkosti pásy přitavením svislé NAIP</t>
  </si>
  <si>
    <t>-1291443176</t>
  </si>
  <si>
    <t>84,63*2</t>
  </si>
  <si>
    <t>298</t>
  </si>
  <si>
    <t>711447129</t>
  </si>
  <si>
    <t>299</t>
  </si>
  <si>
    <t>1415683980</t>
  </si>
  <si>
    <t>152</t>
  </si>
  <si>
    <t>998711201</t>
  </si>
  <si>
    <t>Přesun hmot procentní pro izolace proti vodě, vlhkosti a plynům v objektech v do 6 m</t>
  </si>
  <si>
    <t>%</t>
  </si>
  <si>
    <t>960289828</t>
  </si>
  <si>
    <t>713</t>
  </si>
  <si>
    <t>Izolace tepelné</t>
  </si>
  <si>
    <t>131</t>
  </si>
  <si>
    <t>713111121</t>
  </si>
  <si>
    <t>Montáž izolace tepelné spodem stropů s uchycením drátem rohoží, pásů, dílců, desek</t>
  </si>
  <si>
    <t>-422236363</t>
  </si>
  <si>
    <t>((33,48*7,48)+(6,48*1,25)+(6,48*6,75))*2</t>
  </si>
  <si>
    <t>132</t>
  </si>
  <si>
    <t>63152104</t>
  </si>
  <si>
    <t>pás tepelně izolační univerzální λ=0,033-0,033-0,035 tl 160mm</t>
  </si>
  <si>
    <t>299650196</t>
  </si>
  <si>
    <t>604,541*1,02 "Přepočtené koeficientem množství</t>
  </si>
  <si>
    <t>133</t>
  </si>
  <si>
    <t>713121111</t>
  </si>
  <si>
    <t>Montáž izolace tepelné podlah volně kladenými rohožemi, pásy, dílci, deskami 1 vrstva</t>
  </si>
  <si>
    <t>-578828051</t>
  </si>
  <si>
    <t>135</t>
  </si>
  <si>
    <t>28375990</t>
  </si>
  <si>
    <t>deska EPS 150 pro trvalé zatížení v tlaku (max. 3000 kg/m2) tl 150mm</t>
  </si>
  <si>
    <t>-998894510</t>
  </si>
  <si>
    <t>244,4*1,02 "Přepočtené koeficientem množství</t>
  </si>
  <si>
    <t>136</t>
  </si>
  <si>
    <t>713131141</t>
  </si>
  <si>
    <t>Montáž izolace tepelné stěn a základů lepením celoplošně rohoží, pásů, dílců, desek</t>
  </si>
  <si>
    <t>1004742711</t>
  </si>
  <si>
    <t>137</t>
  </si>
  <si>
    <t>28376349</t>
  </si>
  <si>
    <t>deska fasádní polystyrénová pro tepelné izolace spodní stavby tl 60mm</t>
  </si>
  <si>
    <t>-1768884895</t>
  </si>
  <si>
    <t>84,63*1,05 "Přepočtené koeficientem množství</t>
  </si>
  <si>
    <t>138</t>
  </si>
  <si>
    <t>998713201</t>
  </si>
  <si>
    <t>Přesun hmot procentní pro izolace tepelné v objektech v do 6 m</t>
  </si>
  <si>
    <t>-634565730</t>
  </si>
  <si>
    <t>721</t>
  </si>
  <si>
    <t>Zdravotechnika - vnitřní kanalizace</t>
  </si>
  <si>
    <t>227</t>
  </si>
  <si>
    <t>721174005</t>
  </si>
  <si>
    <t>Potrubí kanalizační z PP svodné DN 110</t>
  </si>
  <si>
    <t>-1256976661</t>
  </si>
  <si>
    <t>228</t>
  </si>
  <si>
    <t>721174006</t>
  </si>
  <si>
    <t>Potrubí kanalizační z PP svodné DN 125</t>
  </si>
  <si>
    <t>2094311016</t>
  </si>
  <si>
    <t>229</t>
  </si>
  <si>
    <t>721174007</t>
  </si>
  <si>
    <t>Potrubí kanalizační z PP svodné DN 160</t>
  </si>
  <si>
    <t>1598038422</t>
  </si>
  <si>
    <t>230</t>
  </si>
  <si>
    <t>721174025</t>
  </si>
  <si>
    <t>Potrubí kanalizační z PP odpadní DN 110</t>
  </si>
  <si>
    <t>-1341198338</t>
  </si>
  <si>
    <t>231</t>
  </si>
  <si>
    <t>721174026</t>
  </si>
  <si>
    <t>Potrubí kanalizační z PP odpadní DN 125</t>
  </si>
  <si>
    <t>1461206841</t>
  </si>
  <si>
    <t>232</t>
  </si>
  <si>
    <t>28611584</t>
  </si>
  <si>
    <t>zátka kanalizace plastové KG DN 100</t>
  </si>
  <si>
    <t>622312108</t>
  </si>
  <si>
    <t>233</t>
  </si>
  <si>
    <t>721174043</t>
  </si>
  <si>
    <t>Potrubí kanalizační z PP připojovací DN 50</t>
  </si>
  <si>
    <t>-2002168333</t>
  </si>
  <si>
    <t>234</t>
  </si>
  <si>
    <t>721174044</t>
  </si>
  <si>
    <t>Potrubí kanalizační z PP připojovací DN 75</t>
  </si>
  <si>
    <t>-250821442</t>
  </si>
  <si>
    <t>235</t>
  </si>
  <si>
    <t>721174045</t>
  </si>
  <si>
    <t>Potrubí kanalizační z PP připojovací DN 110</t>
  </si>
  <si>
    <t>-1738198302</t>
  </si>
  <si>
    <t>236</t>
  </si>
  <si>
    <t>721194105</t>
  </si>
  <si>
    <t>Vyvedení a upevnění odpadních výpustek DN 50</t>
  </si>
  <si>
    <t>-123583530</t>
  </si>
  <si>
    <t>237</t>
  </si>
  <si>
    <t>721194107</t>
  </si>
  <si>
    <t>Vyvedení a upevnění odpadních výpustek DN 70</t>
  </si>
  <si>
    <t>-1067137030</t>
  </si>
  <si>
    <t>238</t>
  </si>
  <si>
    <t>721194109</t>
  </si>
  <si>
    <t>Vyvedení a upevnění odpadních výpustek DN 100</t>
  </si>
  <si>
    <t>1295052793</t>
  </si>
  <si>
    <t>239</t>
  </si>
  <si>
    <t>721211404</t>
  </si>
  <si>
    <t>Vpusť podlahová s vodorovným odtokem DN 50/75 s přepadovou trubkou</t>
  </si>
  <si>
    <t>-1005679643</t>
  </si>
  <si>
    <t>240</t>
  </si>
  <si>
    <t>721212124</t>
  </si>
  <si>
    <t>Odtokový sprchový žlab délky 850 mm s krycím roštem a zápachovou uzávěrkou</t>
  </si>
  <si>
    <t>-557979400</t>
  </si>
  <si>
    <t>241</t>
  </si>
  <si>
    <t>721226511</t>
  </si>
  <si>
    <t>Zápachová uzávěrka podomítková pro pračku a myčku DN 40</t>
  </si>
  <si>
    <t>-725188163</t>
  </si>
  <si>
    <t>242</t>
  </si>
  <si>
    <t>721242105</t>
  </si>
  <si>
    <t>Lapač střešních splavenin z PP se zápachovou klapkou a lapacím košem DN 110</t>
  </si>
  <si>
    <t>-2006097611</t>
  </si>
  <si>
    <t>243</t>
  </si>
  <si>
    <t>721274123</t>
  </si>
  <si>
    <t>Přivzdušňovací ventil vnitřní odpadních potrubí DN 100</t>
  </si>
  <si>
    <t>748442695</t>
  </si>
  <si>
    <t>244</t>
  </si>
  <si>
    <t>721290111</t>
  </si>
  <si>
    <t>Zkouška těsnosti potrubí kanalizace vodou do DN 125</t>
  </si>
  <si>
    <t>1342587834</t>
  </si>
  <si>
    <t>245</t>
  </si>
  <si>
    <t>998721201</t>
  </si>
  <si>
    <t>Přesun hmot procentní pro vnitřní kanalizace v objektech v do 6 m</t>
  </si>
  <si>
    <t>-478288424</t>
  </si>
  <si>
    <t>722</t>
  </si>
  <si>
    <t>Zdravotechnika - vnitřní vodovod</t>
  </si>
  <si>
    <t>246</t>
  </si>
  <si>
    <t>722174022</t>
  </si>
  <si>
    <t>Potrubí vodovodní plastové PPR svar polyfuze PN 20 D 20 x 3,4 mm</t>
  </si>
  <si>
    <t>-1701217586</t>
  </si>
  <si>
    <t>247</t>
  </si>
  <si>
    <t>722174023</t>
  </si>
  <si>
    <t>Potrubí vodovodní plastové PPR svar polyfuze PN 20 D 25 x 4,2 mm</t>
  </si>
  <si>
    <t>492574063</t>
  </si>
  <si>
    <t>248</t>
  </si>
  <si>
    <t>722174024</t>
  </si>
  <si>
    <t>Potrubí vodovodní plastové PPR svar polyfuze PN 20 D 32 x5,4 mm</t>
  </si>
  <si>
    <t>-56099120</t>
  </si>
  <si>
    <t>249</t>
  </si>
  <si>
    <t>722174025</t>
  </si>
  <si>
    <t>Potrubí vodovodní plastové PPR svar polyfuze PN 20 D 40 x 6,7 mm</t>
  </si>
  <si>
    <t>1080517752</t>
  </si>
  <si>
    <t>250</t>
  </si>
  <si>
    <t>722174026</t>
  </si>
  <si>
    <t>Potrubí vodovodní plastové PPR svar polyfuze PN 20 D 50 x 8,4 mm</t>
  </si>
  <si>
    <t>-251263603</t>
  </si>
  <si>
    <t>301</t>
  </si>
  <si>
    <t>722174064</t>
  </si>
  <si>
    <t>Potrubí vodovodní plastové křížení PPR svar polyfuze PN 20 D 32 x 5,4 mm</t>
  </si>
  <si>
    <t>-1027923142</t>
  </si>
  <si>
    <t>302</t>
  </si>
  <si>
    <t>722174065</t>
  </si>
  <si>
    <t>Potrubí vodovodní plastové křížení PPR svar polyfuze PN 20 D 40 x 6,7 mm</t>
  </si>
  <si>
    <t>-1211075518</t>
  </si>
  <si>
    <t>303</t>
  </si>
  <si>
    <t>722179192</t>
  </si>
  <si>
    <t>Příplatek k rozvodu vody z plastů za potrubí do D 32 mm do 15 svarů</t>
  </si>
  <si>
    <t>-448659137</t>
  </si>
  <si>
    <t>251</t>
  </si>
  <si>
    <t>722181231</t>
  </si>
  <si>
    <t>Ochrana vodovodního potrubí přilepenými termoizolačními trubicemi z PE tl do 13 mm DN do 22 mm</t>
  </si>
  <si>
    <t>1945886500</t>
  </si>
  <si>
    <t>252</t>
  </si>
  <si>
    <t>722181232</t>
  </si>
  <si>
    <t>Ochrana vodovodního potrubí přilepenými termoizolačními trubicemi z PE tl do 13 mm DN do 45 mm</t>
  </si>
  <si>
    <t>-1741870011</t>
  </si>
  <si>
    <t>253</t>
  </si>
  <si>
    <t>722181233</t>
  </si>
  <si>
    <t>Ochrana vodovodního potrubí přilepenými termoizolačními trubicemi z PE tl do 13 mm DN do 63 mm</t>
  </si>
  <si>
    <t>1068552833</t>
  </si>
  <si>
    <t>304</t>
  </si>
  <si>
    <t>722181241</t>
  </si>
  <si>
    <t>Ochrana vodovodního potrubí přilepenými termoizolačními trubicemi z PE tl do 20 mm DN do 22 mm</t>
  </si>
  <si>
    <t>450722099</t>
  </si>
  <si>
    <t>305</t>
  </si>
  <si>
    <t>722181242</t>
  </si>
  <si>
    <t>Ochrana vodovodního potrubí přilepenými termoizolačními trubicemi z PE tl do 20 mm DN do 45 mm</t>
  </si>
  <si>
    <t>-1149518875</t>
  </si>
  <si>
    <t>254</t>
  </si>
  <si>
    <t>722190401</t>
  </si>
  <si>
    <t>Vyvedení a upevnění výpustku do DN 25</t>
  </si>
  <si>
    <t>-1383913855</t>
  </si>
  <si>
    <t>255</t>
  </si>
  <si>
    <t>722220112</t>
  </si>
  <si>
    <t>Nástěnka pro výtokový ventil G 3/4 s jedním závitem</t>
  </si>
  <si>
    <t>368472984</t>
  </si>
  <si>
    <t>256</t>
  </si>
  <si>
    <t>722220122</t>
  </si>
  <si>
    <t>Nástěnka pro baterii G 3/4 s jedním závitem</t>
  </si>
  <si>
    <t>pár</t>
  </si>
  <si>
    <t>175201759</t>
  </si>
  <si>
    <t>265</t>
  </si>
  <si>
    <t>722230101</t>
  </si>
  <si>
    <t>Ventil přímý G 1/2 se dvěma závity</t>
  </si>
  <si>
    <t>-1224725976</t>
  </si>
  <si>
    <t>306</t>
  </si>
  <si>
    <t>722231205</t>
  </si>
  <si>
    <t>Ventil redukční mosazný G 6/4 PN 6 do 25°C s 2x vnitřním závitem bez manometru</t>
  </si>
  <si>
    <t>-90503672</t>
  </si>
  <si>
    <t>307</t>
  </si>
  <si>
    <t>722231222</t>
  </si>
  <si>
    <t>Ventil pojistný mosazný G 3/4 PN 6 do 100°C k bojleru s vnitřním x vnějším závitem</t>
  </si>
  <si>
    <t>-1309112352</t>
  </si>
  <si>
    <t>260</t>
  </si>
  <si>
    <t>722232047</t>
  </si>
  <si>
    <t>Kohout kulový přímý G 6/4 PN 42 do 185°C vnitřní závit</t>
  </si>
  <si>
    <t>-940180143</t>
  </si>
  <si>
    <t>257</t>
  </si>
  <si>
    <t>722232061</t>
  </si>
  <si>
    <t>Kohout kulový přímý G 1/2 PN 42 do 185°C vnitřní závit s vypouštěním</t>
  </si>
  <si>
    <t>1727656909</t>
  </si>
  <si>
    <t>258</t>
  </si>
  <si>
    <t>722232062</t>
  </si>
  <si>
    <t>Kohout kulový přímý G 3/4 PN 42 do 185°C vnitřní závit s vypouštěním</t>
  </si>
  <si>
    <t>-1893429967</t>
  </si>
  <si>
    <t>259</t>
  </si>
  <si>
    <t>722232064</t>
  </si>
  <si>
    <t>Kohout kulový přímý G 5/4 PN 42 do 185°C vnitřní závit s vypouštěním</t>
  </si>
  <si>
    <t>1260340702</t>
  </si>
  <si>
    <t>261</t>
  </si>
  <si>
    <t>722270104</t>
  </si>
  <si>
    <t>Sestava vodoměrová závitová G 6/4</t>
  </si>
  <si>
    <t>1372744967</t>
  </si>
  <si>
    <t>262</t>
  </si>
  <si>
    <t>722290226</t>
  </si>
  <si>
    <t>Zkouška těsnosti vodovodního potrubí závitového do DN 50</t>
  </si>
  <si>
    <t>-392179521</t>
  </si>
  <si>
    <t>263</t>
  </si>
  <si>
    <t>722290234</t>
  </si>
  <si>
    <t>Proplach a dezinfekce vodovodního potrubí do DN 80</t>
  </si>
  <si>
    <t>617716751</t>
  </si>
  <si>
    <t>264</t>
  </si>
  <si>
    <t>998722201</t>
  </si>
  <si>
    <t>Přesun hmot procentní pro vnitřní vodovod v objektech v do 6 m</t>
  </si>
  <si>
    <t>1096830929</t>
  </si>
  <si>
    <t>723</t>
  </si>
  <si>
    <t>Zdravotechnika - vnitřní plynovod</t>
  </si>
  <si>
    <t>308</t>
  </si>
  <si>
    <t>723160204</t>
  </si>
  <si>
    <t>Přípojka k plynoměru spojované na závit bez ochozu G 1</t>
  </si>
  <si>
    <t>1941014269</t>
  </si>
  <si>
    <t>309</t>
  </si>
  <si>
    <t>723160334</t>
  </si>
  <si>
    <t>Rozpěrka přípojek plynoměru G 1</t>
  </si>
  <si>
    <t>236507281</t>
  </si>
  <si>
    <t>267</t>
  </si>
  <si>
    <t>723170215</t>
  </si>
  <si>
    <t>Potrubí plynové plastové ze síťovaného Pe, PN 10 D 32/3,0 mm spojované lisovacími tvarovkami</t>
  </si>
  <si>
    <t>-328387842</t>
  </si>
  <si>
    <t>268</t>
  </si>
  <si>
    <t>723181013</t>
  </si>
  <si>
    <t>Potrubí měděné polotvrdé spojované lisováním DN 20 ZTI</t>
  </si>
  <si>
    <t>-1750802851</t>
  </si>
  <si>
    <t>310</t>
  </si>
  <si>
    <t>723190203</t>
  </si>
  <si>
    <t>Přípojka plynovodní ocelová závitová černá bezešvá spojovaná na závit běžná DN 20</t>
  </si>
  <si>
    <t>-1055647919</t>
  </si>
  <si>
    <t>269</t>
  </si>
  <si>
    <t>723190252</t>
  </si>
  <si>
    <t>Výpustky plynovodní vedení a upevnění DN 20</t>
  </si>
  <si>
    <t>-625377051</t>
  </si>
  <si>
    <t>270</t>
  </si>
  <si>
    <t>723231163</t>
  </si>
  <si>
    <t>Kohout kulový přímý G 3/4 PN 42 do 185°C plnoprůtokový vnitřní závit těžká řada</t>
  </si>
  <si>
    <t>495172629</t>
  </si>
  <si>
    <t>271</t>
  </si>
  <si>
    <t>723231164</t>
  </si>
  <si>
    <t>Kohout kulový přímý G 1 PN 42 do 185°C plnoprůtokový vnitřní závit těžká řada</t>
  </si>
  <si>
    <t>-1951450796</t>
  </si>
  <si>
    <t>272</t>
  </si>
  <si>
    <t>723234311</t>
  </si>
  <si>
    <t>Regulátor tlaku plynu středotlaký jednostupňový výkon do 6 m3/hod pro zemní plyn</t>
  </si>
  <si>
    <t>2085359228</t>
  </si>
  <si>
    <t>273</t>
  </si>
  <si>
    <t>998723201</t>
  </si>
  <si>
    <t>Přesun hmot procentní pro vnitřní plynovod v objektech v do 6 m</t>
  </si>
  <si>
    <t>-1583978000</t>
  </si>
  <si>
    <t>725</t>
  </si>
  <si>
    <t>Zdravotechnika - zařizovací předměty</t>
  </si>
  <si>
    <t>311</t>
  </si>
  <si>
    <t>725112015</t>
  </si>
  <si>
    <t>Klozet keramický dětský standardní samostatně stojící s hlubokým splachováním odpad svislý</t>
  </si>
  <si>
    <t>-450185212</t>
  </si>
  <si>
    <t>312</t>
  </si>
  <si>
    <t>725112171</t>
  </si>
  <si>
    <t>Kombi klozet s hlubokým splachováním odpad vodorovný</t>
  </si>
  <si>
    <t>-1669390307</t>
  </si>
  <si>
    <t>313</t>
  </si>
  <si>
    <t>725119102</t>
  </si>
  <si>
    <t>Montáž splachovače nádržkového plastového nízkopoloženého</t>
  </si>
  <si>
    <t>-1890579547</t>
  </si>
  <si>
    <t>314</t>
  </si>
  <si>
    <t>725211601</t>
  </si>
  <si>
    <t>Umyvadlo keramické bílé šířky 500 mm bez krytu na sifon připevněné na stěnu šrouby</t>
  </si>
  <si>
    <t>1615959657</t>
  </si>
  <si>
    <t>315</t>
  </si>
  <si>
    <t>725211701</t>
  </si>
  <si>
    <t>Umývátko keramické bílé stěnové šířky 400 mm připevněné na stěnu šrouby</t>
  </si>
  <si>
    <t>1304218570</t>
  </si>
  <si>
    <t>316</t>
  </si>
  <si>
    <t>725211703</t>
  </si>
  <si>
    <t>Umývátko keramické bílé stěnové šířky 450 mm připevněné na stěnu šrouby</t>
  </si>
  <si>
    <t>509273417</t>
  </si>
  <si>
    <t>317</t>
  </si>
  <si>
    <t>725244312</t>
  </si>
  <si>
    <t>Zástěna sprchová rámová se skleněnou výplní tl. 4 a 5 mm dveře posuvné jednodílné do niky na vaničku šířky 1000 mm</t>
  </si>
  <si>
    <t>478754320</t>
  </si>
  <si>
    <t>318</t>
  </si>
  <si>
    <t>725331111</t>
  </si>
  <si>
    <t>Výlevka bez výtokových armatur keramická se sklopnou plastovou mřížkou 500 mm</t>
  </si>
  <si>
    <t>1408256418</t>
  </si>
  <si>
    <t>319</t>
  </si>
  <si>
    <t>725813111</t>
  </si>
  <si>
    <t>Ventil rohový bez připojovací trubičky nebo flexi hadičky G 1/2</t>
  </si>
  <si>
    <t>-1318968292</t>
  </si>
  <si>
    <t>320</t>
  </si>
  <si>
    <t>725813112</t>
  </si>
  <si>
    <t>Ventil rohový pračkový G 3/4</t>
  </si>
  <si>
    <t>2133718069</t>
  </si>
  <si>
    <t>321</t>
  </si>
  <si>
    <t>725821312</t>
  </si>
  <si>
    <t>Baterie dřezová nástěnná páková s otáčivým kulatým ústím a délkou ramínka 210 mm</t>
  </si>
  <si>
    <t>-1707478348</t>
  </si>
  <si>
    <t>322</t>
  </si>
  <si>
    <t>725821325</t>
  </si>
  <si>
    <t>Baterie dřezová stojánková páková s otáčivým kulatým ústím a délkou ramínka 220 mm</t>
  </si>
  <si>
    <t>-1197005785</t>
  </si>
  <si>
    <t>323</t>
  </si>
  <si>
    <t>725822641</t>
  </si>
  <si>
    <t>Baterie umyvadlová automatická senzorová s přívodem jedné vody</t>
  </si>
  <si>
    <t>-1351541944</t>
  </si>
  <si>
    <t>324</t>
  </si>
  <si>
    <t>725822654</t>
  </si>
  <si>
    <t>Baterie umyvadlová automatická senzorová s termostatickým ventilem</t>
  </si>
  <si>
    <t>-1272123385</t>
  </si>
  <si>
    <t>325</t>
  </si>
  <si>
    <t>725822663</t>
  </si>
  <si>
    <t>Baterie umyvadlová samouzavírací tlačná s výtokem po dobu 15 s a 4 l/min</t>
  </si>
  <si>
    <t>1445579046</t>
  </si>
  <si>
    <t>326</t>
  </si>
  <si>
    <t>725841354</t>
  </si>
  <si>
    <t>Baterie sprchová automatická s termostatickým ventilem a sprchovou růžicí</t>
  </si>
  <si>
    <t>1850963401</t>
  </si>
  <si>
    <t>327</t>
  </si>
  <si>
    <t>725861102</t>
  </si>
  <si>
    <t>Zápachová uzávěrka pro umyvadla DN 40</t>
  </si>
  <si>
    <t>-1443263662</t>
  </si>
  <si>
    <t>328</t>
  </si>
  <si>
    <t>725862103</t>
  </si>
  <si>
    <t>Zápachová uzávěrka pro dřezy DN 40/50</t>
  </si>
  <si>
    <t>249501836</t>
  </si>
  <si>
    <t>329</t>
  </si>
  <si>
    <t>998725201</t>
  </si>
  <si>
    <t>Přesun hmot procentní pro zařizovací předměty v objektech v do 6 m</t>
  </si>
  <si>
    <t>1175234651</t>
  </si>
  <si>
    <t>731</t>
  </si>
  <si>
    <t>Ústřední vytápění - kotelny</t>
  </si>
  <si>
    <t>199</t>
  </si>
  <si>
    <t>731244492</t>
  </si>
  <si>
    <t>Montáž kotle ocelového závěsného na plyn kondenzačního o výkonu do 20 kW</t>
  </si>
  <si>
    <t>-143028495</t>
  </si>
  <si>
    <t>200</t>
  </si>
  <si>
    <t>48417700</t>
  </si>
  <si>
    <t xml:space="preserve">kotel plynový kondenzační  pro vytápění a ohřev TUV 2,7 - 18 kW</t>
  </si>
  <si>
    <t>2002677631</t>
  </si>
  <si>
    <t>201</t>
  </si>
  <si>
    <t>731810302</t>
  </si>
  <si>
    <t>Nucený odtah spalin soustředným potrubím pro kondenzační kotel vodorovný 80/125 ke komínové šachtě</t>
  </si>
  <si>
    <t>297535254</t>
  </si>
  <si>
    <t>202</t>
  </si>
  <si>
    <t>731810432</t>
  </si>
  <si>
    <t>Nucený odtah spalin dvoutrubkový pro kondenzační kotel svislý 100 odvod spalin přes šikmou střechu</t>
  </si>
  <si>
    <t>79840985</t>
  </si>
  <si>
    <t>203</t>
  </si>
  <si>
    <t>731810442</t>
  </si>
  <si>
    <t>Prodloužení odděleného potrubí pro kondenzační kotel průměru 100 mm</t>
  </si>
  <si>
    <t>562484680</t>
  </si>
  <si>
    <t>204</t>
  </si>
  <si>
    <t>998731201</t>
  </si>
  <si>
    <t>Přesun hmot procentní pro kotelny v objektech v do 6 m</t>
  </si>
  <si>
    <t>1304029591</t>
  </si>
  <si>
    <t>732</t>
  </si>
  <si>
    <t>Ústřední vytápění - strojovny</t>
  </si>
  <si>
    <t>205</t>
  </si>
  <si>
    <t>732211112</t>
  </si>
  <si>
    <t>Ohřívač stacionární zásobníkový s jedním výměníkem PN 0,6/1,0 o objemu 113 l v.pl. 1,45 m2</t>
  </si>
  <si>
    <t>1630184712</t>
  </si>
  <si>
    <t>206</t>
  </si>
  <si>
    <t>732331614</t>
  </si>
  <si>
    <t>Nádoba tlaková expanzní s membránou závitové připojení PN 0,6 o objemu 25 l</t>
  </si>
  <si>
    <t>884693629</t>
  </si>
  <si>
    <t>330</t>
  </si>
  <si>
    <t>732331712</t>
  </si>
  <si>
    <t>Nádoba tlaková expanzní s membránou závitové připojení PN 1,0 o objemu 12 l</t>
  </si>
  <si>
    <t>-665676225</t>
  </si>
  <si>
    <t>331</t>
  </si>
  <si>
    <t>732331772</t>
  </si>
  <si>
    <t>Příslušenství k expanzním nádobám konzole nastavitelná</t>
  </si>
  <si>
    <t>-238050262</t>
  </si>
  <si>
    <t>332</t>
  </si>
  <si>
    <t>732331777</t>
  </si>
  <si>
    <t>Příslušenství k expanzním nádobám bezpečnostní uzávěr G 3/4 k měření tlaku</t>
  </si>
  <si>
    <t>1977985294</t>
  </si>
  <si>
    <t>333</t>
  </si>
  <si>
    <t>732421201</t>
  </si>
  <si>
    <t>Čerpadlo teplovodní mokroběžné závitové cirkulační DN 15 výtlak do 0,9 m průtok 0,35 m3/h pro TUV</t>
  </si>
  <si>
    <t>-1609771329</t>
  </si>
  <si>
    <t>207</t>
  </si>
  <si>
    <t>998732201</t>
  </si>
  <si>
    <t>Přesun hmot procentní pro strojovny v objektech v do 6 m</t>
  </si>
  <si>
    <t>1552447134</t>
  </si>
  <si>
    <t>733</t>
  </si>
  <si>
    <t>Ústřední vytápění - rozvodné potrubí</t>
  </si>
  <si>
    <t>208</t>
  </si>
  <si>
    <t>733222102</t>
  </si>
  <si>
    <t>Potrubí měděné polotvrdé spojované měkkým pájením D 15x1</t>
  </si>
  <si>
    <t>-1546274647</t>
  </si>
  <si>
    <t>209</t>
  </si>
  <si>
    <t>733222103</t>
  </si>
  <si>
    <t>Potrubí měděné polotvrdé spojované měkkým pájením D 18x1</t>
  </si>
  <si>
    <t>1172438379</t>
  </si>
  <si>
    <t>210</t>
  </si>
  <si>
    <t>733222104</t>
  </si>
  <si>
    <t>Potrubí měděné polotvrdé spojované měkkým pájením D 22x1</t>
  </si>
  <si>
    <t>1160281761</t>
  </si>
  <si>
    <t>334</t>
  </si>
  <si>
    <t>733224204</t>
  </si>
  <si>
    <t>Příplatek k potrubí měděnému za potrubí vedené v kotelnách nebo strojovnách D 22x1</t>
  </si>
  <si>
    <t>703743879</t>
  </si>
  <si>
    <t>335</t>
  </si>
  <si>
    <t>733224222</t>
  </si>
  <si>
    <t>Příplatek k potrubí měděnému za zhotovení přípojky z trubek měděných D 15x1</t>
  </si>
  <si>
    <t>1891487111</t>
  </si>
  <si>
    <t>211</t>
  </si>
  <si>
    <t>733291101</t>
  </si>
  <si>
    <t>Zkouška těsnosti potrubí měděné do D 35x1,5</t>
  </si>
  <si>
    <t>1279400062</t>
  </si>
  <si>
    <t>212</t>
  </si>
  <si>
    <t>733811241</t>
  </si>
  <si>
    <t>Ochrana potrubí ústředního vytápění termoizolačními trubicemi z PE tl do 20 mm DN do 22 mm</t>
  </si>
  <si>
    <t>967403984</t>
  </si>
  <si>
    <t>213</t>
  </si>
  <si>
    <t>998733201</t>
  </si>
  <si>
    <t>Přesun hmot procentní pro rozvody potrubí v objektech v do 6 m</t>
  </si>
  <si>
    <t>-1586538613</t>
  </si>
  <si>
    <t>734</t>
  </si>
  <si>
    <t>Ústřední vytápění - armatury</t>
  </si>
  <si>
    <t>214</t>
  </si>
  <si>
    <t>734221682</t>
  </si>
  <si>
    <t>Termostatická hlavice kapalinová PN 10 do 110°C otopných těles VK</t>
  </si>
  <si>
    <t>-1801607919</t>
  </si>
  <si>
    <t>215</t>
  </si>
  <si>
    <t>734261406</t>
  </si>
  <si>
    <t>Armatura připojovací přímá G 1/2x18 PN 10 do 110°C radiátorů typu VK</t>
  </si>
  <si>
    <t>-1623516277</t>
  </si>
  <si>
    <t>216</t>
  </si>
  <si>
    <t>734261412</t>
  </si>
  <si>
    <t>Šroubení regulační radiátorové rohové G 1/2 bez vypouštění</t>
  </si>
  <si>
    <t>-1979466281</t>
  </si>
  <si>
    <t>217</t>
  </si>
  <si>
    <t>734291124</t>
  </si>
  <si>
    <t>Kohout plnící a vypouštěcí G 3/4 PN 10 do 90°C závitový</t>
  </si>
  <si>
    <t>1708783445</t>
  </si>
  <si>
    <t>218</t>
  </si>
  <si>
    <t>734292714</t>
  </si>
  <si>
    <t>Kohout kulový přímý G 3/4 PN 42 do 185°C vnitřní závit</t>
  </si>
  <si>
    <t>-1012589388</t>
  </si>
  <si>
    <t>219</t>
  </si>
  <si>
    <t>998734201</t>
  </si>
  <si>
    <t>Přesun hmot procentní pro armatury v objektech v do 6 m</t>
  </si>
  <si>
    <t>-317952714</t>
  </si>
  <si>
    <t>735</t>
  </si>
  <si>
    <t>Ústřední vytápění - otopná tělesa</t>
  </si>
  <si>
    <t>220</t>
  </si>
  <si>
    <t>735152271</t>
  </si>
  <si>
    <t>Otopné těleso panelové VK jednodeskové 1 přídavná přestupní plocha výška/délka 600/400mm výkon 401 W</t>
  </si>
  <si>
    <t>-1408062763</t>
  </si>
  <si>
    <t>221</t>
  </si>
  <si>
    <t>735152475</t>
  </si>
  <si>
    <t>Otopné těleso panelové VK dvoudeskové 1 přídavná přestupní plocha výška/délka 600/800mm výkon 1030 W</t>
  </si>
  <si>
    <t>397126669</t>
  </si>
  <si>
    <t>222</t>
  </si>
  <si>
    <t>735152479</t>
  </si>
  <si>
    <t>Otopné těleso panelové VK dvoudeskové 1 přídavná přestupní plocha výška/délka 600/1200mm výkon 1546W</t>
  </si>
  <si>
    <t>-1781293321</t>
  </si>
  <si>
    <t>223</t>
  </si>
  <si>
    <t>735152480</t>
  </si>
  <si>
    <t>Otopné těleso panelové VK dvoudeskové 1 přídavná přestupní plocha výška/délka 600/1400mm výkon 1803W</t>
  </si>
  <si>
    <t>987317706</t>
  </si>
  <si>
    <t>224</t>
  </si>
  <si>
    <t>735152482</t>
  </si>
  <si>
    <t>Otopné těleso panelové VK dvoudeskové 1 přídavná přestupní plocha výška/délka 700/1800mm výkon 2318W</t>
  </si>
  <si>
    <t>2056685126</t>
  </si>
  <si>
    <t>336</t>
  </si>
  <si>
    <t>735159110</t>
  </si>
  <si>
    <t>Montáž otopných těles panelových jednořadých délky do 1500 mm</t>
  </si>
  <si>
    <t>1956718483</t>
  </si>
  <si>
    <t>337</t>
  </si>
  <si>
    <t>48452927</t>
  </si>
  <si>
    <t>těleso otopné panelové 1 deskové bez přídavné přestupní plochy v 600mm dl 400mm 242W</t>
  </si>
  <si>
    <t>-1810347966</t>
  </si>
  <si>
    <t>225</t>
  </si>
  <si>
    <t>735164252</t>
  </si>
  <si>
    <t>Otopné těleso trubkové elektrické přímotopné výška/délka 1215/600 mm</t>
  </si>
  <si>
    <t>184053900</t>
  </si>
  <si>
    <t>226</t>
  </si>
  <si>
    <t>998735201</t>
  </si>
  <si>
    <t>Přesun hmot procentní pro otopná tělesa v objektech v do 6 m</t>
  </si>
  <si>
    <t>1371148736</t>
  </si>
  <si>
    <t>751</t>
  </si>
  <si>
    <t>Vzduchotechnika</t>
  </si>
  <si>
    <t>295</t>
  </si>
  <si>
    <t>7511110R</t>
  </si>
  <si>
    <t>Vzduchotechnka</t>
  </si>
  <si>
    <t>kpl</t>
  </si>
  <si>
    <t>129572834</t>
  </si>
  <si>
    <t>762</t>
  </si>
  <si>
    <t>Konstrukce tesařské</t>
  </si>
  <si>
    <t>280</t>
  </si>
  <si>
    <t>762341210</t>
  </si>
  <si>
    <t>Montáž bednění střech rovných a šikmých sklonu do 60° z hrubých prken na sraz</t>
  </si>
  <si>
    <t>-1274066835</t>
  </si>
  <si>
    <t>281</t>
  </si>
  <si>
    <t>60511081</t>
  </si>
  <si>
    <t>řezivo jehličnaté středové smrk tl 18-32mm dl 4-5m</t>
  </si>
  <si>
    <t>1476003325</t>
  </si>
  <si>
    <t>386,6*0,028</t>
  </si>
  <si>
    <t>10,825*1,1 "Přepočtené koeficientem množství</t>
  </si>
  <si>
    <t>56</t>
  </si>
  <si>
    <t>762342214</t>
  </si>
  <si>
    <t>Montáž laťování na střechách jednoduchých sklonu do 60° osové vzdálenosti do 360 mm</t>
  </si>
  <si>
    <t>-1194471564</t>
  </si>
  <si>
    <t>57</t>
  </si>
  <si>
    <t>762342441</t>
  </si>
  <si>
    <t>Montáž lišt trojúhelníkových nebo kontralatí na střechách sklonu do 60°</t>
  </si>
  <si>
    <t>784994457</t>
  </si>
  <si>
    <t>58</t>
  </si>
  <si>
    <t>60514114</t>
  </si>
  <si>
    <t>řezivo jehličnaté latě střešní impregnované dl 4 m</t>
  </si>
  <si>
    <t>-1006650175</t>
  </si>
  <si>
    <t>282</t>
  </si>
  <si>
    <t>762395000</t>
  </si>
  <si>
    <t>Spojovací prostředky krovů, bednění, laťování, nadstřešních konstrukcí</t>
  </si>
  <si>
    <t>-598294849</t>
  </si>
  <si>
    <t>11,908+4,582</t>
  </si>
  <si>
    <t>59</t>
  </si>
  <si>
    <t>998762201</t>
  </si>
  <si>
    <t>Přesun hmot procentní pro kce tesařské v objektech v do 6 m</t>
  </si>
  <si>
    <t>471038883</t>
  </si>
  <si>
    <t>763</t>
  </si>
  <si>
    <t>Konstrukce suché výstavby</t>
  </si>
  <si>
    <t>40</t>
  </si>
  <si>
    <t>763121429</t>
  </si>
  <si>
    <t>SDK stěna předsazená tl 112,5 mm profil CW+UW 100 deska 1xH2 12,5 TI 40 mm EI 30</t>
  </si>
  <si>
    <t>13285040</t>
  </si>
  <si>
    <t>95</t>
  </si>
  <si>
    <t>763131432</t>
  </si>
  <si>
    <t>SDK podhled deska 1xDF 15 bez TI dvouvrstvá spodní kce profil CD+UD</t>
  </si>
  <si>
    <t>796758826</t>
  </si>
  <si>
    <t>14,8+28,4+3,3+9+4,3+149,6</t>
  </si>
  <si>
    <t>96</t>
  </si>
  <si>
    <t>763131471</t>
  </si>
  <si>
    <t>SDK podhled deska 1xH2DF 12,5 bez TI dvouvrstvá spodní kce profil CD+UD</t>
  </si>
  <si>
    <t>1447000811</t>
  </si>
  <si>
    <t>14,7+2,7+2,7+14,7</t>
  </si>
  <si>
    <t>97</t>
  </si>
  <si>
    <t>763131713</t>
  </si>
  <si>
    <t>SDK podhled napojení na obvodové konstrukce profilem</t>
  </si>
  <si>
    <t>-247872430</t>
  </si>
  <si>
    <t>98</t>
  </si>
  <si>
    <t>763135102</t>
  </si>
  <si>
    <t>Montáž SDK kazetového podhledu z kazet 600x600 mm na zavěšenou viditelnou nosnou konstrukci</t>
  </si>
  <si>
    <t>283600570</t>
  </si>
  <si>
    <t>63,8+85,8</t>
  </si>
  <si>
    <t>99</t>
  </si>
  <si>
    <t>590305R</t>
  </si>
  <si>
    <t>podhled kazetový viditelný rastr akustický tl 15mm 600x600mm</t>
  </si>
  <si>
    <t>-675342618</t>
  </si>
  <si>
    <t>149,6*1,05 "Přepočtené koeficientem množství</t>
  </si>
  <si>
    <t>358</t>
  </si>
  <si>
    <t>763171213</t>
  </si>
  <si>
    <t>Montáž revizních klapek SDK kcí vel. do 0,5 m2 pro podhledy</t>
  </si>
  <si>
    <t>-1204224459</t>
  </si>
  <si>
    <t>359</t>
  </si>
  <si>
    <t>59030160</t>
  </si>
  <si>
    <t>klapka revizní protipožární pro stěny a podhledy tl 12,5mm 400x400mm</t>
  </si>
  <si>
    <t>-1245407574</t>
  </si>
  <si>
    <t>41</t>
  </si>
  <si>
    <t>763732113</t>
  </si>
  <si>
    <t>Montáž dřevostaveb střešní konstrukce v do 10 m z příhradových vazníků konstrukční délky do 9 m</t>
  </si>
  <si>
    <t>682496864</t>
  </si>
  <si>
    <t>42</t>
  </si>
  <si>
    <t>605110R</t>
  </si>
  <si>
    <t>sbíjený příhradový vazník</t>
  </si>
  <si>
    <t>-1167708216</t>
  </si>
  <si>
    <t>94</t>
  </si>
  <si>
    <t>998763200</t>
  </si>
  <si>
    <t>Přesun hmot procentní pro dřevostavby v objektech v do 6 m</t>
  </si>
  <si>
    <t>116311228</t>
  </si>
  <si>
    <t>764</t>
  </si>
  <si>
    <t>Konstrukce klempířské</t>
  </si>
  <si>
    <t>134</t>
  </si>
  <si>
    <t>764222433</t>
  </si>
  <si>
    <t>Oplechování rovné okapové hrany z Al plechu rš 250 mm</t>
  </si>
  <si>
    <t>-1745335521</t>
  </si>
  <si>
    <t>60</t>
  </si>
  <si>
    <t>764226444</t>
  </si>
  <si>
    <t>Oplechování parapetů rovných celoplošně lepené z Al plechu rš 330 mm</t>
  </si>
  <si>
    <t>2082989142</t>
  </si>
  <si>
    <t>61</t>
  </si>
  <si>
    <t>764324412</t>
  </si>
  <si>
    <t>Lemování prostupů střech s krytinou skládanou nebo plechovou bez lišty z Al plechu</t>
  </si>
  <si>
    <t>539258445</t>
  </si>
  <si>
    <t>62</t>
  </si>
  <si>
    <t>764521404</t>
  </si>
  <si>
    <t>Žlab podokapní půlkruhový z Al plechu rš 330 mm</t>
  </si>
  <si>
    <t>-1658651864</t>
  </si>
  <si>
    <t>63</t>
  </si>
  <si>
    <t>764521424</t>
  </si>
  <si>
    <t>Roh nebo kout půlkruhového podokapního žlabu z Al plechu rš 330 mm</t>
  </si>
  <si>
    <t>-887354950</t>
  </si>
  <si>
    <t>64</t>
  </si>
  <si>
    <t>764521444</t>
  </si>
  <si>
    <t>Kotlík oválný (trychtýřový) pro podokapní žlaby z Al plechu 330/100 mm</t>
  </si>
  <si>
    <t>-1422779877</t>
  </si>
  <si>
    <t>65</t>
  </si>
  <si>
    <t>764528422</t>
  </si>
  <si>
    <t>Svody kruhové včetně objímek, kolen, odskoků z Al plechu průměru 100 mm</t>
  </si>
  <si>
    <t>1336136052</t>
  </si>
  <si>
    <t>66</t>
  </si>
  <si>
    <t>998764201</t>
  </si>
  <si>
    <t>Přesun hmot procentní pro konstrukce klempířské v objektech v do 6 m</t>
  </si>
  <si>
    <t>-747054335</t>
  </si>
  <si>
    <t>765</t>
  </si>
  <si>
    <t>Krytina skládaná</t>
  </si>
  <si>
    <t>43</t>
  </si>
  <si>
    <t>765123012</t>
  </si>
  <si>
    <t>Krytina betonová drážková povrch s nástřikem disperzní barvou sklonu do 30° na sucho</t>
  </si>
  <si>
    <t>96788903</t>
  </si>
  <si>
    <t>44</t>
  </si>
  <si>
    <t>765123121</t>
  </si>
  <si>
    <t>Krytina betonová okapová hrana s ochrannou mřížkou</t>
  </si>
  <si>
    <t>323956803</t>
  </si>
  <si>
    <t>45</t>
  </si>
  <si>
    <t>765123312</t>
  </si>
  <si>
    <t>Krytina betonová drážková hřeben z hřebenáčů s disperzním nástřikem s větracím pásem</t>
  </si>
  <si>
    <t>2095161159</t>
  </si>
  <si>
    <t>46</t>
  </si>
  <si>
    <t>765123411</t>
  </si>
  <si>
    <t>Krytina betonová drážková úžlabí na plech s těsnícím pásem</t>
  </si>
  <si>
    <t>-22582680</t>
  </si>
  <si>
    <t>47</t>
  </si>
  <si>
    <t>765123512</t>
  </si>
  <si>
    <t>Krytina betonová drážková štítová hrana z tašek s povrchem s nástřikem disperzní barvou</t>
  </si>
  <si>
    <t>-891902699</t>
  </si>
  <si>
    <t>48</t>
  </si>
  <si>
    <t>765123712</t>
  </si>
  <si>
    <t>Krytina betonová lemování prostupů těsnicím pásem plochy jednotlivě do 0,5 m2</t>
  </si>
  <si>
    <t>1551905136</t>
  </si>
  <si>
    <t>277</t>
  </si>
  <si>
    <t>765125011</t>
  </si>
  <si>
    <t>Montáž betonové speciální tašky (větrací, protisněhové, prostupové) drážkové na sucho</t>
  </si>
  <si>
    <t>-1461637149</t>
  </si>
  <si>
    <t>278</t>
  </si>
  <si>
    <t>59244388</t>
  </si>
  <si>
    <t>taška betonová rovný profil hladká odvětrávací</t>
  </si>
  <si>
    <t>1135358598</t>
  </si>
  <si>
    <t>279</t>
  </si>
  <si>
    <t>59244394</t>
  </si>
  <si>
    <t>taška betonová rovný profil hladká protisněhová s hákem</t>
  </si>
  <si>
    <t>1472567253</t>
  </si>
  <si>
    <t>51</t>
  </si>
  <si>
    <t>765125202</t>
  </si>
  <si>
    <t>Montáž nástavce pro odvětrání kanalizace pro betonovou krytinu</t>
  </si>
  <si>
    <t>239668038</t>
  </si>
  <si>
    <t>52</t>
  </si>
  <si>
    <t>59244019</t>
  </si>
  <si>
    <t>komplet odvětrání kanalizace-průchozí taška, napojovací trubka (100,125mm),nástavec, kryt</t>
  </si>
  <si>
    <t>860042511</t>
  </si>
  <si>
    <t>192</t>
  </si>
  <si>
    <t>765125251</t>
  </si>
  <si>
    <t>Montáž držáku hromosvodu na hřeben betonové krytiny</t>
  </si>
  <si>
    <t>1336921282</t>
  </si>
  <si>
    <t>193</t>
  </si>
  <si>
    <t>59244202</t>
  </si>
  <si>
    <t>hřebenáč hromosvodový krytina betonová dvojitý akrylátový nástřik</t>
  </si>
  <si>
    <t>866640403</t>
  </si>
  <si>
    <t>194</t>
  </si>
  <si>
    <t>59244534</t>
  </si>
  <si>
    <t>taška betonová pro sklon střechy od 7° hromosvodová</t>
  </si>
  <si>
    <t>-99569767</t>
  </si>
  <si>
    <t>53</t>
  </si>
  <si>
    <t>765125351</t>
  </si>
  <si>
    <t>Montáž střešní stoupací plošiny délky do 450 mm pro betonovou krytinu</t>
  </si>
  <si>
    <t>2089305344</t>
  </si>
  <si>
    <t>54</t>
  </si>
  <si>
    <t>59244027</t>
  </si>
  <si>
    <t>plošina stoupací kovová šíře 88x25cm</t>
  </si>
  <si>
    <t>622594634</t>
  </si>
  <si>
    <t>49</t>
  </si>
  <si>
    <t>765191021</t>
  </si>
  <si>
    <t>Montáž pojistné hydroizolační fólie kladené ve sklonu přes 20° s lepenými spoji na krokve</t>
  </si>
  <si>
    <t>-1107769179</t>
  </si>
  <si>
    <t>50</t>
  </si>
  <si>
    <t>28329295</t>
  </si>
  <si>
    <t>membrána podstřešní (reakce na oheň - třída E) 150 g/m2 s aplikovanou spojovací páskou</t>
  </si>
  <si>
    <t>549155201</t>
  </si>
  <si>
    <t>55</t>
  </si>
  <si>
    <t>998765201</t>
  </si>
  <si>
    <t>Přesun hmot procentní pro krytiny skládané v objektech v do 6 m</t>
  </si>
  <si>
    <t>-160362020</t>
  </si>
  <si>
    <t>766</t>
  </si>
  <si>
    <t>Konstrukce truhlářské</t>
  </si>
  <si>
    <t>283</t>
  </si>
  <si>
    <t>766231113</t>
  </si>
  <si>
    <t>Montáž sklápěcích půdních schodů</t>
  </si>
  <si>
    <t>-56861005</t>
  </si>
  <si>
    <t>284</t>
  </si>
  <si>
    <t>61233172</t>
  </si>
  <si>
    <t>schody stahovací kovové a plechovým víkem s vnitřní protipožární,protihlukovou a zateplovací vložkou - 70(1100)x50(100) cm</t>
  </si>
  <si>
    <t>-471592956</t>
  </si>
  <si>
    <t>153</t>
  </si>
  <si>
    <t>766421212</t>
  </si>
  <si>
    <t>Montáž obložení podhledů jednoduchých palubkami z měkkého dřeva š do 80 mm</t>
  </si>
  <si>
    <t>443522938</t>
  </si>
  <si>
    <t>68*0,6</t>
  </si>
  <si>
    <t>154</t>
  </si>
  <si>
    <t>61191155</t>
  </si>
  <si>
    <t>palubky obkladové smrk profil klasický 19x116mm jakost A/B</t>
  </si>
  <si>
    <t>700120313</t>
  </si>
  <si>
    <t>40,8*1,15 "Přepočtené koeficientem množství</t>
  </si>
  <si>
    <t>188</t>
  </si>
  <si>
    <t>766621521</t>
  </si>
  <si>
    <t>Montáž dřevěných oken plochy přes 1 m2 vertikálně posuvných s pevně zaskleným horním dílem</t>
  </si>
  <si>
    <t>654504964</t>
  </si>
  <si>
    <t>189</t>
  </si>
  <si>
    <t>611305R</t>
  </si>
  <si>
    <t>okno dřevěné výdejní posuvné 150x100 cm</t>
  </si>
  <si>
    <t>1038346209</t>
  </si>
  <si>
    <t>155</t>
  </si>
  <si>
    <t>766622131</t>
  </si>
  <si>
    <t>Montáž plastových oken plochy přes 1 m2 otevíravých výšky do 1,5 m s rámem do zdiva</t>
  </si>
  <si>
    <t>1285041964</t>
  </si>
  <si>
    <t>(1,5*1,5)*15+(1,5*0,75)*3+(0,75*0,75)*2+(1,5*2,28)</t>
  </si>
  <si>
    <t>156</t>
  </si>
  <si>
    <t>61140054</t>
  </si>
  <si>
    <t>okno plastové bezpečnostní otevíravé/sklopné trojsklo přes plochu 1m2 v1,5-2,5m</t>
  </si>
  <si>
    <t>-771688686</t>
  </si>
  <si>
    <t>160</t>
  </si>
  <si>
    <t>61160243</t>
  </si>
  <si>
    <t>dveře dřevěné vnitřní hladké plné 1křídlé bílé 900x1970mm</t>
  </si>
  <si>
    <t>-1882876253</t>
  </si>
  <si>
    <t>365</t>
  </si>
  <si>
    <t>61164005</t>
  </si>
  <si>
    <t>dveře jednokřídlé voštinové profilované povrch lakovaný plné 800x1970/2100mm</t>
  </si>
  <si>
    <t>-28410606</t>
  </si>
  <si>
    <t>157</t>
  </si>
  <si>
    <t>766660171</t>
  </si>
  <si>
    <t>Montáž dveřních křídel otvíravých jednokřídlových š do 0,8 m do obložkové zárubně</t>
  </si>
  <si>
    <t>-1875145599</t>
  </si>
  <si>
    <t>158</t>
  </si>
  <si>
    <t>61160192</t>
  </si>
  <si>
    <t>dveře dřevěné vnitřní hladké plné 1křídlé bílé 700x1970mm</t>
  </si>
  <si>
    <t>-1973036863</t>
  </si>
  <si>
    <t>162</t>
  </si>
  <si>
    <t>766660172</t>
  </si>
  <si>
    <t>Montáž dveřních křídel otvíravých jednokřídlových š přes 0,8 m do obložkové zárubně</t>
  </si>
  <si>
    <t>-2112506025</t>
  </si>
  <si>
    <t>163</t>
  </si>
  <si>
    <t>61182351</t>
  </si>
  <si>
    <t>kování posuvné pro dveře posuvné na stěnu do garnyže pro š 60,70,80,90mm</t>
  </si>
  <si>
    <t>2025682136</t>
  </si>
  <si>
    <t>161</t>
  </si>
  <si>
    <t>766660351</t>
  </si>
  <si>
    <t>Montáž posuvných dveří jednokřídlových průchozí výšky do 2,5 m a šířky do 800 mm do pojezdu na stěnu</t>
  </si>
  <si>
    <t>-413689530</t>
  </si>
  <si>
    <t>166</t>
  </si>
  <si>
    <t>766660729</t>
  </si>
  <si>
    <t>Montáž dveřního interiérového kování - štítku s klikou</t>
  </si>
  <si>
    <t>232806004</t>
  </si>
  <si>
    <t>167</t>
  </si>
  <si>
    <t>54914620</t>
  </si>
  <si>
    <t>kování dveřní vrchní klika včetně rozet a montážního materiálu R PZ nerez PK</t>
  </si>
  <si>
    <t>1921286190</t>
  </si>
  <si>
    <t>360</t>
  </si>
  <si>
    <t>766660734</t>
  </si>
  <si>
    <t>Montáž dveřního bezpečnostního kování - panikového</t>
  </si>
  <si>
    <t>-1289433939</t>
  </si>
  <si>
    <t>361</t>
  </si>
  <si>
    <t>54914114</t>
  </si>
  <si>
    <t>kování bezpečnostní R1/O/madlo Cr</t>
  </si>
  <si>
    <t>654522688</t>
  </si>
  <si>
    <t>168</t>
  </si>
  <si>
    <t>766682111</t>
  </si>
  <si>
    <t>Montáž zárubní obložkových pro dveře jednokřídlové tl stěny do 170 mm</t>
  </si>
  <si>
    <t>651348947</t>
  </si>
  <si>
    <t>169</t>
  </si>
  <si>
    <t>61182258</t>
  </si>
  <si>
    <t>zárubeň obložková pro dveře 1křídlé 600,700,800,900x1970mm tl 60-170mm dub,buk</t>
  </si>
  <si>
    <t>130618797</t>
  </si>
  <si>
    <t>362</t>
  </si>
  <si>
    <t>766694112</t>
  </si>
  <si>
    <t>Montáž parapetních desek dřevěných nebo plastových šířky do 30 cm délky do 1,6 m</t>
  </si>
  <si>
    <t>-487639571</t>
  </si>
  <si>
    <t>363</t>
  </si>
  <si>
    <t>60794103</t>
  </si>
  <si>
    <t>deska parapetní dřevotřísková vnitřní 300x1000mm</t>
  </si>
  <si>
    <t>225029470</t>
  </si>
  <si>
    <t>364</t>
  </si>
  <si>
    <t>61140076</t>
  </si>
  <si>
    <t>koncovka k parapetu oboustranná š 600mm, barva bílá</t>
  </si>
  <si>
    <t>1993231710</t>
  </si>
  <si>
    <t>293</t>
  </si>
  <si>
    <t>766699611</t>
  </si>
  <si>
    <t>Montáž krytů topného tělesa dřevěných povrchově upravených</t>
  </si>
  <si>
    <t>-226890899</t>
  </si>
  <si>
    <t>294</t>
  </si>
  <si>
    <t>634702R</t>
  </si>
  <si>
    <t>kryt radiátoru obloukový</t>
  </si>
  <si>
    <t>720025234</t>
  </si>
  <si>
    <t>172</t>
  </si>
  <si>
    <t>998766201</t>
  </si>
  <si>
    <t>Přesun hmot procentní pro konstrukce truhlářské v objektech v do 6 m</t>
  </si>
  <si>
    <t>-348065129</t>
  </si>
  <si>
    <t>767</t>
  </si>
  <si>
    <t>Konstrukce zámečnické</t>
  </si>
  <si>
    <t>356</t>
  </si>
  <si>
    <t>767211001</t>
  </si>
  <si>
    <t>Montáž hasicích přístrojů</t>
  </si>
  <si>
    <t>326143079</t>
  </si>
  <si>
    <t>357</t>
  </si>
  <si>
    <t>44932510</t>
  </si>
  <si>
    <t>přístroj hasicí ruční halonový CA 2 LE</t>
  </si>
  <si>
    <t>-120931758</t>
  </si>
  <si>
    <t>285</t>
  </si>
  <si>
    <t>767330111</t>
  </si>
  <si>
    <t>Montáž tubusového světlovodu kopule s lemováním zabudovaného v šikmé střeše</t>
  </si>
  <si>
    <t>-377205931</t>
  </si>
  <si>
    <t>286</t>
  </si>
  <si>
    <t>55381002</t>
  </si>
  <si>
    <t>světlovod tubusový základní sada bez světlovodného tubusu D 250mm</t>
  </si>
  <si>
    <t>sada</t>
  </si>
  <si>
    <t>-1283760024</t>
  </si>
  <si>
    <t>287</t>
  </si>
  <si>
    <t>55381050</t>
  </si>
  <si>
    <t>světlovod tubusový kompletní pro šikmé střechy s profilovanou krytinou osazovací rám 470x470mm</t>
  </si>
  <si>
    <t>1561717280</t>
  </si>
  <si>
    <t>288</t>
  </si>
  <si>
    <t>767330121</t>
  </si>
  <si>
    <t>Montáž tubusového světlovodu tubus, průměru do 250 mm</t>
  </si>
  <si>
    <t>1918415127</t>
  </si>
  <si>
    <t>289</t>
  </si>
  <si>
    <t>55381110</t>
  </si>
  <si>
    <t>světlovodný tubus D 250mm</t>
  </si>
  <si>
    <t>1834947762</t>
  </si>
  <si>
    <t>290</t>
  </si>
  <si>
    <t>767330131</t>
  </si>
  <si>
    <t>Montáž tubusového světlovodu rozptylovač světla, průměru do 250 mm</t>
  </si>
  <si>
    <t>1981788047</t>
  </si>
  <si>
    <t>291</t>
  </si>
  <si>
    <t>55381001</t>
  </si>
  <si>
    <t>osvětlovací sada tubusového světlovodu s nosičem úsporné žárovky</t>
  </si>
  <si>
    <t>-979432603</t>
  </si>
  <si>
    <t>338</t>
  </si>
  <si>
    <t>767640111</t>
  </si>
  <si>
    <t>Montáž dveří ocelových vchodových jednokřídlových bez nadsvětlíku</t>
  </si>
  <si>
    <t>-993559856</t>
  </si>
  <si>
    <t>339</t>
  </si>
  <si>
    <t>55341311</t>
  </si>
  <si>
    <t xml:space="preserve">dveře Al vchodové </t>
  </si>
  <si>
    <t>-1408859371</t>
  </si>
  <si>
    <t>292</t>
  </si>
  <si>
    <t>998767201</t>
  </si>
  <si>
    <t>Přesun hmot procentní pro zámečnické konstrukce v objektech v do 6 m</t>
  </si>
  <si>
    <t>348208272</t>
  </si>
  <si>
    <t>771</t>
  </si>
  <si>
    <t>Podlahy z dlaždic</t>
  </si>
  <si>
    <t>67</t>
  </si>
  <si>
    <t>771474113</t>
  </si>
  <si>
    <t>Montáž soklíků z dlaždic keramických rovných flexibilní lepidlo v do 120 mm</t>
  </si>
  <si>
    <t>-1868029015</t>
  </si>
  <si>
    <t>68</t>
  </si>
  <si>
    <t>59761009</t>
  </si>
  <si>
    <t>sokl - podlahy (barevný) 30 x 8 x 0,8 cm I. j.</t>
  </si>
  <si>
    <t>-468474817</t>
  </si>
  <si>
    <t>69</t>
  </si>
  <si>
    <t>771574118</t>
  </si>
  <si>
    <t>Montáž podlah keramických režných hladkých lepených flexibilním lepidlem do 45 ks/m2</t>
  </si>
  <si>
    <t>-1245416182</t>
  </si>
  <si>
    <t>70</t>
  </si>
  <si>
    <t>59761004</t>
  </si>
  <si>
    <t>dlaždice keramické koupelnové (barevné) přes 4 do 6 ks/m2</t>
  </si>
  <si>
    <t>2062570037</t>
  </si>
  <si>
    <t>71</t>
  </si>
  <si>
    <t>771591111</t>
  </si>
  <si>
    <t>Podlahy penetrace podkladu</t>
  </si>
  <si>
    <t>1033271807</t>
  </si>
  <si>
    <t>275</t>
  </si>
  <si>
    <t>771591112</t>
  </si>
  <si>
    <t>Izolace pod dlažbu nátěrem nebo stěrkou ve dvou vrstvách</t>
  </si>
  <si>
    <t>2129443516</t>
  </si>
  <si>
    <t>72</t>
  </si>
  <si>
    <t>771591115</t>
  </si>
  <si>
    <t>Podlahy spárování silikonem</t>
  </si>
  <si>
    <t>-278272569</t>
  </si>
  <si>
    <t>74</t>
  </si>
  <si>
    <t>771591185</t>
  </si>
  <si>
    <t>Podlahy řezání keramických dlaždic rovné</t>
  </si>
  <si>
    <t>-1515036095</t>
  </si>
  <si>
    <t>186</t>
  </si>
  <si>
    <t>771591241</t>
  </si>
  <si>
    <t>Izolace těsnícími pásy vnitřní kout</t>
  </si>
  <si>
    <t>1039590915</t>
  </si>
  <si>
    <t>187</t>
  </si>
  <si>
    <t>771591242</t>
  </si>
  <si>
    <t>Izolace těsnícími pásy vnější roh</t>
  </si>
  <si>
    <t>1556784890</t>
  </si>
  <si>
    <t>73</t>
  </si>
  <si>
    <t>771990111</t>
  </si>
  <si>
    <t>Vyrovnání podkladu samonivelační stěrkou tl 4 mm pevnosti 15 Mpa</t>
  </si>
  <si>
    <t>-417275351</t>
  </si>
  <si>
    <t>75</t>
  </si>
  <si>
    <t>998771201</t>
  </si>
  <si>
    <t>Přesun hmot procentní pro podlahy z dlaždic v objektech v do 6 m</t>
  </si>
  <si>
    <t>88388425</t>
  </si>
  <si>
    <t>776</t>
  </si>
  <si>
    <t>Podlahy povlakové</t>
  </si>
  <si>
    <t>76</t>
  </si>
  <si>
    <t>776111112</t>
  </si>
  <si>
    <t>Broušení betonového podkladu povlakových podlah</t>
  </si>
  <si>
    <t>524094712</t>
  </si>
  <si>
    <t>77</t>
  </si>
  <si>
    <t>776111311</t>
  </si>
  <si>
    <t>Vysátí podkladu povlakových podlah</t>
  </si>
  <si>
    <t>-613376813</t>
  </si>
  <si>
    <t>78</t>
  </si>
  <si>
    <t>776121111</t>
  </si>
  <si>
    <t>Vodou ředitelná penetrace savého podkladu povlakových podlah ředěná v poměru 1:3</t>
  </si>
  <si>
    <t>584695644</t>
  </si>
  <si>
    <t>79</t>
  </si>
  <si>
    <t>776141111</t>
  </si>
  <si>
    <t>Vyrovnání podkladu povlakových podlah stěrkou pevnosti 20 MPa tl 3 mm</t>
  </si>
  <si>
    <t>-1143577734</t>
  </si>
  <si>
    <t>80</t>
  </si>
  <si>
    <t>776231111</t>
  </si>
  <si>
    <t>Lepení lamel a čtverců z vinylu standardním lepidlem</t>
  </si>
  <si>
    <t>109608678</t>
  </si>
  <si>
    <t>81</t>
  </si>
  <si>
    <t>28411051</t>
  </si>
  <si>
    <t>dílce vinylové tl2,5 mm,nášlap.vrstva 0,55 mm,úpr.PUR, tř.zátěže 23/33/42,otlak 0,05mm,R10,tř.otěru T,Bfl S1,bez ftalátů</t>
  </si>
  <si>
    <t>831731222</t>
  </si>
  <si>
    <t>82</t>
  </si>
  <si>
    <t>776421111</t>
  </si>
  <si>
    <t>Montáž obvodových lišt lepením</t>
  </si>
  <si>
    <t>522422459</t>
  </si>
  <si>
    <t>83</t>
  </si>
  <si>
    <t>28411008</t>
  </si>
  <si>
    <t>lišta soklová PVC 16 x 60 mm</t>
  </si>
  <si>
    <t>776828665</t>
  </si>
  <si>
    <t>84</t>
  </si>
  <si>
    <t>998776201</t>
  </si>
  <si>
    <t>Přesun hmot procentní pro podlahy povlakové v objektech v do 6 m</t>
  </si>
  <si>
    <t>770061424</t>
  </si>
  <si>
    <t>781</t>
  </si>
  <si>
    <t>Dokončovací práce - obklady</t>
  </si>
  <si>
    <t>276</t>
  </si>
  <si>
    <t>781131112</t>
  </si>
  <si>
    <t>Izolace pod obklad nátěrem nebo stěrkou ve dvou vrstvách</t>
  </si>
  <si>
    <t>709701635</t>
  </si>
  <si>
    <t>340</t>
  </si>
  <si>
    <t>781161021</t>
  </si>
  <si>
    <t>Montáž profilu ukončujícího rohového nebo vanového</t>
  </si>
  <si>
    <t>1690440505</t>
  </si>
  <si>
    <t>341</t>
  </si>
  <si>
    <t>59054131</t>
  </si>
  <si>
    <t>profil ukončovací pro vnější hrany obkladů hliník leskle eloxovaný chromem 6x2500mm</t>
  </si>
  <si>
    <t>868667254</t>
  </si>
  <si>
    <t>72*1,1 'Přepočtené koeficientem množství</t>
  </si>
  <si>
    <t>129</t>
  </si>
  <si>
    <t>781444126.1</t>
  </si>
  <si>
    <t>Montáž obkladů vnitřních z obkladaček hutných do 50 ks/m2 lepených flexibilním lepidlem</t>
  </si>
  <si>
    <t>387283905</t>
  </si>
  <si>
    <t>(1*1,5)*2+(3,4+3,4+1,6+1,6)*2+(1+1+2,735+1,9)*2</t>
  </si>
  <si>
    <t>(1+1,2+1,2+1,2+1,2+0,6)*1,5+(1,7+0,9+2,55+2,55)*2</t>
  </si>
  <si>
    <t>(5,5+4,6+1+1+1,7+1,7)*2</t>
  </si>
  <si>
    <t>130</t>
  </si>
  <si>
    <t>59761001.1</t>
  </si>
  <si>
    <t>obkládačky keramické koupelnové (barevné) přes 4 do 12 ks/m2</t>
  </si>
  <si>
    <t>-327080140</t>
  </si>
  <si>
    <t>92,27*1,1 "Přepočtené koeficientem množství</t>
  </si>
  <si>
    <t>87</t>
  </si>
  <si>
    <t>781449191</t>
  </si>
  <si>
    <t>Příplatek k montáži obkladů vnitřních z obkladaček hutných za plochu do 10 m2</t>
  </si>
  <si>
    <t>-1868107976</t>
  </si>
  <si>
    <t>88</t>
  </si>
  <si>
    <t>781495111</t>
  </si>
  <si>
    <t>Penetrace podkladu vnitřních obkladů</t>
  </si>
  <si>
    <t>-1422928232</t>
  </si>
  <si>
    <t>89</t>
  </si>
  <si>
    <t>781495115</t>
  </si>
  <si>
    <t>Spárování vnitřních obkladů silikonem</t>
  </si>
  <si>
    <t>1364081748</t>
  </si>
  <si>
    <t>90</t>
  </si>
  <si>
    <t>781495141</t>
  </si>
  <si>
    <t>Průnik obkladem kruhový do DN 30 bez izolace</t>
  </si>
  <si>
    <t>-1203169307</t>
  </si>
  <si>
    <t>91</t>
  </si>
  <si>
    <t>781495143</t>
  </si>
  <si>
    <t>Průnik obkladem kruhový přes DN 90 bez izolace</t>
  </si>
  <si>
    <t>-1120636594</t>
  </si>
  <si>
    <t>92</t>
  </si>
  <si>
    <t>781495185</t>
  </si>
  <si>
    <t>Řezání rovné keramických obkládaček</t>
  </si>
  <si>
    <t>-553368024</t>
  </si>
  <si>
    <t>93</t>
  </si>
  <si>
    <t>998781201</t>
  </si>
  <si>
    <t>Přesun hmot procentní pro obklady keramické v objektech v do 6 m</t>
  </si>
  <si>
    <t>531486844</t>
  </si>
  <si>
    <t>784</t>
  </si>
  <si>
    <t>Dokončovací práce - malby a tapety</t>
  </si>
  <si>
    <t>190</t>
  </si>
  <si>
    <t>784181101</t>
  </si>
  <si>
    <t>Základní akrylátová jednonásobná penetrace podkladu v místnostech výšky do 3,80m</t>
  </si>
  <si>
    <t>-331705511</t>
  </si>
  <si>
    <t>191</t>
  </si>
  <si>
    <t>784211101</t>
  </si>
  <si>
    <t>Dvojnásobné bílé malby ze směsí za mokra výborně otěruvzdorných v místnostech výšky do 3,80 m</t>
  </si>
  <si>
    <t>-727415236</t>
  </si>
  <si>
    <t>786</t>
  </si>
  <si>
    <t>Dokončovací práce - čalounické úpravy</t>
  </si>
  <si>
    <t>347</t>
  </si>
  <si>
    <t>786625211</t>
  </si>
  <si>
    <t>Montáž lamelové žaluzie do oken zdvojených dřevěných kyvných nebo otočných</t>
  </si>
  <si>
    <t>1271999296</t>
  </si>
  <si>
    <t>(1,5*1,5)*8+(1,5*2,28)</t>
  </si>
  <si>
    <t>348</t>
  </si>
  <si>
    <t>55346200</t>
  </si>
  <si>
    <t>žaluzie horizontální interiérové</t>
  </si>
  <si>
    <t>216048459</t>
  </si>
  <si>
    <t>349</t>
  </si>
  <si>
    <t>998786201</t>
  </si>
  <si>
    <t>Přesun hmot procentní pro čalounické úpravy v objektech v do 6 m</t>
  </si>
  <si>
    <t>920663106</t>
  </si>
  <si>
    <t>Práce a dodávky M</t>
  </si>
  <si>
    <t>21-M</t>
  </si>
  <si>
    <t>Elektromontáže</t>
  </si>
  <si>
    <t>198</t>
  </si>
  <si>
    <t>21002000R</t>
  </si>
  <si>
    <t>Elektroinstalace</t>
  </si>
  <si>
    <t>-2083972254</t>
  </si>
  <si>
    <t>HZS</t>
  </si>
  <si>
    <t>Hodinové zúčtovací sazby</t>
  </si>
  <si>
    <t>342</t>
  </si>
  <si>
    <t>HZS2211</t>
  </si>
  <si>
    <t>Hodinová zúčtovací sazba instalatér</t>
  </si>
  <si>
    <t>hod</t>
  </si>
  <si>
    <t>512</t>
  </si>
  <si>
    <t>1606029518</t>
  </si>
  <si>
    <t>pol51b - Venkovní úpravy</t>
  </si>
  <si>
    <t xml:space="preserve">    5 - Komunikace pozemní</t>
  </si>
  <si>
    <t xml:space="preserve">    8 - Trubní vedení</t>
  </si>
  <si>
    <t>122201101</t>
  </si>
  <si>
    <t>Odkopávky a prokopávky nezapažené v hornině tř. 3 objem do 100 m3</t>
  </si>
  <si>
    <t>280963138</t>
  </si>
  <si>
    <t>(222,8+148,5)*0,45</t>
  </si>
  <si>
    <t>14</t>
  </si>
  <si>
    <t>132201101</t>
  </si>
  <si>
    <t>788794104</t>
  </si>
  <si>
    <t>"vod.přípojka" 60*0,6*1,2</t>
  </si>
  <si>
    <t>"kan.deš" (57+30+39)*0,7*1</t>
  </si>
  <si>
    <t>"kan.splaš"31*0,7*1</t>
  </si>
  <si>
    <t>"plyn" 26*0,5*0,8</t>
  </si>
  <si>
    <t>18</t>
  </si>
  <si>
    <t>133201101</t>
  </si>
  <si>
    <t>Hloubení šachet v hornině tř. 3 objemu do 100 m3</t>
  </si>
  <si>
    <t>1770369301</t>
  </si>
  <si>
    <t>((15,5*3,2)+(10,6*4,2))*0,5</t>
  </si>
  <si>
    <t>1556724496</t>
  </si>
  <si>
    <t>167,085+11,65+34,95+13,53+13,12</t>
  </si>
  <si>
    <t>1898269034</t>
  </si>
  <si>
    <t>-1020033369</t>
  </si>
  <si>
    <t>-733843043</t>
  </si>
  <si>
    <t>240,335*1,863</t>
  </si>
  <si>
    <t>19</t>
  </si>
  <si>
    <t>174101101</t>
  </si>
  <si>
    <t>Zásyp jam, šachet rýh nebo kolem objektů sypaninou se zhutněním</t>
  </si>
  <si>
    <t>294937093</t>
  </si>
  <si>
    <t>(163,5+47,06)-(11,65+34,95+13,53+13,92)</t>
  </si>
  <si>
    <t>175111101</t>
  </si>
  <si>
    <t>Obsypání potrubí ručně sypaninou bez prohození sítem, uloženou do 3 m</t>
  </si>
  <si>
    <t>1983650179</t>
  </si>
  <si>
    <t>(116+31+60+26)*0,5*0,3</t>
  </si>
  <si>
    <t>17</t>
  </si>
  <si>
    <t>58337344</t>
  </si>
  <si>
    <t>štěrkopísek frakce 0/32</t>
  </si>
  <si>
    <t>1625315543</t>
  </si>
  <si>
    <t>34,95*2 "Přepočtené koeficientem množství</t>
  </si>
  <si>
    <t>451573111</t>
  </si>
  <si>
    <t>Lože pod potrubí otevřený výkop ze štěrkopísku</t>
  </si>
  <si>
    <t>1132224816</t>
  </si>
  <si>
    <t>(116+31+60+26)*0,5*0,1</t>
  </si>
  <si>
    <t>Komunikace pozemní</t>
  </si>
  <si>
    <t>564750111</t>
  </si>
  <si>
    <t>Podklad z kameniva hrubého drceného vel. 16-32 mm tl 150 mm</t>
  </si>
  <si>
    <t>-743846069</t>
  </si>
  <si>
    <t>564761111</t>
  </si>
  <si>
    <t>Podklad z kameniva hrubého drceného vel. 32-63 mm tl 200 mm</t>
  </si>
  <si>
    <t>-1495756302</t>
  </si>
  <si>
    <t>222,8+148,5</t>
  </si>
  <si>
    <t>596212211</t>
  </si>
  <si>
    <t>Kladení zámkové dlažby pozemních komunikací tl 80 mm skupiny A pl do 100 m2</t>
  </si>
  <si>
    <t>602592553</t>
  </si>
  <si>
    <t>10</t>
  </si>
  <si>
    <t>59245292</t>
  </si>
  <si>
    <t>dlažba zámková vlnová 225x112x80mm přírodní</t>
  </si>
  <si>
    <t>600713274</t>
  </si>
  <si>
    <t>371,3*1,03 "Přepočtené koeficientem množství</t>
  </si>
  <si>
    <t>Trubní vedení</t>
  </si>
  <si>
    <t>871181141</t>
  </si>
  <si>
    <t>Montáž potrubí z PE100 SDR 11 otevřený výkop svařovaných na tupo D 50 x 4,6 mm</t>
  </si>
  <si>
    <t>263447359</t>
  </si>
  <si>
    <t>28613597</t>
  </si>
  <si>
    <t>potrubí dvouvrstvé PE100 s 10% signalizační vrstvou SDR 11 50x4,6 dl 12m</t>
  </si>
  <si>
    <t>710859632</t>
  </si>
  <si>
    <t>871265231</t>
  </si>
  <si>
    <t>Kanalizační potrubí z tvrdého PVC jednovrstvé tuhost třídy SN10 DN 125</t>
  </si>
  <si>
    <t>1177480700</t>
  </si>
  <si>
    <t>871315231</t>
  </si>
  <si>
    <t>Kanalizační potrubí z tvrdého PVC jednovrstvé tuhost třídy SN10 DN 160</t>
  </si>
  <si>
    <t>-712212822</t>
  </si>
  <si>
    <t>871315251</t>
  </si>
  <si>
    <t>Kanalizační potrubí z tvrdého PVC vícevrstvé tuhost třídy SN16 DN 150</t>
  </si>
  <si>
    <t>226355147</t>
  </si>
  <si>
    <t>871355231</t>
  </si>
  <si>
    <t>Kanalizační potrubí z tvrdého PVC jednovrstvé tuhost třídy SN10 DN 200</t>
  </si>
  <si>
    <t>-113960065</t>
  </si>
  <si>
    <t>877275211</t>
  </si>
  <si>
    <t>Montáž tvarovek z tvrdého PVC-systém KG nebo z polypropylenu-systém KG 2000 jednoosé DN 125</t>
  </si>
  <si>
    <t>531373237</t>
  </si>
  <si>
    <t>28611356</t>
  </si>
  <si>
    <t>koleno kanalizační PVC KG 125x45°</t>
  </si>
  <si>
    <t>1958423894</t>
  </si>
  <si>
    <t>877315211</t>
  </si>
  <si>
    <t>Montáž tvarovek z tvrdého PVC-systém KG nebo z polypropylenu-systém KG 2000 jednoosé DN 160</t>
  </si>
  <si>
    <t>1674095924</t>
  </si>
  <si>
    <t>28611361</t>
  </si>
  <si>
    <t>koleno kanalizační PVC KG 160x45°</t>
  </si>
  <si>
    <t>-397730612</t>
  </si>
  <si>
    <t>877315221</t>
  </si>
  <si>
    <t>Montáž tvarovek z tvrdého PVC-systém KG nebo z polypropylenu-systém KG 2000 dvouosé DN 160</t>
  </si>
  <si>
    <t>493711560</t>
  </si>
  <si>
    <t>28611391</t>
  </si>
  <si>
    <t>odbočka kanalizační plastová s hrdlem KG 150/125/45°</t>
  </si>
  <si>
    <t>-716345345</t>
  </si>
  <si>
    <t>879211111</t>
  </si>
  <si>
    <t>Montáž vodovodní přípojky na potrubí DN 50</t>
  </si>
  <si>
    <t>-635936374</t>
  </si>
  <si>
    <t>891181112</t>
  </si>
  <si>
    <t>Montáž vodovodních šoupátek otevřený výkop DN 40</t>
  </si>
  <si>
    <t>982777327</t>
  </si>
  <si>
    <t>42221300</t>
  </si>
  <si>
    <t>šoupátko pitná voda litina GGG 50 krátká stavební dl PN 10/16 DN 40x140mm</t>
  </si>
  <si>
    <t>1816618667</t>
  </si>
  <si>
    <t>42291056</t>
  </si>
  <si>
    <t>souprava zemní pro navrtávací pas s kohoutem Rd 1,25m</t>
  </si>
  <si>
    <t>1698513660</t>
  </si>
  <si>
    <t>891182211</t>
  </si>
  <si>
    <t>Montáž závitového vodoměru G 6/4 v šachtě</t>
  </si>
  <si>
    <t>-1104312575</t>
  </si>
  <si>
    <t>38821461</t>
  </si>
  <si>
    <t>vodoměr domovní na studenou užitkovou vodu L260 G5/4 Q 3,5-BE PB</t>
  </si>
  <si>
    <t>154315662</t>
  </si>
  <si>
    <t>33</t>
  </si>
  <si>
    <t>891183111</t>
  </si>
  <si>
    <t>Montáž vodovodního ventilu hlavního pro přípojky DN 40</t>
  </si>
  <si>
    <t>128847365</t>
  </si>
  <si>
    <t>891249111</t>
  </si>
  <si>
    <t>Montáž navrtávacích pasů na potrubí z jakýchkoli trub DN 80</t>
  </si>
  <si>
    <t>1813852752</t>
  </si>
  <si>
    <t>42271412</t>
  </si>
  <si>
    <t>pás navrtávací z tvárné litiny DN 80mm, rozsah (88-99), odbočky 1",5/4",6/4",2"</t>
  </si>
  <si>
    <t>-109963657</t>
  </si>
  <si>
    <t>22</t>
  </si>
  <si>
    <t>892233122</t>
  </si>
  <si>
    <t>Proplach a dezinfekce vodovodního potrubí DN od 40 do 70</t>
  </si>
  <si>
    <t>-496328508</t>
  </si>
  <si>
    <t>20</t>
  </si>
  <si>
    <t>892241111</t>
  </si>
  <si>
    <t>Tlaková zkouška vodou potrubí do 80</t>
  </si>
  <si>
    <t>761692867</t>
  </si>
  <si>
    <t>892372111</t>
  </si>
  <si>
    <t>Zabezpečení konců potrubí DN do 300 při tlakových zkouškách vodou</t>
  </si>
  <si>
    <t>1811234811</t>
  </si>
  <si>
    <t>893811151</t>
  </si>
  <si>
    <t>Osazení vodoměrné šachty kruhové z PP samonosné pro běžné zatížení průměru do 1,0 m hloubky do 1,2 m</t>
  </si>
  <si>
    <t>1178216456</t>
  </si>
  <si>
    <t>56230591</t>
  </si>
  <si>
    <t>šachta vodoměrná samonosná kruhová 1,2/1,2 m</t>
  </si>
  <si>
    <t>-1659534542</t>
  </si>
  <si>
    <t>894812311</t>
  </si>
  <si>
    <t>Revizní a čistící šachta z PP typ DN 600/160 šachtové dno průtočné</t>
  </si>
  <si>
    <t>-1370549587</t>
  </si>
  <si>
    <t>894812331</t>
  </si>
  <si>
    <t>Revizní a čistící šachta z PP DN 600 šachtová roura korugovaná světlé hloubky 1000 mm</t>
  </si>
  <si>
    <t>-2110499245</t>
  </si>
  <si>
    <t>894812352</t>
  </si>
  <si>
    <t>Revizní a čistící šachta z PP DN 600 poklop litinový pro třídu zatížení A15 s teleskopickým adaptérem</t>
  </si>
  <si>
    <t>710759562</t>
  </si>
  <si>
    <t>895971133</t>
  </si>
  <si>
    <t>Zasakovací box z polypropylenu PP bez revize pro vsakování třířadová galerie objemu do 20 m3</t>
  </si>
  <si>
    <t>1762411633</t>
  </si>
  <si>
    <t>25</t>
  </si>
  <si>
    <t>899401112</t>
  </si>
  <si>
    <t>Osazení poklopů litinových šoupátkových</t>
  </si>
  <si>
    <t>-34004426</t>
  </si>
  <si>
    <t>26</t>
  </si>
  <si>
    <t>42291352</t>
  </si>
  <si>
    <t>poklop litinový šoupátkový pro zemní soupravy osazení do terénu a do vozovky</t>
  </si>
  <si>
    <t>686722612</t>
  </si>
  <si>
    <t>899722112</t>
  </si>
  <si>
    <t>Krytí potrubí z plastů výstražnou fólií z PVC 25 cm</t>
  </si>
  <si>
    <t>920835331</t>
  </si>
  <si>
    <t>916131213</t>
  </si>
  <si>
    <t>Osazení silničního obrubníku betonového stojatého s boční opěrou do lože z betonu prostého</t>
  </si>
  <si>
    <t>-624491988</t>
  </si>
  <si>
    <t>12</t>
  </si>
  <si>
    <t>59217031</t>
  </si>
  <si>
    <t>obrubník betonový silniční 1000x150x250mm</t>
  </si>
  <si>
    <t>-725452824</t>
  </si>
  <si>
    <t>13</t>
  </si>
  <si>
    <t>59217029</t>
  </si>
  <si>
    <t>obrubník betonový silniční nájezdový 1000x150x150mm</t>
  </si>
  <si>
    <t>-1799048586</t>
  </si>
  <si>
    <t>935114112</t>
  </si>
  <si>
    <t>Mikroštěrbinový odvodňovací betonový žlab 220x260 mm se spádem dna 0,5 % se základem</t>
  </si>
  <si>
    <t>-1537790559</t>
  </si>
  <si>
    <t>998223011</t>
  </si>
  <si>
    <t>Přesun hmot pro pozemní komunikace s krytem dlážděným</t>
  </si>
  <si>
    <t>14687557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</si>
</sst>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pol51a(2)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Novostavba mateřské školy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Žalhostice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21. 1. 2019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Polerecký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'pol51 - Novostavba mateřs...'!J30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'pol51 - Novostavba mateřs...'!P151</f>
        <v>0</v>
      </c>
      <c r="AV95" s="127">
        <f>'pol51 - Novostavba mateřs...'!J33</f>
        <v>0</v>
      </c>
      <c r="AW95" s="127">
        <f>'pol51 - Novostavba mateřs...'!J34</f>
        <v>0</v>
      </c>
      <c r="AX95" s="127">
        <f>'pol51 - Novostavba mateřs...'!J35</f>
        <v>0</v>
      </c>
      <c r="AY95" s="127">
        <f>'pol51 - Novostavba mateřs...'!J36</f>
        <v>0</v>
      </c>
      <c r="AZ95" s="127">
        <f>'pol51 - Novostavba mateřs...'!F33</f>
        <v>0</v>
      </c>
      <c r="BA95" s="127">
        <f>'pol51 - Novostavba mateřs...'!F34</f>
        <v>0</v>
      </c>
      <c r="BB95" s="127">
        <f>'pol51 - Novostavba mateřs...'!F35</f>
        <v>0</v>
      </c>
      <c r="BC95" s="127">
        <f>'pol51 - Novostavba mateřs...'!F36</f>
        <v>0</v>
      </c>
      <c r="BD95" s="129">
        <f>'pol51 - Novostavba mateřs...'!F37</f>
        <v>0</v>
      </c>
      <c r="BE95" s="7"/>
      <c r="BT95" s="130" t="s">
        <v>82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'pol51b - Venkovní úpravy'!J30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81</v>
      </c>
      <c r="AR96" s="125"/>
      <c r="AS96" s="131">
        <v>0</v>
      </c>
      <c r="AT96" s="132">
        <f>ROUND(SUM(AV96:AW96),2)</f>
        <v>0</v>
      </c>
      <c r="AU96" s="133">
        <f>'pol51b - Venkovní úpravy'!P123</f>
        <v>0</v>
      </c>
      <c r="AV96" s="132">
        <f>'pol51b - Venkovní úpravy'!J33</f>
        <v>0</v>
      </c>
      <c r="AW96" s="132">
        <f>'pol51b - Venkovní úpravy'!J34</f>
        <v>0</v>
      </c>
      <c r="AX96" s="132">
        <f>'pol51b - Venkovní úpravy'!J35</f>
        <v>0</v>
      </c>
      <c r="AY96" s="132">
        <f>'pol51b - Venkovní úpravy'!J36</f>
        <v>0</v>
      </c>
      <c r="AZ96" s="132">
        <f>'pol51b - Venkovní úpravy'!F33</f>
        <v>0</v>
      </c>
      <c r="BA96" s="132">
        <f>'pol51b - Venkovní úpravy'!F34</f>
        <v>0</v>
      </c>
      <c r="BB96" s="132">
        <f>'pol51b - Venkovní úpravy'!F35</f>
        <v>0</v>
      </c>
      <c r="BC96" s="132">
        <f>'pol51b - Venkovní úpravy'!F36</f>
        <v>0</v>
      </c>
      <c r="BD96" s="134">
        <f>'pol51b - Venkovní úpravy'!F37</f>
        <v>0</v>
      </c>
      <c r="BE96" s="7"/>
      <c r="BT96" s="130" t="s">
        <v>82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1TFyaSAQlVCReYb+d7GCBUMkU5m/CqBISP8nOggdX3ha32td4XfDNsm+QTwav1rgFCs2ndFjlvKxNvDkOKCUkg==" hashValue="yISlySWZGWNA2eplm0NWNWqUNrzIub12Ik7X8Fxm8mSGsLUeQ/DYVt5umx66KRtmiCJc7G97C92k/cf//fOF+w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ol51 - Novostavba mateřs...'!C2" display="/"/>
    <hyperlink ref="A96" location="'pol51b - Venkovní úprav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90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ROUND(J151,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ROUND((SUM(BE151:BE578)),  2)</f>
        <v>0</v>
      </c>
      <c r="G33" s="37"/>
      <c r="H33" s="37"/>
      <c r="I33" s="161">
        <v>0.20999999999999999</v>
      </c>
      <c r="J33" s="160">
        <f>ROUND(((SUM(BE151:BE578))*I33),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ROUND((SUM(BF151:BF578)),  2)</f>
        <v>0</v>
      </c>
      <c r="G34" s="37"/>
      <c r="H34" s="37"/>
      <c r="I34" s="161">
        <v>0.14999999999999999</v>
      </c>
      <c r="J34" s="160">
        <f>ROUND(((SUM(BF151:BF578))*I34),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ROUND((SUM(BG151:BG578)),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ROUND((SUM(BH151:BH578)),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ROUND((SUM(BI151:BI578)),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pol51 - Novostavba mateřské školy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J151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J152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J153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98</v>
      </c>
      <c r="E99" s="202"/>
      <c r="F99" s="202"/>
      <c r="G99" s="202"/>
      <c r="H99" s="202"/>
      <c r="I99" s="203"/>
      <c r="J99" s="204">
        <f>J166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99</v>
      </c>
      <c r="E100" s="202"/>
      <c r="F100" s="202"/>
      <c r="G100" s="202"/>
      <c r="H100" s="202"/>
      <c r="I100" s="203"/>
      <c r="J100" s="204">
        <f>J188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100</v>
      </c>
      <c r="E101" s="202"/>
      <c r="F101" s="202"/>
      <c r="G101" s="202"/>
      <c r="H101" s="202"/>
      <c r="I101" s="203"/>
      <c r="J101" s="204">
        <f>J223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101</v>
      </c>
      <c r="E102" s="202"/>
      <c r="F102" s="202"/>
      <c r="G102" s="202"/>
      <c r="H102" s="202"/>
      <c r="I102" s="203"/>
      <c r="J102" s="204">
        <f>J229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102</v>
      </c>
      <c r="E103" s="202"/>
      <c r="F103" s="202"/>
      <c r="G103" s="202"/>
      <c r="H103" s="202"/>
      <c r="I103" s="203"/>
      <c r="J103" s="204">
        <f>J262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103</v>
      </c>
      <c r="E104" s="202"/>
      <c r="F104" s="202"/>
      <c r="G104" s="202"/>
      <c r="H104" s="202"/>
      <c r="I104" s="203"/>
      <c r="J104" s="204">
        <f>J268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104</v>
      </c>
      <c r="E105" s="195"/>
      <c r="F105" s="195"/>
      <c r="G105" s="195"/>
      <c r="H105" s="195"/>
      <c r="I105" s="196"/>
      <c r="J105" s="197">
        <f>J270</f>
        <v>0</v>
      </c>
      <c r="K105" s="193"/>
      <c r="L105" s="19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9"/>
      <c r="C106" s="200"/>
      <c r="D106" s="201" t="s">
        <v>105</v>
      </c>
      <c r="E106" s="202"/>
      <c r="F106" s="202"/>
      <c r="G106" s="202"/>
      <c r="H106" s="202"/>
      <c r="I106" s="203"/>
      <c r="J106" s="204">
        <f>J271</f>
        <v>0</v>
      </c>
      <c r="K106" s="200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9"/>
      <c r="C107" s="200"/>
      <c r="D107" s="201" t="s">
        <v>106</v>
      </c>
      <c r="E107" s="202"/>
      <c r="F107" s="202"/>
      <c r="G107" s="202"/>
      <c r="H107" s="202"/>
      <c r="I107" s="203"/>
      <c r="J107" s="204">
        <f>J289</f>
        <v>0</v>
      </c>
      <c r="K107" s="200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9"/>
      <c r="C108" s="200"/>
      <c r="D108" s="201" t="s">
        <v>107</v>
      </c>
      <c r="E108" s="202"/>
      <c r="F108" s="202"/>
      <c r="G108" s="202"/>
      <c r="H108" s="202"/>
      <c r="I108" s="203"/>
      <c r="J108" s="204">
        <f>J302</f>
        <v>0</v>
      </c>
      <c r="K108" s="200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9"/>
      <c r="C109" s="200"/>
      <c r="D109" s="201" t="s">
        <v>108</v>
      </c>
      <c r="E109" s="202"/>
      <c r="F109" s="202"/>
      <c r="G109" s="202"/>
      <c r="H109" s="202"/>
      <c r="I109" s="203"/>
      <c r="J109" s="204">
        <f>J322</f>
        <v>0</v>
      </c>
      <c r="K109" s="200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9"/>
      <c r="C110" s="200"/>
      <c r="D110" s="201" t="s">
        <v>109</v>
      </c>
      <c r="E110" s="202"/>
      <c r="F110" s="202"/>
      <c r="G110" s="202"/>
      <c r="H110" s="202"/>
      <c r="I110" s="203"/>
      <c r="J110" s="204">
        <f>J350</f>
        <v>0</v>
      </c>
      <c r="K110" s="200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9"/>
      <c r="C111" s="200"/>
      <c r="D111" s="201" t="s">
        <v>110</v>
      </c>
      <c r="E111" s="202"/>
      <c r="F111" s="202"/>
      <c r="G111" s="202"/>
      <c r="H111" s="202"/>
      <c r="I111" s="203"/>
      <c r="J111" s="204">
        <f>J361</f>
        <v>0</v>
      </c>
      <c r="K111" s="200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9"/>
      <c r="C112" s="200"/>
      <c r="D112" s="201" t="s">
        <v>111</v>
      </c>
      <c r="E112" s="202"/>
      <c r="F112" s="202"/>
      <c r="G112" s="202"/>
      <c r="H112" s="202"/>
      <c r="I112" s="203"/>
      <c r="J112" s="204">
        <f>J381</f>
        <v>0</v>
      </c>
      <c r="K112" s="200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9"/>
      <c r="C113" s="200"/>
      <c r="D113" s="201" t="s">
        <v>112</v>
      </c>
      <c r="E113" s="202"/>
      <c r="F113" s="202"/>
      <c r="G113" s="202"/>
      <c r="H113" s="202"/>
      <c r="I113" s="203"/>
      <c r="J113" s="204">
        <f>J388</f>
        <v>0</v>
      </c>
      <c r="K113" s="200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9"/>
      <c r="C114" s="200"/>
      <c r="D114" s="201" t="s">
        <v>113</v>
      </c>
      <c r="E114" s="202"/>
      <c r="F114" s="202"/>
      <c r="G114" s="202"/>
      <c r="H114" s="202"/>
      <c r="I114" s="203"/>
      <c r="J114" s="204">
        <f>J396</f>
        <v>0</v>
      </c>
      <c r="K114" s="200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9"/>
      <c r="C115" s="200"/>
      <c r="D115" s="201" t="s">
        <v>114</v>
      </c>
      <c r="E115" s="202"/>
      <c r="F115" s="202"/>
      <c r="G115" s="202"/>
      <c r="H115" s="202"/>
      <c r="I115" s="203"/>
      <c r="J115" s="204">
        <f>J405</f>
        <v>0</v>
      </c>
      <c r="K115" s="200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9"/>
      <c r="C116" s="200"/>
      <c r="D116" s="201" t="s">
        <v>115</v>
      </c>
      <c r="E116" s="202"/>
      <c r="F116" s="202"/>
      <c r="G116" s="202"/>
      <c r="H116" s="202"/>
      <c r="I116" s="203"/>
      <c r="J116" s="204">
        <f>J412</f>
        <v>0</v>
      </c>
      <c r="K116" s="200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9"/>
      <c r="C117" s="200"/>
      <c r="D117" s="201" t="s">
        <v>116</v>
      </c>
      <c r="E117" s="202"/>
      <c r="F117" s="202"/>
      <c r="G117" s="202"/>
      <c r="H117" s="202"/>
      <c r="I117" s="203"/>
      <c r="J117" s="204">
        <f>J422</f>
        <v>0</v>
      </c>
      <c r="K117" s="200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9"/>
      <c r="C118" s="200"/>
      <c r="D118" s="201" t="s">
        <v>117</v>
      </c>
      <c r="E118" s="202"/>
      <c r="F118" s="202"/>
      <c r="G118" s="202"/>
      <c r="H118" s="202"/>
      <c r="I118" s="203"/>
      <c r="J118" s="204">
        <f>J424</f>
        <v>0</v>
      </c>
      <c r="K118" s="200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9"/>
      <c r="C119" s="200"/>
      <c r="D119" s="201" t="s">
        <v>118</v>
      </c>
      <c r="E119" s="202"/>
      <c r="F119" s="202"/>
      <c r="G119" s="202"/>
      <c r="H119" s="202"/>
      <c r="I119" s="203"/>
      <c r="J119" s="204">
        <f>J435</f>
        <v>0</v>
      </c>
      <c r="K119" s="200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9"/>
      <c r="C120" s="200"/>
      <c r="D120" s="201" t="s">
        <v>119</v>
      </c>
      <c r="E120" s="202"/>
      <c r="F120" s="202"/>
      <c r="G120" s="202"/>
      <c r="H120" s="202"/>
      <c r="I120" s="203"/>
      <c r="J120" s="204">
        <f>J451</f>
        <v>0</v>
      </c>
      <c r="K120" s="200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9"/>
      <c r="C121" s="200"/>
      <c r="D121" s="201" t="s">
        <v>120</v>
      </c>
      <c r="E121" s="202"/>
      <c r="F121" s="202"/>
      <c r="G121" s="202"/>
      <c r="H121" s="202"/>
      <c r="I121" s="203"/>
      <c r="J121" s="204">
        <f>J460</f>
        <v>0</v>
      </c>
      <c r="K121" s="200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9"/>
      <c r="C122" s="200"/>
      <c r="D122" s="201" t="s">
        <v>121</v>
      </c>
      <c r="E122" s="202"/>
      <c r="F122" s="202"/>
      <c r="G122" s="202"/>
      <c r="H122" s="202"/>
      <c r="I122" s="203"/>
      <c r="J122" s="204">
        <f>J480</f>
        <v>0</v>
      </c>
      <c r="K122" s="200"/>
      <c r="L122" s="205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9"/>
      <c r="C123" s="200"/>
      <c r="D123" s="201" t="s">
        <v>122</v>
      </c>
      <c r="E123" s="202"/>
      <c r="F123" s="202"/>
      <c r="G123" s="202"/>
      <c r="H123" s="202"/>
      <c r="I123" s="203"/>
      <c r="J123" s="204">
        <f>J511</f>
        <v>0</v>
      </c>
      <c r="K123" s="200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9"/>
      <c r="C124" s="200"/>
      <c r="D124" s="201" t="s">
        <v>123</v>
      </c>
      <c r="E124" s="202"/>
      <c r="F124" s="202"/>
      <c r="G124" s="202"/>
      <c r="H124" s="202"/>
      <c r="I124" s="203"/>
      <c r="J124" s="204">
        <f>J524</f>
        <v>0</v>
      </c>
      <c r="K124" s="200"/>
      <c r="L124" s="205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9"/>
      <c r="C125" s="200"/>
      <c r="D125" s="201" t="s">
        <v>124</v>
      </c>
      <c r="E125" s="202"/>
      <c r="F125" s="202"/>
      <c r="G125" s="202"/>
      <c r="H125" s="202"/>
      <c r="I125" s="203"/>
      <c r="J125" s="204">
        <f>J537</f>
        <v>0</v>
      </c>
      <c r="K125" s="200"/>
      <c r="L125" s="205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9"/>
      <c r="C126" s="200"/>
      <c r="D126" s="201" t="s">
        <v>125</v>
      </c>
      <c r="E126" s="202"/>
      <c r="F126" s="202"/>
      <c r="G126" s="202"/>
      <c r="H126" s="202"/>
      <c r="I126" s="203"/>
      <c r="J126" s="204">
        <f>J547</f>
        <v>0</v>
      </c>
      <c r="K126" s="200"/>
      <c r="L126" s="205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9"/>
      <c r="C127" s="200"/>
      <c r="D127" s="201" t="s">
        <v>126</v>
      </c>
      <c r="E127" s="202"/>
      <c r="F127" s="202"/>
      <c r="G127" s="202"/>
      <c r="H127" s="202"/>
      <c r="I127" s="203"/>
      <c r="J127" s="204">
        <f>J566</f>
        <v>0</v>
      </c>
      <c r="K127" s="200"/>
      <c r="L127" s="205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9"/>
      <c r="C128" s="200"/>
      <c r="D128" s="201" t="s">
        <v>127</v>
      </c>
      <c r="E128" s="202"/>
      <c r="F128" s="202"/>
      <c r="G128" s="202"/>
      <c r="H128" s="202"/>
      <c r="I128" s="203"/>
      <c r="J128" s="204">
        <f>J569</f>
        <v>0</v>
      </c>
      <c r="K128" s="200"/>
      <c r="L128" s="205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92"/>
      <c r="C129" s="193"/>
      <c r="D129" s="194" t="s">
        <v>128</v>
      </c>
      <c r="E129" s="195"/>
      <c r="F129" s="195"/>
      <c r="G129" s="195"/>
      <c r="H129" s="195"/>
      <c r="I129" s="196"/>
      <c r="J129" s="197">
        <f>J574</f>
        <v>0</v>
      </c>
      <c r="K129" s="193"/>
      <c r="L129" s="19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99"/>
      <c r="C130" s="200"/>
      <c r="D130" s="201" t="s">
        <v>129</v>
      </c>
      <c r="E130" s="202"/>
      <c r="F130" s="202"/>
      <c r="G130" s="202"/>
      <c r="H130" s="202"/>
      <c r="I130" s="203"/>
      <c r="J130" s="204">
        <f>J575</f>
        <v>0</v>
      </c>
      <c r="K130" s="200"/>
      <c r="L130" s="205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92"/>
      <c r="C131" s="193"/>
      <c r="D131" s="194" t="s">
        <v>130</v>
      </c>
      <c r="E131" s="195"/>
      <c r="F131" s="195"/>
      <c r="G131" s="195"/>
      <c r="H131" s="195"/>
      <c r="I131" s="196"/>
      <c r="J131" s="197">
        <f>J577</f>
        <v>0</v>
      </c>
      <c r="K131" s="193"/>
      <c r="L131" s="19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7"/>
      <c r="B132" s="38"/>
      <c r="C132" s="39"/>
      <c r="D132" s="39"/>
      <c r="E132" s="39"/>
      <c r="F132" s="39"/>
      <c r="G132" s="39"/>
      <c r="H132" s="39"/>
      <c r="I132" s="143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182"/>
      <c r="J133" s="66"/>
      <c r="K133" s="66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7" s="2" customFormat="1" ht="6.96" customHeight="1">
      <c r="A137" s="37"/>
      <c r="B137" s="67"/>
      <c r="C137" s="68"/>
      <c r="D137" s="68"/>
      <c r="E137" s="68"/>
      <c r="F137" s="68"/>
      <c r="G137" s="68"/>
      <c r="H137" s="68"/>
      <c r="I137" s="185"/>
      <c r="J137" s="68"/>
      <c r="K137" s="68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24.96" customHeight="1">
      <c r="A138" s="37"/>
      <c r="B138" s="38"/>
      <c r="C138" s="22" t="s">
        <v>131</v>
      </c>
      <c r="D138" s="39"/>
      <c r="E138" s="39"/>
      <c r="F138" s="39"/>
      <c r="G138" s="39"/>
      <c r="H138" s="39"/>
      <c r="I138" s="143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38"/>
      <c r="C139" s="39"/>
      <c r="D139" s="39"/>
      <c r="E139" s="39"/>
      <c r="F139" s="39"/>
      <c r="G139" s="39"/>
      <c r="H139" s="39"/>
      <c r="I139" s="143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2" customHeight="1">
      <c r="A140" s="37"/>
      <c r="B140" s="38"/>
      <c r="C140" s="31" t="s">
        <v>16</v>
      </c>
      <c r="D140" s="39"/>
      <c r="E140" s="39"/>
      <c r="F140" s="39"/>
      <c r="G140" s="39"/>
      <c r="H140" s="39"/>
      <c r="I140" s="143"/>
      <c r="J140" s="39"/>
      <c r="K140" s="39"/>
      <c r="L140" s="62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2" customFormat="1" ht="16.5" customHeight="1">
      <c r="A141" s="37"/>
      <c r="B141" s="38"/>
      <c r="C141" s="39"/>
      <c r="D141" s="39"/>
      <c r="E141" s="186" t="str">
        <f>E7</f>
        <v>Novostavba mateřské školy</v>
      </c>
      <c r="F141" s="31"/>
      <c r="G141" s="31"/>
      <c r="H141" s="31"/>
      <c r="I141" s="143"/>
      <c r="J141" s="39"/>
      <c r="K141" s="39"/>
      <c r="L141" s="62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12" customHeight="1">
      <c r="A142" s="37"/>
      <c r="B142" s="38"/>
      <c r="C142" s="31" t="s">
        <v>89</v>
      </c>
      <c r="D142" s="39"/>
      <c r="E142" s="39"/>
      <c r="F142" s="39"/>
      <c r="G142" s="39"/>
      <c r="H142" s="39"/>
      <c r="I142" s="143"/>
      <c r="J142" s="39"/>
      <c r="K142" s="39"/>
      <c r="L142" s="62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="2" customFormat="1" ht="16.5" customHeight="1">
      <c r="A143" s="37"/>
      <c r="B143" s="38"/>
      <c r="C143" s="39"/>
      <c r="D143" s="39"/>
      <c r="E143" s="75" t="str">
        <f>E9</f>
        <v>pol51 - Novostavba mateřské školy</v>
      </c>
      <c r="F143" s="39"/>
      <c r="G143" s="39"/>
      <c r="H143" s="39"/>
      <c r="I143" s="143"/>
      <c r="J143" s="39"/>
      <c r="K143" s="39"/>
      <c r="L143" s="62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6.96" customHeight="1">
      <c r="A144" s="37"/>
      <c r="B144" s="38"/>
      <c r="C144" s="39"/>
      <c r="D144" s="39"/>
      <c r="E144" s="39"/>
      <c r="F144" s="39"/>
      <c r="G144" s="39"/>
      <c r="H144" s="39"/>
      <c r="I144" s="143"/>
      <c r="J144" s="39"/>
      <c r="K144" s="39"/>
      <c r="L144" s="62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12" customHeight="1">
      <c r="A145" s="37"/>
      <c r="B145" s="38"/>
      <c r="C145" s="31" t="s">
        <v>20</v>
      </c>
      <c r="D145" s="39"/>
      <c r="E145" s="39"/>
      <c r="F145" s="26" t="str">
        <f>F12</f>
        <v>Žalhostice</v>
      </c>
      <c r="G145" s="39"/>
      <c r="H145" s="39"/>
      <c r="I145" s="146" t="s">
        <v>22</v>
      </c>
      <c r="J145" s="78" t="str">
        <f>IF(J12="","",J12)</f>
        <v>21. 1. 2019</v>
      </c>
      <c r="K145" s="39"/>
      <c r="L145" s="62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6.96" customHeight="1">
      <c r="A146" s="37"/>
      <c r="B146" s="38"/>
      <c r="C146" s="39"/>
      <c r="D146" s="39"/>
      <c r="E146" s="39"/>
      <c r="F146" s="39"/>
      <c r="G146" s="39"/>
      <c r="H146" s="39"/>
      <c r="I146" s="143"/>
      <c r="J146" s="39"/>
      <c r="K146" s="39"/>
      <c r="L146" s="62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5.15" customHeight="1">
      <c r="A147" s="37"/>
      <c r="B147" s="38"/>
      <c r="C147" s="31" t="s">
        <v>24</v>
      </c>
      <c r="D147" s="39"/>
      <c r="E147" s="39"/>
      <c r="F147" s="26" t="str">
        <f>E15</f>
        <v xml:space="preserve"> </v>
      </c>
      <c r="G147" s="39"/>
      <c r="H147" s="39"/>
      <c r="I147" s="146" t="s">
        <v>30</v>
      </c>
      <c r="J147" s="35" t="str">
        <f>E21</f>
        <v>Polerecký s.r.o.</v>
      </c>
      <c r="K147" s="39"/>
      <c r="L147" s="62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5.15" customHeight="1">
      <c r="A148" s="37"/>
      <c r="B148" s="38"/>
      <c r="C148" s="31" t="s">
        <v>28</v>
      </c>
      <c r="D148" s="39"/>
      <c r="E148" s="39"/>
      <c r="F148" s="26" t="str">
        <f>IF(E18="","",E18)</f>
        <v>Vyplň údaj</v>
      </c>
      <c r="G148" s="39"/>
      <c r="H148" s="39"/>
      <c r="I148" s="146" t="s">
        <v>33</v>
      </c>
      <c r="J148" s="35" t="str">
        <f>E24</f>
        <v xml:space="preserve"> </v>
      </c>
      <c r="K148" s="39"/>
      <c r="L148" s="62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0.32" customHeight="1">
      <c r="A149" s="37"/>
      <c r="B149" s="38"/>
      <c r="C149" s="39"/>
      <c r="D149" s="39"/>
      <c r="E149" s="39"/>
      <c r="F149" s="39"/>
      <c r="G149" s="39"/>
      <c r="H149" s="39"/>
      <c r="I149" s="143"/>
      <c r="J149" s="39"/>
      <c r="K149" s="39"/>
      <c r="L149" s="62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11" customFormat="1" ht="29.28" customHeight="1">
      <c r="A150" s="206"/>
      <c r="B150" s="207"/>
      <c r="C150" s="208" t="s">
        <v>132</v>
      </c>
      <c r="D150" s="209" t="s">
        <v>60</v>
      </c>
      <c r="E150" s="209" t="s">
        <v>56</v>
      </c>
      <c r="F150" s="209" t="s">
        <v>57</v>
      </c>
      <c r="G150" s="209" t="s">
        <v>133</v>
      </c>
      <c r="H150" s="209" t="s">
        <v>134</v>
      </c>
      <c r="I150" s="210" t="s">
        <v>135</v>
      </c>
      <c r="J150" s="209" t="s">
        <v>93</v>
      </c>
      <c r="K150" s="211" t="s">
        <v>136</v>
      </c>
      <c r="L150" s="212"/>
      <c r="M150" s="99" t="s">
        <v>1</v>
      </c>
      <c r="N150" s="100" t="s">
        <v>39</v>
      </c>
      <c r="O150" s="100" t="s">
        <v>137</v>
      </c>
      <c r="P150" s="100" t="s">
        <v>138</v>
      </c>
      <c r="Q150" s="100" t="s">
        <v>139</v>
      </c>
      <c r="R150" s="100" t="s">
        <v>140</v>
      </c>
      <c r="S150" s="100" t="s">
        <v>141</v>
      </c>
      <c r="T150" s="101" t="s">
        <v>142</v>
      </c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</row>
    <row r="151" s="2" customFormat="1" ht="22.8" customHeight="1">
      <c r="A151" s="37"/>
      <c r="B151" s="38"/>
      <c r="C151" s="106" t="s">
        <v>143</v>
      </c>
      <c r="D151" s="39"/>
      <c r="E151" s="39"/>
      <c r="F151" s="39"/>
      <c r="G151" s="39"/>
      <c r="H151" s="39"/>
      <c r="I151" s="143"/>
      <c r="J151" s="213">
        <f>BK151</f>
        <v>0</v>
      </c>
      <c r="K151" s="39"/>
      <c r="L151" s="43"/>
      <c r="M151" s="102"/>
      <c r="N151" s="214"/>
      <c r="O151" s="103"/>
      <c r="P151" s="215">
        <f>P152+P270+P574+P577</f>
        <v>0</v>
      </c>
      <c r="Q151" s="103"/>
      <c r="R151" s="215">
        <f>R152+R270+R574+R577</f>
        <v>702.71123854999996</v>
      </c>
      <c r="S151" s="103"/>
      <c r="T151" s="216">
        <f>T152+T270+T574+T577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74</v>
      </c>
      <c r="AU151" s="16" t="s">
        <v>95</v>
      </c>
      <c r="BK151" s="217">
        <f>BK152+BK270+BK574+BK577</f>
        <v>0</v>
      </c>
    </row>
    <row r="152" s="12" customFormat="1" ht="25.92" customHeight="1">
      <c r="A152" s="12"/>
      <c r="B152" s="218"/>
      <c r="C152" s="219"/>
      <c r="D152" s="220" t="s">
        <v>74</v>
      </c>
      <c r="E152" s="221" t="s">
        <v>144</v>
      </c>
      <c r="F152" s="221" t="s">
        <v>145</v>
      </c>
      <c r="G152" s="219"/>
      <c r="H152" s="219"/>
      <c r="I152" s="222"/>
      <c r="J152" s="223">
        <f>BK152</f>
        <v>0</v>
      </c>
      <c r="K152" s="219"/>
      <c r="L152" s="224"/>
      <c r="M152" s="225"/>
      <c r="N152" s="226"/>
      <c r="O152" s="226"/>
      <c r="P152" s="227">
        <f>P153+P166+P188+P223+P229+P262+P268</f>
        <v>0</v>
      </c>
      <c r="Q152" s="226"/>
      <c r="R152" s="227">
        <f>R153+R166+R188+R223+R229+R262+R268</f>
        <v>645.82775362999996</v>
      </c>
      <c r="S152" s="226"/>
      <c r="T152" s="228">
        <f>T153+T166+T188+T223+T229+T262+T268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82</v>
      </c>
      <c r="AT152" s="230" t="s">
        <v>74</v>
      </c>
      <c r="AU152" s="230" t="s">
        <v>75</v>
      </c>
      <c r="AY152" s="229" t="s">
        <v>146</v>
      </c>
      <c r="BK152" s="231">
        <f>BK153+BK166+BK188+BK223+BK229+BK262+BK268</f>
        <v>0</v>
      </c>
    </row>
    <row r="153" s="12" customFormat="1" ht="22.8" customHeight="1">
      <c r="A153" s="12"/>
      <c r="B153" s="218"/>
      <c r="C153" s="219"/>
      <c r="D153" s="220" t="s">
        <v>74</v>
      </c>
      <c r="E153" s="232" t="s">
        <v>82</v>
      </c>
      <c r="F153" s="232" t="s">
        <v>147</v>
      </c>
      <c r="G153" s="219"/>
      <c r="H153" s="219"/>
      <c r="I153" s="222"/>
      <c r="J153" s="233">
        <f>BK153</f>
        <v>0</v>
      </c>
      <c r="K153" s="219"/>
      <c r="L153" s="224"/>
      <c r="M153" s="225"/>
      <c r="N153" s="226"/>
      <c r="O153" s="226"/>
      <c r="P153" s="227">
        <f>SUM(P154:P165)</f>
        <v>0</v>
      </c>
      <c r="Q153" s="226"/>
      <c r="R153" s="227">
        <f>SUM(R154:R165)</f>
        <v>0</v>
      </c>
      <c r="S153" s="226"/>
      <c r="T153" s="228">
        <f>SUM(T154:T165)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9" t="s">
        <v>82</v>
      </c>
      <c r="AT153" s="230" t="s">
        <v>74</v>
      </c>
      <c r="AU153" s="230" t="s">
        <v>82</v>
      </c>
      <c r="AY153" s="229" t="s">
        <v>146</v>
      </c>
      <c r="BK153" s="231">
        <f>SUM(BK154:BK165)</f>
        <v>0</v>
      </c>
    </row>
    <row r="154" s="2" customFormat="1" ht="16.5" customHeight="1">
      <c r="A154" s="37"/>
      <c r="B154" s="38"/>
      <c r="C154" s="234" t="s">
        <v>148</v>
      </c>
      <c r="D154" s="234" t="s">
        <v>149</v>
      </c>
      <c r="E154" s="235" t="s">
        <v>150</v>
      </c>
      <c r="F154" s="236" t="s">
        <v>151</v>
      </c>
      <c r="G154" s="237" t="s">
        <v>152</v>
      </c>
      <c r="H154" s="238">
        <v>75.799999999999997</v>
      </c>
      <c r="I154" s="239"/>
      <c r="J154" s="240">
        <f>ROUND(I154*H154,2)</f>
        <v>0</v>
      </c>
      <c r="K154" s="236" t="s">
        <v>153</v>
      </c>
      <c r="L154" s="43"/>
      <c r="M154" s="241" t="s">
        <v>1</v>
      </c>
      <c r="N154" s="242" t="s">
        <v>40</v>
      </c>
      <c r="O154" s="90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5" t="s">
        <v>154</v>
      </c>
      <c r="AT154" s="245" t="s">
        <v>149</v>
      </c>
      <c r="AU154" s="245" t="s">
        <v>84</v>
      </c>
      <c r="AY154" s="16" t="s">
        <v>146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6" t="s">
        <v>82</v>
      </c>
      <c r="BK154" s="246">
        <f>ROUND(I154*H154,2)</f>
        <v>0</v>
      </c>
      <c r="BL154" s="16" t="s">
        <v>154</v>
      </c>
      <c r="BM154" s="245" t="s">
        <v>155</v>
      </c>
    </row>
    <row r="155" s="13" customFormat="1">
      <c r="A155" s="13"/>
      <c r="B155" s="247"/>
      <c r="C155" s="248"/>
      <c r="D155" s="249" t="s">
        <v>156</v>
      </c>
      <c r="E155" s="250" t="s">
        <v>1</v>
      </c>
      <c r="F155" s="251" t="s">
        <v>157</v>
      </c>
      <c r="G155" s="248"/>
      <c r="H155" s="252">
        <v>75.799999999999997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156</v>
      </c>
      <c r="AU155" s="258" t="s">
        <v>84</v>
      </c>
      <c r="AV155" s="13" t="s">
        <v>84</v>
      </c>
      <c r="AW155" s="13" t="s">
        <v>32</v>
      </c>
      <c r="AX155" s="13" t="s">
        <v>82</v>
      </c>
      <c r="AY155" s="258" t="s">
        <v>146</v>
      </c>
    </row>
    <row r="156" s="2" customFormat="1" ht="21.75" customHeight="1">
      <c r="A156" s="37"/>
      <c r="B156" s="38"/>
      <c r="C156" s="234" t="s">
        <v>158</v>
      </c>
      <c r="D156" s="234" t="s">
        <v>149</v>
      </c>
      <c r="E156" s="235" t="s">
        <v>159</v>
      </c>
      <c r="F156" s="236" t="s">
        <v>160</v>
      </c>
      <c r="G156" s="237" t="s">
        <v>152</v>
      </c>
      <c r="H156" s="238">
        <v>63.950000000000003</v>
      </c>
      <c r="I156" s="239"/>
      <c r="J156" s="240">
        <f>ROUND(I156*H156,2)</f>
        <v>0</v>
      </c>
      <c r="K156" s="236" t="s">
        <v>153</v>
      </c>
      <c r="L156" s="43"/>
      <c r="M156" s="241" t="s">
        <v>1</v>
      </c>
      <c r="N156" s="242" t="s">
        <v>40</v>
      </c>
      <c r="O156" s="90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154</v>
      </c>
      <c r="AT156" s="245" t="s">
        <v>149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162</v>
      </c>
      <c r="G157" s="248"/>
      <c r="H157" s="252">
        <v>50.777999999999999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75</v>
      </c>
      <c r="AY157" s="258" t="s">
        <v>146</v>
      </c>
    </row>
    <row r="158" s="13" customFormat="1">
      <c r="A158" s="13"/>
      <c r="B158" s="247"/>
      <c r="C158" s="248"/>
      <c r="D158" s="249" t="s">
        <v>156</v>
      </c>
      <c r="E158" s="250" t="s">
        <v>1</v>
      </c>
      <c r="F158" s="251" t="s">
        <v>163</v>
      </c>
      <c r="G158" s="248"/>
      <c r="H158" s="252">
        <v>7.7030000000000003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156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146</v>
      </c>
    </row>
    <row r="159" s="13" customFormat="1">
      <c r="A159" s="13"/>
      <c r="B159" s="247"/>
      <c r="C159" s="248"/>
      <c r="D159" s="249" t="s">
        <v>156</v>
      </c>
      <c r="E159" s="250" t="s">
        <v>1</v>
      </c>
      <c r="F159" s="251" t="s">
        <v>164</v>
      </c>
      <c r="G159" s="248"/>
      <c r="H159" s="252">
        <v>5.4690000000000003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156</v>
      </c>
      <c r="AU159" s="258" t="s">
        <v>84</v>
      </c>
      <c r="AV159" s="13" t="s">
        <v>84</v>
      </c>
      <c r="AW159" s="13" t="s">
        <v>32</v>
      </c>
      <c r="AX159" s="13" t="s">
        <v>75</v>
      </c>
      <c r="AY159" s="258" t="s">
        <v>146</v>
      </c>
    </row>
    <row r="160" s="14" customFormat="1">
      <c r="A160" s="14"/>
      <c r="B160" s="259"/>
      <c r="C160" s="260"/>
      <c r="D160" s="249" t="s">
        <v>156</v>
      </c>
      <c r="E160" s="261" t="s">
        <v>1</v>
      </c>
      <c r="F160" s="262" t="s">
        <v>165</v>
      </c>
      <c r="G160" s="260"/>
      <c r="H160" s="263">
        <v>63.950000000000003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156</v>
      </c>
      <c r="AU160" s="269" t="s">
        <v>84</v>
      </c>
      <c r="AV160" s="14" t="s">
        <v>154</v>
      </c>
      <c r="AW160" s="14" t="s">
        <v>32</v>
      </c>
      <c r="AX160" s="14" t="s">
        <v>82</v>
      </c>
      <c r="AY160" s="269" t="s">
        <v>146</v>
      </c>
    </row>
    <row r="161" s="2" customFormat="1" ht="21.75" customHeight="1">
      <c r="A161" s="37"/>
      <c r="B161" s="38"/>
      <c r="C161" s="234" t="s">
        <v>166</v>
      </c>
      <c r="D161" s="234" t="s">
        <v>149</v>
      </c>
      <c r="E161" s="235" t="s">
        <v>167</v>
      </c>
      <c r="F161" s="236" t="s">
        <v>168</v>
      </c>
      <c r="G161" s="237" t="s">
        <v>152</v>
      </c>
      <c r="H161" s="238">
        <v>63.950000000000003</v>
      </c>
      <c r="I161" s="239"/>
      <c r="J161" s="240">
        <f>ROUND(I161*H161,2)</f>
        <v>0</v>
      </c>
      <c r="K161" s="236" t="s">
        <v>153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169</v>
      </c>
    </row>
    <row r="162" s="2" customFormat="1" ht="16.5" customHeight="1">
      <c r="A162" s="37"/>
      <c r="B162" s="38"/>
      <c r="C162" s="234" t="s">
        <v>154</v>
      </c>
      <c r="D162" s="234" t="s">
        <v>149</v>
      </c>
      <c r="E162" s="235" t="s">
        <v>170</v>
      </c>
      <c r="F162" s="236" t="s">
        <v>171</v>
      </c>
      <c r="G162" s="237" t="s">
        <v>152</v>
      </c>
      <c r="H162" s="238">
        <v>63.950000000000003</v>
      </c>
      <c r="I162" s="239"/>
      <c r="J162" s="240">
        <f>ROUND(I162*H162,2)</f>
        <v>0</v>
      </c>
      <c r="K162" s="236" t="s">
        <v>153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172</v>
      </c>
    </row>
    <row r="163" s="2" customFormat="1" ht="16.5" customHeight="1">
      <c r="A163" s="37"/>
      <c r="B163" s="38"/>
      <c r="C163" s="234" t="s">
        <v>173</v>
      </c>
      <c r="D163" s="234" t="s">
        <v>149</v>
      </c>
      <c r="E163" s="235" t="s">
        <v>174</v>
      </c>
      <c r="F163" s="236" t="s">
        <v>175</v>
      </c>
      <c r="G163" s="237" t="s">
        <v>152</v>
      </c>
      <c r="H163" s="238">
        <v>63.950000000000003</v>
      </c>
      <c r="I163" s="239"/>
      <c r="J163" s="240">
        <f>ROUND(I163*H163,2)</f>
        <v>0</v>
      </c>
      <c r="K163" s="236" t="s">
        <v>153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176</v>
      </c>
    </row>
    <row r="164" s="2" customFormat="1" ht="16.5" customHeight="1">
      <c r="A164" s="37"/>
      <c r="B164" s="38"/>
      <c r="C164" s="234" t="s">
        <v>177</v>
      </c>
      <c r="D164" s="234" t="s">
        <v>149</v>
      </c>
      <c r="E164" s="235" t="s">
        <v>178</v>
      </c>
      <c r="F164" s="236" t="s">
        <v>175</v>
      </c>
      <c r="G164" s="237" t="s">
        <v>152</v>
      </c>
      <c r="H164" s="238">
        <v>63.950000000000003</v>
      </c>
      <c r="I164" s="239"/>
      <c r="J164" s="240">
        <f>ROUND(I164*H164,2)</f>
        <v>0</v>
      </c>
      <c r="K164" s="236" t="s">
        <v>153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179</v>
      </c>
    </row>
    <row r="165" s="2" customFormat="1" ht="21.75" customHeight="1">
      <c r="A165" s="37"/>
      <c r="B165" s="38"/>
      <c r="C165" s="234" t="s">
        <v>180</v>
      </c>
      <c r="D165" s="234" t="s">
        <v>149</v>
      </c>
      <c r="E165" s="235" t="s">
        <v>181</v>
      </c>
      <c r="F165" s="236" t="s">
        <v>182</v>
      </c>
      <c r="G165" s="237" t="s">
        <v>183</v>
      </c>
      <c r="H165" s="238">
        <v>119.09999999999999</v>
      </c>
      <c r="I165" s="239"/>
      <c r="J165" s="240">
        <f>ROUND(I165*H165,2)</f>
        <v>0</v>
      </c>
      <c r="K165" s="236" t="s">
        <v>153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184</v>
      </c>
    </row>
    <row r="166" s="12" customFormat="1" ht="22.8" customHeight="1">
      <c r="A166" s="12"/>
      <c r="B166" s="218"/>
      <c r="C166" s="219"/>
      <c r="D166" s="220" t="s">
        <v>74</v>
      </c>
      <c r="E166" s="232" t="s">
        <v>84</v>
      </c>
      <c r="F166" s="232" t="s">
        <v>185</v>
      </c>
      <c r="G166" s="219"/>
      <c r="H166" s="219"/>
      <c r="I166" s="222"/>
      <c r="J166" s="233">
        <f>BK166</f>
        <v>0</v>
      </c>
      <c r="K166" s="219"/>
      <c r="L166" s="224"/>
      <c r="M166" s="225"/>
      <c r="N166" s="226"/>
      <c r="O166" s="226"/>
      <c r="P166" s="227">
        <f>SUM(P167:P187)</f>
        <v>0</v>
      </c>
      <c r="Q166" s="226"/>
      <c r="R166" s="227">
        <f>SUM(R167:R187)</f>
        <v>414.81504448999993</v>
      </c>
      <c r="S166" s="226"/>
      <c r="T166" s="22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82</v>
      </c>
      <c r="AT166" s="230" t="s">
        <v>74</v>
      </c>
      <c r="AU166" s="230" t="s">
        <v>82</v>
      </c>
      <c r="AY166" s="229" t="s">
        <v>146</v>
      </c>
      <c r="BK166" s="231">
        <f>SUM(BK167:BK187)</f>
        <v>0</v>
      </c>
    </row>
    <row r="167" s="2" customFormat="1" ht="21.75" customHeight="1">
      <c r="A167" s="37"/>
      <c r="B167" s="38"/>
      <c r="C167" s="234" t="s">
        <v>186</v>
      </c>
      <c r="D167" s="234" t="s">
        <v>149</v>
      </c>
      <c r="E167" s="235" t="s">
        <v>187</v>
      </c>
      <c r="F167" s="236" t="s">
        <v>188</v>
      </c>
      <c r="G167" s="237" t="s">
        <v>152</v>
      </c>
      <c r="H167" s="238">
        <v>45.341000000000001</v>
      </c>
      <c r="I167" s="239"/>
      <c r="J167" s="240">
        <f>ROUND(I167*H167,2)</f>
        <v>0</v>
      </c>
      <c r="K167" s="236" t="s">
        <v>153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1.98</v>
      </c>
      <c r="R167" s="243">
        <f>Q167*H167</f>
        <v>89.775180000000006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189</v>
      </c>
    </row>
    <row r="168" s="13" customFormat="1">
      <c r="A168" s="13"/>
      <c r="B168" s="247"/>
      <c r="C168" s="248"/>
      <c r="D168" s="249" t="s">
        <v>156</v>
      </c>
      <c r="E168" s="250" t="s">
        <v>1</v>
      </c>
      <c r="F168" s="251" t="s">
        <v>190</v>
      </c>
      <c r="G168" s="248"/>
      <c r="H168" s="252">
        <v>45.341000000000001</v>
      </c>
      <c r="I168" s="253"/>
      <c r="J168" s="248"/>
      <c r="K168" s="248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156</v>
      </c>
      <c r="AU168" s="258" t="s">
        <v>84</v>
      </c>
      <c r="AV168" s="13" t="s">
        <v>84</v>
      </c>
      <c r="AW168" s="13" t="s">
        <v>32</v>
      </c>
      <c r="AX168" s="13" t="s">
        <v>82</v>
      </c>
      <c r="AY168" s="258" t="s">
        <v>146</v>
      </c>
    </row>
    <row r="169" s="2" customFormat="1" ht="21.75" customHeight="1">
      <c r="A169" s="37"/>
      <c r="B169" s="38"/>
      <c r="C169" s="234" t="s">
        <v>191</v>
      </c>
      <c r="D169" s="234" t="s">
        <v>149</v>
      </c>
      <c r="E169" s="235" t="s">
        <v>192</v>
      </c>
      <c r="F169" s="236" t="s">
        <v>193</v>
      </c>
      <c r="G169" s="237" t="s">
        <v>152</v>
      </c>
      <c r="H169" s="238">
        <v>60.454000000000001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2.45329</v>
      </c>
      <c r="R169" s="243">
        <f>Q169*H169</f>
        <v>148.31119365999999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195</v>
      </c>
    </row>
    <row r="170" s="13" customFormat="1">
      <c r="A170" s="13"/>
      <c r="B170" s="247"/>
      <c r="C170" s="248"/>
      <c r="D170" s="249" t="s">
        <v>156</v>
      </c>
      <c r="E170" s="250" t="s">
        <v>1</v>
      </c>
      <c r="F170" s="251" t="s">
        <v>196</v>
      </c>
      <c r="G170" s="248"/>
      <c r="H170" s="252">
        <v>60.454000000000001</v>
      </c>
      <c r="I170" s="253"/>
      <c r="J170" s="248"/>
      <c r="K170" s="248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156</v>
      </c>
      <c r="AU170" s="258" t="s">
        <v>84</v>
      </c>
      <c r="AV170" s="13" t="s">
        <v>84</v>
      </c>
      <c r="AW170" s="13" t="s">
        <v>32</v>
      </c>
      <c r="AX170" s="13" t="s">
        <v>82</v>
      </c>
      <c r="AY170" s="258" t="s">
        <v>146</v>
      </c>
    </row>
    <row r="171" s="2" customFormat="1" ht="16.5" customHeight="1">
      <c r="A171" s="37"/>
      <c r="B171" s="38"/>
      <c r="C171" s="234" t="s">
        <v>197</v>
      </c>
      <c r="D171" s="234" t="s">
        <v>149</v>
      </c>
      <c r="E171" s="235" t="s">
        <v>198</v>
      </c>
      <c r="F171" s="236" t="s">
        <v>199</v>
      </c>
      <c r="G171" s="237" t="s">
        <v>200</v>
      </c>
      <c r="H171" s="238">
        <v>29.405999999999999</v>
      </c>
      <c r="I171" s="239"/>
      <c r="J171" s="240">
        <f>ROUND(I171*H171,2)</f>
        <v>0</v>
      </c>
      <c r="K171" s="236" t="s">
        <v>153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0.00247</v>
      </c>
      <c r="R171" s="243">
        <f>Q171*H171</f>
        <v>0.072632820000000001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201</v>
      </c>
    </row>
    <row r="172" s="13" customFormat="1">
      <c r="A172" s="13"/>
      <c r="B172" s="247"/>
      <c r="C172" s="248"/>
      <c r="D172" s="249" t="s">
        <v>156</v>
      </c>
      <c r="E172" s="250" t="s">
        <v>1</v>
      </c>
      <c r="F172" s="251" t="s">
        <v>202</v>
      </c>
      <c r="G172" s="248"/>
      <c r="H172" s="252">
        <v>29.405999999999999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156</v>
      </c>
      <c r="AU172" s="258" t="s">
        <v>84</v>
      </c>
      <c r="AV172" s="13" t="s">
        <v>84</v>
      </c>
      <c r="AW172" s="13" t="s">
        <v>32</v>
      </c>
      <c r="AX172" s="13" t="s">
        <v>82</v>
      </c>
      <c r="AY172" s="258" t="s">
        <v>146</v>
      </c>
    </row>
    <row r="173" s="2" customFormat="1" ht="16.5" customHeight="1">
      <c r="A173" s="37"/>
      <c r="B173" s="38"/>
      <c r="C173" s="234" t="s">
        <v>203</v>
      </c>
      <c r="D173" s="234" t="s">
        <v>149</v>
      </c>
      <c r="E173" s="235" t="s">
        <v>204</v>
      </c>
      <c r="F173" s="236" t="s">
        <v>205</v>
      </c>
      <c r="G173" s="237" t="s">
        <v>200</v>
      </c>
      <c r="H173" s="238">
        <v>29.405999999999999</v>
      </c>
      <c r="I173" s="239"/>
      <c r="J173" s="240">
        <f>ROUND(I173*H173,2)</f>
        <v>0</v>
      </c>
      <c r="K173" s="236" t="s">
        <v>153</v>
      </c>
      <c r="L173" s="43"/>
      <c r="M173" s="241" t="s">
        <v>1</v>
      </c>
      <c r="N173" s="242" t="s">
        <v>40</v>
      </c>
      <c r="O173" s="90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154</v>
      </c>
      <c r="AT173" s="245" t="s">
        <v>149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206</v>
      </c>
    </row>
    <row r="174" s="2" customFormat="1" ht="16.5" customHeight="1">
      <c r="A174" s="37"/>
      <c r="B174" s="38"/>
      <c r="C174" s="234" t="s">
        <v>207</v>
      </c>
      <c r="D174" s="234" t="s">
        <v>149</v>
      </c>
      <c r="E174" s="235" t="s">
        <v>208</v>
      </c>
      <c r="F174" s="236" t="s">
        <v>209</v>
      </c>
      <c r="G174" s="237" t="s">
        <v>183</v>
      </c>
      <c r="H174" s="238">
        <v>3.343</v>
      </c>
      <c r="I174" s="239"/>
      <c r="J174" s="240">
        <f>ROUND(I174*H174,2)</f>
        <v>0</v>
      </c>
      <c r="K174" s="236" t="s">
        <v>153</v>
      </c>
      <c r="L174" s="43"/>
      <c r="M174" s="241" t="s">
        <v>1</v>
      </c>
      <c r="N174" s="242" t="s">
        <v>40</v>
      </c>
      <c r="O174" s="90"/>
      <c r="P174" s="243">
        <f>O174*H174</f>
        <v>0</v>
      </c>
      <c r="Q174" s="243">
        <v>1.06277</v>
      </c>
      <c r="R174" s="243">
        <f>Q174*H174</f>
        <v>3.55284011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154</v>
      </c>
      <c r="AT174" s="245" t="s">
        <v>149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210</v>
      </c>
    </row>
    <row r="175" s="13" customFormat="1">
      <c r="A175" s="13"/>
      <c r="B175" s="247"/>
      <c r="C175" s="248"/>
      <c r="D175" s="249" t="s">
        <v>156</v>
      </c>
      <c r="E175" s="250" t="s">
        <v>1</v>
      </c>
      <c r="F175" s="251" t="s">
        <v>211</v>
      </c>
      <c r="G175" s="248"/>
      <c r="H175" s="252">
        <v>3.343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156</v>
      </c>
      <c r="AU175" s="258" t="s">
        <v>84</v>
      </c>
      <c r="AV175" s="13" t="s">
        <v>84</v>
      </c>
      <c r="AW175" s="13" t="s">
        <v>32</v>
      </c>
      <c r="AX175" s="13" t="s">
        <v>82</v>
      </c>
      <c r="AY175" s="258" t="s">
        <v>146</v>
      </c>
    </row>
    <row r="176" s="2" customFormat="1" ht="16.5" customHeight="1">
      <c r="A176" s="37"/>
      <c r="B176" s="38"/>
      <c r="C176" s="234" t="s">
        <v>212</v>
      </c>
      <c r="D176" s="234" t="s">
        <v>149</v>
      </c>
      <c r="E176" s="235" t="s">
        <v>213</v>
      </c>
      <c r="F176" s="236" t="s">
        <v>214</v>
      </c>
      <c r="G176" s="237" t="s">
        <v>152</v>
      </c>
      <c r="H176" s="238">
        <v>40.383000000000003</v>
      </c>
      <c r="I176" s="239"/>
      <c r="J176" s="240">
        <f>ROUND(I176*H176,2)</f>
        <v>0</v>
      </c>
      <c r="K176" s="236" t="s">
        <v>153</v>
      </c>
      <c r="L176" s="43"/>
      <c r="M176" s="241" t="s">
        <v>1</v>
      </c>
      <c r="N176" s="242" t="s">
        <v>40</v>
      </c>
      <c r="O176" s="90"/>
      <c r="P176" s="243">
        <f>O176*H176</f>
        <v>0</v>
      </c>
      <c r="Q176" s="243">
        <v>2.2563399999999998</v>
      </c>
      <c r="R176" s="243">
        <f>Q176*H176</f>
        <v>91.117778219999991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154</v>
      </c>
      <c r="AT176" s="245" t="s">
        <v>149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215</v>
      </c>
    </row>
    <row r="177" s="13" customFormat="1">
      <c r="A177" s="13"/>
      <c r="B177" s="247"/>
      <c r="C177" s="248"/>
      <c r="D177" s="249" t="s">
        <v>156</v>
      </c>
      <c r="E177" s="250" t="s">
        <v>1</v>
      </c>
      <c r="F177" s="251" t="s">
        <v>216</v>
      </c>
      <c r="G177" s="248"/>
      <c r="H177" s="252">
        <v>20.311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156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146</v>
      </c>
    </row>
    <row r="178" s="13" customFormat="1">
      <c r="A178" s="13"/>
      <c r="B178" s="247"/>
      <c r="C178" s="248"/>
      <c r="D178" s="249" t="s">
        <v>156</v>
      </c>
      <c r="E178" s="250" t="s">
        <v>1</v>
      </c>
      <c r="F178" s="251" t="s">
        <v>217</v>
      </c>
      <c r="G178" s="248"/>
      <c r="H178" s="252">
        <v>4.4820000000000002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156</v>
      </c>
      <c r="AU178" s="258" t="s">
        <v>84</v>
      </c>
      <c r="AV178" s="13" t="s">
        <v>84</v>
      </c>
      <c r="AW178" s="13" t="s">
        <v>32</v>
      </c>
      <c r="AX178" s="13" t="s">
        <v>75</v>
      </c>
      <c r="AY178" s="258" t="s">
        <v>146</v>
      </c>
    </row>
    <row r="179" s="13" customFormat="1">
      <c r="A179" s="13"/>
      <c r="B179" s="247"/>
      <c r="C179" s="248"/>
      <c r="D179" s="249" t="s">
        <v>156</v>
      </c>
      <c r="E179" s="250" t="s">
        <v>1</v>
      </c>
      <c r="F179" s="251" t="s">
        <v>218</v>
      </c>
      <c r="G179" s="248"/>
      <c r="H179" s="252">
        <v>15.59</v>
      </c>
      <c r="I179" s="253"/>
      <c r="J179" s="248"/>
      <c r="K179" s="248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156</v>
      </c>
      <c r="AU179" s="258" t="s">
        <v>84</v>
      </c>
      <c r="AV179" s="13" t="s">
        <v>84</v>
      </c>
      <c r="AW179" s="13" t="s">
        <v>32</v>
      </c>
      <c r="AX179" s="13" t="s">
        <v>75</v>
      </c>
      <c r="AY179" s="258" t="s">
        <v>146</v>
      </c>
    </row>
    <row r="180" s="14" customFormat="1">
      <c r="A180" s="14"/>
      <c r="B180" s="259"/>
      <c r="C180" s="260"/>
      <c r="D180" s="249" t="s">
        <v>156</v>
      </c>
      <c r="E180" s="261" t="s">
        <v>1</v>
      </c>
      <c r="F180" s="262" t="s">
        <v>165</v>
      </c>
      <c r="G180" s="260"/>
      <c r="H180" s="263">
        <v>40.382999999999996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156</v>
      </c>
      <c r="AU180" s="269" t="s">
        <v>84</v>
      </c>
      <c r="AV180" s="14" t="s">
        <v>154</v>
      </c>
      <c r="AW180" s="14" t="s">
        <v>32</v>
      </c>
      <c r="AX180" s="14" t="s">
        <v>82</v>
      </c>
      <c r="AY180" s="269" t="s">
        <v>146</v>
      </c>
    </row>
    <row r="181" s="2" customFormat="1" ht="21.75" customHeight="1">
      <c r="A181" s="37"/>
      <c r="B181" s="38"/>
      <c r="C181" s="234" t="s">
        <v>219</v>
      </c>
      <c r="D181" s="234" t="s">
        <v>149</v>
      </c>
      <c r="E181" s="235" t="s">
        <v>220</v>
      </c>
      <c r="F181" s="236" t="s">
        <v>221</v>
      </c>
      <c r="G181" s="237" t="s">
        <v>200</v>
      </c>
      <c r="H181" s="238">
        <v>13.949999999999999</v>
      </c>
      <c r="I181" s="239"/>
      <c r="J181" s="240">
        <f>ROUND(I181*H181,2)</f>
        <v>0</v>
      </c>
      <c r="K181" s="236" t="s">
        <v>153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0.67488999999999999</v>
      </c>
      <c r="R181" s="243">
        <f>Q181*H181</f>
        <v>9.4147154999999998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222</v>
      </c>
    </row>
    <row r="182" s="13" customFormat="1">
      <c r="A182" s="13"/>
      <c r="B182" s="247"/>
      <c r="C182" s="248"/>
      <c r="D182" s="249" t="s">
        <v>156</v>
      </c>
      <c r="E182" s="250" t="s">
        <v>1</v>
      </c>
      <c r="F182" s="251" t="s">
        <v>223</v>
      </c>
      <c r="G182" s="248"/>
      <c r="H182" s="252">
        <v>8.6699999999999999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156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146</v>
      </c>
    </row>
    <row r="183" s="13" customFormat="1">
      <c r="A183" s="13"/>
      <c r="B183" s="247"/>
      <c r="C183" s="248"/>
      <c r="D183" s="249" t="s">
        <v>156</v>
      </c>
      <c r="E183" s="250" t="s">
        <v>1</v>
      </c>
      <c r="F183" s="251" t="s">
        <v>224</v>
      </c>
      <c r="G183" s="248"/>
      <c r="H183" s="252">
        <v>5.2800000000000002</v>
      </c>
      <c r="I183" s="253"/>
      <c r="J183" s="248"/>
      <c r="K183" s="248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156</v>
      </c>
      <c r="AU183" s="258" t="s">
        <v>84</v>
      </c>
      <c r="AV183" s="13" t="s">
        <v>84</v>
      </c>
      <c r="AW183" s="13" t="s">
        <v>32</v>
      </c>
      <c r="AX183" s="13" t="s">
        <v>75</v>
      </c>
      <c r="AY183" s="258" t="s">
        <v>146</v>
      </c>
    </row>
    <row r="184" s="14" customFormat="1">
      <c r="A184" s="14"/>
      <c r="B184" s="259"/>
      <c r="C184" s="260"/>
      <c r="D184" s="249" t="s">
        <v>156</v>
      </c>
      <c r="E184" s="261" t="s">
        <v>1</v>
      </c>
      <c r="F184" s="262" t="s">
        <v>165</v>
      </c>
      <c r="G184" s="260"/>
      <c r="H184" s="263">
        <v>13.949999999999999</v>
      </c>
      <c r="I184" s="264"/>
      <c r="J184" s="260"/>
      <c r="K184" s="260"/>
      <c r="L184" s="265"/>
      <c r="M184" s="266"/>
      <c r="N184" s="267"/>
      <c r="O184" s="267"/>
      <c r="P184" s="267"/>
      <c r="Q184" s="267"/>
      <c r="R184" s="267"/>
      <c r="S184" s="267"/>
      <c r="T184" s="26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9" t="s">
        <v>156</v>
      </c>
      <c r="AU184" s="269" t="s">
        <v>84</v>
      </c>
      <c r="AV184" s="14" t="s">
        <v>154</v>
      </c>
      <c r="AW184" s="14" t="s">
        <v>32</v>
      </c>
      <c r="AX184" s="14" t="s">
        <v>82</v>
      </c>
      <c r="AY184" s="269" t="s">
        <v>146</v>
      </c>
    </row>
    <row r="185" s="2" customFormat="1" ht="21.75" customHeight="1">
      <c r="A185" s="37"/>
      <c r="B185" s="38"/>
      <c r="C185" s="234" t="s">
        <v>225</v>
      </c>
      <c r="D185" s="234" t="s">
        <v>149</v>
      </c>
      <c r="E185" s="235" t="s">
        <v>226</v>
      </c>
      <c r="F185" s="236" t="s">
        <v>227</v>
      </c>
      <c r="G185" s="237" t="s">
        <v>200</v>
      </c>
      <c r="H185" s="238">
        <v>63.472999999999999</v>
      </c>
      <c r="I185" s="239"/>
      <c r="J185" s="240">
        <f>ROUND(I185*H185,2)</f>
        <v>0</v>
      </c>
      <c r="K185" s="236" t="s">
        <v>153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1.13666</v>
      </c>
      <c r="R185" s="243">
        <f>Q185*H185</f>
        <v>72.147220180000005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228</v>
      </c>
    </row>
    <row r="186" s="13" customFormat="1">
      <c r="A186" s="13"/>
      <c r="B186" s="247"/>
      <c r="C186" s="248"/>
      <c r="D186" s="249" t="s">
        <v>156</v>
      </c>
      <c r="E186" s="250" t="s">
        <v>1</v>
      </c>
      <c r="F186" s="251" t="s">
        <v>229</v>
      </c>
      <c r="G186" s="248"/>
      <c r="H186" s="252">
        <v>63.472999999999999</v>
      </c>
      <c r="I186" s="253"/>
      <c r="J186" s="248"/>
      <c r="K186" s="248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156</v>
      </c>
      <c r="AU186" s="258" t="s">
        <v>84</v>
      </c>
      <c r="AV186" s="13" t="s">
        <v>84</v>
      </c>
      <c r="AW186" s="13" t="s">
        <v>32</v>
      </c>
      <c r="AX186" s="13" t="s">
        <v>82</v>
      </c>
      <c r="AY186" s="258" t="s">
        <v>146</v>
      </c>
    </row>
    <row r="187" s="2" customFormat="1" ht="21.75" customHeight="1">
      <c r="A187" s="37"/>
      <c r="B187" s="38"/>
      <c r="C187" s="234" t="s">
        <v>8</v>
      </c>
      <c r="D187" s="234" t="s">
        <v>149</v>
      </c>
      <c r="E187" s="235" t="s">
        <v>230</v>
      </c>
      <c r="F187" s="236" t="s">
        <v>231</v>
      </c>
      <c r="G187" s="237" t="s">
        <v>183</v>
      </c>
      <c r="H187" s="238">
        <v>0.40000000000000002</v>
      </c>
      <c r="I187" s="239"/>
      <c r="J187" s="240">
        <f>ROUND(I187*H187,2)</f>
        <v>0</v>
      </c>
      <c r="K187" s="236" t="s">
        <v>153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1.05871</v>
      </c>
      <c r="R187" s="243">
        <f>Q187*H187</f>
        <v>0.42348400000000003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232</v>
      </c>
    </row>
    <row r="188" s="12" customFormat="1" ht="22.8" customHeight="1">
      <c r="A188" s="12"/>
      <c r="B188" s="218"/>
      <c r="C188" s="219"/>
      <c r="D188" s="220" t="s">
        <v>74</v>
      </c>
      <c r="E188" s="232" t="s">
        <v>166</v>
      </c>
      <c r="F188" s="232" t="s">
        <v>233</v>
      </c>
      <c r="G188" s="219"/>
      <c r="H188" s="219"/>
      <c r="I188" s="222"/>
      <c r="J188" s="233">
        <f>BK188</f>
        <v>0</v>
      </c>
      <c r="K188" s="219"/>
      <c r="L188" s="224"/>
      <c r="M188" s="225"/>
      <c r="N188" s="226"/>
      <c r="O188" s="226"/>
      <c r="P188" s="227">
        <f>SUM(P189:P222)</f>
        <v>0</v>
      </c>
      <c r="Q188" s="226"/>
      <c r="R188" s="227">
        <f>SUM(R189:R222)</f>
        <v>151.35813235000001</v>
      </c>
      <c r="S188" s="226"/>
      <c r="T188" s="228">
        <f>SUM(T189:T222)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9" t="s">
        <v>82</v>
      </c>
      <c r="AT188" s="230" t="s">
        <v>74</v>
      </c>
      <c r="AU188" s="230" t="s">
        <v>82</v>
      </c>
      <c r="AY188" s="229" t="s">
        <v>146</v>
      </c>
      <c r="BK188" s="231">
        <f>SUM(BK189:BK222)</f>
        <v>0</v>
      </c>
    </row>
    <row r="189" s="2" customFormat="1" ht="21.75" customHeight="1">
      <c r="A189" s="37"/>
      <c r="B189" s="38"/>
      <c r="C189" s="234" t="s">
        <v>234</v>
      </c>
      <c r="D189" s="234" t="s">
        <v>149</v>
      </c>
      <c r="E189" s="235" t="s">
        <v>235</v>
      </c>
      <c r="F189" s="236" t="s">
        <v>236</v>
      </c>
      <c r="G189" s="237" t="s">
        <v>200</v>
      </c>
      <c r="H189" s="238">
        <v>33.478000000000002</v>
      </c>
      <c r="I189" s="239"/>
      <c r="J189" s="240">
        <f>ROUND(I189*H189,2)</f>
        <v>0</v>
      </c>
      <c r="K189" s="236" t="s">
        <v>153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0.25933</v>
      </c>
      <c r="R189" s="243">
        <f>Q189*H189</f>
        <v>8.6818497400000005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237</v>
      </c>
    </row>
    <row r="190" s="13" customFormat="1">
      <c r="A190" s="13"/>
      <c r="B190" s="247"/>
      <c r="C190" s="248"/>
      <c r="D190" s="249" t="s">
        <v>156</v>
      </c>
      <c r="E190" s="250" t="s">
        <v>1</v>
      </c>
      <c r="F190" s="251" t="s">
        <v>238</v>
      </c>
      <c r="G190" s="248"/>
      <c r="H190" s="252">
        <v>33.478000000000002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156</v>
      </c>
      <c r="AU190" s="258" t="s">
        <v>84</v>
      </c>
      <c r="AV190" s="13" t="s">
        <v>84</v>
      </c>
      <c r="AW190" s="13" t="s">
        <v>32</v>
      </c>
      <c r="AX190" s="13" t="s">
        <v>82</v>
      </c>
      <c r="AY190" s="258" t="s">
        <v>146</v>
      </c>
    </row>
    <row r="191" s="2" customFormat="1" ht="33" customHeight="1">
      <c r="A191" s="37"/>
      <c r="B191" s="38"/>
      <c r="C191" s="234" t="s">
        <v>239</v>
      </c>
      <c r="D191" s="234" t="s">
        <v>149</v>
      </c>
      <c r="E191" s="235" t="s">
        <v>240</v>
      </c>
      <c r="F191" s="236" t="s">
        <v>241</v>
      </c>
      <c r="G191" s="237" t="s">
        <v>200</v>
      </c>
      <c r="H191" s="238">
        <v>25.375</v>
      </c>
      <c r="I191" s="239"/>
      <c r="J191" s="240">
        <f>ROUND(I191*H191,2)</f>
        <v>0</v>
      </c>
      <c r="K191" s="236" t="s">
        <v>153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0.30962000000000001</v>
      </c>
      <c r="R191" s="243">
        <f>Q191*H191</f>
        <v>7.8566075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242</v>
      </c>
    </row>
    <row r="192" s="13" customFormat="1">
      <c r="A192" s="13"/>
      <c r="B192" s="247"/>
      <c r="C192" s="248"/>
      <c r="D192" s="249" t="s">
        <v>156</v>
      </c>
      <c r="E192" s="250" t="s">
        <v>1</v>
      </c>
      <c r="F192" s="251" t="s">
        <v>243</v>
      </c>
      <c r="G192" s="248"/>
      <c r="H192" s="252">
        <v>25.375</v>
      </c>
      <c r="I192" s="253"/>
      <c r="J192" s="248"/>
      <c r="K192" s="248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156</v>
      </c>
      <c r="AU192" s="258" t="s">
        <v>84</v>
      </c>
      <c r="AV192" s="13" t="s">
        <v>84</v>
      </c>
      <c r="AW192" s="13" t="s">
        <v>32</v>
      </c>
      <c r="AX192" s="13" t="s">
        <v>82</v>
      </c>
      <c r="AY192" s="258" t="s">
        <v>146</v>
      </c>
    </row>
    <row r="193" s="2" customFormat="1" ht="33" customHeight="1">
      <c r="A193" s="37"/>
      <c r="B193" s="38"/>
      <c r="C193" s="234" t="s">
        <v>244</v>
      </c>
      <c r="D193" s="234" t="s">
        <v>149</v>
      </c>
      <c r="E193" s="235" t="s">
        <v>245</v>
      </c>
      <c r="F193" s="236" t="s">
        <v>246</v>
      </c>
      <c r="G193" s="237" t="s">
        <v>200</v>
      </c>
      <c r="H193" s="238">
        <v>315.245</v>
      </c>
      <c r="I193" s="239"/>
      <c r="J193" s="240">
        <f>ROUND(I193*H193,2)</f>
        <v>0</v>
      </c>
      <c r="K193" s="236" t="s">
        <v>153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0.35289999999999999</v>
      </c>
      <c r="R193" s="243">
        <f>Q193*H193</f>
        <v>111.2499605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247</v>
      </c>
    </row>
    <row r="194" s="13" customFormat="1">
      <c r="A194" s="13"/>
      <c r="B194" s="247"/>
      <c r="C194" s="248"/>
      <c r="D194" s="249" t="s">
        <v>156</v>
      </c>
      <c r="E194" s="250" t="s">
        <v>1</v>
      </c>
      <c r="F194" s="251" t="s">
        <v>248</v>
      </c>
      <c r="G194" s="248"/>
      <c r="H194" s="252">
        <v>329.875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156</v>
      </c>
      <c r="AU194" s="258" t="s">
        <v>84</v>
      </c>
      <c r="AV194" s="13" t="s">
        <v>84</v>
      </c>
      <c r="AW194" s="13" t="s">
        <v>32</v>
      </c>
      <c r="AX194" s="13" t="s">
        <v>75</v>
      </c>
      <c r="AY194" s="258" t="s">
        <v>146</v>
      </c>
    </row>
    <row r="195" s="13" customFormat="1">
      <c r="A195" s="13"/>
      <c r="B195" s="247"/>
      <c r="C195" s="248"/>
      <c r="D195" s="249" t="s">
        <v>156</v>
      </c>
      <c r="E195" s="250" t="s">
        <v>1</v>
      </c>
      <c r="F195" s="251" t="s">
        <v>249</v>
      </c>
      <c r="G195" s="248"/>
      <c r="H195" s="252">
        <v>30.100000000000001</v>
      </c>
      <c r="I195" s="253"/>
      <c r="J195" s="248"/>
      <c r="K195" s="248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156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146</v>
      </c>
    </row>
    <row r="196" s="13" customFormat="1">
      <c r="A196" s="13"/>
      <c r="B196" s="247"/>
      <c r="C196" s="248"/>
      <c r="D196" s="249" t="s">
        <v>156</v>
      </c>
      <c r="E196" s="250" t="s">
        <v>1</v>
      </c>
      <c r="F196" s="251" t="s">
        <v>250</v>
      </c>
      <c r="G196" s="248"/>
      <c r="H196" s="252">
        <v>-43.604999999999997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156</v>
      </c>
      <c r="AU196" s="258" t="s">
        <v>84</v>
      </c>
      <c r="AV196" s="13" t="s">
        <v>84</v>
      </c>
      <c r="AW196" s="13" t="s">
        <v>32</v>
      </c>
      <c r="AX196" s="13" t="s">
        <v>75</v>
      </c>
      <c r="AY196" s="258" t="s">
        <v>146</v>
      </c>
    </row>
    <row r="197" s="13" customFormat="1">
      <c r="A197" s="13"/>
      <c r="B197" s="247"/>
      <c r="C197" s="248"/>
      <c r="D197" s="249" t="s">
        <v>156</v>
      </c>
      <c r="E197" s="250" t="s">
        <v>1</v>
      </c>
      <c r="F197" s="251" t="s">
        <v>251</v>
      </c>
      <c r="G197" s="248"/>
      <c r="H197" s="252">
        <v>-1.125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156</v>
      </c>
      <c r="AU197" s="258" t="s">
        <v>84</v>
      </c>
      <c r="AV197" s="13" t="s">
        <v>84</v>
      </c>
      <c r="AW197" s="13" t="s">
        <v>32</v>
      </c>
      <c r="AX197" s="13" t="s">
        <v>75</v>
      </c>
      <c r="AY197" s="258" t="s">
        <v>146</v>
      </c>
    </row>
    <row r="198" s="14" customFormat="1">
      <c r="A198" s="14"/>
      <c r="B198" s="259"/>
      <c r="C198" s="260"/>
      <c r="D198" s="249" t="s">
        <v>156</v>
      </c>
      <c r="E198" s="261" t="s">
        <v>1</v>
      </c>
      <c r="F198" s="262" t="s">
        <v>165</v>
      </c>
      <c r="G198" s="260"/>
      <c r="H198" s="263">
        <v>315.245</v>
      </c>
      <c r="I198" s="264"/>
      <c r="J198" s="260"/>
      <c r="K198" s="260"/>
      <c r="L198" s="265"/>
      <c r="M198" s="266"/>
      <c r="N198" s="267"/>
      <c r="O198" s="267"/>
      <c r="P198" s="267"/>
      <c r="Q198" s="267"/>
      <c r="R198" s="267"/>
      <c r="S198" s="267"/>
      <c r="T198" s="26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9" t="s">
        <v>156</v>
      </c>
      <c r="AU198" s="269" t="s">
        <v>84</v>
      </c>
      <c r="AV198" s="14" t="s">
        <v>154</v>
      </c>
      <c r="AW198" s="14" t="s">
        <v>32</v>
      </c>
      <c r="AX198" s="14" t="s">
        <v>82</v>
      </c>
      <c r="AY198" s="269" t="s">
        <v>146</v>
      </c>
    </row>
    <row r="199" s="2" customFormat="1" ht="21.75" customHeight="1">
      <c r="A199" s="37"/>
      <c r="B199" s="38"/>
      <c r="C199" s="234" t="s">
        <v>252</v>
      </c>
      <c r="D199" s="234" t="s">
        <v>149</v>
      </c>
      <c r="E199" s="235" t="s">
        <v>253</v>
      </c>
      <c r="F199" s="236" t="s">
        <v>254</v>
      </c>
      <c r="G199" s="237" t="s">
        <v>255</v>
      </c>
      <c r="H199" s="238">
        <v>1</v>
      </c>
      <c r="I199" s="239"/>
      <c r="J199" s="240">
        <f>ROUND(I199*H199,2)</f>
        <v>0</v>
      </c>
      <c r="K199" s="236" t="s">
        <v>153</v>
      </c>
      <c r="L199" s="43"/>
      <c r="M199" s="241" t="s">
        <v>1</v>
      </c>
      <c r="N199" s="242" t="s">
        <v>40</v>
      </c>
      <c r="O199" s="90"/>
      <c r="P199" s="243">
        <f>O199*H199</f>
        <v>0</v>
      </c>
      <c r="Q199" s="243">
        <v>0.27110000000000001</v>
      </c>
      <c r="R199" s="243">
        <f>Q199*H199</f>
        <v>0.27110000000000001</v>
      </c>
      <c r="S199" s="243">
        <v>0</v>
      </c>
      <c r="T199" s="24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5" t="s">
        <v>154</v>
      </c>
      <c r="AT199" s="245" t="s">
        <v>149</v>
      </c>
      <c r="AU199" s="245" t="s">
        <v>84</v>
      </c>
      <c r="AY199" s="16" t="s">
        <v>146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6" t="s">
        <v>82</v>
      </c>
      <c r="BK199" s="246">
        <f>ROUND(I199*H199,2)</f>
        <v>0</v>
      </c>
      <c r="BL199" s="16" t="s">
        <v>154</v>
      </c>
      <c r="BM199" s="245" t="s">
        <v>256</v>
      </c>
    </row>
    <row r="200" s="2" customFormat="1" ht="21.75" customHeight="1">
      <c r="A200" s="37"/>
      <c r="B200" s="38"/>
      <c r="C200" s="234" t="s">
        <v>257</v>
      </c>
      <c r="D200" s="234" t="s">
        <v>149</v>
      </c>
      <c r="E200" s="235" t="s">
        <v>258</v>
      </c>
      <c r="F200" s="236" t="s">
        <v>259</v>
      </c>
      <c r="G200" s="237" t="s">
        <v>260</v>
      </c>
      <c r="H200" s="238">
        <v>3.5</v>
      </c>
      <c r="I200" s="239"/>
      <c r="J200" s="240">
        <f>ROUND(I200*H200,2)</f>
        <v>0</v>
      </c>
      <c r="K200" s="236" t="s">
        <v>153</v>
      </c>
      <c r="L200" s="43"/>
      <c r="M200" s="241" t="s">
        <v>1</v>
      </c>
      <c r="N200" s="242" t="s">
        <v>40</v>
      </c>
      <c r="O200" s="90"/>
      <c r="P200" s="243">
        <f>O200*H200</f>
        <v>0</v>
      </c>
      <c r="Q200" s="243">
        <v>0.088200000000000001</v>
      </c>
      <c r="R200" s="243">
        <f>Q200*H200</f>
        <v>0.30869999999999997</v>
      </c>
      <c r="S200" s="243">
        <v>0</v>
      </c>
      <c r="T200" s="24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5" t="s">
        <v>154</v>
      </c>
      <c r="AT200" s="245" t="s">
        <v>149</v>
      </c>
      <c r="AU200" s="245" t="s">
        <v>84</v>
      </c>
      <c r="AY200" s="16" t="s">
        <v>146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6" t="s">
        <v>82</v>
      </c>
      <c r="BK200" s="246">
        <f>ROUND(I200*H200,2)</f>
        <v>0</v>
      </c>
      <c r="BL200" s="16" t="s">
        <v>154</v>
      </c>
      <c r="BM200" s="245" t="s">
        <v>261</v>
      </c>
    </row>
    <row r="201" s="2" customFormat="1" ht="21.75" customHeight="1">
      <c r="A201" s="37"/>
      <c r="B201" s="38"/>
      <c r="C201" s="234" t="s">
        <v>262</v>
      </c>
      <c r="D201" s="234" t="s">
        <v>149</v>
      </c>
      <c r="E201" s="235" t="s">
        <v>263</v>
      </c>
      <c r="F201" s="236" t="s">
        <v>264</v>
      </c>
      <c r="G201" s="237" t="s">
        <v>260</v>
      </c>
      <c r="H201" s="238">
        <v>2</v>
      </c>
      <c r="I201" s="239"/>
      <c r="J201" s="240">
        <f>ROUND(I201*H201,2)</f>
        <v>0</v>
      </c>
      <c r="K201" s="236" t="s">
        <v>153</v>
      </c>
      <c r="L201" s="43"/>
      <c r="M201" s="241" t="s">
        <v>1</v>
      </c>
      <c r="N201" s="242" t="s">
        <v>40</v>
      </c>
      <c r="O201" s="90"/>
      <c r="P201" s="243">
        <f>O201*H201</f>
        <v>0</v>
      </c>
      <c r="Q201" s="243">
        <v>0.16189999999999999</v>
      </c>
      <c r="R201" s="243">
        <f>Q201*H201</f>
        <v>0.32379999999999998</v>
      </c>
      <c r="S201" s="243">
        <v>0</v>
      </c>
      <c r="T201" s="24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5" t="s">
        <v>154</v>
      </c>
      <c r="AT201" s="245" t="s">
        <v>149</v>
      </c>
      <c r="AU201" s="245" t="s">
        <v>84</v>
      </c>
      <c r="AY201" s="16" t="s">
        <v>146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6" t="s">
        <v>82</v>
      </c>
      <c r="BK201" s="246">
        <f>ROUND(I201*H201,2)</f>
        <v>0</v>
      </c>
      <c r="BL201" s="16" t="s">
        <v>154</v>
      </c>
      <c r="BM201" s="245" t="s">
        <v>265</v>
      </c>
    </row>
    <row r="202" s="2" customFormat="1" ht="21.75" customHeight="1">
      <c r="A202" s="37"/>
      <c r="B202" s="38"/>
      <c r="C202" s="234" t="s">
        <v>266</v>
      </c>
      <c r="D202" s="234" t="s">
        <v>149</v>
      </c>
      <c r="E202" s="235" t="s">
        <v>267</v>
      </c>
      <c r="F202" s="236" t="s">
        <v>268</v>
      </c>
      <c r="G202" s="237" t="s">
        <v>269</v>
      </c>
      <c r="H202" s="238">
        <v>1</v>
      </c>
      <c r="I202" s="239"/>
      <c r="J202" s="240">
        <f>ROUND(I202*H202,2)</f>
        <v>0</v>
      </c>
      <c r="K202" s="236" t="s">
        <v>153</v>
      </c>
      <c r="L202" s="43"/>
      <c r="M202" s="241" t="s">
        <v>1</v>
      </c>
      <c r="N202" s="242" t="s">
        <v>40</v>
      </c>
      <c r="O202" s="90"/>
      <c r="P202" s="243">
        <f>O202*H202</f>
        <v>0</v>
      </c>
      <c r="Q202" s="243">
        <v>0.02606</v>
      </c>
      <c r="R202" s="243">
        <f>Q202*H202</f>
        <v>0.02606</v>
      </c>
      <c r="S202" s="243">
        <v>0</v>
      </c>
      <c r="T202" s="24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5" t="s">
        <v>154</v>
      </c>
      <c r="AT202" s="245" t="s">
        <v>149</v>
      </c>
      <c r="AU202" s="245" t="s">
        <v>84</v>
      </c>
      <c r="AY202" s="16" t="s">
        <v>146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6" t="s">
        <v>82</v>
      </c>
      <c r="BK202" s="246">
        <f>ROUND(I202*H202,2)</f>
        <v>0</v>
      </c>
      <c r="BL202" s="16" t="s">
        <v>154</v>
      </c>
      <c r="BM202" s="245" t="s">
        <v>270</v>
      </c>
    </row>
    <row r="203" s="2" customFormat="1" ht="21.75" customHeight="1">
      <c r="A203" s="37"/>
      <c r="B203" s="38"/>
      <c r="C203" s="234" t="s">
        <v>271</v>
      </c>
      <c r="D203" s="234" t="s">
        <v>149</v>
      </c>
      <c r="E203" s="235" t="s">
        <v>272</v>
      </c>
      <c r="F203" s="236" t="s">
        <v>273</v>
      </c>
      <c r="G203" s="237" t="s">
        <v>269</v>
      </c>
      <c r="H203" s="238">
        <v>9</v>
      </c>
      <c r="I203" s="239"/>
      <c r="J203" s="240">
        <f>ROUND(I203*H203,2)</f>
        <v>0</v>
      </c>
      <c r="K203" s="236" t="s">
        <v>153</v>
      </c>
      <c r="L203" s="43"/>
      <c r="M203" s="241" t="s">
        <v>1</v>
      </c>
      <c r="N203" s="242" t="s">
        <v>40</v>
      </c>
      <c r="O203" s="90"/>
      <c r="P203" s="243">
        <f>O203*H203</f>
        <v>0</v>
      </c>
      <c r="Q203" s="243">
        <v>0.03909</v>
      </c>
      <c r="R203" s="243">
        <f>Q203*H203</f>
        <v>0.35181000000000001</v>
      </c>
      <c r="S203" s="243">
        <v>0</v>
      </c>
      <c r="T203" s="24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5" t="s">
        <v>154</v>
      </c>
      <c r="AT203" s="245" t="s">
        <v>149</v>
      </c>
      <c r="AU203" s="245" t="s">
        <v>84</v>
      </c>
      <c r="AY203" s="16" t="s">
        <v>146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6" t="s">
        <v>82</v>
      </c>
      <c r="BK203" s="246">
        <f>ROUND(I203*H203,2)</f>
        <v>0</v>
      </c>
      <c r="BL203" s="16" t="s">
        <v>154</v>
      </c>
      <c r="BM203" s="245" t="s">
        <v>274</v>
      </c>
    </row>
    <row r="204" s="2" customFormat="1" ht="16.5" customHeight="1">
      <c r="A204" s="37"/>
      <c r="B204" s="38"/>
      <c r="C204" s="234" t="s">
        <v>275</v>
      </c>
      <c r="D204" s="234" t="s">
        <v>149</v>
      </c>
      <c r="E204" s="235" t="s">
        <v>276</v>
      </c>
      <c r="F204" s="236" t="s">
        <v>277</v>
      </c>
      <c r="G204" s="237" t="s">
        <v>269</v>
      </c>
      <c r="H204" s="238">
        <v>10</v>
      </c>
      <c r="I204" s="239"/>
      <c r="J204" s="240">
        <f>ROUND(I204*H204,2)</f>
        <v>0</v>
      </c>
      <c r="K204" s="236" t="s">
        <v>153</v>
      </c>
      <c r="L204" s="43"/>
      <c r="M204" s="241" t="s">
        <v>1</v>
      </c>
      <c r="N204" s="242" t="s">
        <v>40</v>
      </c>
      <c r="O204" s="90"/>
      <c r="P204" s="243">
        <f>O204*H204</f>
        <v>0</v>
      </c>
      <c r="Q204" s="243">
        <v>0.036549999999999999</v>
      </c>
      <c r="R204" s="243">
        <f>Q204*H204</f>
        <v>0.36549999999999999</v>
      </c>
      <c r="S204" s="243">
        <v>0</v>
      </c>
      <c r="T204" s="24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5" t="s">
        <v>154</v>
      </c>
      <c r="AT204" s="245" t="s">
        <v>149</v>
      </c>
      <c r="AU204" s="245" t="s">
        <v>84</v>
      </c>
      <c r="AY204" s="16" t="s">
        <v>146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16" t="s">
        <v>82</v>
      </c>
      <c r="BK204" s="246">
        <f>ROUND(I204*H204,2)</f>
        <v>0</v>
      </c>
      <c r="BL204" s="16" t="s">
        <v>154</v>
      </c>
      <c r="BM204" s="245" t="s">
        <v>278</v>
      </c>
    </row>
    <row r="205" s="2" customFormat="1" ht="16.5" customHeight="1">
      <c r="A205" s="37"/>
      <c r="B205" s="38"/>
      <c r="C205" s="234" t="s">
        <v>279</v>
      </c>
      <c r="D205" s="234" t="s">
        <v>149</v>
      </c>
      <c r="E205" s="235" t="s">
        <v>280</v>
      </c>
      <c r="F205" s="236" t="s">
        <v>281</v>
      </c>
      <c r="G205" s="237" t="s">
        <v>269</v>
      </c>
      <c r="H205" s="238">
        <v>16</v>
      </c>
      <c r="I205" s="239"/>
      <c r="J205" s="240">
        <f>ROUND(I205*H205,2)</f>
        <v>0</v>
      </c>
      <c r="K205" s="236" t="s">
        <v>153</v>
      </c>
      <c r="L205" s="43"/>
      <c r="M205" s="241" t="s">
        <v>1</v>
      </c>
      <c r="N205" s="242" t="s">
        <v>40</v>
      </c>
      <c r="O205" s="90"/>
      <c r="P205" s="243">
        <f>O205*H205</f>
        <v>0</v>
      </c>
      <c r="Q205" s="243">
        <v>0.04555</v>
      </c>
      <c r="R205" s="243">
        <f>Q205*H205</f>
        <v>0.7288</v>
      </c>
      <c r="S205" s="243">
        <v>0</v>
      </c>
      <c r="T205" s="24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45" t="s">
        <v>154</v>
      </c>
      <c r="AT205" s="245" t="s">
        <v>149</v>
      </c>
      <c r="AU205" s="245" t="s">
        <v>84</v>
      </c>
      <c r="AY205" s="16" t="s">
        <v>146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6" t="s">
        <v>82</v>
      </c>
      <c r="BK205" s="246">
        <f>ROUND(I205*H205,2)</f>
        <v>0</v>
      </c>
      <c r="BL205" s="16" t="s">
        <v>154</v>
      </c>
      <c r="BM205" s="245" t="s">
        <v>282</v>
      </c>
    </row>
    <row r="206" s="2" customFormat="1" ht="16.5" customHeight="1">
      <c r="A206" s="37"/>
      <c r="B206" s="38"/>
      <c r="C206" s="234" t="s">
        <v>283</v>
      </c>
      <c r="D206" s="234" t="s">
        <v>149</v>
      </c>
      <c r="E206" s="235" t="s">
        <v>284</v>
      </c>
      <c r="F206" s="236" t="s">
        <v>285</v>
      </c>
      <c r="G206" s="237" t="s">
        <v>269</v>
      </c>
      <c r="H206" s="238">
        <v>10</v>
      </c>
      <c r="I206" s="239"/>
      <c r="J206" s="240">
        <f>ROUND(I206*H206,2)</f>
        <v>0</v>
      </c>
      <c r="K206" s="236" t="s">
        <v>153</v>
      </c>
      <c r="L206" s="43"/>
      <c r="M206" s="241" t="s">
        <v>1</v>
      </c>
      <c r="N206" s="242" t="s">
        <v>40</v>
      </c>
      <c r="O206" s="90"/>
      <c r="P206" s="243">
        <f>O206*H206</f>
        <v>0</v>
      </c>
      <c r="Q206" s="243">
        <v>0.054550000000000001</v>
      </c>
      <c r="R206" s="243">
        <f>Q206*H206</f>
        <v>0.54549999999999998</v>
      </c>
      <c r="S206" s="243">
        <v>0</v>
      </c>
      <c r="T206" s="24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5" t="s">
        <v>154</v>
      </c>
      <c r="AT206" s="245" t="s">
        <v>149</v>
      </c>
      <c r="AU206" s="245" t="s">
        <v>84</v>
      </c>
      <c r="AY206" s="16" t="s">
        <v>146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16" t="s">
        <v>82</v>
      </c>
      <c r="BK206" s="246">
        <f>ROUND(I206*H206,2)</f>
        <v>0</v>
      </c>
      <c r="BL206" s="16" t="s">
        <v>154</v>
      </c>
      <c r="BM206" s="245" t="s">
        <v>286</v>
      </c>
    </row>
    <row r="207" s="2" customFormat="1" ht="16.5" customHeight="1">
      <c r="A207" s="37"/>
      <c r="B207" s="38"/>
      <c r="C207" s="234" t="s">
        <v>287</v>
      </c>
      <c r="D207" s="234" t="s">
        <v>149</v>
      </c>
      <c r="E207" s="235" t="s">
        <v>288</v>
      </c>
      <c r="F207" s="236" t="s">
        <v>289</v>
      </c>
      <c r="G207" s="237" t="s">
        <v>269</v>
      </c>
      <c r="H207" s="238">
        <v>4</v>
      </c>
      <c r="I207" s="239"/>
      <c r="J207" s="240">
        <f>ROUND(I207*H207,2)</f>
        <v>0</v>
      </c>
      <c r="K207" s="236" t="s">
        <v>153</v>
      </c>
      <c r="L207" s="43"/>
      <c r="M207" s="241" t="s">
        <v>1</v>
      </c>
      <c r="N207" s="242" t="s">
        <v>40</v>
      </c>
      <c r="O207" s="90"/>
      <c r="P207" s="243">
        <f>O207*H207</f>
        <v>0</v>
      </c>
      <c r="Q207" s="243">
        <v>0.063549999999999995</v>
      </c>
      <c r="R207" s="243">
        <f>Q207*H207</f>
        <v>0.25419999999999998</v>
      </c>
      <c r="S207" s="243">
        <v>0</v>
      </c>
      <c r="T207" s="24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5" t="s">
        <v>154</v>
      </c>
      <c r="AT207" s="245" t="s">
        <v>149</v>
      </c>
      <c r="AU207" s="245" t="s">
        <v>84</v>
      </c>
      <c r="AY207" s="16" t="s">
        <v>146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6" t="s">
        <v>82</v>
      </c>
      <c r="BK207" s="246">
        <f>ROUND(I207*H207,2)</f>
        <v>0</v>
      </c>
      <c r="BL207" s="16" t="s">
        <v>154</v>
      </c>
      <c r="BM207" s="245" t="s">
        <v>290</v>
      </c>
    </row>
    <row r="208" s="2" customFormat="1" ht="16.5" customHeight="1">
      <c r="A208" s="37"/>
      <c r="B208" s="38"/>
      <c r="C208" s="234" t="s">
        <v>291</v>
      </c>
      <c r="D208" s="234" t="s">
        <v>149</v>
      </c>
      <c r="E208" s="235" t="s">
        <v>292</v>
      </c>
      <c r="F208" s="236" t="s">
        <v>293</v>
      </c>
      <c r="G208" s="237" t="s">
        <v>269</v>
      </c>
      <c r="H208" s="238">
        <v>40</v>
      </c>
      <c r="I208" s="239"/>
      <c r="J208" s="240">
        <f>ROUND(I208*H208,2)</f>
        <v>0</v>
      </c>
      <c r="K208" s="236" t="s">
        <v>153</v>
      </c>
      <c r="L208" s="43"/>
      <c r="M208" s="241" t="s">
        <v>1</v>
      </c>
      <c r="N208" s="242" t="s">
        <v>40</v>
      </c>
      <c r="O208" s="90"/>
      <c r="P208" s="243">
        <f>O208*H208</f>
        <v>0</v>
      </c>
      <c r="Q208" s="243">
        <v>0.072849999999999998</v>
      </c>
      <c r="R208" s="243">
        <f>Q208*H208</f>
        <v>2.9139999999999997</v>
      </c>
      <c r="S208" s="243">
        <v>0</v>
      </c>
      <c r="T208" s="24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45" t="s">
        <v>154</v>
      </c>
      <c r="AT208" s="245" t="s">
        <v>149</v>
      </c>
      <c r="AU208" s="245" t="s">
        <v>84</v>
      </c>
      <c r="AY208" s="16" t="s">
        <v>146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6" t="s">
        <v>82</v>
      </c>
      <c r="BK208" s="246">
        <f>ROUND(I208*H208,2)</f>
        <v>0</v>
      </c>
      <c r="BL208" s="16" t="s">
        <v>154</v>
      </c>
      <c r="BM208" s="245" t="s">
        <v>294</v>
      </c>
    </row>
    <row r="209" s="2" customFormat="1" ht="16.5" customHeight="1">
      <c r="A209" s="37"/>
      <c r="B209" s="38"/>
      <c r="C209" s="234" t="s">
        <v>295</v>
      </c>
      <c r="D209" s="234" t="s">
        <v>149</v>
      </c>
      <c r="E209" s="235" t="s">
        <v>296</v>
      </c>
      <c r="F209" s="236" t="s">
        <v>297</v>
      </c>
      <c r="G209" s="237" t="s">
        <v>269</v>
      </c>
      <c r="H209" s="238">
        <v>5</v>
      </c>
      <c r="I209" s="239"/>
      <c r="J209" s="240">
        <f>ROUND(I209*H209,2)</f>
        <v>0</v>
      </c>
      <c r="K209" s="236" t="s">
        <v>153</v>
      </c>
      <c r="L209" s="43"/>
      <c r="M209" s="241" t="s">
        <v>1</v>
      </c>
      <c r="N209" s="242" t="s">
        <v>40</v>
      </c>
      <c r="O209" s="90"/>
      <c r="P209" s="243">
        <f>O209*H209</f>
        <v>0</v>
      </c>
      <c r="Q209" s="243">
        <v>0.091050000000000006</v>
      </c>
      <c r="R209" s="243">
        <f>Q209*H209</f>
        <v>0.45525000000000004</v>
      </c>
      <c r="S209" s="243">
        <v>0</v>
      </c>
      <c r="T209" s="24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5" t="s">
        <v>154</v>
      </c>
      <c r="AT209" s="245" t="s">
        <v>149</v>
      </c>
      <c r="AU209" s="245" t="s">
        <v>84</v>
      </c>
      <c r="AY209" s="16" t="s">
        <v>146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6" t="s">
        <v>82</v>
      </c>
      <c r="BK209" s="246">
        <f>ROUND(I209*H209,2)</f>
        <v>0</v>
      </c>
      <c r="BL209" s="16" t="s">
        <v>154</v>
      </c>
      <c r="BM209" s="245" t="s">
        <v>298</v>
      </c>
    </row>
    <row r="210" s="2" customFormat="1" ht="21.75" customHeight="1">
      <c r="A210" s="37"/>
      <c r="B210" s="38"/>
      <c r="C210" s="234" t="s">
        <v>299</v>
      </c>
      <c r="D210" s="234" t="s">
        <v>149</v>
      </c>
      <c r="E210" s="235" t="s">
        <v>300</v>
      </c>
      <c r="F210" s="236" t="s">
        <v>301</v>
      </c>
      <c r="G210" s="237" t="s">
        <v>269</v>
      </c>
      <c r="H210" s="238">
        <v>9</v>
      </c>
      <c r="I210" s="239"/>
      <c r="J210" s="240">
        <f>ROUND(I210*H210,2)</f>
        <v>0</v>
      </c>
      <c r="K210" s="236" t="s">
        <v>302</v>
      </c>
      <c r="L210" s="43"/>
      <c r="M210" s="241" t="s">
        <v>1</v>
      </c>
      <c r="N210" s="242" t="s">
        <v>40</v>
      </c>
      <c r="O210" s="90"/>
      <c r="P210" s="243">
        <f>O210*H210</f>
        <v>0</v>
      </c>
      <c r="Q210" s="243">
        <v>0.28053</v>
      </c>
      <c r="R210" s="243">
        <f>Q210*H210</f>
        <v>2.5247700000000002</v>
      </c>
      <c r="S210" s="243">
        <v>0</v>
      </c>
      <c r="T210" s="24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45" t="s">
        <v>154</v>
      </c>
      <c r="AT210" s="245" t="s">
        <v>149</v>
      </c>
      <c r="AU210" s="245" t="s">
        <v>84</v>
      </c>
      <c r="AY210" s="16" t="s">
        <v>146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6" t="s">
        <v>82</v>
      </c>
      <c r="BK210" s="246">
        <f>ROUND(I210*H210,2)</f>
        <v>0</v>
      </c>
      <c r="BL210" s="16" t="s">
        <v>154</v>
      </c>
      <c r="BM210" s="245" t="s">
        <v>303</v>
      </c>
    </row>
    <row r="211" s="2" customFormat="1" ht="21.75" customHeight="1">
      <c r="A211" s="37"/>
      <c r="B211" s="38"/>
      <c r="C211" s="234" t="s">
        <v>304</v>
      </c>
      <c r="D211" s="234" t="s">
        <v>149</v>
      </c>
      <c r="E211" s="235" t="s">
        <v>305</v>
      </c>
      <c r="F211" s="236" t="s">
        <v>306</v>
      </c>
      <c r="G211" s="237" t="s">
        <v>183</v>
      </c>
      <c r="H211" s="238">
        <v>0.076999999999999999</v>
      </c>
      <c r="I211" s="239"/>
      <c r="J211" s="240">
        <f>ROUND(I211*H211,2)</f>
        <v>0</v>
      </c>
      <c r="K211" s="236" t="s">
        <v>302</v>
      </c>
      <c r="L211" s="43"/>
      <c r="M211" s="241" t="s">
        <v>1</v>
      </c>
      <c r="N211" s="242" t="s">
        <v>40</v>
      </c>
      <c r="O211" s="90"/>
      <c r="P211" s="243">
        <f>O211*H211</f>
        <v>0</v>
      </c>
      <c r="Q211" s="243">
        <v>0.019539999999999998</v>
      </c>
      <c r="R211" s="243">
        <f>Q211*H211</f>
        <v>0.0015045799999999999</v>
      </c>
      <c r="S211" s="243">
        <v>0</v>
      </c>
      <c r="T211" s="24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45" t="s">
        <v>154</v>
      </c>
      <c r="AT211" s="245" t="s">
        <v>149</v>
      </c>
      <c r="AU211" s="245" t="s">
        <v>84</v>
      </c>
      <c r="AY211" s="16" t="s">
        <v>146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16" t="s">
        <v>82</v>
      </c>
      <c r="BK211" s="246">
        <f>ROUND(I211*H211,2)</f>
        <v>0</v>
      </c>
      <c r="BL211" s="16" t="s">
        <v>154</v>
      </c>
      <c r="BM211" s="245" t="s">
        <v>307</v>
      </c>
    </row>
    <row r="212" s="13" customFormat="1">
      <c r="A212" s="13"/>
      <c r="B212" s="247"/>
      <c r="C212" s="248"/>
      <c r="D212" s="249" t="s">
        <v>156</v>
      </c>
      <c r="E212" s="250" t="s">
        <v>1</v>
      </c>
      <c r="F212" s="251" t="s">
        <v>308</v>
      </c>
      <c r="G212" s="248"/>
      <c r="H212" s="252">
        <v>0.076999999999999999</v>
      </c>
      <c r="I212" s="253"/>
      <c r="J212" s="248"/>
      <c r="K212" s="248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156</v>
      </c>
      <c r="AU212" s="258" t="s">
        <v>84</v>
      </c>
      <c r="AV212" s="13" t="s">
        <v>84</v>
      </c>
      <c r="AW212" s="13" t="s">
        <v>32</v>
      </c>
      <c r="AX212" s="13" t="s">
        <v>82</v>
      </c>
      <c r="AY212" s="258" t="s">
        <v>146</v>
      </c>
    </row>
    <row r="213" s="2" customFormat="1" ht="21.75" customHeight="1">
      <c r="A213" s="37"/>
      <c r="B213" s="38"/>
      <c r="C213" s="270" t="s">
        <v>309</v>
      </c>
      <c r="D213" s="270" t="s">
        <v>310</v>
      </c>
      <c r="E213" s="271" t="s">
        <v>311</v>
      </c>
      <c r="F213" s="272" t="s">
        <v>312</v>
      </c>
      <c r="G213" s="273" t="s">
        <v>183</v>
      </c>
      <c r="H213" s="274">
        <v>0.081000000000000003</v>
      </c>
      <c r="I213" s="275"/>
      <c r="J213" s="276">
        <f>ROUND(I213*H213,2)</f>
        <v>0</v>
      </c>
      <c r="K213" s="272" t="s">
        <v>302</v>
      </c>
      <c r="L213" s="277"/>
      <c r="M213" s="278" t="s">
        <v>1</v>
      </c>
      <c r="N213" s="279" t="s">
        <v>40</v>
      </c>
      <c r="O213" s="90"/>
      <c r="P213" s="243">
        <f>O213*H213</f>
        <v>0</v>
      </c>
      <c r="Q213" s="243">
        <v>1</v>
      </c>
      <c r="R213" s="243">
        <f>Q213*H213</f>
        <v>0.081000000000000003</v>
      </c>
      <c r="S213" s="243">
        <v>0</v>
      </c>
      <c r="T213" s="24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45" t="s">
        <v>313</v>
      </c>
      <c r="AT213" s="245" t="s">
        <v>310</v>
      </c>
      <c r="AU213" s="245" t="s">
        <v>84</v>
      </c>
      <c r="AY213" s="16" t="s">
        <v>146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16" t="s">
        <v>82</v>
      </c>
      <c r="BK213" s="246">
        <f>ROUND(I213*H213,2)</f>
        <v>0</v>
      </c>
      <c r="BL213" s="16" t="s">
        <v>154</v>
      </c>
      <c r="BM213" s="245" t="s">
        <v>314</v>
      </c>
    </row>
    <row r="214" s="13" customFormat="1">
      <c r="A214" s="13"/>
      <c r="B214" s="247"/>
      <c r="C214" s="248"/>
      <c r="D214" s="249" t="s">
        <v>156</v>
      </c>
      <c r="E214" s="248"/>
      <c r="F214" s="251" t="s">
        <v>315</v>
      </c>
      <c r="G214" s="248"/>
      <c r="H214" s="252">
        <v>0.081000000000000003</v>
      </c>
      <c r="I214" s="253"/>
      <c r="J214" s="248"/>
      <c r="K214" s="248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156</v>
      </c>
      <c r="AU214" s="258" t="s">
        <v>84</v>
      </c>
      <c r="AV214" s="13" t="s">
        <v>84</v>
      </c>
      <c r="AW214" s="13" t="s">
        <v>4</v>
      </c>
      <c r="AX214" s="13" t="s">
        <v>82</v>
      </c>
      <c r="AY214" s="258" t="s">
        <v>146</v>
      </c>
    </row>
    <row r="215" s="2" customFormat="1" ht="21.75" customHeight="1">
      <c r="A215" s="37"/>
      <c r="B215" s="38"/>
      <c r="C215" s="234" t="s">
        <v>316</v>
      </c>
      <c r="D215" s="234" t="s">
        <v>149</v>
      </c>
      <c r="E215" s="235" t="s">
        <v>317</v>
      </c>
      <c r="F215" s="236" t="s">
        <v>318</v>
      </c>
      <c r="G215" s="237" t="s">
        <v>260</v>
      </c>
      <c r="H215" s="238">
        <v>23.5</v>
      </c>
      <c r="I215" s="239"/>
      <c r="J215" s="240">
        <f>ROUND(I215*H215,2)</f>
        <v>0</v>
      </c>
      <c r="K215" s="236" t="s">
        <v>1</v>
      </c>
      <c r="L215" s="43"/>
      <c r="M215" s="241" t="s">
        <v>1</v>
      </c>
      <c r="N215" s="242" t="s">
        <v>40</v>
      </c>
      <c r="O215" s="90"/>
      <c r="P215" s="243">
        <f>O215*H215</f>
        <v>0</v>
      </c>
      <c r="Q215" s="243">
        <v>0.00038000000000000002</v>
      </c>
      <c r="R215" s="243">
        <f>Q215*H215</f>
        <v>0.0089300000000000004</v>
      </c>
      <c r="S215" s="243">
        <v>0</v>
      </c>
      <c r="T215" s="24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45" t="s">
        <v>154</v>
      </c>
      <c r="AT215" s="245" t="s">
        <v>149</v>
      </c>
      <c r="AU215" s="245" t="s">
        <v>84</v>
      </c>
      <c r="AY215" s="16" t="s">
        <v>146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6" t="s">
        <v>82</v>
      </c>
      <c r="BK215" s="246">
        <f>ROUND(I215*H215,2)</f>
        <v>0</v>
      </c>
      <c r="BL215" s="16" t="s">
        <v>154</v>
      </c>
      <c r="BM215" s="245" t="s">
        <v>319</v>
      </c>
    </row>
    <row r="216" s="2" customFormat="1" ht="21.75" customHeight="1">
      <c r="A216" s="37"/>
      <c r="B216" s="38"/>
      <c r="C216" s="234" t="s">
        <v>320</v>
      </c>
      <c r="D216" s="234" t="s">
        <v>149</v>
      </c>
      <c r="E216" s="235" t="s">
        <v>321</v>
      </c>
      <c r="F216" s="236" t="s">
        <v>322</v>
      </c>
      <c r="G216" s="237" t="s">
        <v>200</v>
      </c>
      <c r="H216" s="238">
        <v>21.809000000000001</v>
      </c>
      <c r="I216" s="239"/>
      <c r="J216" s="240">
        <f>ROUND(I216*H216,2)</f>
        <v>0</v>
      </c>
      <c r="K216" s="236" t="s">
        <v>153</v>
      </c>
      <c r="L216" s="43"/>
      <c r="M216" s="241" t="s">
        <v>1</v>
      </c>
      <c r="N216" s="242" t="s">
        <v>40</v>
      </c>
      <c r="O216" s="90"/>
      <c r="P216" s="243">
        <f>O216*H216</f>
        <v>0</v>
      </c>
      <c r="Q216" s="243">
        <v>0.069169999999999995</v>
      </c>
      <c r="R216" s="243">
        <f>Q216*H216</f>
        <v>1.50852853</v>
      </c>
      <c r="S216" s="243">
        <v>0</v>
      </c>
      <c r="T216" s="244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45" t="s">
        <v>154</v>
      </c>
      <c r="AT216" s="245" t="s">
        <v>149</v>
      </c>
      <c r="AU216" s="245" t="s">
        <v>84</v>
      </c>
      <c r="AY216" s="16" t="s">
        <v>146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16" t="s">
        <v>82</v>
      </c>
      <c r="BK216" s="246">
        <f>ROUND(I216*H216,2)</f>
        <v>0</v>
      </c>
      <c r="BL216" s="16" t="s">
        <v>154</v>
      </c>
      <c r="BM216" s="245" t="s">
        <v>323</v>
      </c>
    </row>
    <row r="217" s="13" customFormat="1">
      <c r="A217" s="13"/>
      <c r="B217" s="247"/>
      <c r="C217" s="248"/>
      <c r="D217" s="249" t="s">
        <v>156</v>
      </c>
      <c r="E217" s="250" t="s">
        <v>1</v>
      </c>
      <c r="F217" s="251" t="s">
        <v>324</v>
      </c>
      <c r="G217" s="248"/>
      <c r="H217" s="252">
        <v>21.809000000000001</v>
      </c>
      <c r="I217" s="253"/>
      <c r="J217" s="248"/>
      <c r="K217" s="248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156</v>
      </c>
      <c r="AU217" s="258" t="s">
        <v>84</v>
      </c>
      <c r="AV217" s="13" t="s">
        <v>84</v>
      </c>
      <c r="AW217" s="13" t="s">
        <v>32</v>
      </c>
      <c r="AX217" s="13" t="s">
        <v>82</v>
      </c>
      <c r="AY217" s="258" t="s">
        <v>146</v>
      </c>
    </row>
    <row r="218" s="2" customFormat="1" ht="21.75" customHeight="1">
      <c r="A218" s="37"/>
      <c r="B218" s="38"/>
      <c r="C218" s="234" t="s">
        <v>325</v>
      </c>
      <c r="D218" s="234" t="s">
        <v>149</v>
      </c>
      <c r="E218" s="235" t="s">
        <v>326</v>
      </c>
      <c r="F218" s="236" t="s">
        <v>327</v>
      </c>
      <c r="G218" s="237" t="s">
        <v>200</v>
      </c>
      <c r="H218" s="238">
        <v>124.94199999999999</v>
      </c>
      <c r="I218" s="239"/>
      <c r="J218" s="240">
        <f>ROUND(I218*H218,2)</f>
        <v>0</v>
      </c>
      <c r="K218" s="236" t="s">
        <v>153</v>
      </c>
      <c r="L218" s="43"/>
      <c r="M218" s="241" t="s">
        <v>1</v>
      </c>
      <c r="N218" s="242" t="s">
        <v>40</v>
      </c>
      <c r="O218" s="90"/>
      <c r="P218" s="243">
        <f>O218*H218</f>
        <v>0</v>
      </c>
      <c r="Q218" s="243">
        <v>0.10325</v>
      </c>
      <c r="R218" s="243">
        <f>Q218*H218</f>
        <v>12.900261499999999</v>
      </c>
      <c r="S218" s="243">
        <v>0</v>
      </c>
      <c r="T218" s="244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45" t="s">
        <v>154</v>
      </c>
      <c r="AT218" s="245" t="s">
        <v>149</v>
      </c>
      <c r="AU218" s="245" t="s">
        <v>84</v>
      </c>
      <c r="AY218" s="16" t="s">
        <v>146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16" t="s">
        <v>82</v>
      </c>
      <c r="BK218" s="246">
        <f>ROUND(I218*H218,2)</f>
        <v>0</v>
      </c>
      <c r="BL218" s="16" t="s">
        <v>154</v>
      </c>
      <c r="BM218" s="245" t="s">
        <v>328</v>
      </c>
    </row>
    <row r="219" s="13" customFormat="1">
      <c r="A219" s="13"/>
      <c r="B219" s="247"/>
      <c r="C219" s="248"/>
      <c r="D219" s="249" t="s">
        <v>156</v>
      </c>
      <c r="E219" s="250" t="s">
        <v>1</v>
      </c>
      <c r="F219" s="251" t="s">
        <v>329</v>
      </c>
      <c r="G219" s="248"/>
      <c r="H219" s="252">
        <v>107.205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156</v>
      </c>
      <c r="AU219" s="258" t="s">
        <v>84</v>
      </c>
      <c r="AV219" s="13" t="s">
        <v>84</v>
      </c>
      <c r="AW219" s="13" t="s">
        <v>32</v>
      </c>
      <c r="AX219" s="13" t="s">
        <v>75</v>
      </c>
      <c r="AY219" s="258" t="s">
        <v>146</v>
      </c>
    </row>
    <row r="220" s="13" customFormat="1">
      <c r="A220" s="13"/>
      <c r="B220" s="247"/>
      <c r="C220" s="248"/>
      <c r="D220" s="249" t="s">
        <v>156</v>
      </c>
      <c r="E220" s="250" t="s">
        <v>1</v>
      </c>
      <c r="F220" s="251" t="s">
        <v>330</v>
      </c>
      <c r="G220" s="248"/>
      <c r="H220" s="252">
        <v>31.675000000000001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156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146</v>
      </c>
    </row>
    <row r="221" s="13" customFormat="1">
      <c r="A221" s="13"/>
      <c r="B221" s="247"/>
      <c r="C221" s="248"/>
      <c r="D221" s="249" t="s">
        <v>156</v>
      </c>
      <c r="E221" s="250" t="s">
        <v>1</v>
      </c>
      <c r="F221" s="251" t="s">
        <v>331</v>
      </c>
      <c r="G221" s="248"/>
      <c r="H221" s="252">
        <v>-13.938000000000001</v>
      </c>
      <c r="I221" s="253"/>
      <c r="J221" s="248"/>
      <c r="K221" s="248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156</v>
      </c>
      <c r="AU221" s="258" t="s">
        <v>84</v>
      </c>
      <c r="AV221" s="13" t="s">
        <v>84</v>
      </c>
      <c r="AW221" s="13" t="s">
        <v>32</v>
      </c>
      <c r="AX221" s="13" t="s">
        <v>75</v>
      </c>
      <c r="AY221" s="258" t="s">
        <v>146</v>
      </c>
    </row>
    <row r="222" s="14" customFormat="1">
      <c r="A222" s="14"/>
      <c r="B222" s="259"/>
      <c r="C222" s="260"/>
      <c r="D222" s="249" t="s">
        <v>156</v>
      </c>
      <c r="E222" s="261" t="s">
        <v>1</v>
      </c>
      <c r="F222" s="262" t="s">
        <v>165</v>
      </c>
      <c r="G222" s="260"/>
      <c r="H222" s="263">
        <v>124.94199999999999</v>
      </c>
      <c r="I222" s="264"/>
      <c r="J222" s="260"/>
      <c r="K222" s="260"/>
      <c r="L222" s="265"/>
      <c r="M222" s="266"/>
      <c r="N222" s="267"/>
      <c r="O222" s="267"/>
      <c r="P222" s="267"/>
      <c r="Q222" s="267"/>
      <c r="R222" s="267"/>
      <c r="S222" s="267"/>
      <c r="T222" s="26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9" t="s">
        <v>156</v>
      </c>
      <c r="AU222" s="269" t="s">
        <v>84</v>
      </c>
      <c r="AV222" s="14" t="s">
        <v>154</v>
      </c>
      <c r="AW222" s="14" t="s">
        <v>32</v>
      </c>
      <c r="AX222" s="14" t="s">
        <v>82</v>
      </c>
      <c r="AY222" s="269" t="s">
        <v>146</v>
      </c>
    </row>
    <row r="223" s="12" customFormat="1" ht="22.8" customHeight="1">
      <c r="A223" s="12"/>
      <c r="B223" s="218"/>
      <c r="C223" s="219"/>
      <c r="D223" s="220" t="s">
        <v>74</v>
      </c>
      <c r="E223" s="232" t="s">
        <v>154</v>
      </c>
      <c r="F223" s="232" t="s">
        <v>332</v>
      </c>
      <c r="G223" s="219"/>
      <c r="H223" s="219"/>
      <c r="I223" s="222"/>
      <c r="J223" s="233">
        <f>BK223</f>
        <v>0</v>
      </c>
      <c r="K223" s="219"/>
      <c r="L223" s="224"/>
      <c r="M223" s="225"/>
      <c r="N223" s="226"/>
      <c r="O223" s="226"/>
      <c r="P223" s="227">
        <f>SUM(P224:P228)</f>
        <v>0</v>
      </c>
      <c r="Q223" s="226"/>
      <c r="R223" s="227">
        <f>SUM(R224:R228)</f>
        <v>23.038687279999998</v>
      </c>
      <c r="S223" s="226"/>
      <c r="T223" s="228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9" t="s">
        <v>82</v>
      </c>
      <c r="AT223" s="230" t="s">
        <v>74</v>
      </c>
      <c r="AU223" s="230" t="s">
        <v>82</v>
      </c>
      <c r="AY223" s="229" t="s">
        <v>146</v>
      </c>
      <c r="BK223" s="231">
        <f>SUM(BK224:BK228)</f>
        <v>0</v>
      </c>
    </row>
    <row r="224" s="2" customFormat="1" ht="21.75" customHeight="1">
      <c r="A224" s="37"/>
      <c r="B224" s="38"/>
      <c r="C224" s="234" t="s">
        <v>333</v>
      </c>
      <c r="D224" s="234" t="s">
        <v>149</v>
      </c>
      <c r="E224" s="235" t="s">
        <v>334</v>
      </c>
      <c r="F224" s="236" t="s">
        <v>335</v>
      </c>
      <c r="G224" s="237" t="s">
        <v>260</v>
      </c>
      <c r="H224" s="238">
        <v>98</v>
      </c>
      <c r="I224" s="239"/>
      <c r="J224" s="240">
        <f>ROUND(I224*H224,2)</f>
        <v>0</v>
      </c>
      <c r="K224" s="236" t="s">
        <v>153</v>
      </c>
      <c r="L224" s="43"/>
      <c r="M224" s="241" t="s">
        <v>1</v>
      </c>
      <c r="N224" s="242" t="s">
        <v>40</v>
      </c>
      <c r="O224" s="90"/>
      <c r="P224" s="243">
        <f>O224*H224</f>
        <v>0</v>
      </c>
      <c r="Q224" s="243">
        <v>0.02257</v>
      </c>
      <c r="R224" s="243">
        <f>Q224*H224</f>
        <v>2.2118600000000002</v>
      </c>
      <c r="S224" s="243">
        <v>0</v>
      </c>
      <c r="T224" s="24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45" t="s">
        <v>154</v>
      </c>
      <c r="AT224" s="245" t="s">
        <v>149</v>
      </c>
      <c r="AU224" s="245" t="s">
        <v>84</v>
      </c>
      <c r="AY224" s="16" t="s">
        <v>146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6" t="s">
        <v>82</v>
      </c>
      <c r="BK224" s="246">
        <f>ROUND(I224*H224,2)</f>
        <v>0</v>
      </c>
      <c r="BL224" s="16" t="s">
        <v>154</v>
      </c>
      <c r="BM224" s="245" t="s">
        <v>336</v>
      </c>
    </row>
    <row r="225" s="2" customFormat="1" ht="16.5" customHeight="1">
      <c r="A225" s="37"/>
      <c r="B225" s="38"/>
      <c r="C225" s="234" t="s">
        <v>337</v>
      </c>
      <c r="D225" s="234" t="s">
        <v>149</v>
      </c>
      <c r="E225" s="235" t="s">
        <v>338</v>
      </c>
      <c r="F225" s="236" t="s">
        <v>339</v>
      </c>
      <c r="G225" s="237" t="s">
        <v>152</v>
      </c>
      <c r="H225" s="238">
        <v>8.1229999999999993</v>
      </c>
      <c r="I225" s="239"/>
      <c r="J225" s="240">
        <f>ROUND(I225*H225,2)</f>
        <v>0</v>
      </c>
      <c r="K225" s="236" t="s">
        <v>153</v>
      </c>
      <c r="L225" s="43"/>
      <c r="M225" s="241" t="s">
        <v>1</v>
      </c>
      <c r="N225" s="242" t="s">
        <v>40</v>
      </c>
      <c r="O225" s="90"/>
      <c r="P225" s="243">
        <f>O225*H225</f>
        <v>0</v>
      </c>
      <c r="Q225" s="243">
        <v>2.4533999999999998</v>
      </c>
      <c r="R225" s="243">
        <f>Q225*H225</f>
        <v>19.928968199999996</v>
      </c>
      <c r="S225" s="243">
        <v>0</v>
      </c>
      <c r="T225" s="24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5" t="s">
        <v>154</v>
      </c>
      <c r="AT225" s="245" t="s">
        <v>149</v>
      </c>
      <c r="AU225" s="245" t="s">
        <v>84</v>
      </c>
      <c r="AY225" s="16" t="s">
        <v>146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16" t="s">
        <v>82</v>
      </c>
      <c r="BK225" s="246">
        <f>ROUND(I225*H225,2)</f>
        <v>0</v>
      </c>
      <c r="BL225" s="16" t="s">
        <v>154</v>
      </c>
      <c r="BM225" s="245" t="s">
        <v>340</v>
      </c>
    </row>
    <row r="226" s="2" customFormat="1" ht="16.5" customHeight="1">
      <c r="A226" s="37"/>
      <c r="B226" s="38"/>
      <c r="C226" s="234" t="s">
        <v>341</v>
      </c>
      <c r="D226" s="234" t="s">
        <v>149</v>
      </c>
      <c r="E226" s="235" t="s">
        <v>342</v>
      </c>
      <c r="F226" s="236" t="s">
        <v>343</v>
      </c>
      <c r="G226" s="237" t="s">
        <v>200</v>
      </c>
      <c r="H226" s="238">
        <v>41.579999999999998</v>
      </c>
      <c r="I226" s="239"/>
      <c r="J226" s="240">
        <f>ROUND(I226*H226,2)</f>
        <v>0</v>
      </c>
      <c r="K226" s="236" t="s">
        <v>153</v>
      </c>
      <c r="L226" s="43"/>
      <c r="M226" s="241" t="s">
        <v>1</v>
      </c>
      <c r="N226" s="242" t="s">
        <v>40</v>
      </c>
      <c r="O226" s="90"/>
      <c r="P226" s="243">
        <f>O226*H226</f>
        <v>0</v>
      </c>
      <c r="Q226" s="243">
        <v>0.0051900000000000002</v>
      </c>
      <c r="R226" s="243">
        <f>Q226*H226</f>
        <v>0.2158002</v>
      </c>
      <c r="S226" s="243">
        <v>0</v>
      </c>
      <c r="T226" s="24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45" t="s">
        <v>154</v>
      </c>
      <c r="AT226" s="245" t="s">
        <v>149</v>
      </c>
      <c r="AU226" s="245" t="s">
        <v>84</v>
      </c>
      <c r="AY226" s="16" t="s">
        <v>146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6" t="s">
        <v>82</v>
      </c>
      <c r="BK226" s="246">
        <f>ROUND(I226*H226,2)</f>
        <v>0</v>
      </c>
      <c r="BL226" s="16" t="s">
        <v>154</v>
      </c>
      <c r="BM226" s="245" t="s">
        <v>344</v>
      </c>
    </row>
    <row r="227" s="2" customFormat="1" ht="16.5" customHeight="1">
      <c r="A227" s="37"/>
      <c r="B227" s="38"/>
      <c r="C227" s="234" t="s">
        <v>345</v>
      </c>
      <c r="D227" s="234" t="s">
        <v>149</v>
      </c>
      <c r="E227" s="235" t="s">
        <v>346</v>
      </c>
      <c r="F227" s="236" t="s">
        <v>347</v>
      </c>
      <c r="G227" s="237" t="s">
        <v>200</v>
      </c>
      <c r="H227" s="238">
        <v>41.579999999999998</v>
      </c>
      <c r="I227" s="239"/>
      <c r="J227" s="240">
        <f>ROUND(I227*H227,2)</f>
        <v>0</v>
      </c>
      <c r="K227" s="236" t="s">
        <v>153</v>
      </c>
      <c r="L227" s="43"/>
      <c r="M227" s="241" t="s">
        <v>1</v>
      </c>
      <c r="N227" s="242" t="s">
        <v>40</v>
      </c>
      <c r="O227" s="90"/>
      <c r="P227" s="243">
        <f>O227*H227</f>
        <v>0</v>
      </c>
      <c r="Q227" s="243">
        <v>0</v>
      </c>
      <c r="R227" s="243">
        <f>Q227*H227</f>
        <v>0</v>
      </c>
      <c r="S227" s="243">
        <v>0</v>
      </c>
      <c r="T227" s="24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45" t="s">
        <v>154</v>
      </c>
      <c r="AT227" s="245" t="s">
        <v>149</v>
      </c>
      <c r="AU227" s="245" t="s">
        <v>84</v>
      </c>
      <c r="AY227" s="16" t="s">
        <v>146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6" t="s">
        <v>82</v>
      </c>
      <c r="BK227" s="246">
        <f>ROUND(I227*H227,2)</f>
        <v>0</v>
      </c>
      <c r="BL227" s="16" t="s">
        <v>154</v>
      </c>
      <c r="BM227" s="245" t="s">
        <v>348</v>
      </c>
    </row>
    <row r="228" s="2" customFormat="1" ht="21.75" customHeight="1">
      <c r="A228" s="37"/>
      <c r="B228" s="38"/>
      <c r="C228" s="234" t="s">
        <v>349</v>
      </c>
      <c r="D228" s="234" t="s">
        <v>149</v>
      </c>
      <c r="E228" s="235" t="s">
        <v>350</v>
      </c>
      <c r="F228" s="236" t="s">
        <v>351</v>
      </c>
      <c r="G228" s="237" t="s">
        <v>183</v>
      </c>
      <c r="H228" s="238">
        <v>0.64800000000000002</v>
      </c>
      <c r="I228" s="239"/>
      <c r="J228" s="240">
        <f>ROUND(I228*H228,2)</f>
        <v>0</v>
      </c>
      <c r="K228" s="236" t="s">
        <v>153</v>
      </c>
      <c r="L228" s="43"/>
      <c r="M228" s="241" t="s">
        <v>1</v>
      </c>
      <c r="N228" s="242" t="s">
        <v>40</v>
      </c>
      <c r="O228" s="90"/>
      <c r="P228" s="243">
        <f>O228*H228</f>
        <v>0</v>
      </c>
      <c r="Q228" s="243">
        <v>1.0525599999999999</v>
      </c>
      <c r="R228" s="243">
        <f>Q228*H228</f>
        <v>0.68205888000000003</v>
      </c>
      <c r="S228" s="243">
        <v>0</v>
      </c>
      <c r="T228" s="244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45" t="s">
        <v>154</v>
      </c>
      <c r="AT228" s="245" t="s">
        <v>149</v>
      </c>
      <c r="AU228" s="245" t="s">
        <v>84</v>
      </c>
      <c r="AY228" s="16" t="s">
        <v>146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16" t="s">
        <v>82</v>
      </c>
      <c r="BK228" s="246">
        <f>ROUND(I228*H228,2)</f>
        <v>0</v>
      </c>
      <c r="BL228" s="16" t="s">
        <v>154</v>
      </c>
      <c r="BM228" s="245" t="s">
        <v>352</v>
      </c>
    </row>
    <row r="229" s="12" customFormat="1" ht="22.8" customHeight="1">
      <c r="A229" s="12"/>
      <c r="B229" s="218"/>
      <c r="C229" s="219"/>
      <c r="D229" s="220" t="s">
        <v>74</v>
      </c>
      <c r="E229" s="232" t="s">
        <v>180</v>
      </c>
      <c r="F229" s="232" t="s">
        <v>353</v>
      </c>
      <c r="G229" s="219"/>
      <c r="H229" s="219"/>
      <c r="I229" s="222"/>
      <c r="J229" s="233">
        <f>BK229</f>
        <v>0</v>
      </c>
      <c r="K229" s="219"/>
      <c r="L229" s="224"/>
      <c r="M229" s="225"/>
      <c r="N229" s="226"/>
      <c r="O229" s="226"/>
      <c r="P229" s="227">
        <f>SUM(P230:P261)</f>
        <v>0</v>
      </c>
      <c r="Q229" s="226"/>
      <c r="R229" s="227">
        <f>SUM(R230:R261)</f>
        <v>56.577039509999992</v>
      </c>
      <c r="S229" s="226"/>
      <c r="T229" s="228">
        <f>SUM(T230:T261)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9" t="s">
        <v>82</v>
      </c>
      <c r="AT229" s="230" t="s">
        <v>74</v>
      </c>
      <c r="AU229" s="230" t="s">
        <v>82</v>
      </c>
      <c r="AY229" s="229" t="s">
        <v>146</v>
      </c>
      <c r="BK229" s="231">
        <f>SUM(BK230:BK261)</f>
        <v>0</v>
      </c>
    </row>
    <row r="230" s="2" customFormat="1" ht="21.75" customHeight="1">
      <c r="A230" s="37"/>
      <c r="B230" s="38"/>
      <c r="C230" s="234" t="s">
        <v>354</v>
      </c>
      <c r="D230" s="234" t="s">
        <v>149</v>
      </c>
      <c r="E230" s="235" t="s">
        <v>355</v>
      </c>
      <c r="F230" s="236" t="s">
        <v>356</v>
      </c>
      <c r="G230" s="237" t="s">
        <v>200</v>
      </c>
      <c r="H230" s="238">
        <v>690.61699999999996</v>
      </c>
      <c r="I230" s="239"/>
      <c r="J230" s="240">
        <f>ROUND(I230*H230,2)</f>
        <v>0</v>
      </c>
      <c r="K230" s="236" t="s">
        <v>194</v>
      </c>
      <c r="L230" s="43"/>
      <c r="M230" s="241" t="s">
        <v>1</v>
      </c>
      <c r="N230" s="242" t="s">
        <v>40</v>
      </c>
      <c r="O230" s="90"/>
      <c r="P230" s="243">
        <f>O230*H230</f>
        <v>0</v>
      </c>
      <c r="Q230" s="243">
        <v>0.00025999999999999998</v>
      </c>
      <c r="R230" s="243">
        <f>Q230*H230</f>
        <v>0.17956041999999997</v>
      </c>
      <c r="S230" s="243">
        <v>0</v>
      </c>
      <c r="T230" s="244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45" t="s">
        <v>154</v>
      </c>
      <c r="AT230" s="245" t="s">
        <v>149</v>
      </c>
      <c r="AU230" s="245" t="s">
        <v>84</v>
      </c>
      <c r="AY230" s="16" t="s">
        <v>146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16" t="s">
        <v>82</v>
      </c>
      <c r="BK230" s="246">
        <f>ROUND(I230*H230,2)</f>
        <v>0</v>
      </c>
      <c r="BL230" s="16" t="s">
        <v>154</v>
      </c>
      <c r="BM230" s="245" t="s">
        <v>357</v>
      </c>
    </row>
    <row r="231" s="13" customFormat="1">
      <c r="A231" s="13"/>
      <c r="B231" s="247"/>
      <c r="C231" s="248"/>
      <c r="D231" s="249" t="s">
        <v>156</v>
      </c>
      <c r="E231" s="250" t="s">
        <v>1</v>
      </c>
      <c r="F231" s="251" t="s">
        <v>358</v>
      </c>
      <c r="G231" s="248"/>
      <c r="H231" s="252">
        <v>690.61699999999996</v>
      </c>
      <c r="I231" s="253"/>
      <c r="J231" s="248"/>
      <c r="K231" s="248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156</v>
      </c>
      <c r="AU231" s="258" t="s">
        <v>84</v>
      </c>
      <c r="AV231" s="13" t="s">
        <v>84</v>
      </c>
      <c r="AW231" s="13" t="s">
        <v>32</v>
      </c>
      <c r="AX231" s="13" t="s">
        <v>82</v>
      </c>
      <c r="AY231" s="258" t="s">
        <v>146</v>
      </c>
    </row>
    <row r="232" s="2" customFormat="1" ht="21.75" customHeight="1">
      <c r="A232" s="37"/>
      <c r="B232" s="38"/>
      <c r="C232" s="234" t="s">
        <v>359</v>
      </c>
      <c r="D232" s="234" t="s">
        <v>149</v>
      </c>
      <c r="E232" s="235" t="s">
        <v>360</v>
      </c>
      <c r="F232" s="236" t="s">
        <v>361</v>
      </c>
      <c r="G232" s="237" t="s">
        <v>200</v>
      </c>
      <c r="H232" s="238">
        <v>690.61699999999996</v>
      </c>
      <c r="I232" s="239"/>
      <c r="J232" s="240">
        <f>ROUND(I232*H232,2)</f>
        <v>0</v>
      </c>
      <c r="K232" s="236" t="s">
        <v>194</v>
      </c>
      <c r="L232" s="43"/>
      <c r="M232" s="241" t="s">
        <v>1</v>
      </c>
      <c r="N232" s="242" t="s">
        <v>40</v>
      </c>
      <c r="O232" s="90"/>
      <c r="P232" s="243">
        <f>O232*H232</f>
        <v>0</v>
      </c>
      <c r="Q232" s="243">
        <v>0.01103</v>
      </c>
      <c r="R232" s="243">
        <f>Q232*H232</f>
        <v>7.6175055099999991</v>
      </c>
      <c r="S232" s="243">
        <v>0</v>
      </c>
      <c r="T232" s="244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45" t="s">
        <v>154</v>
      </c>
      <c r="AT232" s="245" t="s">
        <v>149</v>
      </c>
      <c r="AU232" s="245" t="s">
        <v>84</v>
      </c>
      <c r="AY232" s="16" t="s">
        <v>146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16" t="s">
        <v>82</v>
      </c>
      <c r="BK232" s="246">
        <f>ROUND(I232*H232,2)</f>
        <v>0</v>
      </c>
      <c r="BL232" s="16" t="s">
        <v>154</v>
      </c>
      <c r="BM232" s="245" t="s">
        <v>362</v>
      </c>
    </row>
    <row r="233" s="13" customFormat="1">
      <c r="A233" s="13"/>
      <c r="B233" s="247"/>
      <c r="C233" s="248"/>
      <c r="D233" s="249" t="s">
        <v>156</v>
      </c>
      <c r="E233" s="250" t="s">
        <v>1</v>
      </c>
      <c r="F233" s="251" t="s">
        <v>358</v>
      </c>
      <c r="G233" s="248"/>
      <c r="H233" s="252">
        <v>690.61699999999996</v>
      </c>
      <c r="I233" s="253"/>
      <c r="J233" s="248"/>
      <c r="K233" s="248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156</v>
      </c>
      <c r="AU233" s="258" t="s">
        <v>84</v>
      </c>
      <c r="AV233" s="13" t="s">
        <v>84</v>
      </c>
      <c r="AW233" s="13" t="s">
        <v>32</v>
      </c>
      <c r="AX233" s="13" t="s">
        <v>82</v>
      </c>
      <c r="AY233" s="258" t="s">
        <v>146</v>
      </c>
    </row>
    <row r="234" s="2" customFormat="1" ht="21.75" customHeight="1">
      <c r="A234" s="37"/>
      <c r="B234" s="38"/>
      <c r="C234" s="234" t="s">
        <v>363</v>
      </c>
      <c r="D234" s="234" t="s">
        <v>149</v>
      </c>
      <c r="E234" s="235" t="s">
        <v>364</v>
      </c>
      <c r="F234" s="236" t="s">
        <v>365</v>
      </c>
      <c r="G234" s="237" t="s">
        <v>200</v>
      </c>
      <c r="H234" s="238">
        <v>598.34699999999998</v>
      </c>
      <c r="I234" s="239"/>
      <c r="J234" s="240">
        <f>ROUND(I234*H234,2)</f>
        <v>0</v>
      </c>
      <c r="K234" s="236" t="s">
        <v>194</v>
      </c>
      <c r="L234" s="43"/>
      <c r="M234" s="241" t="s">
        <v>1</v>
      </c>
      <c r="N234" s="242" t="s">
        <v>40</v>
      </c>
      <c r="O234" s="90"/>
      <c r="P234" s="243">
        <f>O234*H234</f>
        <v>0</v>
      </c>
      <c r="Q234" s="243">
        <v>0.0055199999999999997</v>
      </c>
      <c r="R234" s="243">
        <f>Q234*H234</f>
        <v>3.3028754399999998</v>
      </c>
      <c r="S234" s="243">
        <v>0</v>
      </c>
      <c r="T234" s="244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45" t="s">
        <v>154</v>
      </c>
      <c r="AT234" s="245" t="s">
        <v>149</v>
      </c>
      <c r="AU234" s="245" t="s">
        <v>84</v>
      </c>
      <c r="AY234" s="16" t="s">
        <v>146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6" t="s">
        <v>82</v>
      </c>
      <c r="BK234" s="246">
        <f>ROUND(I234*H234,2)</f>
        <v>0</v>
      </c>
      <c r="BL234" s="16" t="s">
        <v>154</v>
      </c>
      <c r="BM234" s="245" t="s">
        <v>366</v>
      </c>
    </row>
    <row r="235" s="13" customFormat="1">
      <c r="A235" s="13"/>
      <c r="B235" s="247"/>
      <c r="C235" s="248"/>
      <c r="D235" s="249" t="s">
        <v>156</v>
      </c>
      <c r="E235" s="250" t="s">
        <v>1</v>
      </c>
      <c r="F235" s="251" t="s">
        <v>367</v>
      </c>
      <c r="G235" s="248"/>
      <c r="H235" s="252">
        <v>598.34699999999998</v>
      </c>
      <c r="I235" s="253"/>
      <c r="J235" s="248"/>
      <c r="K235" s="248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156</v>
      </c>
      <c r="AU235" s="258" t="s">
        <v>84</v>
      </c>
      <c r="AV235" s="13" t="s">
        <v>84</v>
      </c>
      <c r="AW235" s="13" t="s">
        <v>32</v>
      </c>
      <c r="AX235" s="13" t="s">
        <v>82</v>
      </c>
      <c r="AY235" s="258" t="s">
        <v>146</v>
      </c>
    </row>
    <row r="236" s="2" customFormat="1" ht="16.5" customHeight="1">
      <c r="A236" s="37"/>
      <c r="B236" s="38"/>
      <c r="C236" s="234" t="s">
        <v>368</v>
      </c>
      <c r="D236" s="234" t="s">
        <v>149</v>
      </c>
      <c r="E236" s="235" t="s">
        <v>369</v>
      </c>
      <c r="F236" s="236" t="s">
        <v>370</v>
      </c>
      <c r="G236" s="237" t="s">
        <v>200</v>
      </c>
      <c r="H236" s="238">
        <v>29.245000000000001</v>
      </c>
      <c r="I236" s="239"/>
      <c r="J236" s="240">
        <f>ROUND(I236*H236,2)</f>
        <v>0</v>
      </c>
      <c r="K236" s="236" t="s">
        <v>194</v>
      </c>
      <c r="L236" s="43"/>
      <c r="M236" s="241" t="s">
        <v>1</v>
      </c>
      <c r="N236" s="242" t="s">
        <v>40</v>
      </c>
      <c r="O236" s="90"/>
      <c r="P236" s="243">
        <f>O236*H236</f>
        <v>0</v>
      </c>
      <c r="Q236" s="243">
        <v>0.016760000000000001</v>
      </c>
      <c r="R236" s="243">
        <f>Q236*H236</f>
        <v>0.49014620000000003</v>
      </c>
      <c r="S236" s="243">
        <v>0</v>
      </c>
      <c r="T236" s="244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45" t="s">
        <v>154</v>
      </c>
      <c r="AT236" s="245" t="s">
        <v>149</v>
      </c>
      <c r="AU236" s="245" t="s">
        <v>84</v>
      </c>
      <c r="AY236" s="16" t="s">
        <v>146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16" t="s">
        <v>82</v>
      </c>
      <c r="BK236" s="246">
        <f>ROUND(I236*H236,2)</f>
        <v>0</v>
      </c>
      <c r="BL236" s="16" t="s">
        <v>154</v>
      </c>
      <c r="BM236" s="245" t="s">
        <v>371</v>
      </c>
    </row>
    <row r="237" s="13" customFormat="1">
      <c r="A237" s="13"/>
      <c r="B237" s="247"/>
      <c r="C237" s="248"/>
      <c r="D237" s="249" t="s">
        <v>156</v>
      </c>
      <c r="E237" s="250" t="s">
        <v>1</v>
      </c>
      <c r="F237" s="251" t="s">
        <v>372</v>
      </c>
      <c r="G237" s="248"/>
      <c r="H237" s="252">
        <v>23.977</v>
      </c>
      <c r="I237" s="253"/>
      <c r="J237" s="248"/>
      <c r="K237" s="248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156</v>
      </c>
      <c r="AU237" s="258" t="s">
        <v>84</v>
      </c>
      <c r="AV237" s="13" t="s">
        <v>84</v>
      </c>
      <c r="AW237" s="13" t="s">
        <v>32</v>
      </c>
      <c r="AX237" s="13" t="s">
        <v>75</v>
      </c>
      <c r="AY237" s="258" t="s">
        <v>146</v>
      </c>
    </row>
    <row r="238" s="13" customFormat="1">
      <c r="A238" s="13"/>
      <c r="B238" s="247"/>
      <c r="C238" s="248"/>
      <c r="D238" s="249" t="s">
        <v>156</v>
      </c>
      <c r="E238" s="250" t="s">
        <v>1</v>
      </c>
      <c r="F238" s="251" t="s">
        <v>373</v>
      </c>
      <c r="G238" s="248"/>
      <c r="H238" s="252">
        <v>4.218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156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146</v>
      </c>
    </row>
    <row r="239" s="13" customFormat="1">
      <c r="A239" s="13"/>
      <c r="B239" s="247"/>
      <c r="C239" s="248"/>
      <c r="D239" s="249" t="s">
        <v>156</v>
      </c>
      <c r="E239" s="250" t="s">
        <v>1</v>
      </c>
      <c r="F239" s="251" t="s">
        <v>374</v>
      </c>
      <c r="G239" s="248"/>
      <c r="H239" s="252">
        <v>1.05</v>
      </c>
      <c r="I239" s="253"/>
      <c r="J239" s="248"/>
      <c r="K239" s="248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156</v>
      </c>
      <c r="AU239" s="258" t="s">
        <v>84</v>
      </c>
      <c r="AV239" s="13" t="s">
        <v>84</v>
      </c>
      <c r="AW239" s="13" t="s">
        <v>32</v>
      </c>
      <c r="AX239" s="13" t="s">
        <v>75</v>
      </c>
      <c r="AY239" s="258" t="s">
        <v>146</v>
      </c>
    </row>
    <row r="240" s="14" customFormat="1">
      <c r="A240" s="14"/>
      <c r="B240" s="259"/>
      <c r="C240" s="260"/>
      <c r="D240" s="249" t="s">
        <v>156</v>
      </c>
      <c r="E240" s="261" t="s">
        <v>1</v>
      </c>
      <c r="F240" s="262" t="s">
        <v>165</v>
      </c>
      <c r="G240" s="260"/>
      <c r="H240" s="263">
        <v>29.245000000000001</v>
      </c>
      <c r="I240" s="264"/>
      <c r="J240" s="260"/>
      <c r="K240" s="260"/>
      <c r="L240" s="265"/>
      <c r="M240" s="266"/>
      <c r="N240" s="267"/>
      <c r="O240" s="267"/>
      <c r="P240" s="267"/>
      <c r="Q240" s="267"/>
      <c r="R240" s="267"/>
      <c r="S240" s="267"/>
      <c r="T240" s="26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9" t="s">
        <v>156</v>
      </c>
      <c r="AU240" s="269" t="s">
        <v>84</v>
      </c>
      <c r="AV240" s="14" t="s">
        <v>154</v>
      </c>
      <c r="AW240" s="14" t="s">
        <v>32</v>
      </c>
      <c r="AX240" s="14" t="s">
        <v>82</v>
      </c>
      <c r="AY240" s="269" t="s">
        <v>146</v>
      </c>
    </row>
    <row r="241" s="2" customFormat="1" ht="21.75" customHeight="1">
      <c r="A241" s="37"/>
      <c r="B241" s="38"/>
      <c r="C241" s="234" t="s">
        <v>375</v>
      </c>
      <c r="D241" s="234" t="s">
        <v>149</v>
      </c>
      <c r="E241" s="235" t="s">
        <v>376</v>
      </c>
      <c r="F241" s="236" t="s">
        <v>377</v>
      </c>
      <c r="G241" s="237" t="s">
        <v>200</v>
      </c>
      <c r="H241" s="238">
        <v>362.738</v>
      </c>
      <c r="I241" s="239"/>
      <c r="J241" s="240">
        <f>ROUND(I241*H241,2)</f>
        <v>0</v>
      </c>
      <c r="K241" s="236" t="s">
        <v>194</v>
      </c>
      <c r="L241" s="43"/>
      <c r="M241" s="241" t="s">
        <v>1</v>
      </c>
      <c r="N241" s="242" t="s">
        <v>40</v>
      </c>
      <c r="O241" s="90"/>
      <c r="P241" s="243">
        <f>O241*H241</f>
        <v>0</v>
      </c>
      <c r="Q241" s="243">
        <v>0.0073499999999999998</v>
      </c>
      <c r="R241" s="243">
        <f>Q241*H241</f>
        <v>2.6661242999999999</v>
      </c>
      <c r="S241" s="243">
        <v>0</v>
      </c>
      <c r="T241" s="244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45" t="s">
        <v>154</v>
      </c>
      <c r="AT241" s="245" t="s">
        <v>149</v>
      </c>
      <c r="AU241" s="245" t="s">
        <v>84</v>
      </c>
      <c r="AY241" s="16" t="s">
        <v>146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16" t="s">
        <v>82</v>
      </c>
      <c r="BK241" s="246">
        <f>ROUND(I241*H241,2)</f>
        <v>0</v>
      </c>
      <c r="BL241" s="16" t="s">
        <v>154</v>
      </c>
      <c r="BM241" s="245" t="s">
        <v>378</v>
      </c>
    </row>
    <row r="242" s="13" customFormat="1">
      <c r="A242" s="13"/>
      <c r="B242" s="247"/>
      <c r="C242" s="248"/>
      <c r="D242" s="249" t="s">
        <v>156</v>
      </c>
      <c r="E242" s="250" t="s">
        <v>1</v>
      </c>
      <c r="F242" s="251" t="s">
        <v>379</v>
      </c>
      <c r="G242" s="248"/>
      <c r="H242" s="252">
        <v>350.35000000000002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156</v>
      </c>
      <c r="AU242" s="258" t="s">
        <v>84</v>
      </c>
      <c r="AV242" s="13" t="s">
        <v>84</v>
      </c>
      <c r="AW242" s="13" t="s">
        <v>32</v>
      </c>
      <c r="AX242" s="13" t="s">
        <v>75</v>
      </c>
      <c r="AY242" s="258" t="s">
        <v>146</v>
      </c>
    </row>
    <row r="243" s="13" customFormat="1">
      <c r="A243" s="13"/>
      <c r="B243" s="247"/>
      <c r="C243" s="248"/>
      <c r="D243" s="249" t="s">
        <v>156</v>
      </c>
      <c r="E243" s="250" t="s">
        <v>1</v>
      </c>
      <c r="F243" s="251" t="s">
        <v>249</v>
      </c>
      <c r="G243" s="248"/>
      <c r="H243" s="252">
        <v>30.100000000000001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156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146</v>
      </c>
    </row>
    <row r="244" s="13" customFormat="1">
      <c r="A244" s="13"/>
      <c r="B244" s="247"/>
      <c r="C244" s="248"/>
      <c r="D244" s="249" t="s">
        <v>156</v>
      </c>
      <c r="E244" s="250" t="s">
        <v>1</v>
      </c>
      <c r="F244" s="251" t="s">
        <v>250</v>
      </c>
      <c r="G244" s="248"/>
      <c r="H244" s="252">
        <v>-43.604999999999997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156</v>
      </c>
      <c r="AU244" s="258" t="s">
        <v>84</v>
      </c>
      <c r="AV244" s="13" t="s">
        <v>84</v>
      </c>
      <c r="AW244" s="13" t="s">
        <v>32</v>
      </c>
      <c r="AX244" s="13" t="s">
        <v>75</v>
      </c>
      <c r="AY244" s="258" t="s">
        <v>146</v>
      </c>
    </row>
    <row r="245" s="13" customFormat="1">
      <c r="A245" s="13"/>
      <c r="B245" s="247"/>
      <c r="C245" s="248"/>
      <c r="D245" s="249" t="s">
        <v>156</v>
      </c>
      <c r="E245" s="250" t="s">
        <v>1</v>
      </c>
      <c r="F245" s="251" t="s">
        <v>251</v>
      </c>
      <c r="G245" s="248"/>
      <c r="H245" s="252">
        <v>-1.125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156</v>
      </c>
      <c r="AU245" s="258" t="s">
        <v>84</v>
      </c>
      <c r="AV245" s="13" t="s">
        <v>84</v>
      </c>
      <c r="AW245" s="13" t="s">
        <v>32</v>
      </c>
      <c r="AX245" s="13" t="s">
        <v>75</v>
      </c>
      <c r="AY245" s="258" t="s">
        <v>146</v>
      </c>
    </row>
    <row r="246" s="13" customFormat="1">
      <c r="A246" s="13"/>
      <c r="B246" s="247"/>
      <c r="C246" s="248"/>
      <c r="D246" s="249" t="s">
        <v>156</v>
      </c>
      <c r="E246" s="250" t="s">
        <v>1</v>
      </c>
      <c r="F246" s="251" t="s">
        <v>380</v>
      </c>
      <c r="G246" s="248"/>
      <c r="H246" s="252">
        <v>23.399999999999999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156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146</v>
      </c>
    </row>
    <row r="247" s="13" customFormat="1">
      <c r="A247" s="13"/>
      <c r="B247" s="247"/>
      <c r="C247" s="248"/>
      <c r="D247" s="249" t="s">
        <v>156</v>
      </c>
      <c r="E247" s="250" t="s">
        <v>1</v>
      </c>
      <c r="F247" s="251" t="s">
        <v>381</v>
      </c>
      <c r="G247" s="248"/>
      <c r="H247" s="252">
        <v>3.6179999999999999</v>
      </c>
      <c r="I247" s="253"/>
      <c r="J247" s="248"/>
      <c r="K247" s="248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156</v>
      </c>
      <c r="AU247" s="258" t="s">
        <v>84</v>
      </c>
      <c r="AV247" s="13" t="s">
        <v>84</v>
      </c>
      <c r="AW247" s="13" t="s">
        <v>32</v>
      </c>
      <c r="AX247" s="13" t="s">
        <v>75</v>
      </c>
      <c r="AY247" s="258" t="s">
        <v>146</v>
      </c>
    </row>
    <row r="248" s="14" customFormat="1">
      <c r="A248" s="14"/>
      <c r="B248" s="259"/>
      <c r="C248" s="260"/>
      <c r="D248" s="249" t="s">
        <v>156</v>
      </c>
      <c r="E248" s="261" t="s">
        <v>1</v>
      </c>
      <c r="F248" s="262" t="s">
        <v>165</v>
      </c>
      <c r="G248" s="260"/>
      <c r="H248" s="263">
        <v>362.738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9" t="s">
        <v>156</v>
      </c>
      <c r="AU248" s="269" t="s">
        <v>84</v>
      </c>
      <c r="AV248" s="14" t="s">
        <v>154</v>
      </c>
      <c r="AW248" s="14" t="s">
        <v>32</v>
      </c>
      <c r="AX248" s="14" t="s">
        <v>82</v>
      </c>
      <c r="AY248" s="269" t="s">
        <v>146</v>
      </c>
    </row>
    <row r="249" s="2" customFormat="1" ht="16.5" customHeight="1">
      <c r="A249" s="37"/>
      <c r="B249" s="38"/>
      <c r="C249" s="234" t="s">
        <v>382</v>
      </c>
      <c r="D249" s="234" t="s">
        <v>149</v>
      </c>
      <c r="E249" s="235" t="s">
        <v>383</v>
      </c>
      <c r="F249" s="236" t="s">
        <v>384</v>
      </c>
      <c r="G249" s="237" t="s">
        <v>260</v>
      </c>
      <c r="H249" s="238">
        <v>130</v>
      </c>
      <c r="I249" s="239"/>
      <c r="J249" s="240">
        <f>ROUND(I249*H249,2)</f>
        <v>0</v>
      </c>
      <c r="K249" s="236" t="s">
        <v>302</v>
      </c>
      <c r="L249" s="43"/>
      <c r="M249" s="241" t="s">
        <v>1</v>
      </c>
      <c r="N249" s="242" t="s">
        <v>40</v>
      </c>
      <c r="O249" s="90"/>
      <c r="P249" s="243">
        <f>O249*H249</f>
        <v>0</v>
      </c>
      <c r="Q249" s="243">
        <v>0</v>
      </c>
      <c r="R249" s="243">
        <f>Q249*H249</f>
        <v>0</v>
      </c>
      <c r="S249" s="243">
        <v>0</v>
      </c>
      <c r="T249" s="244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45" t="s">
        <v>154</v>
      </c>
      <c r="AT249" s="245" t="s">
        <v>149</v>
      </c>
      <c r="AU249" s="245" t="s">
        <v>84</v>
      </c>
      <c r="AY249" s="16" t="s">
        <v>146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6" t="s">
        <v>82</v>
      </c>
      <c r="BK249" s="246">
        <f>ROUND(I249*H249,2)</f>
        <v>0</v>
      </c>
      <c r="BL249" s="16" t="s">
        <v>154</v>
      </c>
      <c r="BM249" s="245" t="s">
        <v>385</v>
      </c>
    </row>
    <row r="250" s="2" customFormat="1" ht="21.75" customHeight="1">
      <c r="A250" s="37"/>
      <c r="B250" s="38"/>
      <c r="C250" s="270" t="s">
        <v>386</v>
      </c>
      <c r="D250" s="270" t="s">
        <v>310</v>
      </c>
      <c r="E250" s="271" t="s">
        <v>387</v>
      </c>
      <c r="F250" s="272" t="s">
        <v>388</v>
      </c>
      <c r="G250" s="273" t="s">
        <v>200</v>
      </c>
      <c r="H250" s="274">
        <v>20.475000000000001</v>
      </c>
      <c r="I250" s="275"/>
      <c r="J250" s="276">
        <f>ROUND(I250*H250,2)</f>
        <v>0</v>
      </c>
      <c r="K250" s="272" t="s">
        <v>302</v>
      </c>
      <c r="L250" s="277"/>
      <c r="M250" s="278" t="s">
        <v>1</v>
      </c>
      <c r="N250" s="279" t="s">
        <v>40</v>
      </c>
      <c r="O250" s="90"/>
      <c r="P250" s="243">
        <f>O250*H250</f>
        <v>0</v>
      </c>
      <c r="Q250" s="243">
        <v>0.0011999999999999999</v>
      </c>
      <c r="R250" s="243">
        <f>Q250*H250</f>
        <v>0.024569999999999998</v>
      </c>
      <c r="S250" s="243">
        <v>0</v>
      </c>
      <c r="T250" s="244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45" t="s">
        <v>313</v>
      </c>
      <c r="AT250" s="245" t="s">
        <v>310</v>
      </c>
      <c r="AU250" s="245" t="s">
        <v>84</v>
      </c>
      <c r="AY250" s="16" t="s">
        <v>146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16" t="s">
        <v>82</v>
      </c>
      <c r="BK250" s="246">
        <f>ROUND(I250*H250,2)</f>
        <v>0</v>
      </c>
      <c r="BL250" s="16" t="s">
        <v>154</v>
      </c>
      <c r="BM250" s="245" t="s">
        <v>389</v>
      </c>
    </row>
    <row r="251" s="13" customFormat="1">
      <c r="A251" s="13"/>
      <c r="B251" s="247"/>
      <c r="C251" s="248"/>
      <c r="D251" s="249" t="s">
        <v>156</v>
      </c>
      <c r="E251" s="250" t="s">
        <v>1</v>
      </c>
      <c r="F251" s="251" t="s">
        <v>390</v>
      </c>
      <c r="G251" s="248"/>
      <c r="H251" s="252">
        <v>19.5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156</v>
      </c>
      <c r="AU251" s="258" t="s">
        <v>84</v>
      </c>
      <c r="AV251" s="13" t="s">
        <v>84</v>
      </c>
      <c r="AW251" s="13" t="s">
        <v>32</v>
      </c>
      <c r="AX251" s="13" t="s">
        <v>82</v>
      </c>
      <c r="AY251" s="258" t="s">
        <v>146</v>
      </c>
    </row>
    <row r="252" s="13" customFormat="1">
      <c r="A252" s="13"/>
      <c r="B252" s="247"/>
      <c r="C252" s="248"/>
      <c r="D252" s="249" t="s">
        <v>156</v>
      </c>
      <c r="E252" s="248"/>
      <c r="F252" s="251" t="s">
        <v>391</v>
      </c>
      <c r="G252" s="248"/>
      <c r="H252" s="252">
        <v>20.475000000000001</v>
      </c>
      <c r="I252" s="253"/>
      <c r="J252" s="248"/>
      <c r="K252" s="248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156</v>
      </c>
      <c r="AU252" s="258" t="s">
        <v>84</v>
      </c>
      <c r="AV252" s="13" t="s">
        <v>84</v>
      </c>
      <c r="AW252" s="13" t="s">
        <v>4</v>
      </c>
      <c r="AX252" s="13" t="s">
        <v>82</v>
      </c>
      <c r="AY252" s="258" t="s">
        <v>146</v>
      </c>
    </row>
    <row r="253" s="2" customFormat="1" ht="21.75" customHeight="1">
      <c r="A253" s="37"/>
      <c r="B253" s="38"/>
      <c r="C253" s="234" t="s">
        <v>392</v>
      </c>
      <c r="D253" s="234" t="s">
        <v>149</v>
      </c>
      <c r="E253" s="235" t="s">
        <v>393</v>
      </c>
      <c r="F253" s="236" t="s">
        <v>394</v>
      </c>
      <c r="G253" s="237" t="s">
        <v>200</v>
      </c>
      <c r="H253" s="238">
        <v>362.738</v>
      </c>
      <c r="I253" s="239"/>
      <c r="J253" s="240">
        <f>ROUND(I253*H253,2)</f>
        <v>0</v>
      </c>
      <c r="K253" s="236" t="s">
        <v>194</v>
      </c>
      <c r="L253" s="43"/>
      <c r="M253" s="241" t="s">
        <v>1</v>
      </c>
      <c r="N253" s="242" t="s">
        <v>40</v>
      </c>
      <c r="O253" s="90"/>
      <c r="P253" s="243">
        <f>O253*H253</f>
        <v>0</v>
      </c>
      <c r="Q253" s="243">
        <v>0.023099999999999999</v>
      </c>
      <c r="R253" s="243">
        <f>Q253*H253</f>
        <v>8.3792477999999999</v>
      </c>
      <c r="S253" s="243">
        <v>0</v>
      </c>
      <c r="T253" s="24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5" t="s">
        <v>154</v>
      </c>
      <c r="AT253" s="245" t="s">
        <v>149</v>
      </c>
      <c r="AU253" s="245" t="s">
        <v>84</v>
      </c>
      <c r="AY253" s="16" t="s">
        <v>146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6" t="s">
        <v>82</v>
      </c>
      <c r="BK253" s="246">
        <f>ROUND(I253*H253,2)</f>
        <v>0</v>
      </c>
      <c r="BL253" s="16" t="s">
        <v>154</v>
      </c>
      <c r="BM253" s="245" t="s">
        <v>395</v>
      </c>
    </row>
    <row r="254" s="2" customFormat="1" ht="21.75" customHeight="1">
      <c r="A254" s="37"/>
      <c r="B254" s="38"/>
      <c r="C254" s="234" t="s">
        <v>396</v>
      </c>
      <c r="D254" s="234" t="s">
        <v>149</v>
      </c>
      <c r="E254" s="235" t="s">
        <v>397</v>
      </c>
      <c r="F254" s="236" t="s">
        <v>398</v>
      </c>
      <c r="G254" s="237" t="s">
        <v>200</v>
      </c>
      <c r="H254" s="238">
        <v>362.738</v>
      </c>
      <c r="I254" s="239"/>
      <c r="J254" s="240">
        <f>ROUND(I254*H254,2)</f>
        <v>0</v>
      </c>
      <c r="K254" s="236" t="s">
        <v>194</v>
      </c>
      <c r="L254" s="43"/>
      <c r="M254" s="241" t="s">
        <v>1</v>
      </c>
      <c r="N254" s="242" t="s">
        <v>40</v>
      </c>
      <c r="O254" s="90"/>
      <c r="P254" s="243">
        <f>O254*H254</f>
        <v>0</v>
      </c>
      <c r="Q254" s="243">
        <v>0.0026800000000000001</v>
      </c>
      <c r="R254" s="243">
        <f>Q254*H254</f>
        <v>0.97213784000000003</v>
      </c>
      <c r="S254" s="243">
        <v>0</v>
      </c>
      <c r="T254" s="24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5" t="s">
        <v>154</v>
      </c>
      <c r="AT254" s="245" t="s">
        <v>149</v>
      </c>
      <c r="AU254" s="245" t="s">
        <v>84</v>
      </c>
      <c r="AY254" s="16" t="s">
        <v>146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6" t="s">
        <v>82</v>
      </c>
      <c r="BK254" s="246">
        <f>ROUND(I254*H254,2)</f>
        <v>0</v>
      </c>
      <c r="BL254" s="16" t="s">
        <v>154</v>
      </c>
      <c r="BM254" s="245" t="s">
        <v>399</v>
      </c>
    </row>
    <row r="255" s="2" customFormat="1" ht="16.5" customHeight="1">
      <c r="A255" s="37"/>
      <c r="B255" s="38"/>
      <c r="C255" s="234" t="s">
        <v>400</v>
      </c>
      <c r="D255" s="234" t="s">
        <v>149</v>
      </c>
      <c r="E255" s="235" t="s">
        <v>401</v>
      </c>
      <c r="F255" s="236" t="s">
        <v>402</v>
      </c>
      <c r="G255" s="237" t="s">
        <v>200</v>
      </c>
      <c r="H255" s="238">
        <v>244.40000000000001</v>
      </c>
      <c r="I255" s="239"/>
      <c r="J255" s="240">
        <f>ROUND(I255*H255,2)</f>
        <v>0</v>
      </c>
      <c r="K255" s="236" t="s">
        <v>194</v>
      </c>
      <c r="L255" s="43"/>
      <c r="M255" s="241" t="s">
        <v>1</v>
      </c>
      <c r="N255" s="242" t="s">
        <v>40</v>
      </c>
      <c r="O255" s="90"/>
      <c r="P255" s="243">
        <f>O255*H255</f>
        <v>0</v>
      </c>
      <c r="Q255" s="243">
        <v>0.11219999999999999</v>
      </c>
      <c r="R255" s="243">
        <f>Q255*H255</f>
        <v>27.421679999999998</v>
      </c>
      <c r="S255" s="243">
        <v>0</v>
      </c>
      <c r="T255" s="24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45" t="s">
        <v>154</v>
      </c>
      <c r="AT255" s="245" t="s">
        <v>149</v>
      </c>
      <c r="AU255" s="245" t="s">
        <v>84</v>
      </c>
      <c r="AY255" s="16" t="s">
        <v>146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6" t="s">
        <v>82</v>
      </c>
      <c r="BK255" s="246">
        <f>ROUND(I255*H255,2)</f>
        <v>0</v>
      </c>
      <c r="BL255" s="16" t="s">
        <v>154</v>
      </c>
      <c r="BM255" s="245" t="s">
        <v>403</v>
      </c>
    </row>
    <row r="256" s="2" customFormat="1" ht="21.75" customHeight="1">
      <c r="A256" s="37"/>
      <c r="B256" s="38"/>
      <c r="C256" s="234" t="s">
        <v>404</v>
      </c>
      <c r="D256" s="234" t="s">
        <v>149</v>
      </c>
      <c r="E256" s="235" t="s">
        <v>405</v>
      </c>
      <c r="F256" s="236" t="s">
        <v>406</v>
      </c>
      <c r="G256" s="237" t="s">
        <v>200</v>
      </c>
      <c r="H256" s="238">
        <v>488.80000000000001</v>
      </c>
      <c r="I256" s="239"/>
      <c r="J256" s="240">
        <f>ROUND(I256*H256,2)</f>
        <v>0</v>
      </c>
      <c r="K256" s="236" t="s">
        <v>194</v>
      </c>
      <c r="L256" s="43"/>
      <c r="M256" s="241" t="s">
        <v>1</v>
      </c>
      <c r="N256" s="242" t="s">
        <v>40</v>
      </c>
      <c r="O256" s="90"/>
      <c r="P256" s="243">
        <f>O256*H256</f>
        <v>0</v>
      </c>
      <c r="Q256" s="243">
        <v>0.011220000000000001</v>
      </c>
      <c r="R256" s="243">
        <f>Q256*H256</f>
        <v>5.4843360000000008</v>
      </c>
      <c r="S256" s="243">
        <v>0</v>
      </c>
      <c r="T256" s="244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45" t="s">
        <v>154</v>
      </c>
      <c r="AT256" s="245" t="s">
        <v>149</v>
      </c>
      <c r="AU256" s="245" t="s">
        <v>84</v>
      </c>
      <c r="AY256" s="16" t="s">
        <v>146</v>
      </c>
      <c r="BE256" s="246">
        <f>IF(N256="základní",J256,0)</f>
        <v>0</v>
      </c>
      <c r="BF256" s="246">
        <f>IF(N256="snížená",J256,0)</f>
        <v>0</v>
      </c>
      <c r="BG256" s="246">
        <f>IF(N256="zákl. přenesená",J256,0)</f>
        <v>0</v>
      </c>
      <c r="BH256" s="246">
        <f>IF(N256="sníž. přenesená",J256,0)</f>
        <v>0</v>
      </c>
      <c r="BI256" s="246">
        <f>IF(N256="nulová",J256,0)</f>
        <v>0</v>
      </c>
      <c r="BJ256" s="16" t="s">
        <v>82</v>
      </c>
      <c r="BK256" s="246">
        <f>ROUND(I256*H256,2)</f>
        <v>0</v>
      </c>
      <c r="BL256" s="16" t="s">
        <v>154</v>
      </c>
      <c r="BM256" s="245" t="s">
        <v>407</v>
      </c>
    </row>
    <row r="257" s="13" customFormat="1">
      <c r="A257" s="13"/>
      <c r="B257" s="247"/>
      <c r="C257" s="248"/>
      <c r="D257" s="249" t="s">
        <v>156</v>
      </c>
      <c r="E257" s="250" t="s">
        <v>1</v>
      </c>
      <c r="F257" s="251" t="s">
        <v>408</v>
      </c>
      <c r="G257" s="248"/>
      <c r="H257" s="252">
        <v>488.80000000000001</v>
      </c>
      <c r="I257" s="253"/>
      <c r="J257" s="248"/>
      <c r="K257" s="248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156</v>
      </c>
      <c r="AU257" s="258" t="s">
        <v>84</v>
      </c>
      <c r="AV257" s="13" t="s">
        <v>84</v>
      </c>
      <c r="AW257" s="13" t="s">
        <v>32</v>
      </c>
      <c r="AX257" s="13" t="s">
        <v>82</v>
      </c>
      <c r="AY257" s="258" t="s">
        <v>146</v>
      </c>
    </row>
    <row r="258" s="2" customFormat="1" ht="16.5" customHeight="1">
      <c r="A258" s="37"/>
      <c r="B258" s="38"/>
      <c r="C258" s="234" t="s">
        <v>409</v>
      </c>
      <c r="D258" s="234" t="s">
        <v>149</v>
      </c>
      <c r="E258" s="235" t="s">
        <v>410</v>
      </c>
      <c r="F258" s="236" t="s">
        <v>411</v>
      </c>
      <c r="G258" s="237" t="s">
        <v>200</v>
      </c>
      <c r="H258" s="238">
        <v>244.40000000000001</v>
      </c>
      <c r="I258" s="239"/>
      <c r="J258" s="240">
        <f>ROUND(I258*H258,2)</f>
        <v>0</v>
      </c>
      <c r="K258" s="236" t="s">
        <v>194</v>
      </c>
      <c r="L258" s="43"/>
      <c r="M258" s="241" t="s">
        <v>1</v>
      </c>
      <c r="N258" s="242" t="s">
        <v>40</v>
      </c>
      <c r="O258" s="90"/>
      <c r="P258" s="243">
        <f>O258*H258</f>
        <v>0</v>
      </c>
      <c r="Q258" s="243">
        <v>0.00012999999999999999</v>
      </c>
      <c r="R258" s="243">
        <f>Q258*H258</f>
        <v>0.031771999999999995</v>
      </c>
      <c r="S258" s="243">
        <v>0</v>
      </c>
      <c r="T258" s="24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45" t="s">
        <v>154</v>
      </c>
      <c r="AT258" s="245" t="s">
        <v>149</v>
      </c>
      <c r="AU258" s="245" t="s">
        <v>84</v>
      </c>
      <c r="AY258" s="16" t="s">
        <v>146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6" t="s">
        <v>82</v>
      </c>
      <c r="BK258" s="246">
        <f>ROUND(I258*H258,2)</f>
        <v>0</v>
      </c>
      <c r="BL258" s="16" t="s">
        <v>154</v>
      </c>
      <c r="BM258" s="245" t="s">
        <v>412</v>
      </c>
    </row>
    <row r="259" s="2" customFormat="1" ht="33" customHeight="1">
      <c r="A259" s="37"/>
      <c r="B259" s="38"/>
      <c r="C259" s="234" t="s">
        <v>413</v>
      </c>
      <c r="D259" s="234" t="s">
        <v>149</v>
      </c>
      <c r="E259" s="235" t="s">
        <v>414</v>
      </c>
      <c r="F259" s="236" t="s">
        <v>415</v>
      </c>
      <c r="G259" s="237" t="s">
        <v>260</v>
      </c>
      <c r="H259" s="238">
        <v>182.19999999999999</v>
      </c>
      <c r="I259" s="239"/>
      <c r="J259" s="240">
        <f>ROUND(I259*H259,2)</f>
        <v>0</v>
      </c>
      <c r="K259" s="236" t="s">
        <v>194</v>
      </c>
      <c r="L259" s="43"/>
      <c r="M259" s="241" t="s">
        <v>1</v>
      </c>
      <c r="N259" s="242" t="s">
        <v>40</v>
      </c>
      <c r="O259" s="90"/>
      <c r="P259" s="243">
        <f>O259*H259</f>
        <v>0</v>
      </c>
      <c r="Q259" s="243">
        <v>2.0000000000000002E-05</v>
      </c>
      <c r="R259" s="243">
        <f>Q259*H259</f>
        <v>0.0036440000000000001</v>
      </c>
      <c r="S259" s="243">
        <v>0</v>
      </c>
      <c r="T259" s="244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45" t="s">
        <v>154</v>
      </c>
      <c r="AT259" s="245" t="s">
        <v>149</v>
      </c>
      <c r="AU259" s="245" t="s">
        <v>84</v>
      </c>
      <c r="AY259" s="16" t="s">
        <v>146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16" t="s">
        <v>82</v>
      </c>
      <c r="BK259" s="246">
        <f>ROUND(I259*H259,2)</f>
        <v>0</v>
      </c>
      <c r="BL259" s="16" t="s">
        <v>154</v>
      </c>
      <c r="BM259" s="245" t="s">
        <v>416</v>
      </c>
    </row>
    <row r="260" s="2" customFormat="1" ht="21.75" customHeight="1">
      <c r="A260" s="37"/>
      <c r="B260" s="38"/>
      <c r="C260" s="234" t="s">
        <v>417</v>
      </c>
      <c r="D260" s="234" t="s">
        <v>149</v>
      </c>
      <c r="E260" s="235" t="s">
        <v>418</v>
      </c>
      <c r="F260" s="236" t="s">
        <v>419</v>
      </c>
      <c r="G260" s="237" t="s">
        <v>260</v>
      </c>
      <c r="H260" s="238">
        <v>4</v>
      </c>
      <c r="I260" s="239"/>
      <c r="J260" s="240">
        <f>ROUND(I260*H260,2)</f>
        <v>0</v>
      </c>
      <c r="K260" s="236" t="s">
        <v>302</v>
      </c>
      <c r="L260" s="43"/>
      <c r="M260" s="241" t="s">
        <v>1</v>
      </c>
      <c r="N260" s="242" t="s">
        <v>40</v>
      </c>
      <c r="O260" s="90"/>
      <c r="P260" s="243">
        <f>O260*H260</f>
        <v>0</v>
      </c>
      <c r="Q260" s="243">
        <v>0.00084999999999999995</v>
      </c>
      <c r="R260" s="243">
        <f>Q260*H260</f>
        <v>0.0033999999999999998</v>
      </c>
      <c r="S260" s="243">
        <v>0</v>
      </c>
      <c r="T260" s="244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45" t="s">
        <v>154</v>
      </c>
      <c r="AT260" s="245" t="s">
        <v>149</v>
      </c>
      <c r="AU260" s="245" t="s">
        <v>84</v>
      </c>
      <c r="AY260" s="16" t="s">
        <v>146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16" t="s">
        <v>82</v>
      </c>
      <c r="BK260" s="246">
        <f>ROUND(I260*H260,2)</f>
        <v>0</v>
      </c>
      <c r="BL260" s="16" t="s">
        <v>154</v>
      </c>
      <c r="BM260" s="245" t="s">
        <v>420</v>
      </c>
    </row>
    <row r="261" s="2" customFormat="1" ht="21.75" customHeight="1">
      <c r="A261" s="37"/>
      <c r="B261" s="38"/>
      <c r="C261" s="234" t="s">
        <v>421</v>
      </c>
      <c r="D261" s="234" t="s">
        <v>149</v>
      </c>
      <c r="E261" s="235" t="s">
        <v>422</v>
      </c>
      <c r="F261" s="236" t="s">
        <v>423</v>
      </c>
      <c r="G261" s="237" t="s">
        <v>260</v>
      </c>
      <c r="H261" s="238">
        <v>4</v>
      </c>
      <c r="I261" s="239"/>
      <c r="J261" s="240">
        <f>ROUND(I261*H261,2)</f>
        <v>0</v>
      </c>
      <c r="K261" s="236" t="s">
        <v>302</v>
      </c>
      <c r="L261" s="43"/>
      <c r="M261" s="241" t="s">
        <v>1</v>
      </c>
      <c r="N261" s="242" t="s">
        <v>40</v>
      </c>
      <c r="O261" s="90"/>
      <c r="P261" s="243">
        <f>O261*H261</f>
        <v>0</v>
      </c>
      <c r="Q261" s="243">
        <v>1.0000000000000001E-05</v>
      </c>
      <c r="R261" s="243">
        <f>Q261*H261</f>
        <v>4.0000000000000003E-05</v>
      </c>
      <c r="S261" s="243">
        <v>0</v>
      </c>
      <c r="T261" s="244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45" t="s">
        <v>154</v>
      </c>
      <c r="AT261" s="245" t="s">
        <v>149</v>
      </c>
      <c r="AU261" s="245" t="s">
        <v>84</v>
      </c>
      <c r="AY261" s="16" t="s">
        <v>146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16" t="s">
        <v>82</v>
      </c>
      <c r="BK261" s="246">
        <f>ROUND(I261*H261,2)</f>
        <v>0</v>
      </c>
      <c r="BL261" s="16" t="s">
        <v>154</v>
      </c>
      <c r="BM261" s="245" t="s">
        <v>424</v>
      </c>
    </row>
    <row r="262" s="12" customFormat="1" ht="22.8" customHeight="1">
      <c r="A262" s="12"/>
      <c r="B262" s="218"/>
      <c r="C262" s="219"/>
      <c r="D262" s="220" t="s">
        <v>74</v>
      </c>
      <c r="E262" s="232" t="s">
        <v>425</v>
      </c>
      <c r="F262" s="232" t="s">
        <v>426</v>
      </c>
      <c r="G262" s="219"/>
      <c r="H262" s="219"/>
      <c r="I262" s="222"/>
      <c r="J262" s="233">
        <f>BK262</f>
        <v>0</v>
      </c>
      <c r="K262" s="219"/>
      <c r="L262" s="224"/>
      <c r="M262" s="225"/>
      <c r="N262" s="226"/>
      <c r="O262" s="226"/>
      <c r="P262" s="227">
        <f>SUM(P263:P267)</f>
        <v>0</v>
      </c>
      <c r="Q262" s="226"/>
      <c r="R262" s="227">
        <f>SUM(R263:R267)</f>
        <v>0.038850000000000003</v>
      </c>
      <c r="S262" s="226"/>
      <c r="T262" s="228">
        <f>SUM(T263:T267)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9" t="s">
        <v>82</v>
      </c>
      <c r="AT262" s="230" t="s">
        <v>74</v>
      </c>
      <c r="AU262" s="230" t="s">
        <v>82</v>
      </c>
      <c r="AY262" s="229" t="s">
        <v>146</v>
      </c>
      <c r="BK262" s="231">
        <f>SUM(BK263:BK267)</f>
        <v>0</v>
      </c>
    </row>
    <row r="263" s="2" customFormat="1" ht="21.75" customHeight="1">
      <c r="A263" s="37"/>
      <c r="B263" s="38"/>
      <c r="C263" s="234" t="s">
        <v>427</v>
      </c>
      <c r="D263" s="234" t="s">
        <v>149</v>
      </c>
      <c r="E263" s="235" t="s">
        <v>428</v>
      </c>
      <c r="F263" s="236" t="s">
        <v>429</v>
      </c>
      <c r="G263" s="237" t="s">
        <v>200</v>
      </c>
      <c r="H263" s="238">
        <v>400</v>
      </c>
      <c r="I263" s="239"/>
      <c r="J263" s="240">
        <f>ROUND(I263*H263,2)</f>
        <v>0</v>
      </c>
      <c r="K263" s="236" t="s">
        <v>302</v>
      </c>
      <c r="L263" s="43"/>
      <c r="M263" s="241" t="s">
        <v>1</v>
      </c>
      <c r="N263" s="242" t="s">
        <v>40</v>
      </c>
      <c r="O263" s="90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45" t="s">
        <v>154</v>
      </c>
      <c r="AT263" s="245" t="s">
        <v>149</v>
      </c>
      <c r="AU263" s="245" t="s">
        <v>84</v>
      </c>
      <c r="AY263" s="16" t="s">
        <v>146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16" t="s">
        <v>82</v>
      </c>
      <c r="BK263" s="246">
        <f>ROUND(I263*H263,2)</f>
        <v>0</v>
      </c>
      <c r="BL263" s="16" t="s">
        <v>154</v>
      </c>
      <c r="BM263" s="245" t="s">
        <v>430</v>
      </c>
    </row>
    <row r="264" s="2" customFormat="1" ht="21.75" customHeight="1">
      <c r="A264" s="37"/>
      <c r="B264" s="38"/>
      <c r="C264" s="234" t="s">
        <v>431</v>
      </c>
      <c r="D264" s="234" t="s">
        <v>149</v>
      </c>
      <c r="E264" s="235" t="s">
        <v>432</v>
      </c>
      <c r="F264" s="236" t="s">
        <v>433</v>
      </c>
      <c r="G264" s="237" t="s">
        <v>200</v>
      </c>
      <c r="H264" s="238">
        <v>24000</v>
      </c>
      <c r="I264" s="239"/>
      <c r="J264" s="240">
        <f>ROUND(I264*H264,2)</f>
        <v>0</v>
      </c>
      <c r="K264" s="236" t="s">
        <v>302</v>
      </c>
      <c r="L264" s="43"/>
      <c r="M264" s="241" t="s">
        <v>1</v>
      </c>
      <c r="N264" s="242" t="s">
        <v>40</v>
      </c>
      <c r="O264" s="90"/>
      <c r="P264" s="243">
        <f>O264*H264</f>
        <v>0</v>
      </c>
      <c r="Q264" s="243">
        <v>0</v>
      </c>
      <c r="R264" s="243">
        <f>Q264*H264</f>
        <v>0</v>
      </c>
      <c r="S264" s="243">
        <v>0</v>
      </c>
      <c r="T264" s="244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45" t="s">
        <v>154</v>
      </c>
      <c r="AT264" s="245" t="s">
        <v>149</v>
      </c>
      <c r="AU264" s="245" t="s">
        <v>84</v>
      </c>
      <c r="AY264" s="16" t="s">
        <v>146</v>
      </c>
      <c r="BE264" s="246">
        <f>IF(N264="základní",J264,0)</f>
        <v>0</v>
      </c>
      <c r="BF264" s="246">
        <f>IF(N264="snížená",J264,0)</f>
        <v>0</v>
      </c>
      <c r="BG264" s="246">
        <f>IF(N264="zákl. přenesená",J264,0)</f>
        <v>0</v>
      </c>
      <c r="BH264" s="246">
        <f>IF(N264="sníž. přenesená",J264,0)</f>
        <v>0</v>
      </c>
      <c r="BI264" s="246">
        <f>IF(N264="nulová",J264,0)</f>
        <v>0</v>
      </c>
      <c r="BJ264" s="16" t="s">
        <v>82</v>
      </c>
      <c r="BK264" s="246">
        <f>ROUND(I264*H264,2)</f>
        <v>0</v>
      </c>
      <c r="BL264" s="16" t="s">
        <v>154</v>
      </c>
      <c r="BM264" s="245" t="s">
        <v>434</v>
      </c>
    </row>
    <row r="265" s="13" customFormat="1">
      <c r="A265" s="13"/>
      <c r="B265" s="247"/>
      <c r="C265" s="248"/>
      <c r="D265" s="249" t="s">
        <v>156</v>
      </c>
      <c r="E265" s="250" t="s">
        <v>1</v>
      </c>
      <c r="F265" s="251" t="s">
        <v>435</v>
      </c>
      <c r="G265" s="248"/>
      <c r="H265" s="252">
        <v>24000</v>
      </c>
      <c r="I265" s="253"/>
      <c r="J265" s="248"/>
      <c r="K265" s="248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156</v>
      </c>
      <c r="AU265" s="258" t="s">
        <v>84</v>
      </c>
      <c r="AV265" s="13" t="s">
        <v>84</v>
      </c>
      <c r="AW265" s="13" t="s">
        <v>32</v>
      </c>
      <c r="AX265" s="13" t="s">
        <v>82</v>
      </c>
      <c r="AY265" s="258" t="s">
        <v>146</v>
      </c>
    </row>
    <row r="266" s="2" customFormat="1" ht="21.75" customHeight="1">
      <c r="A266" s="37"/>
      <c r="B266" s="38"/>
      <c r="C266" s="234" t="s">
        <v>436</v>
      </c>
      <c r="D266" s="234" t="s">
        <v>149</v>
      </c>
      <c r="E266" s="235" t="s">
        <v>437</v>
      </c>
      <c r="F266" s="236" t="s">
        <v>438</v>
      </c>
      <c r="G266" s="237" t="s">
        <v>200</v>
      </c>
      <c r="H266" s="238">
        <v>400</v>
      </c>
      <c r="I266" s="239"/>
      <c r="J266" s="240">
        <f>ROUND(I266*H266,2)</f>
        <v>0</v>
      </c>
      <c r="K266" s="236" t="s">
        <v>302</v>
      </c>
      <c r="L266" s="43"/>
      <c r="M266" s="241" t="s">
        <v>1</v>
      </c>
      <c r="N266" s="242" t="s">
        <v>40</v>
      </c>
      <c r="O266" s="90"/>
      <c r="P266" s="243">
        <f>O266*H266</f>
        <v>0</v>
      </c>
      <c r="Q266" s="243">
        <v>0</v>
      </c>
      <c r="R266" s="243">
        <f>Q266*H266</f>
        <v>0</v>
      </c>
      <c r="S266" s="243">
        <v>0</v>
      </c>
      <c r="T266" s="24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5" t="s">
        <v>154</v>
      </c>
      <c r="AT266" s="245" t="s">
        <v>149</v>
      </c>
      <c r="AU266" s="245" t="s">
        <v>84</v>
      </c>
      <c r="AY266" s="16" t="s">
        <v>146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6" t="s">
        <v>82</v>
      </c>
      <c r="BK266" s="246">
        <f>ROUND(I266*H266,2)</f>
        <v>0</v>
      </c>
      <c r="BL266" s="16" t="s">
        <v>154</v>
      </c>
      <c r="BM266" s="245" t="s">
        <v>439</v>
      </c>
    </row>
    <row r="267" s="2" customFormat="1" ht="21.75" customHeight="1">
      <c r="A267" s="37"/>
      <c r="B267" s="38"/>
      <c r="C267" s="234" t="s">
        <v>440</v>
      </c>
      <c r="D267" s="234" t="s">
        <v>149</v>
      </c>
      <c r="E267" s="235" t="s">
        <v>441</v>
      </c>
      <c r="F267" s="236" t="s">
        <v>442</v>
      </c>
      <c r="G267" s="237" t="s">
        <v>200</v>
      </c>
      <c r="H267" s="238">
        <v>185</v>
      </c>
      <c r="I267" s="239"/>
      <c r="J267" s="240">
        <f>ROUND(I267*H267,2)</f>
        <v>0</v>
      </c>
      <c r="K267" s="236" t="s">
        <v>302</v>
      </c>
      <c r="L267" s="43"/>
      <c r="M267" s="241" t="s">
        <v>1</v>
      </c>
      <c r="N267" s="242" t="s">
        <v>40</v>
      </c>
      <c r="O267" s="90"/>
      <c r="P267" s="243">
        <f>O267*H267</f>
        <v>0</v>
      </c>
      <c r="Q267" s="243">
        <v>0.00021000000000000001</v>
      </c>
      <c r="R267" s="243">
        <f>Q267*H267</f>
        <v>0.038850000000000003</v>
      </c>
      <c r="S267" s="243">
        <v>0</v>
      </c>
      <c r="T267" s="244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45" t="s">
        <v>154</v>
      </c>
      <c r="AT267" s="245" t="s">
        <v>149</v>
      </c>
      <c r="AU267" s="245" t="s">
        <v>84</v>
      </c>
      <c r="AY267" s="16" t="s">
        <v>146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16" t="s">
        <v>82</v>
      </c>
      <c r="BK267" s="246">
        <f>ROUND(I267*H267,2)</f>
        <v>0</v>
      </c>
      <c r="BL267" s="16" t="s">
        <v>154</v>
      </c>
      <c r="BM267" s="245" t="s">
        <v>443</v>
      </c>
    </row>
    <row r="268" s="12" customFormat="1" ht="22.8" customHeight="1">
      <c r="A268" s="12"/>
      <c r="B268" s="218"/>
      <c r="C268" s="219"/>
      <c r="D268" s="220" t="s">
        <v>74</v>
      </c>
      <c r="E268" s="232" t="s">
        <v>444</v>
      </c>
      <c r="F268" s="232" t="s">
        <v>445</v>
      </c>
      <c r="G268" s="219"/>
      <c r="H268" s="219"/>
      <c r="I268" s="222"/>
      <c r="J268" s="233">
        <f>BK268</f>
        <v>0</v>
      </c>
      <c r="K268" s="219"/>
      <c r="L268" s="224"/>
      <c r="M268" s="225"/>
      <c r="N268" s="226"/>
      <c r="O268" s="226"/>
      <c r="P268" s="227">
        <f>P269</f>
        <v>0</v>
      </c>
      <c r="Q268" s="226"/>
      <c r="R268" s="227">
        <f>R269</f>
        <v>0</v>
      </c>
      <c r="S268" s="226"/>
      <c r="T268" s="228">
        <f>T269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9" t="s">
        <v>82</v>
      </c>
      <c r="AT268" s="230" t="s">
        <v>74</v>
      </c>
      <c r="AU268" s="230" t="s">
        <v>82</v>
      </c>
      <c r="AY268" s="229" t="s">
        <v>146</v>
      </c>
      <c r="BK268" s="231">
        <f>BK269</f>
        <v>0</v>
      </c>
    </row>
    <row r="269" s="2" customFormat="1" ht="16.5" customHeight="1">
      <c r="A269" s="37"/>
      <c r="B269" s="38"/>
      <c r="C269" s="234" t="s">
        <v>446</v>
      </c>
      <c r="D269" s="234" t="s">
        <v>149</v>
      </c>
      <c r="E269" s="235" t="s">
        <v>447</v>
      </c>
      <c r="F269" s="236" t="s">
        <v>448</v>
      </c>
      <c r="G269" s="237" t="s">
        <v>183</v>
      </c>
      <c r="H269" s="238">
        <v>496.173</v>
      </c>
      <c r="I269" s="239"/>
      <c r="J269" s="240">
        <f>ROUND(I269*H269,2)</f>
        <v>0</v>
      </c>
      <c r="K269" s="236" t="s">
        <v>153</v>
      </c>
      <c r="L269" s="43"/>
      <c r="M269" s="241" t="s">
        <v>1</v>
      </c>
      <c r="N269" s="242" t="s">
        <v>40</v>
      </c>
      <c r="O269" s="90"/>
      <c r="P269" s="243">
        <f>O269*H269</f>
        <v>0</v>
      </c>
      <c r="Q269" s="243">
        <v>0</v>
      </c>
      <c r="R269" s="243">
        <f>Q269*H269</f>
        <v>0</v>
      </c>
      <c r="S269" s="243">
        <v>0</v>
      </c>
      <c r="T269" s="244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45" t="s">
        <v>154</v>
      </c>
      <c r="AT269" s="245" t="s">
        <v>149</v>
      </c>
      <c r="AU269" s="245" t="s">
        <v>84</v>
      </c>
      <c r="AY269" s="16" t="s">
        <v>146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16" t="s">
        <v>82</v>
      </c>
      <c r="BK269" s="246">
        <f>ROUND(I269*H269,2)</f>
        <v>0</v>
      </c>
      <c r="BL269" s="16" t="s">
        <v>154</v>
      </c>
      <c r="BM269" s="245" t="s">
        <v>449</v>
      </c>
    </row>
    <row r="270" s="12" customFormat="1" ht="25.92" customHeight="1">
      <c r="A270" s="12"/>
      <c r="B270" s="218"/>
      <c r="C270" s="219"/>
      <c r="D270" s="220" t="s">
        <v>74</v>
      </c>
      <c r="E270" s="221" t="s">
        <v>450</v>
      </c>
      <c r="F270" s="221" t="s">
        <v>451</v>
      </c>
      <c r="G270" s="219"/>
      <c r="H270" s="219"/>
      <c r="I270" s="222"/>
      <c r="J270" s="223">
        <f>BK270</f>
        <v>0</v>
      </c>
      <c r="K270" s="219"/>
      <c r="L270" s="224"/>
      <c r="M270" s="225"/>
      <c r="N270" s="226"/>
      <c r="O270" s="226"/>
      <c r="P270" s="227">
        <f>P271+P289+P302+P322+P350+P361+P381+P388+P396+P405+P412+P422+P424+P435+P451+P460+P480+P511+P524+P537+P547+P566+P569</f>
        <v>0</v>
      </c>
      <c r="Q270" s="226"/>
      <c r="R270" s="227">
        <f>R271+R289+R302+R322+R350+R361+R381+R388+R396+R405+R412+R422+R424+R435+R451+R460+R480+R511+R524+R537+R547+R566+R569</f>
        <v>56.883484919999987</v>
      </c>
      <c r="S270" s="226"/>
      <c r="T270" s="228">
        <f>T271+T289+T302+T322+T350+T361+T381+T388+T396+T405+T412+T422+T424+T435+T451+T460+T480+T511+T524+T537+T547+T566+T569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84</v>
      </c>
      <c r="AT270" s="230" t="s">
        <v>74</v>
      </c>
      <c r="AU270" s="230" t="s">
        <v>75</v>
      </c>
      <c r="AY270" s="229" t="s">
        <v>146</v>
      </c>
      <c r="BK270" s="231">
        <f>BK271+BK289+BK302+BK322+BK350+BK361+BK381+BK388+BK396+BK405+BK412+BK422+BK424+BK435+BK451+BK460+BK480+BK511+BK524+BK537+BK547+BK566+BK569</f>
        <v>0</v>
      </c>
    </row>
    <row r="271" s="12" customFormat="1" ht="22.8" customHeight="1">
      <c r="A271" s="12"/>
      <c r="B271" s="218"/>
      <c r="C271" s="219"/>
      <c r="D271" s="220" t="s">
        <v>74</v>
      </c>
      <c r="E271" s="232" t="s">
        <v>452</v>
      </c>
      <c r="F271" s="232" t="s">
        <v>453</v>
      </c>
      <c r="G271" s="219"/>
      <c r="H271" s="219"/>
      <c r="I271" s="222"/>
      <c r="J271" s="233">
        <f>BK271</f>
        <v>0</v>
      </c>
      <c r="K271" s="219"/>
      <c r="L271" s="224"/>
      <c r="M271" s="225"/>
      <c r="N271" s="226"/>
      <c r="O271" s="226"/>
      <c r="P271" s="227">
        <f>SUM(P272:P288)</f>
        <v>0</v>
      </c>
      <c r="Q271" s="226"/>
      <c r="R271" s="227">
        <f>SUM(R272:R288)</f>
        <v>2.6890240000000003</v>
      </c>
      <c r="S271" s="226"/>
      <c r="T271" s="228">
        <f>SUM(T272:T288)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9" t="s">
        <v>84</v>
      </c>
      <c r="AT271" s="230" t="s">
        <v>74</v>
      </c>
      <c r="AU271" s="230" t="s">
        <v>82</v>
      </c>
      <c r="AY271" s="229" t="s">
        <v>146</v>
      </c>
      <c r="BK271" s="231">
        <f>SUM(BK272:BK288)</f>
        <v>0</v>
      </c>
    </row>
    <row r="272" s="2" customFormat="1" ht="21.75" customHeight="1">
      <c r="A272" s="37"/>
      <c r="B272" s="38"/>
      <c r="C272" s="234" t="s">
        <v>454</v>
      </c>
      <c r="D272" s="234" t="s">
        <v>149</v>
      </c>
      <c r="E272" s="235" t="s">
        <v>455</v>
      </c>
      <c r="F272" s="236" t="s">
        <v>456</v>
      </c>
      <c r="G272" s="237" t="s">
        <v>200</v>
      </c>
      <c r="H272" s="238">
        <v>302.26999999999998</v>
      </c>
      <c r="I272" s="239"/>
      <c r="J272" s="240">
        <f>ROUND(I272*H272,2)</f>
        <v>0</v>
      </c>
      <c r="K272" s="236" t="s">
        <v>194</v>
      </c>
      <c r="L272" s="43"/>
      <c r="M272" s="241" t="s">
        <v>1</v>
      </c>
      <c r="N272" s="242" t="s">
        <v>40</v>
      </c>
      <c r="O272" s="90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45" t="s">
        <v>457</v>
      </c>
      <c r="AT272" s="245" t="s">
        <v>149</v>
      </c>
      <c r="AU272" s="245" t="s">
        <v>84</v>
      </c>
      <c r="AY272" s="16" t="s">
        <v>146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16" t="s">
        <v>82</v>
      </c>
      <c r="BK272" s="246">
        <f>ROUND(I272*H272,2)</f>
        <v>0</v>
      </c>
      <c r="BL272" s="16" t="s">
        <v>457</v>
      </c>
      <c r="BM272" s="245" t="s">
        <v>458</v>
      </c>
    </row>
    <row r="273" s="13" customFormat="1">
      <c r="A273" s="13"/>
      <c r="B273" s="247"/>
      <c r="C273" s="248"/>
      <c r="D273" s="249" t="s">
        <v>156</v>
      </c>
      <c r="E273" s="250" t="s">
        <v>1</v>
      </c>
      <c r="F273" s="251" t="s">
        <v>459</v>
      </c>
      <c r="G273" s="248"/>
      <c r="H273" s="252">
        <v>302.26999999999998</v>
      </c>
      <c r="I273" s="253"/>
      <c r="J273" s="248"/>
      <c r="K273" s="248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156</v>
      </c>
      <c r="AU273" s="258" t="s">
        <v>84</v>
      </c>
      <c r="AV273" s="13" t="s">
        <v>84</v>
      </c>
      <c r="AW273" s="13" t="s">
        <v>32</v>
      </c>
      <c r="AX273" s="13" t="s">
        <v>82</v>
      </c>
      <c r="AY273" s="258" t="s">
        <v>146</v>
      </c>
    </row>
    <row r="274" s="2" customFormat="1" ht="16.5" customHeight="1">
      <c r="A274" s="37"/>
      <c r="B274" s="38"/>
      <c r="C274" s="270" t="s">
        <v>460</v>
      </c>
      <c r="D274" s="270" t="s">
        <v>310</v>
      </c>
      <c r="E274" s="271" t="s">
        <v>461</v>
      </c>
      <c r="F274" s="272" t="s">
        <v>462</v>
      </c>
      <c r="G274" s="273" t="s">
        <v>183</v>
      </c>
      <c r="H274" s="274">
        <v>0.090999999999999998</v>
      </c>
      <c r="I274" s="275"/>
      <c r="J274" s="276">
        <f>ROUND(I274*H274,2)</f>
        <v>0</v>
      </c>
      <c r="K274" s="272" t="s">
        <v>194</v>
      </c>
      <c r="L274" s="277"/>
      <c r="M274" s="278" t="s">
        <v>1</v>
      </c>
      <c r="N274" s="279" t="s">
        <v>40</v>
      </c>
      <c r="O274" s="90"/>
      <c r="P274" s="243">
        <f>O274*H274</f>
        <v>0</v>
      </c>
      <c r="Q274" s="243">
        <v>1</v>
      </c>
      <c r="R274" s="243">
        <f>Q274*H274</f>
        <v>0.090999999999999998</v>
      </c>
      <c r="S274" s="243">
        <v>0</v>
      </c>
      <c r="T274" s="244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45" t="s">
        <v>295</v>
      </c>
      <c r="AT274" s="245" t="s">
        <v>310</v>
      </c>
      <c r="AU274" s="245" t="s">
        <v>84</v>
      </c>
      <c r="AY274" s="16" t="s">
        <v>146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16" t="s">
        <v>82</v>
      </c>
      <c r="BK274" s="246">
        <f>ROUND(I274*H274,2)</f>
        <v>0</v>
      </c>
      <c r="BL274" s="16" t="s">
        <v>457</v>
      </c>
      <c r="BM274" s="245" t="s">
        <v>463</v>
      </c>
    </row>
    <row r="275" s="13" customFormat="1">
      <c r="A275" s="13"/>
      <c r="B275" s="247"/>
      <c r="C275" s="248"/>
      <c r="D275" s="249" t="s">
        <v>156</v>
      </c>
      <c r="E275" s="250" t="s">
        <v>1</v>
      </c>
      <c r="F275" s="251" t="s">
        <v>464</v>
      </c>
      <c r="G275" s="248"/>
      <c r="H275" s="252">
        <v>0.090999999999999998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156</v>
      </c>
      <c r="AU275" s="258" t="s">
        <v>84</v>
      </c>
      <c r="AV275" s="13" t="s">
        <v>84</v>
      </c>
      <c r="AW275" s="13" t="s">
        <v>32</v>
      </c>
      <c r="AX275" s="13" t="s">
        <v>82</v>
      </c>
      <c r="AY275" s="258" t="s">
        <v>146</v>
      </c>
    </row>
    <row r="276" s="2" customFormat="1" ht="21.75" customHeight="1">
      <c r="A276" s="37"/>
      <c r="B276" s="38"/>
      <c r="C276" s="234" t="s">
        <v>465</v>
      </c>
      <c r="D276" s="234" t="s">
        <v>149</v>
      </c>
      <c r="E276" s="235" t="s">
        <v>466</v>
      </c>
      <c r="F276" s="236" t="s">
        <v>467</v>
      </c>
      <c r="G276" s="237" t="s">
        <v>200</v>
      </c>
      <c r="H276" s="238">
        <v>84.629999999999995</v>
      </c>
      <c r="I276" s="239"/>
      <c r="J276" s="240">
        <f>ROUND(I276*H276,2)</f>
        <v>0</v>
      </c>
      <c r="K276" s="236" t="s">
        <v>194</v>
      </c>
      <c r="L276" s="43"/>
      <c r="M276" s="241" t="s">
        <v>1</v>
      </c>
      <c r="N276" s="242" t="s">
        <v>40</v>
      </c>
      <c r="O276" s="90"/>
      <c r="P276" s="243">
        <f>O276*H276</f>
        <v>0</v>
      </c>
      <c r="Q276" s="243">
        <v>0</v>
      </c>
      <c r="R276" s="243">
        <f>Q276*H276</f>
        <v>0</v>
      </c>
      <c r="S276" s="243">
        <v>0</v>
      </c>
      <c r="T276" s="24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45" t="s">
        <v>457</v>
      </c>
      <c r="AT276" s="245" t="s">
        <v>149</v>
      </c>
      <c r="AU276" s="245" t="s">
        <v>84</v>
      </c>
      <c r="AY276" s="16" t="s">
        <v>146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16" t="s">
        <v>82</v>
      </c>
      <c r="BK276" s="246">
        <f>ROUND(I276*H276,2)</f>
        <v>0</v>
      </c>
      <c r="BL276" s="16" t="s">
        <v>457</v>
      </c>
      <c r="BM276" s="245" t="s">
        <v>468</v>
      </c>
    </row>
    <row r="277" s="13" customFormat="1">
      <c r="A277" s="13"/>
      <c r="B277" s="247"/>
      <c r="C277" s="248"/>
      <c r="D277" s="249" t="s">
        <v>156</v>
      </c>
      <c r="E277" s="250" t="s">
        <v>1</v>
      </c>
      <c r="F277" s="251" t="s">
        <v>469</v>
      </c>
      <c r="G277" s="248"/>
      <c r="H277" s="252">
        <v>84.629999999999995</v>
      </c>
      <c r="I277" s="253"/>
      <c r="J277" s="248"/>
      <c r="K277" s="248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156</v>
      </c>
      <c r="AU277" s="258" t="s">
        <v>84</v>
      </c>
      <c r="AV277" s="13" t="s">
        <v>84</v>
      </c>
      <c r="AW277" s="13" t="s">
        <v>32</v>
      </c>
      <c r="AX277" s="13" t="s">
        <v>82</v>
      </c>
      <c r="AY277" s="258" t="s">
        <v>146</v>
      </c>
    </row>
    <row r="278" s="2" customFormat="1" ht="16.5" customHeight="1">
      <c r="A278" s="37"/>
      <c r="B278" s="38"/>
      <c r="C278" s="270" t="s">
        <v>470</v>
      </c>
      <c r="D278" s="270" t="s">
        <v>310</v>
      </c>
      <c r="E278" s="271" t="s">
        <v>461</v>
      </c>
      <c r="F278" s="272" t="s">
        <v>462</v>
      </c>
      <c r="G278" s="273" t="s">
        <v>183</v>
      </c>
      <c r="H278" s="274">
        <v>0.029999999999999999</v>
      </c>
      <c r="I278" s="275"/>
      <c r="J278" s="276">
        <f>ROUND(I278*H278,2)</f>
        <v>0</v>
      </c>
      <c r="K278" s="272" t="s">
        <v>194</v>
      </c>
      <c r="L278" s="277"/>
      <c r="M278" s="278" t="s">
        <v>1</v>
      </c>
      <c r="N278" s="279" t="s">
        <v>40</v>
      </c>
      <c r="O278" s="90"/>
      <c r="P278" s="243">
        <f>O278*H278</f>
        <v>0</v>
      </c>
      <c r="Q278" s="243">
        <v>1</v>
      </c>
      <c r="R278" s="243">
        <f>Q278*H278</f>
        <v>0.029999999999999999</v>
      </c>
      <c r="S278" s="243">
        <v>0</v>
      </c>
      <c r="T278" s="244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45" t="s">
        <v>295</v>
      </c>
      <c r="AT278" s="245" t="s">
        <v>310</v>
      </c>
      <c r="AU278" s="245" t="s">
        <v>84</v>
      </c>
      <c r="AY278" s="16" t="s">
        <v>146</v>
      </c>
      <c r="BE278" s="246">
        <f>IF(N278="základní",J278,0)</f>
        <v>0</v>
      </c>
      <c r="BF278" s="246">
        <f>IF(N278="snížená",J278,0)</f>
        <v>0</v>
      </c>
      <c r="BG278" s="246">
        <f>IF(N278="zákl. přenesená",J278,0)</f>
        <v>0</v>
      </c>
      <c r="BH278" s="246">
        <f>IF(N278="sníž. přenesená",J278,0)</f>
        <v>0</v>
      </c>
      <c r="BI278" s="246">
        <f>IF(N278="nulová",J278,0)</f>
        <v>0</v>
      </c>
      <c r="BJ278" s="16" t="s">
        <v>82</v>
      </c>
      <c r="BK278" s="246">
        <f>ROUND(I278*H278,2)</f>
        <v>0</v>
      </c>
      <c r="BL278" s="16" t="s">
        <v>457</v>
      </c>
      <c r="BM278" s="245" t="s">
        <v>471</v>
      </c>
    </row>
    <row r="279" s="13" customFormat="1">
      <c r="A279" s="13"/>
      <c r="B279" s="247"/>
      <c r="C279" s="248"/>
      <c r="D279" s="249" t="s">
        <v>156</v>
      </c>
      <c r="E279" s="250" t="s">
        <v>1</v>
      </c>
      <c r="F279" s="251" t="s">
        <v>472</v>
      </c>
      <c r="G279" s="248"/>
      <c r="H279" s="252">
        <v>0.029999999999999999</v>
      </c>
      <c r="I279" s="253"/>
      <c r="J279" s="248"/>
      <c r="K279" s="248"/>
      <c r="L279" s="254"/>
      <c r="M279" s="255"/>
      <c r="N279" s="256"/>
      <c r="O279" s="256"/>
      <c r="P279" s="256"/>
      <c r="Q279" s="256"/>
      <c r="R279" s="256"/>
      <c r="S279" s="256"/>
      <c r="T279" s="25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8" t="s">
        <v>156</v>
      </c>
      <c r="AU279" s="258" t="s">
        <v>84</v>
      </c>
      <c r="AV279" s="13" t="s">
        <v>84</v>
      </c>
      <c r="AW279" s="13" t="s">
        <v>32</v>
      </c>
      <c r="AX279" s="13" t="s">
        <v>82</v>
      </c>
      <c r="AY279" s="258" t="s">
        <v>146</v>
      </c>
    </row>
    <row r="280" s="2" customFormat="1" ht="21.75" customHeight="1">
      <c r="A280" s="37"/>
      <c r="B280" s="38"/>
      <c r="C280" s="234" t="s">
        <v>473</v>
      </c>
      <c r="D280" s="234" t="s">
        <v>149</v>
      </c>
      <c r="E280" s="235" t="s">
        <v>474</v>
      </c>
      <c r="F280" s="236" t="s">
        <v>475</v>
      </c>
      <c r="G280" s="237" t="s">
        <v>200</v>
      </c>
      <c r="H280" s="238">
        <v>604.53999999999996</v>
      </c>
      <c r="I280" s="239"/>
      <c r="J280" s="240">
        <f>ROUND(I280*H280,2)</f>
        <v>0</v>
      </c>
      <c r="K280" s="236" t="s">
        <v>194</v>
      </c>
      <c r="L280" s="43"/>
      <c r="M280" s="241" t="s">
        <v>1</v>
      </c>
      <c r="N280" s="242" t="s">
        <v>40</v>
      </c>
      <c r="O280" s="90"/>
      <c r="P280" s="243">
        <f>O280*H280</f>
        <v>0</v>
      </c>
      <c r="Q280" s="243">
        <v>0.00040000000000000002</v>
      </c>
      <c r="R280" s="243">
        <f>Q280*H280</f>
        <v>0.241816</v>
      </c>
      <c r="S280" s="243">
        <v>0</v>
      </c>
      <c r="T280" s="244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45" t="s">
        <v>457</v>
      </c>
      <c r="AT280" s="245" t="s">
        <v>149</v>
      </c>
      <c r="AU280" s="245" t="s">
        <v>84</v>
      </c>
      <c r="AY280" s="16" t="s">
        <v>146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16" t="s">
        <v>82</v>
      </c>
      <c r="BK280" s="246">
        <f>ROUND(I280*H280,2)</f>
        <v>0</v>
      </c>
      <c r="BL280" s="16" t="s">
        <v>457</v>
      </c>
      <c r="BM280" s="245" t="s">
        <v>476</v>
      </c>
    </row>
    <row r="281" s="13" customFormat="1">
      <c r="A281" s="13"/>
      <c r="B281" s="247"/>
      <c r="C281" s="248"/>
      <c r="D281" s="249" t="s">
        <v>156</v>
      </c>
      <c r="E281" s="250" t="s">
        <v>1</v>
      </c>
      <c r="F281" s="251" t="s">
        <v>477</v>
      </c>
      <c r="G281" s="248"/>
      <c r="H281" s="252">
        <v>604.53999999999996</v>
      </c>
      <c r="I281" s="253"/>
      <c r="J281" s="248"/>
      <c r="K281" s="248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156</v>
      </c>
      <c r="AU281" s="258" t="s">
        <v>84</v>
      </c>
      <c r="AV281" s="13" t="s">
        <v>84</v>
      </c>
      <c r="AW281" s="13" t="s">
        <v>32</v>
      </c>
      <c r="AX281" s="13" t="s">
        <v>82</v>
      </c>
      <c r="AY281" s="258" t="s">
        <v>146</v>
      </c>
    </row>
    <row r="282" s="2" customFormat="1" ht="33" customHeight="1">
      <c r="A282" s="37"/>
      <c r="B282" s="38"/>
      <c r="C282" s="270" t="s">
        <v>478</v>
      </c>
      <c r="D282" s="270" t="s">
        <v>310</v>
      </c>
      <c r="E282" s="271" t="s">
        <v>479</v>
      </c>
      <c r="F282" s="272" t="s">
        <v>480</v>
      </c>
      <c r="G282" s="273" t="s">
        <v>200</v>
      </c>
      <c r="H282" s="274">
        <v>362.72399999999999</v>
      </c>
      <c r="I282" s="275"/>
      <c r="J282" s="276">
        <f>ROUND(I282*H282,2)</f>
        <v>0</v>
      </c>
      <c r="K282" s="272" t="s">
        <v>194</v>
      </c>
      <c r="L282" s="277"/>
      <c r="M282" s="278" t="s">
        <v>1</v>
      </c>
      <c r="N282" s="279" t="s">
        <v>40</v>
      </c>
      <c r="O282" s="90"/>
      <c r="P282" s="243">
        <f>O282*H282</f>
        <v>0</v>
      </c>
      <c r="Q282" s="243">
        <v>0.001</v>
      </c>
      <c r="R282" s="243">
        <f>Q282*H282</f>
        <v>0.36272399999999999</v>
      </c>
      <c r="S282" s="243">
        <v>0</v>
      </c>
      <c r="T282" s="244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5" t="s">
        <v>295</v>
      </c>
      <c r="AT282" s="245" t="s">
        <v>310</v>
      </c>
      <c r="AU282" s="245" t="s">
        <v>84</v>
      </c>
      <c r="AY282" s="16" t="s">
        <v>146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6" t="s">
        <v>82</v>
      </c>
      <c r="BK282" s="246">
        <f>ROUND(I282*H282,2)</f>
        <v>0</v>
      </c>
      <c r="BL282" s="16" t="s">
        <v>457</v>
      </c>
      <c r="BM282" s="245" t="s">
        <v>481</v>
      </c>
    </row>
    <row r="283" s="2" customFormat="1" ht="44.25" customHeight="1">
      <c r="A283" s="37"/>
      <c r="B283" s="38"/>
      <c r="C283" s="270" t="s">
        <v>482</v>
      </c>
      <c r="D283" s="270" t="s">
        <v>310</v>
      </c>
      <c r="E283" s="271" t="s">
        <v>483</v>
      </c>
      <c r="F283" s="272" t="s">
        <v>484</v>
      </c>
      <c r="G283" s="273" t="s">
        <v>200</v>
      </c>
      <c r="H283" s="274">
        <v>347</v>
      </c>
      <c r="I283" s="275"/>
      <c r="J283" s="276">
        <f>ROUND(I283*H283,2)</f>
        <v>0</v>
      </c>
      <c r="K283" s="272" t="s">
        <v>194</v>
      </c>
      <c r="L283" s="277"/>
      <c r="M283" s="278" t="s">
        <v>1</v>
      </c>
      <c r="N283" s="279" t="s">
        <v>40</v>
      </c>
      <c r="O283" s="90"/>
      <c r="P283" s="243">
        <f>O283*H283</f>
        <v>0</v>
      </c>
      <c r="Q283" s="243">
        <v>0.0040000000000000001</v>
      </c>
      <c r="R283" s="243">
        <f>Q283*H283</f>
        <v>1.3880000000000001</v>
      </c>
      <c r="S283" s="243">
        <v>0</v>
      </c>
      <c r="T283" s="24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45" t="s">
        <v>295</v>
      </c>
      <c r="AT283" s="245" t="s">
        <v>310</v>
      </c>
      <c r="AU283" s="245" t="s">
        <v>84</v>
      </c>
      <c r="AY283" s="16" t="s">
        <v>146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6" t="s">
        <v>82</v>
      </c>
      <c r="BK283" s="246">
        <f>ROUND(I283*H283,2)</f>
        <v>0</v>
      </c>
      <c r="BL283" s="16" t="s">
        <v>457</v>
      </c>
      <c r="BM283" s="245" t="s">
        <v>485</v>
      </c>
    </row>
    <row r="284" s="2" customFormat="1" ht="21.75" customHeight="1">
      <c r="A284" s="37"/>
      <c r="B284" s="38"/>
      <c r="C284" s="234" t="s">
        <v>486</v>
      </c>
      <c r="D284" s="234" t="s">
        <v>149</v>
      </c>
      <c r="E284" s="235" t="s">
        <v>487</v>
      </c>
      <c r="F284" s="236" t="s">
        <v>488</v>
      </c>
      <c r="G284" s="237" t="s">
        <v>200</v>
      </c>
      <c r="H284" s="238">
        <v>169.25999999999999</v>
      </c>
      <c r="I284" s="239"/>
      <c r="J284" s="240">
        <f>ROUND(I284*H284,2)</f>
        <v>0</v>
      </c>
      <c r="K284" s="236" t="s">
        <v>194</v>
      </c>
      <c r="L284" s="43"/>
      <c r="M284" s="241" t="s">
        <v>1</v>
      </c>
      <c r="N284" s="242" t="s">
        <v>40</v>
      </c>
      <c r="O284" s="90"/>
      <c r="P284" s="243">
        <f>O284*H284</f>
        <v>0</v>
      </c>
      <c r="Q284" s="243">
        <v>0.00040000000000000002</v>
      </c>
      <c r="R284" s="243">
        <f>Q284*H284</f>
        <v>0.067704</v>
      </c>
      <c r="S284" s="243">
        <v>0</v>
      </c>
      <c r="T284" s="244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45" t="s">
        <v>457</v>
      </c>
      <c r="AT284" s="245" t="s">
        <v>149</v>
      </c>
      <c r="AU284" s="245" t="s">
        <v>84</v>
      </c>
      <c r="AY284" s="16" t="s">
        <v>146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6" t="s">
        <v>82</v>
      </c>
      <c r="BK284" s="246">
        <f>ROUND(I284*H284,2)</f>
        <v>0</v>
      </c>
      <c r="BL284" s="16" t="s">
        <v>457</v>
      </c>
      <c r="BM284" s="245" t="s">
        <v>489</v>
      </c>
    </row>
    <row r="285" s="13" customFormat="1">
      <c r="A285" s="13"/>
      <c r="B285" s="247"/>
      <c r="C285" s="248"/>
      <c r="D285" s="249" t="s">
        <v>156</v>
      </c>
      <c r="E285" s="250" t="s">
        <v>1</v>
      </c>
      <c r="F285" s="251" t="s">
        <v>490</v>
      </c>
      <c r="G285" s="248"/>
      <c r="H285" s="252">
        <v>169.25999999999999</v>
      </c>
      <c r="I285" s="253"/>
      <c r="J285" s="248"/>
      <c r="K285" s="248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156</v>
      </c>
      <c r="AU285" s="258" t="s">
        <v>84</v>
      </c>
      <c r="AV285" s="13" t="s">
        <v>84</v>
      </c>
      <c r="AW285" s="13" t="s">
        <v>32</v>
      </c>
      <c r="AX285" s="13" t="s">
        <v>82</v>
      </c>
      <c r="AY285" s="258" t="s">
        <v>146</v>
      </c>
    </row>
    <row r="286" s="2" customFormat="1" ht="44.25" customHeight="1">
      <c r="A286" s="37"/>
      <c r="B286" s="38"/>
      <c r="C286" s="270" t="s">
        <v>491</v>
      </c>
      <c r="D286" s="270" t="s">
        <v>310</v>
      </c>
      <c r="E286" s="271" t="s">
        <v>483</v>
      </c>
      <c r="F286" s="272" t="s">
        <v>484</v>
      </c>
      <c r="G286" s="273" t="s">
        <v>200</v>
      </c>
      <c r="H286" s="274">
        <v>101.556</v>
      </c>
      <c r="I286" s="275"/>
      <c r="J286" s="276">
        <f>ROUND(I286*H286,2)</f>
        <v>0</v>
      </c>
      <c r="K286" s="272" t="s">
        <v>194</v>
      </c>
      <c r="L286" s="277"/>
      <c r="M286" s="278" t="s">
        <v>1</v>
      </c>
      <c r="N286" s="279" t="s">
        <v>40</v>
      </c>
      <c r="O286" s="90"/>
      <c r="P286" s="243">
        <f>O286*H286</f>
        <v>0</v>
      </c>
      <c r="Q286" s="243">
        <v>0.0040000000000000001</v>
      </c>
      <c r="R286" s="243">
        <f>Q286*H286</f>
        <v>0.40622399999999997</v>
      </c>
      <c r="S286" s="243">
        <v>0</v>
      </c>
      <c r="T286" s="24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45" t="s">
        <v>295</v>
      </c>
      <c r="AT286" s="245" t="s">
        <v>310</v>
      </c>
      <c r="AU286" s="245" t="s">
        <v>84</v>
      </c>
      <c r="AY286" s="16" t="s">
        <v>146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6" t="s">
        <v>82</v>
      </c>
      <c r="BK286" s="246">
        <f>ROUND(I286*H286,2)</f>
        <v>0</v>
      </c>
      <c r="BL286" s="16" t="s">
        <v>457</v>
      </c>
      <c r="BM286" s="245" t="s">
        <v>492</v>
      </c>
    </row>
    <row r="287" s="2" customFormat="1" ht="33" customHeight="1">
      <c r="A287" s="37"/>
      <c r="B287" s="38"/>
      <c r="C287" s="270" t="s">
        <v>493</v>
      </c>
      <c r="D287" s="270" t="s">
        <v>310</v>
      </c>
      <c r="E287" s="271" t="s">
        <v>479</v>
      </c>
      <c r="F287" s="272" t="s">
        <v>480</v>
      </c>
      <c r="G287" s="273" t="s">
        <v>200</v>
      </c>
      <c r="H287" s="274">
        <v>101.556</v>
      </c>
      <c r="I287" s="275"/>
      <c r="J287" s="276">
        <f>ROUND(I287*H287,2)</f>
        <v>0</v>
      </c>
      <c r="K287" s="272" t="s">
        <v>194</v>
      </c>
      <c r="L287" s="277"/>
      <c r="M287" s="278" t="s">
        <v>1</v>
      </c>
      <c r="N287" s="279" t="s">
        <v>40</v>
      </c>
      <c r="O287" s="90"/>
      <c r="P287" s="243">
        <f>O287*H287</f>
        <v>0</v>
      </c>
      <c r="Q287" s="243">
        <v>0.001</v>
      </c>
      <c r="R287" s="243">
        <f>Q287*H287</f>
        <v>0.10155599999999999</v>
      </c>
      <c r="S287" s="243">
        <v>0</v>
      </c>
      <c r="T287" s="244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45" t="s">
        <v>295</v>
      </c>
      <c r="AT287" s="245" t="s">
        <v>310</v>
      </c>
      <c r="AU287" s="245" t="s">
        <v>84</v>
      </c>
      <c r="AY287" s="16" t="s">
        <v>146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6" t="s">
        <v>82</v>
      </c>
      <c r="BK287" s="246">
        <f>ROUND(I287*H287,2)</f>
        <v>0</v>
      </c>
      <c r="BL287" s="16" t="s">
        <v>457</v>
      </c>
      <c r="BM287" s="245" t="s">
        <v>494</v>
      </c>
    </row>
    <row r="288" s="2" customFormat="1" ht="21.75" customHeight="1">
      <c r="A288" s="37"/>
      <c r="B288" s="38"/>
      <c r="C288" s="234" t="s">
        <v>495</v>
      </c>
      <c r="D288" s="234" t="s">
        <v>149</v>
      </c>
      <c r="E288" s="235" t="s">
        <v>496</v>
      </c>
      <c r="F288" s="236" t="s">
        <v>497</v>
      </c>
      <c r="G288" s="237" t="s">
        <v>498</v>
      </c>
      <c r="H288" s="280"/>
      <c r="I288" s="239"/>
      <c r="J288" s="240">
        <f>ROUND(I288*H288,2)</f>
        <v>0</v>
      </c>
      <c r="K288" s="236" t="s">
        <v>194</v>
      </c>
      <c r="L288" s="43"/>
      <c r="M288" s="241" t="s">
        <v>1</v>
      </c>
      <c r="N288" s="242" t="s">
        <v>40</v>
      </c>
      <c r="O288" s="90"/>
      <c r="P288" s="243">
        <f>O288*H288</f>
        <v>0</v>
      </c>
      <c r="Q288" s="243">
        <v>0</v>
      </c>
      <c r="R288" s="243">
        <f>Q288*H288</f>
        <v>0</v>
      </c>
      <c r="S288" s="243">
        <v>0</v>
      </c>
      <c r="T288" s="244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45" t="s">
        <v>457</v>
      </c>
      <c r="AT288" s="245" t="s">
        <v>149</v>
      </c>
      <c r="AU288" s="245" t="s">
        <v>84</v>
      </c>
      <c r="AY288" s="16" t="s">
        <v>146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16" t="s">
        <v>82</v>
      </c>
      <c r="BK288" s="246">
        <f>ROUND(I288*H288,2)</f>
        <v>0</v>
      </c>
      <c r="BL288" s="16" t="s">
        <v>457</v>
      </c>
      <c r="BM288" s="245" t="s">
        <v>499</v>
      </c>
    </row>
    <row r="289" s="12" customFormat="1" ht="22.8" customHeight="1">
      <c r="A289" s="12"/>
      <c r="B289" s="218"/>
      <c r="C289" s="219"/>
      <c r="D289" s="220" t="s">
        <v>74</v>
      </c>
      <c r="E289" s="232" t="s">
        <v>500</v>
      </c>
      <c r="F289" s="232" t="s">
        <v>501</v>
      </c>
      <c r="G289" s="219"/>
      <c r="H289" s="219"/>
      <c r="I289" s="222"/>
      <c r="J289" s="233">
        <f>BK289</f>
        <v>0</v>
      </c>
      <c r="K289" s="219"/>
      <c r="L289" s="224"/>
      <c r="M289" s="225"/>
      <c r="N289" s="226"/>
      <c r="O289" s="226"/>
      <c r="P289" s="227">
        <f>SUM(P290:P301)</f>
        <v>0</v>
      </c>
      <c r="Q289" s="226"/>
      <c r="R289" s="227">
        <f>SUM(R290:R301)</f>
        <v>4.8825956999999995</v>
      </c>
      <c r="S289" s="226"/>
      <c r="T289" s="228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29" t="s">
        <v>84</v>
      </c>
      <c r="AT289" s="230" t="s">
        <v>74</v>
      </c>
      <c r="AU289" s="230" t="s">
        <v>82</v>
      </c>
      <c r="AY289" s="229" t="s">
        <v>146</v>
      </c>
      <c r="BK289" s="231">
        <f>SUM(BK290:BK301)</f>
        <v>0</v>
      </c>
    </row>
    <row r="290" s="2" customFormat="1" ht="21.75" customHeight="1">
      <c r="A290" s="37"/>
      <c r="B290" s="38"/>
      <c r="C290" s="234" t="s">
        <v>502</v>
      </c>
      <c r="D290" s="234" t="s">
        <v>149</v>
      </c>
      <c r="E290" s="235" t="s">
        <v>503</v>
      </c>
      <c r="F290" s="236" t="s">
        <v>504</v>
      </c>
      <c r="G290" s="237" t="s">
        <v>200</v>
      </c>
      <c r="H290" s="238">
        <v>604.54100000000005</v>
      </c>
      <c r="I290" s="239"/>
      <c r="J290" s="240">
        <f>ROUND(I290*H290,2)</f>
        <v>0</v>
      </c>
      <c r="K290" s="236" t="s">
        <v>194</v>
      </c>
      <c r="L290" s="43"/>
      <c r="M290" s="241" t="s">
        <v>1</v>
      </c>
      <c r="N290" s="242" t="s">
        <v>40</v>
      </c>
      <c r="O290" s="90"/>
      <c r="P290" s="243">
        <f>O290*H290</f>
        <v>0</v>
      </c>
      <c r="Q290" s="243">
        <v>0.00029999999999999997</v>
      </c>
      <c r="R290" s="243">
        <f>Q290*H290</f>
        <v>0.1813623</v>
      </c>
      <c r="S290" s="243">
        <v>0</v>
      </c>
      <c r="T290" s="244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45" t="s">
        <v>457</v>
      </c>
      <c r="AT290" s="245" t="s">
        <v>149</v>
      </c>
      <c r="AU290" s="245" t="s">
        <v>84</v>
      </c>
      <c r="AY290" s="16" t="s">
        <v>146</v>
      </c>
      <c r="BE290" s="246">
        <f>IF(N290="základní",J290,0)</f>
        <v>0</v>
      </c>
      <c r="BF290" s="246">
        <f>IF(N290="snížená",J290,0)</f>
        <v>0</v>
      </c>
      <c r="BG290" s="246">
        <f>IF(N290="zákl. přenesená",J290,0)</f>
        <v>0</v>
      </c>
      <c r="BH290" s="246">
        <f>IF(N290="sníž. přenesená",J290,0)</f>
        <v>0</v>
      </c>
      <c r="BI290" s="246">
        <f>IF(N290="nulová",J290,0)</f>
        <v>0</v>
      </c>
      <c r="BJ290" s="16" t="s">
        <v>82</v>
      </c>
      <c r="BK290" s="246">
        <f>ROUND(I290*H290,2)</f>
        <v>0</v>
      </c>
      <c r="BL290" s="16" t="s">
        <v>457</v>
      </c>
      <c r="BM290" s="245" t="s">
        <v>505</v>
      </c>
    </row>
    <row r="291" s="13" customFormat="1">
      <c r="A291" s="13"/>
      <c r="B291" s="247"/>
      <c r="C291" s="248"/>
      <c r="D291" s="249" t="s">
        <v>156</v>
      </c>
      <c r="E291" s="250" t="s">
        <v>1</v>
      </c>
      <c r="F291" s="251" t="s">
        <v>506</v>
      </c>
      <c r="G291" s="248"/>
      <c r="H291" s="252">
        <v>604.54100000000005</v>
      </c>
      <c r="I291" s="253"/>
      <c r="J291" s="248"/>
      <c r="K291" s="248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156</v>
      </c>
      <c r="AU291" s="258" t="s">
        <v>84</v>
      </c>
      <c r="AV291" s="13" t="s">
        <v>84</v>
      </c>
      <c r="AW291" s="13" t="s">
        <v>32</v>
      </c>
      <c r="AX291" s="13" t="s">
        <v>82</v>
      </c>
      <c r="AY291" s="258" t="s">
        <v>146</v>
      </c>
    </row>
    <row r="292" s="2" customFormat="1" ht="21.75" customHeight="1">
      <c r="A292" s="37"/>
      <c r="B292" s="38"/>
      <c r="C292" s="270" t="s">
        <v>507</v>
      </c>
      <c r="D292" s="270" t="s">
        <v>310</v>
      </c>
      <c r="E292" s="271" t="s">
        <v>508</v>
      </c>
      <c r="F292" s="272" t="s">
        <v>509</v>
      </c>
      <c r="G292" s="273" t="s">
        <v>200</v>
      </c>
      <c r="H292" s="274">
        <v>616.63199999999995</v>
      </c>
      <c r="I292" s="275"/>
      <c r="J292" s="276">
        <f>ROUND(I292*H292,2)</f>
        <v>0</v>
      </c>
      <c r="K292" s="272" t="s">
        <v>194</v>
      </c>
      <c r="L292" s="277"/>
      <c r="M292" s="278" t="s">
        <v>1</v>
      </c>
      <c r="N292" s="279" t="s">
        <v>40</v>
      </c>
      <c r="O292" s="90"/>
      <c r="P292" s="243">
        <f>O292*H292</f>
        <v>0</v>
      </c>
      <c r="Q292" s="243">
        <v>0.0047999999999999996</v>
      </c>
      <c r="R292" s="243">
        <f>Q292*H292</f>
        <v>2.9598335999999996</v>
      </c>
      <c r="S292" s="243">
        <v>0</v>
      </c>
      <c r="T292" s="244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45" t="s">
        <v>295</v>
      </c>
      <c r="AT292" s="245" t="s">
        <v>310</v>
      </c>
      <c r="AU292" s="245" t="s">
        <v>84</v>
      </c>
      <c r="AY292" s="16" t="s">
        <v>146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16" t="s">
        <v>82</v>
      </c>
      <c r="BK292" s="246">
        <f>ROUND(I292*H292,2)</f>
        <v>0</v>
      </c>
      <c r="BL292" s="16" t="s">
        <v>457</v>
      </c>
      <c r="BM292" s="245" t="s">
        <v>510</v>
      </c>
    </row>
    <row r="293" s="13" customFormat="1">
      <c r="A293" s="13"/>
      <c r="B293" s="247"/>
      <c r="C293" s="248"/>
      <c r="D293" s="249" t="s">
        <v>156</v>
      </c>
      <c r="E293" s="250" t="s">
        <v>1</v>
      </c>
      <c r="F293" s="251" t="s">
        <v>511</v>
      </c>
      <c r="G293" s="248"/>
      <c r="H293" s="252">
        <v>616.63199999999995</v>
      </c>
      <c r="I293" s="253"/>
      <c r="J293" s="248"/>
      <c r="K293" s="248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156</v>
      </c>
      <c r="AU293" s="258" t="s">
        <v>84</v>
      </c>
      <c r="AV293" s="13" t="s">
        <v>84</v>
      </c>
      <c r="AW293" s="13" t="s">
        <v>32</v>
      </c>
      <c r="AX293" s="13" t="s">
        <v>82</v>
      </c>
      <c r="AY293" s="258" t="s">
        <v>146</v>
      </c>
    </row>
    <row r="294" s="2" customFormat="1" ht="21.75" customHeight="1">
      <c r="A294" s="37"/>
      <c r="B294" s="38"/>
      <c r="C294" s="234" t="s">
        <v>512</v>
      </c>
      <c r="D294" s="234" t="s">
        <v>149</v>
      </c>
      <c r="E294" s="235" t="s">
        <v>513</v>
      </c>
      <c r="F294" s="236" t="s">
        <v>514</v>
      </c>
      <c r="G294" s="237" t="s">
        <v>200</v>
      </c>
      <c r="H294" s="238">
        <v>244.40000000000001</v>
      </c>
      <c r="I294" s="239"/>
      <c r="J294" s="240">
        <f>ROUND(I294*H294,2)</f>
        <v>0</v>
      </c>
      <c r="K294" s="236" t="s">
        <v>194</v>
      </c>
      <c r="L294" s="43"/>
      <c r="M294" s="241" t="s">
        <v>1</v>
      </c>
      <c r="N294" s="242" t="s">
        <v>40</v>
      </c>
      <c r="O294" s="90"/>
      <c r="P294" s="243">
        <f>O294*H294</f>
        <v>0</v>
      </c>
      <c r="Q294" s="243">
        <v>0</v>
      </c>
      <c r="R294" s="243">
        <f>Q294*H294</f>
        <v>0</v>
      </c>
      <c r="S294" s="243">
        <v>0</v>
      </c>
      <c r="T294" s="244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45" t="s">
        <v>457</v>
      </c>
      <c r="AT294" s="245" t="s">
        <v>149</v>
      </c>
      <c r="AU294" s="245" t="s">
        <v>84</v>
      </c>
      <c r="AY294" s="16" t="s">
        <v>146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6" t="s">
        <v>82</v>
      </c>
      <c r="BK294" s="246">
        <f>ROUND(I294*H294,2)</f>
        <v>0</v>
      </c>
      <c r="BL294" s="16" t="s">
        <v>457</v>
      </c>
      <c r="BM294" s="245" t="s">
        <v>515</v>
      </c>
    </row>
    <row r="295" s="2" customFormat="1" ht="21.75" customHeight="1">
      <c r="A295" s="37"/>
      <c r="B295" s="38"/>
      <c r="C295" s="270" t="s">
        <v>516</v>
      </c>
      <c r="D295" s="270" t="s">
        <v>310</v>
      </c>
      <c r="E295" s="271" t="s">
        <v>517</v>
      </c>
      <c r="F295" s="272" t="s">
        <v>518</v>
      </c>
      <c r="G295" s="273" t="s">
        <v>200</v>
      </c>
      <c r="H295" s="274">
        <v>249.28800000000001</v>
      </c>
      <c r="I295" s="275"/>
      <c r="J295" s="276">
        <f>ROUND(I295*H295,2)</f>
        <v>0</v>
      </c>
      <c r="K295" s="272" t="s">
        <v>194</v>
      </c>
      <c r="L295" s="277"/>
      <c r="M295" s="278" t="s">
        <v>1</v>
      </c>
      <c r="N295" s="279" t="s">
        <v>40</v>
      </c>
      <c r="O295" s="90"/>
      <c r="P295" s="243">
        <f>O295*H295</f>
        <v>0</v>
      </c>
      <c r="Q295" s="243">
        <v>0.0041999999999999997</v>
      </c>
      <c r="R295" s="243">
        <f>Q295*H295</f>
        <v>1.0470096</v>
      </c>
      <c r="S295" s="243">
        <v>0</v>
      </c>
      <c r="T295" s="244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45" t="s">
        <v>295</v>
      </c>
      <c r="AT295" s="245" t="s">
        <v>310</v>
      </c>
      <c r="AU295" s="245" t="s">
        <v>84</v>
      </c>
      <c r="AY295" s="16" t="s">
        <v>146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16" t="s">
        <v>82</v>
      </c>
      <c r="BK295" s="246">
        <f>ROUND(I295*H295,2)</f>
        <v>0</v>
      </c>
      <c r="BL295" s="16" t="s">
        <v>457</v>
      </c>
      <c r="BM295" s="245" t="s">
        <v>519</v>
      </c>
    </row>
    <row r="296" s="13" customFormat="1">
      <c r="A296" s="13"/>
      <c r="B296" s="247"/>
      <c r="C296" s="248"/>
      <c r="D296" s="249" t="s">
        <v>156</v>
      </c>
      <c r="E296" s="250" t="s">
        <v>1</v>
      </c>
      <c r="F296" s="251" t="s">
        <v>520</v>
      </c>
      <c r="G296" s="248"/>
      <c r="H296" s="252">
        <v>249.28800000000001</v>
      </c>
      <c r="I296" s="253"/>
      <c r="J296" s="248"/>
      <c r="K296" s="248"/>
      <c r="L296" s="254"/>
      <c r="M296" s="255"/>
      <c r="N296" s="256"/>
      <c r="O296" s="256"/>
      <c r="P296" s="256"/>
      <c r="Q296" s="256"/>
      <c r="R296" s="256"/>
      <c r="S296" s="256"/>
      <c r="T296" s="25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8" t="s">
        <v>156</v>
      </c>
      <c r="AU296" s="258" t="s">
        <v>84</v>
      </c>
      <c r="AV296" s="13" t="s">
        <v>84</v>
      </c>
      <c r="AW296" s="13" t="s">
        <v>32</v>
      </c>
      <c r="AX296" s="13" t="s">
        <v>82</v>
      </c>
      <c r="AY296" s="258" t="s">
        <v>146</v>
      </c>
    </row>
    <row r="297" s="2" customFormat="1" ht="21.75" customHeight="1">
      <c r="A297" s="37"/>
      <c r="B297" s="38"/>
      <c r="C297" s="234" t="s">
        <v>521</v>
      </c>
      <c r="D297" s="234" t="s">
        <v>149</v>
      </c>
      <c r="E297" s="235" t="s">
        <v>522</v>
      </c>
      <c r="F297" s="236" t="s">
        <v>523</v>
      </c>
      <c r="G297" s="237" t="s">
        <v>200</v>
      </c>
      <c r="H297" s="238">
        <v>84.629999999999995</v>
      </c>
      <c r="I297" s="239"/>
      <c r="J297" s="240">
        <f>ROUND(I297*H297,2)</f>
        <v>0</v>
      </c>
      <c r="K297" s="236" t="s">
        <v>194</v>
      </c>
      <c r="L297" s="43"/>
      <c r="M297" s="241" t="s">
        <v>1</v>
      </c>
      <c r="N297" s="242" t="s">
        <v>40</v>
      </c>
      <c r="O297" s="90"/>
      <c r="P297" s="243">
        <f>O297*H297</f>
        <v>0</v>
      </c>
      <c r="Q297" s="243">
        <v>0.0060000000000000001</v>
      </c>
      <c r="R297" s="243">
        <f>Q297*H297</f>
        <v>0.50778000000000001</v>
      </c>
      <c r="S297" s="243">
        <v>0</v>
      </c>
      <c r="T297" s="244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45" t="s">
        <v>457</v>
      </c>
      <c r="AT297" s="245" t="s">
        <v>149</v>
      </c>
      <c r="AU297" s="245" t="s">
        <v>84</v>
      </c>
      <c r="AY297" s="16" t="s">
        <v>146</v>
      </c>
      <c r="BE297" s="246">
        <f>IF(N297="základní",J297,0)</f>
        <v>0</v>
      </c>
      <c r="BF297" s="246">
        <f>IF(N297="snížená",J297,0)</f>
        <v>0</v>
      </c>
      <c r="BG297" s="246">
        <f>IF(N297="zákl. přenesená",J297,0)</f>
        <v>0</v>
      </c>
      <c r="BH297" s="246">
        <f>IF(N297="sníž. přenesená",J297,0)</f>
        <v>0</v>
      </c>
      <c r="BI297" s="246">
        <f>IF(N297="nulová",J297,0)</f>
        <v>0</v>
      </c>
      <c r="BJ297" s="16" t="s">
        <v>82</v>
      </c>
      <c r="BK297" s="246">
        <f>ROUND(I297*H297,2)</f>
        <v>0</v>
      </c>
      <c r="BL297" s="16" t="s">
        <v>457</v>
      </c>
      <c r="BM297" s="245" t="s">
        <v>524</v>
      </c>
    </row>
    <row r="298" s="13" customFormat="1">
      <c r="A298" s="13"/>
      <c r="B298" s="247"/>
      <c r="C298" s="248"/>
      <c r="D298" s="249" t="s">
        <v>156</v>
      </c>
      <c r="E298" s="250" t="s">
        <v>1</v>
      </c>
      <c r="F298" s="251" t="s">
        <v>469</v>
      </c>
      <c r="G298" s="248"/>
      <c r="H298" s="252">
        <v>84.629999999999995</v>
      </c>
      <c r="I298" s="253"/>
      <c r="J298" s="248"/>
      <c r="K298" s="248"/>
      <c r="L298" s="254"/>
      <c r="M298" s="255"/>
      <c r="N298" s="256"/>
      <c r="O298" s="256"/>
      <c r="P298" s="256"/>
      <c r="Q298" s="256"/>
      <c r="R298" s="256"/>
      <c r="S298" s="256"/>
      <c r="T298" s="25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8" t="s">
        <v>156</v>
      </c>
      <c r="AU298" s="258" t="s">
        <v>84</v>
      </c>
      <c r="AV298" s="13" t="s">
        <v>84</v>
      </c>
      <c r="AW298" s="13" t="s">
        <v>32</v>
      </c>
      <c r="AX298" s="13" t="s">
        <v>82</v>
      </c>
      <c r="AY298" s="258" t="s">
        <v>146</v>
      </c>
    </row>
    <row r="299" s="2" customFormat="1" ht="21.75" customHeight="1">
      <c r="A299" s="37"/>
      <c r="B299" s="38"/>
      <c r="C299" s="270" t="s">
        <v>525</v>
      </c>
      <c r="D299" s="270" t="s">
        <v>310</v>
      </c>
      <c r="E299" s="271" t="s">
        <v>526</v>
      </c>
      <c r="F299" s="272" t="s">
        <v>527</v>
      </c>
      <c r="G299" s="273" t="s">
        <v>200</v>
      </c>
      <c r="H299" s="274">
        <v>88.861999999999995</v>
      </c>
      <c r="I299" s="275"/>
      <c r="J299" s="276">
        <f>ROUND(I299*H299,2)</f>
        <v>0</v>
      </c>
      <c r="K299" s="272" t="s">
        <v>194</v>
      </c>
      <c r="L299" s="277"/>
      <c r="M299" s="278" t="s">
        <v>1</v>
      </c>
      <c r="N299" s="279" t="s">
        <v>40</v>
      </c>
      <c r="O299" s="90"/>
      <c r="P299" s="243">
        <f>O299*H299</f>
        <v>0</v>
      </c>
      <c r="Q299" s="243">
        <v>0.0020999999999999999</v>
      </c>
      <c r="R299" s="243">
        <f>Q299*H299</f>
        <v>0.18661019999999998</v>
      </c>
      <c r="S299" s="243">
        <v>0</v>
      </c>
      <c r="T299" s="244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45" t="s">
        <v>295</v>
      </c>
      <c r="AT299" s="245" t="s">
        <v>310</v>
      </c>
      <c r="AU299" s="245" t="s">
        <v>84</v>
      </c>
      <c r="AY299" s="16" t="s">
        <v>146</v>
      </c>
      <c r="BE299" s="246">
        <f>IF(N299="základní",J299,0)</f>
        <v>0</v>
      </c>
      <c r="BF299" s="246">
        <f>IF(N299="snížená",J299,0)</f>
        <v>0</v>
      </c>
      <c r="BG299" s="246">
        <f>IF(N299="zákl. přenesená",J299,0)</f>
        <v>0</v>
      </c>
      <c r="BH299" s="246">
        <f>IF(N299="sníž. přenesená",J299,0)</f>
        <v>0</v>
      </c>
      <c r="BI299" s="246">
        <f>IF(N299="nulová",J299,0)</f>
        <v>0</v>
      </c>
      <c r="BJ299" s="16" t="s">
        <v>82</v>
      </c>
      <c r="BK299" s="246">
        <f>ROUND(I299*H299,2)</f>
        <v>0</v>
      </c>
      <c r="BL299" s="16" t="s">
        <v>457</v>
      </c>
      <c r="BM299" s="245" t="s">
        <v>528</v>
      </c>
    </row>
    <row r="300" s="13" customFormat="1">
      <c r="A300" s="13"/>
      <c r="B300" s="247"/>
      <c r="C300" s="248"/>
      <c r="D300" s="249" t="s">
        <v>156</v>
      </c>
      <c r="E300" s="250" t="s">
        <v>1</v>
      </c>
      <c r="F300" s="251" t="s">
        <v>529</v>
      </c>
      <c r="G300" s="248"/>
      <c r="H300" s="252">
        <v>88.861999999999995</v>
      </c>
      <c r="I300" s="253"/>
      <c r="J300" s="248"/>
      <c r="K300" s="248"/>
      <c r="L300" s="254"/>
      <c r="M300" s="255"/>
      <c r="N300" s="256"/>
      <c r="O300" s="256"/>
      <c r="P300" s="256"/>
      <c r="Q300" s="256"/>
      <c r="R300" s="256"/>
      <c r="S300" s="256"/>
      <c r="T300" s="25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8" t="s">
        <v>156</v>
      </c>
      <c r="AU300" s="258" t="s">
        <v>84</v>
      </c>
      <c r="AV300" s="13" t="s">
        <v>84</v>
      </c>
      <c r="AW300" s="13" t="s">
        <v>32</v>
      </c>
      <c r="AX300" s="13" t="s">
        <v>82</v>
      </c>
      <c r="AY300" s="258" t="s">
        <v>146</v>
      </c>
    </row>
    <row r="301" s="2" customFormat="1" ht="21.75" customHeight="1">
      <c r="A301" s="37"/>
      <c r="B301" s="38"/>
      <c r="C301" s="234" t="s">
        <v>530</v>
      </c>
      <c r="D301" s="234" t="s">
        <v>149</v>
      </c>
      <c r="E301" s="235" t="s">
        <v>531</v>
      </c>
      <c r="F301" s="236" t="s">
        <v>532</v>
      </c>
      <c r="G301" s="237" t="s">
        <v>498</v>
      </c>
      <c r="H301" s="280"/>
      <c r="I301" s="239"/>
      <c r="J301" s="240">
        <f>ROUND(I301*H301,2)</f>
        <v>0</v>
      </c>
      <c r="K301" s="236" t="s">
        <v>194</v>
      </c>
      <c r="L301" s="43"/>
      <c r="M301" s="241" t="s">
        <v>1</v>
      </c>
      <c r="N301" s="242" t="s">
        <v>40</v>
      </c>
      <c r="O301" s="90"/>
      <c r="P301" s="243">
        <f>O301*H301</f>
        <v>0</v>
      </c>
      <c r="Q301" s="243">
        <v>0</v>
      </c>
      <c r="R301" s="243">
        <f>Q301*H301</f>
        <v>0</v>
      </c>
      <c r="S301" s="243">
        <v>0</v>
      </c>
      <c r="T301" s="244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45" t="s">
        <v>457</v>
      </c>
      <c r="AT301" s="245" t="s">
        <v>149</v>
      </c>
      <c r="AU301" s="245" t="s">
        <v>84</v>
      </c>
      <c r="AY301" s="16" t="s">
        <v>146</v>
      </c>
      <c r="BE301" s="246">
        <f>IF(N301="základní",J301,0)</f>
        <v>0</v>
      </c>
      <c r="BF301" s="246">
        <f>IF(N301="snížená",J301,0)</f>
        <v>0</v>
      </c>
      <c r="BG301" s="246">
        <f>IF(N301="zákl. přenesená",J301,0)</f>
        <v>0</v>
      </c>
      <c r="BH301" s="246">
        <f>IF(N301="sníž. přenesená",J301,0)</f>
        <v>0</v>
      </c>
      <c r="BI301" s="246">
        <f>IF(N301="nulová",J301,0)</f>
        <v>0</v>
      </c>
      <c r="BJ301" s="16" t="s">
        <v>82</v>
      </c>
      <c r="BK301" s="246">
        <f>ROUND(I301*H301,2)</f>
        <v>0</v>
      </c>
      <c r="BL301" s="16" t="s">
        <v>457</v>
      </c>
      <c r="BM301" s="245" t="s">
        <v>533</v>
      </c>
    </row>
    <row r="302" s="12" customFormat="1" ht="22.8" customHeight="1">
      <c r="A302" s="12"/>
      <c r="B302" s="218"/>
      <c r="C302" s="219"/>
      <c r="D302" s="220" t="s">
        <v>74</v>
      </c>
      <c r="E302" s="232" t="s">
        <v>534</v>
      </c>
      <c r="F302" s="232" t="s">
        <v>535</v>
      </c>
      <c r="G302" s="219"/>
      <c r="H302" s="219"/>
      <c r="I302" s="222"/>
      <c r="J302" s="233">
        <f>BK302</f>
        <v>0</v>
      </c>
      <c r="K302" s="219"/>
      <c r="L302" s="224"/>
      <c r="M302" s="225"/>
      <c r="N302" s="226"/>
      <c r="O302" s="226"/>
      <c r="P302" s="227">
        <f>SUM(P303:P321)</f>
        <v>0</v>
      </c>
      <c r="Q302" s="226"/>
      <c r="R302" s="227">
        <f>SUM(R303:R321)</f>
        <v>0.15092000000000003</v>
      </c>
      <c r="S302" s="226"/>
      <c r="T302" s="228">
        <f>SUM(T303:T321)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29" t="s">
        <v>84</v>
      </c>
      <c r="AT302" s="230" t="s">
        <v>74</v>
      </c>
      <c r="AU302" s="230" t="s">
        <v>82</v>
      </c>
      <c r="AY302" s="229" t="s">
        <v>146</v>
      </c>
      <c r="BK302" s="231">
        <f>SUM(BK303:BK321)</f>
        <v>0</v>
      </c>
    </row>
    <row r="303" s="2" customFormat="1" ht="16.5" customHeight="1">
      <c r="A303" s="37"/>
      <c r="B303" s="38"/>
      <c r="C303" s="234" t="s">
        <v>536</v>
      </c>
      <c r="D303" s="234" t="s">
        <v>149</v>
      </c>
      <c r="E303" s="235" t="s">
        <v>537</v>
      </c>
      <c r="F303" s="236" t="s">
        <v>538</v>
      </c>
      <c r="G303" s="237" t="s">
        <v>260</v>
      </c>
      <c r="H303" s="238">
        <v>15</v>
      </c>
      <c r="I303" s="239"/>
      <c r="J303" s="240">
        <f>ROUND(I303*H303,2)</f>
        <v>0</v>
      </c>
      <c r="K303" s="236" t="s">
        <v>194</v>
      </c>
      <c r="L303" s="43"/>
      <c r="M303" s="241" t="s">
        <v>1</v>
      </c>
      <c r="N303" s="242" t="s">
        <v>40</v>
      </c>
      <c r="O303" s="90"/>
      <c r="P303" s="243">
        <f>O303*H303</f>
        <v>0</v>
      </c>
      <c r="Q303" s="243">
        <v>0.0011000000000000001</v>
      </c>
      <c r="R303" s="243">
        <f>Q303*H303</f>
        <v>0.016500000000000001</v>
      </c>
      <c r="S303" s="243">
        <v>0</v>
      </c>
      <c r="T303" s="244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45" t="s">
        <v>457</v>
      </c>
      <c r="AT303" s="245" t="s">
        <v>149</v>
      </c>
      <c r="AU303" s="245" t="s">
        <v>84</v>
      </c>
      <c r="AY303" s="16" t="s">
        <v>146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6" t="s">
        <v>82</v>
      </c>
      <c r="BK303" s="246">
        <f>ROUND(I303*H303,2)</f>
        <v>0</v>
      </c>
      <c r="BL303" s="16" t="s">
        <v>457</v>
      </c>
      <c r="BM303" s="245" t="s">
        <v>539</v>
      </c>
    </row>
    <row r="304" s="2" customFormat="1" ht="16.5" customHeight="1">
      <c r="A304" s="37"/>
      <c r="B304" s="38"/>
      <c r="C304" s="234" t="s">
        <v>540</v>
      </c>
      <c r="D304" s="234" t="s">
        <v>149</v>
      </c>
      <c r="E304" s="235" t="s">
        <v>541</v>
      </c>
      <c r="F304" s="236" t="s">
        <v>542</v>
      </c>
      <c r="G304" s="237" t="s">
        <v>260</v>
      </c>
      <c r="H304" s="238">
        <v>24</v>
      </c>
      <c r="I304" s="239"/>
      <c r="J304" s="240">
        <f>ROUND(I304*H304,2)</f>
        <v>0</v>
      </c>
      <c r="K304" s="236" t="s">
        <v>194</v>
      </c>
      <c r="L304" s="43"/>
      <c r="M304" s="241" t="s">
        <v>1</v>
      </c>
      <c r="N304" s="242" t="s">
        <v>40</v>
      </c>
      <c r="O304" s="90"/>
      <c r="P304" s="243">
        <f>O304*H304</f>
        <v>0</v>
      </c>
      <c r="Q304" s="243">
        <v>0.00081999999999999998</v>
      </c>
      <c r="R304" s="243">
        <f>Q304*H304</f>
        <v>0.01968</v>
      </c>
      <c r="S304" s="243">
        <v>0</v>
      </c>
      <c r="T304" s="244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45" t="s">
        <v>457</v>
      </c>
      <c r="AT304" s="245" t="s">
        <v>149</v>
      </c>
      <c r="AU304" s="245" t="s">
        <v>84</v>
      </c>
      <c r="AY304" s="16" t="s">
        <v>146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6" t="s">
        <v>82</v>
      </c>
      <c r="BK304" s="246">
        <f>ROUND(I304*H304,2)</f>
        <v>0</v>
      </c>
      <c r="BL304" s="16" t="s">
        <v>457</v>
      </c>
      <c r="BM304" s="245" t="s">
        <v>543</v>
      </c>
    </row>
    <row r="305" s="2" customFormat="1" ht="16.5" customHeight="1">
      <c r="A305" s="37"/>
      <c r="B305" s="38"/>
      <c r="C305" s="234" t="s">
        <v>544</v>
      </c>
      <c r="D305" s="234" t="s">
        <v>149</v>
      </c>
      <c r="E305" s="235" t="s">
        <v>545</v>
      </c>
      <c r="F305" s="236" t="s">
        <v>546</v>
      </c>
      <c r="G305" s="237" t="s">
        <v>260</v>
      </c>
      <c r="H305" s="238">
        <v>11</v>
      </c>
      <c r="I305" s="239"/>
      <c r="J305" s="240">
        <f>ROUND(I305*H305,2)</f>
        <v>0</v>
      </c>
      <c r="K305" s="236" t="s">
        <v>194</v>
      </c>
      <c r="L305" s="43"/>
      <c r="M305" s="241" t="s">
        <v>1</v>
      </c>
      <c r="N305" s="242" t="s">
        <v>40</v>
      </c>
      <c r="O305" s="90"/>
      <c r="P305" s="243">
        <f>O305*H305</f>
        <v>0</v>
      </c>
      <c r="Q305" s="243">
        <v>0.0022200000000000002</v>
      </c>
      <c r="R305" s="243">
        <f>Q305*H305</f>
        <v>0.024420000000000001</v>
      </c>
      <c r="S305" s="243">
        <v>0</v>
      </c>
      <c r="T305" s="244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45" t="s">
        <v>457</v>
      </c>
      <c r="AT305" s="245" t="s">
        <v>149</v>
      </c>
      <c r="AU305" s="245" t="s">
        <v>84</v>
      </c>
      <c r="AY305" s="16" t="s">
        <v>146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16" t="s">
        <v>82</v>
      </c>
      <c r="BK305" s="246">
        <f>ROUND(I305*H305,2)</f>
        <v>0</v>
      </c>
      <c r="BL305" s="16" t="s">
        <v>457</v>
      </c>
      <c r="BM305" s="245" t="s">
        <v>547</v>
      </c>
    </row>
    <row r="306" s="2" customFormat="1" ht="16.5" customHeight="1">
      <c r="A306" s="37"/>
      <c r="B306" s="38"/>
      <c r="C306" s="234" t="s">
        <v>548</v>
      </c>
      <c r="D306" s="234" t="s">
        <v>149</v>
      </c>
      <c r="E306" s="235" t="s">
        <v>549</v>
      </c>
      <c r="F306" s="236" t="s">
        <v>550</v>
      </c>
      <c r="G306" s="237" t="s">
        <v>260</v>
      </c>
      <c r="H306" s="238">
        <v>39</v>
      </c>
      <c r="I306" s="239"/>
      <c r="J306" s="240">
        <f>ROUND(I306*H306,2)</f>
        <v>0</v>
      </c>
      <c r="K306" s="236" t="s">
        <v>194</v>
      </c>
      <c r="L306" s="43"/>
      <c r="M306" s="241" t="s">
        <v>1</v>
      </c>
      <c r="N306" s="242" t="s">
        <v>40</v>
      </c>
      <c r="O306" s="90"/>
      <c r="P306" s="243">
        <f>O306*H306</f>
        <v>0</v>
      </c>
      <c r="Q306" s="243">
        <v>0.0012099999999999999</v>
      </c>
      <c r="R306" s="243">
        <f>Q306*H306</f>
        <v>0.047189999999999996</v>
      </c>
      <c r="S306" s="243">
        <v>0</v>
      </c>
      <c r="T306" s="244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45" t="s">
        <v>457</v>
      </c>
      <c r="AT306" s="245" t="s">
        <v>149</v>
      </c>
      <c r="AU306" s="245" t="s">
        <v>84</v>
      </c>
      <c r="AY306" s="16" t="s">
        <v>146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16" t="s">
        <v>82</v>
      </c>
      <c r="BK306" s="246">
        <f>ROUND(I306*H306,2)</f>
        <v>0</v>
      </c>
      <c r="BL306" s="16" t="s">
        <v>457</v>
      </c>
      <c r="BM306" s="245" t="s">
        <v>551</v>
      </c>
    </row>
    <row r="307" s="2" customFormat="1" ht="16.5" customHeight="1">
      <c r="A307" s="37"/>
      <c r="B307" s="38"/>
      <c r="C307" s="234" t="s">
        <v>552</v>
      </c>
      <c r="D307" s="234" t="s">
        <v>149</v>
      </c>
      <c r="E307" s="235" t="s">
        <v>553</v>
      </c>
      <c r="F307" s="236" t="s">
        <v>554</v>
      </c>
      <c r="G307" s="237" t="s">
        <v>260</v>
      </c>
      <c r="H307" s="238">
        <v>6</v>
      </c>
      <c r="I307" s="239"/>
      <c r="J307" s="240">
        <f>ROUND(I307*H307,2)</f>
        <v>0</v>
      </c>
      <c r="K307" s="236" t="s">
        <v>194</v>
      </c>
      <c r="L307" s="43"/>
      <c r="M307" s="241" t="s">
        <v>1</v>
      </c>
      <c r="N307" s="242" t="s">
        <v>40</v>
      </c>
      <c r="O307" s="90"/>
      <c r="P307" s="243">
        <f>O307*H307</f>
        <v>0</v>
      </c>
      <c r="Q307" s="243">
        <v>0.00089999999999999998</v>
      </c>
      <c r="R307" s="243">
        <f>Q307*H307</f>
        <v>0.0054000000000000003</v>
      </c>
      <c r="S307" s="243">
        <v>0</v>
      </c>
      <c r="T307" s="244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45" t="s">
        <v>457</v>
      </c>
      <c r="AT307" s="245" t="s">
        <v>149</v>
      </c>
      <c r="AU307" s="245" t="s">
        <v>84</v>
      </c>
      <c r="AY307" s="16" t="s">
        <v>146</v>
      </c>
      <c r="BE307" s="246">
        <f>IF(N307="základní",J307,0)</f>
        <v>0</v>
      </c>
      <c r="BF307" s="246">
        <f>IF(N307="snížená",J307,0)</f>
        <v>0</v>
      </c>
      <c r="BG307" s="246">
        <f>IF(N307="zákl. přenesená",J307,0)</f>
        <v>0</v>
      </c>
      <c r="BH307" s="246">
        <f>IF(N307="sníž. přenesená",J307,0)</f>
        <v>0</v>
      </c>
      <c r="BI307" s="246">
        <f>IF(N307="nulová",J307,0)</f>
        <v>0</v>
      </c>
      <c r="BJ307" s="16" t="s">
        <v>82</v>
      </c>
      <c r="BK307" s="246">
        <f>ROUND(I307*H307,2)</f>
        <v>0</v>
      </c>
      <c r="BL307" s="16" t="s">
        <v>457</v>
      </c>
      <c r="BM307" s="245" t="s">
        <v>555</v>
      </c>
    </row>
    <row r="308" s="2" customFormat="1" ht="16.5" customHeight="1">
      <c r="A308" s="37"/>
      <c r="B308" s="38"/>
      <c r="C308" s="270" t="s">
        <v>556</v>
      </c>
      <c r="D308" s="270" t="s">
        <v>310</v>
      </c>
      <c r="E308" s="271" t="s">
        <v>557</v>
      </c>
      <c r="F308" s="272" t="s">
        <v>558</v>
      </c>
      <c r="G308" s="273" t="s">
        <v>269</v>
      </c>
      <c r="H308" s="274">
        <v>3</v>
      </c>
      <c r="I308" s="275"/>
      <c r="J308" s="276">
        <f>ROUND(I308*H308,2)</f>
        <v>0</v>
      </c>
      <c r="K308" s="272" t="s">
        <v>194</v>
      </c>
      <c r="L308" s="277"/>
      <c r="M308" s="278" t="s">
        <v>1</v>
      </c>
      <c r="N308" s="279" t="s">
        <v>40</v>
      </c>
      <c r="O308" s="90"/>
      <c r="P308" s="243">
        <f>O308*H308</f>
        <v>0</v>
      </c>
      <c r="Q308" s="243">
        <v>0.00012</v>
      </c>
      <c r="R308" s="243">
        <f>Q308*H308</f>
        <v>0.00036000000000000002</v>
      </c>
      <c r="S308" s="243">
        <v>0</v>
      </c>
      <c r="T308" s="244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45" t="s">
        <v>295</v>
      </c>
      <c r="AT308" s="245" t="s">
        <v>310</v>
      </c>
      <c r="AU308" s="245" t="s">
        <v>84</v>
      </c>
      <c r="AY308" s="16" t="s">
        <v>146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6" t="s">
        <v>82</v>
      </c>
      <c r="BK308" s="246">
        <f>ROUND(I308*H308,2)</f>
        <v>0</v>
      </c>
      <c r="BL308" s="16" t="s">
        <v>457</v>
      </c>
      <c r="BM308" s="245" t="s">
        <v>559</v>
      </c>
    </row>
    <row r="309" s="2" customFormat="1" ht="16.5" customHeight="1">
      <c r="A309" s="37"/>
      <c r="B309" s="38"/>
      <c r="C309" s="234" t="s">
        <v>560</v>
      </c>
      <c r="D309" s="234" t="s">
        <v>149</v>
      </c>
      <c r="E309" s="235" t="s">
        <v>561</v>
      </c>
      <c r="F309" s="236" t="s">
        <v>562</v>
      </c>
      <c r="G309" s="237" t="s">
        <v>260</v>
      </c>
      <c r="H309" s="238">
        <v>24</v>
      </c>
      <c r="I309" s="239"/>
      <c r="J309" s="240">
        <f>ROUND(I309*H309,2)</f>
        <v>0</v>
      </c>
      <c r="K309" s="236" t="s">
        <v>194</v>
      </c>
      <c r="L309" s="43"/>
      <c r="M309" s="241" t="s">
        <v>1</v>
      </c>
      <c r="N309" s="242" t="s">
        <v>40</v>
      </c>
      <c r="O309" s="90"/>
      <c r="P309" s="243">
        <f>O309*H309</f>
        <v>0</v>
      </c>
      <c r="Q309" s="243">
        <v>0.00035</v>
      </c>
      <c r="R309" s="243">
        <f>Q309*H309</f>
        <v>0.0083999999999999995</v>
      </c>
      <c r="S309" s="243">
        <v>0</v>
      </c>
      <c r="T309" s="244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45" t="s">
        <v>457</v>
      </c>
      <c r="AT309" s="245" t="s">
        <v>149</v>
      </c>
      <c r="AU309" s="245" t="s">
        <v>84</v>
      </c>
      <c r="AY309" s="16" t="s">
        <v>146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6" t="s">
        <v>82</v>
      </c>
      <c r="BK309" s="246">
        <f>ROUND(I309*H309,2)</f>
        <v>0</v>
      </c>
      <c r="BL309" s="16" t="s">
        <v>457</v>
      </c>
      <c r="BM309" s="245" t="s">
        <v>563</v>
      </c>
    </row>
    <row r="310" s="2" customFormat="1" ht="16.5" customHeight="1">
      <c r="A310" s="37"/>
      <c r="B310" s="38"/>
      <c r="C310" s="234" t="s">
        <v>564</v>
      </c>
      <c r="D310" s="234" t="s">
        <v>149</v>
      </c>
      <c r="E310" s="235" t="s">
        <v>565</v>
      </c>
      <c r="F310" s="236" t="s">
        <v>566</v>
      </c>
      <c r="G310" s="237" t="s">
        <v>260</v>
      </c>
      <c r="H310" s="238">
        <v>2</v>
      </c>
      <c r="I310" s="239"/>
      <c r="J310" s="240">
        <f>ROUND(I310*H310,2)</f>
        <v>0</v>
      </c>
      <c r="K310" s="236" t="s">
        <v>194</v>
      </c>
      <c r="L310" s="43"/>
      <c r="M310" s="241" t="s">
        <v>1</v>
      </c>
      <c r="N310" s="242" t="s">
        <v>40</v>
      </c>
      <c r="O310" s="90"/>
      <c r="P310" s="243">
        <f>O310*H310</f>
        <v>0</v>
      </c>
      <c r="Q310" s="243">
        <v>0.00056999999999999998</v>
      </c>
      <c r="R310" s="243">
        <f>Q310*H310</f>
        <v>0.00114</v>
      </c>
      <c r="S310" s="243">
        <v>0</v>
      </c>
      <c r="T310" s="244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45" t="s">
        <v>457</v>
      </c>
      <c r="AT310" s="245" t="s">
        <v>149</v>
      </c>
      <c r="AU310" s="245" t="s">
        <v>84</v>
      </c>
      <c r="AY310" s="16" t="s">
        <v>146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6" t="s">
        <v>82</v>
      </c>
      <c r="BK310" s="246">
        <f>ROUND(I310*H310,2)</f>
        <v>0</v>
      </c>
      <c r="BL310" s="16" t="s">
        <v>457</v>
      </c>
      <c r="BM310" s="245" t="s">
        <v>567</v>
      </c>
    </row>
    <row r="311" s="2" customFormat="1" ht="16.5" customHeight="1">
      <c r="A311" s="37"/>
      <c r="B311" s="38"/>
      <c r="C311" s="234" t="s">
        <v>568</v>
      </c>
      <c r="D311" s="234" t="s">
        <v>149</v>
      </c>
      <c r="E311" s="235" t="s">
        <v>569</v>
      </c>
      <c r="F311" s="236" t="s">
        <v>570</v>
      </c>
      <c r="G311" s="237" t="s">
        <v>260</v>
      </c>
      <c r="H311" s="238">
        <v>7</v>
      </c>
      <c r="I311" s="239"/>
      <c r="J311" s="240">
        <f>ROUND(I311*H311,2)</f>
        <v>0</v>
      </c>
      <c r="K311" s="236" t="s">
        <v>194</v>
      </c>
      <c r="L311" s="43"/>
      <c r="M311" s="241" t="s">
        <v>1</v>
      </c>
      <c r="N311" s="242" t="s">
        <v>40</v>
      </c>
      <c r="O311" s="90"/>
      <c r="P311" s="243">
        <f>O311*H311</f>
        <v>0</v>
      </c>
      <c r="Q311" s="243">
        <v>0.00114</v>
      </c>
      <c r="R311" s="243">
        <f>Q311*H311</f>
        <v>0.0079799999999999992</v>
      </c>
      <c r="S311" s="243">
        <v>0</v>
      </c>
      <c r="T311" s="244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45" t="s">
        <v>457</v>
      </c>
      <c r="AT311" s="245" t="s">
        <v>149</v>
      </c>
      <c r="AU311" s="245" t="s">
        <v>84</v>
      </c>
      <c r="AY311" s="16" t="s">
        <v>146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16" t="s">
        <v>82</v>
      </c>
      <c r="BK311" s="246">
        <f>ROUND(I311*H311,2)</f>
        <v>0</v>
      </c>
      <c r="BL311" s="16" t="s">
        <v>457</v>
      </c>
      <c r="BM311" s="245" t="s">
        <v>571</v>
      </c>
    </row>
    <row r="312" s="2" customFormat="1" ht="16.5" customHeight="1">
      <c r="A312" s="37"/>
      <c r="B312" s="38"/>
      <c r="C312" s="234" t="s">
        <v>572</v>
      </c>
      <c r="D312" s="234" t="s">
        <v>149</v>
      </c>
      <c r="E312" s="235" t="s">
        <v>573</v>
      </c>
      <c r="F312" s="236" t="s">
        <v>574</v>
      </c>
      <c r="G312" s="237" t="s">
        <v>269</v>
      </c>
      <c r="H312" s="238">
        <v>15</v>
      </c>
      <c r="I312" s="239"/>
      <c r="J312" s="240">
        <f>ROUND(I312*H312,2)</f>
        <v>0</v>
      </c>
      <c r="K312" s="236" t="s">
        <v>194</v>
      </c>
      <c r="L312" s="43"/>
      <c r="M312" s="241" t="s">
        <v>1</v>
      </c>
      <c r="N312" s="242" t="s">
        <v>40</v>
      </c>
      <c r="O312" s="90"/>
      <c r="P312" s="243">
        <f>O312*H312</f>
        <v>0</v>
      </c>
      <c r="Q312" s="243">
        <v>0</v>
      </c>
      <c r="R312" s="243">
        <f>Q312*H312</f>
        <v>0</v>
      </c>
      <c r="S312" s="243">
        <v>0</v>
      </c>
      <c r="T312" s="244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45" t="s">
        <v>457</v>
      </c>
      <c r="AT312" s="245" t="s">
        <v>149</v>
      </c>
      <c r="AU312" s="245" t="s">
        <v>84</v>
      </c>
      <c r="AY312" s="16" t="s">
        <v>146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6" t="s">
        <v>82</v>
      </c>
      <c r="BK312" s="246">
        <f>ROUND(I312*H312,2)</f>
        <v>0</v>
      </c>
      <c r="BL312" s="16" t="s">
        <v>457</v>
      </c>
      <c r="BM312" s="245" t="s">
        <v>575</v>
      </c>
    </row>
    <row r="313" s="2" customFormat="1" ht="16.5" customHeight="1">
      <c r="A313" s="37"/>
      <c r="B313" s="38"/>
      <c r="C313" s="234" t="s">
        <v>576</v>
      </c>
      <c r="D313" s="234" t="s">
        <v>149</v>
      </c>
      <c r="E313" s="235" t="s">
        <v>577</v>
      </c>
      <c r="F313" s="236" t="s">
        <v>578</v>
      </c>
      <c r="G313" s="237" t="s">
        <v>269</v>
      </c>
      <c r="H313" s="238">
        <v>1</v>
      </c>
      <c r="I313" s="239"/>
      <c r="J313" s="240">
        <f>ROUND(I313*H313,2)</f>
        <v>0</v>
      </c>
      <c r="K313" s="236" t="s">
        <v>194</v>
      </c>
      <c r="L313" s="43"/>
      <c r="M313" s="241" t="s">
        <v>1</v>
      </c>
      <c r="N313" s="242" t="s">
        <v>40</v>
      </c>
      <c r="O313" s="90"/>
      <c r="P313" s="243">
        <f>O313*H313</f>
        <v>0</v>
      </c>
      <c r="Q313" s="243">
        <v>0</v>
      </c>
      <c r="R313" s="243">
        <f>Q313*H313</f>
        <v>0</v>
      </c>
      <c r="S313" s="243">
        <v>0</v>
      </c>
      <c r="T313" s="244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45" t="s">
        <v>457</v>
      </c>
      <c r="AT313" s="245" t="s">
        <v>149</v>
      </c>
      <c r="AU313" s="245" t="s">
        <v>84</v>
      </c>
      <c r="AY313" s="16" t="s">
        <v>146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16" t="s">
        <v>82</v>
      </c>
      <c r="BK313" s="246">
        <f>ROUND(I313*H313,2)</f>
        <v>0</v>
      </c>
      <c r="BL313" s="16" t="s">
        <v>457</v>
      </c>
      <c r="BM313" s="245" t="s">
        <v>579</v>
      </c>
    </row>
    <row r="314" s="2" customFormat="1" ht="16.5" customHeight="1">
      <c r="A314" s="37"/>
      <c r="B314" s="38"/>
      <c r="C314" s="234" t="s">
        <v>580</v>
      </c>
      <c r="D314" s="234" t="s">
        <v>149</v>
      </c>
      <c r="E314" s="235" t="s">
        <v>581</v>
      </c>
      <c r="F314" s="236" t="s">
        <v>582</v>
      </c>
      <c r="G314" s="237" t="s">
        <v>269</v>
      </c>
      <c r="H314" s="238">
        <v>8</v>
      </c>
      <c r="I314" s="239"/>
      <c r="J314" s="240">
        <f>ROUND(I314*H314,2)</f>
        <v>0</v>
      </c>
      <c r="K314" s="236" t="s">
        <v>194</v>
      </c>
      <c r="L314" s="43"/>
      <c r="M314" s="241" t="s">
        <v>1</v>
      </c>
      <c r="N314" s="242" t="s">
        <v>40</v>
      </c>
      <c r="O314" s="90"/>
      <c r="P314" s="243">
        <f>O314*H314</f>
        <v>0</v>
      </c>
      <c r="Q314" s="243">
        <v>0</v>
      </c>
      <c r="R314" s="243">
        <f>Q314*H314</f>
        <v>0</v>
      </c>
      <c r="S314" s="243">
        <v>0</v>
      </c>
      <c r="T314" s="244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45" t="s">
        <v>457</v>
      </c>
      <c r="AT314" s="245" t="s">
        <v>149</v>
      </c>
      <c r="AU314" s="245" t="s">
        <v>84</v>
      </c>
      <c r="AY314" s="16" t="s">
        <v>146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16" t="s">
        <v>82</v>
      </c>
      <c r="BK314" s="246">
        <f>ROUND(I314*H314,2)</f>
        <v>0</v>
      </c>
      <c r="BL314" s="16" t="s">
        <v>457</v>
      </c>
      <c r="BM314" s="245" t="s">
        <v>583</v>
      </c>
    </row>
    <row r="315" s="2" customFormat="1" ht="21.75" customHeight="1">
      <c r="A315" s="37"/>
      <c r="B315" s="38"/>
      <c r="C315" s="234" t="s">
        <v>584</v>
      </c>
      <c r="D315" s="234" t="s">
        <v>149</v>
      </c>
      <c r="E315" s="235" t="s">
        <v>585</v>
      </c>
      <c r="F315" s="236" t="s">
        <v>586</v>
      </c>
      <c r="G315" s="237" t="s">
        <v>269</v>
      </c>
      <c r="H315" s="238">
        <v>1</v>
      </c>
      <c r="I315" s="239"/>
      <c r="J315" s="240">
        <f>ROUND(I315*H315,2)</f>
        <v>0</v>
      </c>
      <c r="K315" s="236" t="s">
        <v>194</v>
      </c>
      <c r="L315" s="43"/>
      <c r="M315" s="241" t="s">
        <v>1</v>
      </c>
      <c r="N315" s="242" t="s">
        <v>40</v>
      </c>
      <c r="O315" s="90"/>
      <c r="P315" s="243">
        <f>O315*H315</f>
        <v>0</v>
      </c>
      <c r="Q315" s="243">
        <v>0.00092000000000000003</v>
      </c>
      <c r="R315" s="243">
        <f>Q315*H315</f>
        <v>0.00092000000000000003</v>
      </c>
      <c r="S315" s="243">
        <v>0</v>
      </c>
      <c r="T315" s="244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45" t="s">
        <v>457</v>
      </c>
      <c r="AT315" s="245" t="s">
        <v>149</v>
      </c>
      <c r="AU315" s="245" t="s">
        <v>84</v>
      </c>
      <c r="AY315" s="16" t="s">
        <v>146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16" t="s">
        <v>82</v>
      </c>
      <c r="BK315" s="246">
        <f>ROUND(I315*H315,2)</f>
        <v>0</v>
      </c>
      <c r="BL315" s="16" t="s">
        <v>457</v>
      </c>
      <c r="BM315" s="245" t="s">
        <v>587</v>
      </c>
    </row>
    <row r="316" s="2" customFormat="1" ht="21.75" customHeight="1">
      <c r="A316" s="37"/>
      <c r="B316" s="38"/>
      <c r="C316" s="234" t="s">
        <v>588</v>
      </c>
      <c r="D316" s="234" t="s">
        <v>149</v>
      </c>
      <c r="E316" s="235" t="s">
        <v>589</v>
      </c>
      <c r="F316" s="236" t="s">
        <v>590</v>
      </c>
      <c r="G316" s="237" t="s">
        <v>269</v>
      </c>
      <c r="H316" s="238">
        <v>2</v>
      </c>
      <c r="I316" s="239"/>
      <c r="J316" s="240">
        <f>ROUND(I316*H316,2)</f>
        <v>0</v>
      </c>
      <c r="K316" s="236" t="s">
        <v>194</v>
      </c>
      <c r="L316" s="43"/>
      <c r="M316" s="241" t="s">
        <v>1</v>
      </c>
      <c r="N316" s="242" t="s">
        <v>40</v>
      </c>
      <c r="O316" s="90"/>
      <c r="P316" s="243">
        <f>O316*H316</f>
        <v>0</v>
      </c>
      <c r="Q316" s="243">
        <v>0.00464</v>
      </c>
      <c r="R316" s="243">
        <f>Q316*H316</f>
        <v>0.0092800000000000001</v>
      </c>
      <c r="S316" s="243">
        <v>0</v>
      </c>
      <c r="T316" s="244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45" t="s">
        <v>457</v>
      </c>
      <c r="AT316" s="245" t="s">
        <v>149</v>
      </c>
      <c r="AU316" s="245" t="s">
        <v>84</v>
      </c>
      <c r="AY316" s="16" t="s">
        <v>146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16" t="s">
        <v>82</v>
      </c>
      <c r="BK316" s="246">
        <f>ROUND(I316*H316,2)</f>
        <v>0</v>
      </c>
      <c r="BL316" s="16" t="s">
        <v>457</v>
      </c>
      <c r="BM316" s="245" t="s">
        <v>591</v>
      </c>
    </row>
    <row r="317" s="2" customFormat="1" ht="21.75" customHeight="1">
      <c r="A317" s="37"/>
      <c r="B317" s="38"/>
      <c r="C317" s="234" t="s">
        <v>592</v>
      </c>
      <c r="D317" s="234" t="s">
        <v>149</v>
      </c>
      <c r="E317" s="235" t="s">
        <v>593</v>
      </c>
      <c r="F317" s="236" t="s">
        <v>594</v>
      </c>
      <c r="G317" s="237" t="s">
        <v>269</v>
      </c>
      <c r="H317" s="238">
        <v>2</v>
      </c>
      <c r="I317" s="239"/>
      <c r="J317" s="240">
        <f>ROUND(I317*H317,2)</f>
        <v>0</v>
      </c>
      <c r="K317" s="236" t="s">
        <v>194</v>
      </c>
      <c r="L317" s="43"/>
      <c r="M317" s="241" t="s">
        <v>1</v>
      </c>
      <c r="N317" s="242" t="s">
        <v>40</v>
      </c>
      <c r="O317" s="90"/>
      <c r="P317" s="243">
        <f>O317*H317</f>
        <v>0</v>
      </c>
      <c r="Q317" s="243">
        <v>0.00034000000000000002</v>
      </c>
      <c r="R317" s="243">
        <f>Q317*H317</f>
        <v>0.00068000000000000005</v>
      </c>
      <c r="S317" s="243">
        <v>0</v>
      </c>
      <c r="T317" s="244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45" t="s">
        <v>457</v>
      </c>
      <c r="AT317" s="245" t="s">
        <v>149</v>
      </c>
      <c r="AU317" s="245" t="s">
        <v>84</v>
      </c>
      <c r="AY317" s="16" t="s">
        <v>146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16" t="s">
        <v>82</v>
      </c>
      <c r="BK317" s="246">
        <f>ROUND(I317*H317,2)</f>
        <v>0</v>
      </c>
      <c r="BL317" s="16" t="s">
        <v>457</v>
      </c>
      <c r="BM317" s="245" t="s">
        <v>595</v>
      </c>
    </row>
    <row r="318" s="2" customFormat="1" ht="21.75" customHeight="1">
      <c r="A318" s="37"/>
      <c r="B318" s="38"/>
      <c r="C318" s="234" t="s">
        <v>596</v>
      </c>
      <c r="D318" s="234" t="s">
        <v>149</v>
      </c>
      <c r="E318" s="235" t="s">
        <v>597</v>
      </c>
      <c r="F318" s="236" t="s">
        <v>598</v>
      </c>
      <c r="G318" s="237" t="s">
        <v>269</v>
      </c>
      <c r="H318" s="238">
        <v>8</v>
      </c>
      <c r="I318" s="239"/>
      <c r="J318" s="240">
        <f>ROUND(I318*H318,2)</f>
        <v>0</v>
      </c>
      <c r="K318" s="236" t="s">
        <v>194</v>
      </c>
      <c r="L318" s="43"/>
      <c r="M318" s="241" t="s">
        <v>1</v>
      </c>
      <c r="N318" s="242" t="s">
        <v>40</v>
      </c>
      <c r="O318" s="90"/>
      <c r="P318" s="243">
        <f>O318*H318</f>
        <v>0</v>
      </c>
      <c r="Q318" s="243">
        <v>0.0011000000000000001</v>
      </c>
      <c r="R318" s="243">
        <f>Q318*H318</f>
        <v>0.0088000000000000005</v>
      </c>
      <c r="S318" s="243">
        <v>0</v>
      </c>
      <c r="T318" s="244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45" t="s">
        <v>457</v>
      </c>
      <c r="AT318" s="245" t="s">
        <v>149</v>
      </c>
      <c r="AU318" s="245" t="s">
        <v>84</v>
      </c>
      <c r="AY318" s="16" t="s">
        <v>146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16" t="s">
        <v>82</v>
      </c>
      <c r="BK318" s="246">
        <f>ROUND(I318*H318,2)</f>
        <v>0</v>
      </c>
      <c r="BL318" s="16" t="s">
        <v>457</v>
      </c>
      <c r="BM318" s="245" t="s">
        <v>599</v>
      </c>
    </row>
    <row r="319" s="2" customFormat="1" ht="16.5" customHeight="1">
      <c r="A319" s="37"/>
      <c r="B319" s="38"/>
      <c r="C319" s="234" t="s">
        <v>600</v>
      </c>
      <c r="D319" s="234" t="s">
        <v>149</v>
      </c>
      <c r="E319" s="235" t="s">
        <v>601</v>
      </c>
      <c r="F319" s="236" t="s">
        <v>602</v>
      </c>
      <c r="G319" s="237" t="s">
        <v>269</v>
      </c>
      <c r="H319" s="238">
        <v>1</v>
      </c>
      <c r="I319" s="239"/>
      <c r="J319" s="240">
        <f>ROUND(I319*H319,2)</f>
        <v>0</v>
      </c>
      <c r="K319" s="236" t="s">
        <v>194</v>
      </c>
      <c r="L319" s="43"/>
      <c r="M319" s="241" t="s">
        <v>1</v>
      </c>
      <c r="N319" s="242" t="s">
        <v>40</v>
      </c>
      <c r="O319" s="90"/>
      <c r="P319" s="243">
        <f>O319*H319</f>
        <v>0</v>
      </c>
      <c r="Q319" s="243">
        <v>0.00017000000000000001</v>
      </c>
      <c r="R319" s="243">
        <f>Q319*H319</f>
        <v>0.00017000000000000001</v>
      </c>
      <c r="S319" s="243">
        <v>0</v>
      </c>
      <c r="T319" s="244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45" t="s">
        <v>457</v>
      </c>
      <c r="AT319" s="245" t="s">
        <v>149</v>
      </c>
      <c r="AU319" s="245" t="s">
        <v>84</v>
      </c>
      <c r="AY319" s="16" t="s">
        <v>146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16" t="s">
        <v>82</v>
      </c>
      <c r="BK319" s="246">
        <f>ROUND(I319*H319,2)</f>
        <v>0</v>
      </c>
      <c r="BL319" s="16" t="s">
        <v>457</v>
      </c>
      <c r="BM319" s="245" t="s">
        <v>603</v>
      </c>
    </row>
    <row r="320" s="2" customFormat="1" ht="16.5" customHeight="1">
      <c r="A320" s="37"/>
      <c r="B320" s="38"/>
      <c r="C320" s="234" t="s">
        <v>604</v>
      </c>
      <c r="D320" s="234" t="s">
        <v>149</v>
      </c>
      <c r="E320" s="235" t="s">
        <v>605</v>
      </c>
      <c r="F320" s="236" t="s">
        <v>606</v>
      </c>
      <c r="G320" s="237" t="s">
        <v>260</v>
      </c>
      <c r="H320" s="238">
        <v>88</v>
      </c>
      <c r="I320" s="239"/>
      <c r="J320" s="240">
        <f>ROUND(I320*H320,2)</f>
        <v>0</v>
      </c>
      <c r="K320" s="236" t="s">
        <v>194</v>
      </c>
      <c r="L320" s="43"/>
      <c r="M320" s="241" t="s">
        <v>1</v>
      </c>
      <c r="N320" s="242" t="s">
        <v>40</v>
      </c>
      <c r="O320" s="90"/>
      <c r="P320" s="243">
        <f>O320*H320</f>
        <v>0</v>
      </c>
      <c r="Q320" s="243">
        <v>0</v>
      </c>
      <c r="R320" s="243">
        <f>Q320*H320</f>
        <v>0</v>
      </c>
      <c r="S320" s="243">
        <v>0</v>
      </c>
      <c r="T320" s="244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45" t="s">
        <v>457</v>
      </c>
      <c r="AT320" s="245" t="s">
        <v>149</v>
      </c>
      <c r="AU320" s="245" t="s">
        <v>84</v>
      </c>
      <c r="AY320" s="16" t="s">
        <v>146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16" t="s">
        <v>82</v>
      </c>
      <c r="BK320" s="246">
        <f>ROUND(I320*H320,2)</f>
        <v>0</v>
      </c>
      <c r="BL320" s="16" t="s">
        <v>457</v>
      </c>
      <c r="BM320" s="245" t="s">
        <v>607</v>
      </c>
    </row>
    <row r="321" s="2" customFormat="1" ht="21.75" customHeight="1">
      <c r="A321" s="37"/>
      <c r="B321" s="38"/>
      <c r="C321" s="234" t="s">
        <v>608</v>
      </c>
      <c r="D321" s="234" t="s">
        <v>149</v>
      </c>
      <c r="E321" s="235" t="s">
        <v>609</v>
      </c>
      <c r="F321" s="236" t="s">
        <v>610</v>
      </c>
      <c r="G321" s="237" t="s">
        <v>498</v>
      </c>
      <c r="H321" s="280"/>
      <c r="I321" s="239"/>
      <c r="J321" s="240">
        <f>ROUND(I321*H321,2)</f>
        <v>0</v>
      </c>
      <c r="K321" s="236" t="s">
        <v>194</v>
      </c>
      <c r="L321" s="43"/>
      <c r="M321" s="241" t="s">
        <v>1</v>
      </c>
      <c r="N321" s="242" t="s">
        <v>40</v>
      </c>
      <c r="O321" s="90"/>
      <c r="P321" s="243">
        <f>O321*H321</f>
        <v>0</v>
      </c>
      <c r="Q321" s="243">
        <v>0</v>
      </c>
      <c r="R321" s="243">
        <f>Q321*H321</f>
        <v>0</v>
      </c>
      <c r="S321" s="243">
        <v>0</v>
      </c>
      <c r="T321" s="244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45" t="s">
        <v>457</v>
      </c>
      <c r="AT321" s="245" t="s">
        <v>149</v>
      </c>
      <c r="AU321" s="245" t="s">
        <v>84</v>
      </c>
      <c r="AY321" s="16" t="s">
        <v>146</v>
      </c>
      <c r="BE321" s="246">
        <f>IF(N321="základní",J321,0)</f>
        <v>0</v>
      </c>
      <c r="BF321" s="246">
        <f>IF(N321="snížená",J321,0)</f>
        <v>0</v>
      </c>
      <c r="BG321" s="246">
        <f>IF(N321="zákl. přenesená",J321,0)</f>
        <v>0</v>
      </c>
      <c r="BH321" s="246">
        <f>IF(N321="sníž. přenesená",J321,0)</f>
        <v>0</v>
      </c>
      <c r="BI321" s="246">
        <f>IF(N321="nulová",J321,0)</f>
        <v>0</v>
      </c>
      <c r="BJ321" s="16" t="s">
        <v>82</v>
      </c>
      <c r="BK321" s="246">
        <f>ROUND(I321*H321,2)</f>
        <v>0</v>
      </c>
      <c r="BL321" s="16" t="s">
        <v>457</v>
      </c>
      <c r="BM321" s="245" t="s">
        <v>611</v>
      </c>
    </row>
    <row r="322" s="12" customFormat="1" ht="22.8" customHeight="1">
      <c r="A322" s="12"/>
      <c r="B322" s="218"/>
      <c r="C322" s="219"/>
      <c r="D322" s="220" t="s">
        <v>74</v>
      </c>
      <c r="E322" s="232" t="s">
        <v>612</v>
      </c>
      <c r="F322" s="232" t="s">
        <v>613</v>
      </c>
      <c r="G322" s="219"/>
      <c r="H322" s="219"/>
      <c r="I322" s="222"/>
      <c r="J322" s="233">
        <f>BK322</f>
        <v>0</v>
      </c>
      <c r="K322" s="219"/>
      <c r="L322" s="224"/>
      <c r="M322" s="225"/>
      <c r="N322" s="226"/>
      <c r="O322" s="226"/>
      <c r="P322" s="227">
        <f>SUM(P323:P349)</f>
        <v>0</v>
      </c>
      <c r="Q322" s="226"/>
      <c r="R322" s="227">
        <f>SUM(R323:R349)</f>
        <v>0.23198999999999997</v>
      </c>
      <c r="S322" s="226"/>
      <c r="T322" s="228">
        <f>SUM(T323:T349)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9" t="s">
        <v>84</v>
      </c>
      <c r="AT322" s="230" t="s">
        <v>74</v>
      </c>
      <c r="AU322" s="230" t="s">
        <v>82</v>
      </c>
      <c r="AY322" s="229" t="s">
        <v>146</v>
      </c>
      <c r="BK322" s="231">
        <f>SUM(BK323:BK349)</f>
        <v>0</v>
      </c>
    </row>
    <row r="323" s="2" customFormat="1" ht="21.75" customHeight="1">
      <c r="A323" s="37"/>
      <c r="B323" s="38"/>
      <c r="C323" s="234" t="s">
        <v>614</v>
      </c>
      <c r="D323" s="234" t="s">
        <v>149</v>
      </c>
      <c r="E323" s="235" t="s">
        <v>615</v>
      </c>
      <c r="F323" s="236" t="s">
        <v>616</v>
      </c>
      <c r="G323" s="237" t="s">
        <v>260</v>
      </c>
      <c r="H323" s="238">
        <v>61</v>
      </c>
      <c r="I323" s="239"/>
      <c r="J323" s="240">
        <f>ROUND(I323*H323,2)</f>
        <v>0</v>
      </c>
      <c r="K323" s="236" t="s">
        <v>194</v>
      </c>
      <c r="L323" s="43"/>
      <c r="M323" s="241" t="s">
        <v>1</v>
      </c>
      <c r="N323" s="242" t="s">
        <v>40</v>
      </c>
      <c r="O323" s="90"/>
      <c r="P323" s="243">
        <f>O323*H323</f>
        <v>0</v>
      </c>
      <c r="Q323" s="243">
        <v>0.00077999999999999999</v>
      </c>
      <c r="R323" s="243">
        <f>Q323*H323</f>
        <v>0.047579999999999997</v>
      </c>
      <c r="S323" s="243">
        <v>0</v>
      </c>
      <c r="T323" s="244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45" t="s">
        <v>457</v>
      </c>
      <c r="AT323" s="245" t="s">
        <v>149</v>
      </c>
      <c r="AU323" s="245" t="s">
        <v>84</v>
      </c>
      <c r="AY323" s="16" t="s">
        <v>146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16" t="s">
        <v>82</v>
      </c>
      <c r="BK323" s="246">
        <f>ROUND(I323*H323,2)</f>
        <v>0</v>
      </c>
      <c r="BL323" s="16" t="s">
        <v>457</v>
      </c>
      <c r="BM323" s="245" t="s">
        <v>617</v>
      </c>
    </row>
    <row r="324" s="2" customFormat="1" ht="21.75" customHeight="1">
      <c r="A324" s="37"/>
      <c r="B324" s="38"/>
      <c r="C324" s="234" t="s">
        <v>618</v>
      </c>
      <c r="D324" s="234" t="s">
        <v>149</v>
      </c>
      <c r="E324" s="235" t="s">
        <v>619</v>
      </c>
      <c r="F324" s="236" t="s">
        <v>620</v>
      </c>
      <c r="G324" s="237" t="s">
        <v>260</v>
      </c>
      <c r="H324" s="238">
        <v>34</v>
      </c>
      <c r="I324" s="239"/>
      <c r="J324" s="240">
        <f>ROUND(I324*H324,2)</f>
        <v>0</v>
      </c>
      <c r="K324" s="236" t="s">
        <v>194</v>
      </c>
      <c r="L324" s="43"/>
      <c r="M324" s="241" t="s">
        <v>1</v>
      </c>
      <c r="N324" s="242" t="s">
        <v>40</v>
      </c>
      <c r="O324" s="90"/>
      <c r="P324" s="243">
        <f>O324*H324</f>
        <v>0</v>
      </c>
      <c r="Q324" s="243">
        <v>0.00096000000000000002</v>
      </c>
      <c r="R324" s="243">
        <f>Q324*H324</f>
        <v>0.032640000000000002</v>
      </c>
      <c r="S324" s="243">
        <v>0</v>
      </c>
      <c r="T324" s="244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45" t="s">
        <v>457</v>
      </c>
      <c r="AT324" s="245" t="s">
        <v>149</v>
      </c>
      <c r="AU324" s="245" t="s">
        <v>84</v>
      </c>
      <c r="AY324" s="16" t="s">
        <v>146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6" t="s">
        <v>82</v>
      </c>
      <c r="BK324" s="246">
        <f>ROUND(I324*H324,2)</f>
        <v>0</v>
      </c>
      <c r="BL324" s="16" t="s">
        <v>457</v>
      </c>
      <c r="BM324" s="245" t="s">
        <v>621</v>
      </c>
    </row>
    <row r="325" s="2" customFormat="1" ht="21.75" customHeight="1">
      <c r="A325" s="37"/>
      <c r="B325" s="38"/>
      <c r="C325" s="234" t="s">
        <v>622</v>
      </c>
      <c r="D325" s="234" t="s">
        <v>149</v>
      </c>
      <c r="E325" s="235" t="s">
        <v>623</v>
      </c>
      <c r="F325" s="236" t="s">
        <v>624</v>
      </c>
      <c r="G325" s="237" t="s">
        <v>260</v>
      </c>
      <c r="H325" s="238">
        <v>13</v>
      </c>
      <c r="I325" s="239"/>
      <c r="J325" s="240">
        <f>ROUND(I325*H325,2)</f>
        <v>0</v>
      </c>
      <c r="K325" s="236" t="s">
        <v>194</v>
      </c>
      <c r="L325" s="43"/>
      <c r="M325" s="241" t="s">
        <v>1</v>
      </c>
      <c r="N325" s="242" t="s">
        <v>40</v>
      </c>
      <c r="O325" s="90"/>
      <c r="P325" s="243">
        <f>O325*H325</f>
        <v>0</v>
      </c>
      <c r="Q325" s="243">
        <v>0.00125</v>
      </c>
      <c r="R325" s="243">
        <f>Q325*H325</f>
        <v>0.016250000000000001</v>
      </c>
      <c r="S325" s="243">
        <v>0</v>
      </c>
      <c r="T325" s="244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45" t="s">
        <v>457</v>
      </c>
      <c r="AT325" s="245" t="s">
        <v>149</v>
      </c>
      <c r="AU325" s="245" t="s">
        <v>84</v>
      </c>
      <c r="AY325" s="16" t="s">
        <v>146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16" t="s">
        <v>82</v>
      </c>
      <c r="BK325" s="246">
        <f>ROUND(I325*H325,2)</f>
        <v>0</v>
      </c>
      <c r="BL325" s="16" t="s">
        <v>457</v>
      </c>
      <c r="BM325" s="245" t="s">
        <v>625</v>
      </c>
    </row>
    <row r="326" s="2" customFormat="1" ht="21.75" customHeight="1">
      <c r="A326" s="37"/>
      <c r="B326" s="38"/>
      <c r="C326" s="234" t="s">
        <v>626</v>
      </c>
      <c r="D326" s="234" t="s">
        <v>149</v>
      </c>
      <c r="E326" s="235" t="s">
        <v>627</v>
      </c>
      <c r="F326" s="236" t="s">
        <v>628</v>
      </c>
      <c r="G326" s="237" t="s">
        <v>260</v>
      </c>
      <c r="H326" s="238">
        <v>4</v>
      </c>
      <c r="I326" s="239"/>
      <c r="J326" s="240">
        <f>ROUND(I326*H326,2)</f>
        <v>0</v>
      </c>
      <c r="K326" s="236" t="s">
        <v>194</v>
      </c>
      <c r="L326" s="43"/>
      <c r="M326" s="241" t="s">
        <v>1</v>
      </c>
      <c r="N326" s="242" t="s">
        <v>40</v>
      </c>
      <c r="O326" s="90"/>
      <c r="P326" s="243">
        <f>O326*H326</f>
        <v>0</v>
      </c>
      <c r="Q326" s="243">
        <v>0.0025600000000000002</v>
      </c>
      <c r="R326" s="243">
        <f>Q326*H326</f>
        <v>0.010240000000000001</v>
      </c>
      <c r="S326" s="243">
        <v>0</v>
      </c>
      <c r="T326" s="244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45" t="s">
        <v>457</v>
      </c>
      <c r="AT326" s="245" t="s">
        <v>149</v>
      </c>
      <c r="AU326" s="245" t="s">
        <v>84</v>
      </c>
      <c r="AY326" s="16" t="s">
        <v>146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6" t="s">
        <v>82</v>
      </c>
      <c r="BK326" s="246">
        <f>ROUND(I326*H326,2)</f>
        <v>0</v>
      </c>
      <c r="BL326" s="16" t="s">
        <v>457</v>
      </c>
      <c r="BM326" s="245" t="s">
        <v>629</v>
      </c>
    </row>
    <row r="327" s="2" customFormat="1" ht="21.75" customHeight="1">
      <c r="A327" s="37"/>
      <c r="B327" s="38"/>
      <c r="C327" s="234" t="s">
        <v>630</v>
      </c>
      <c r="D327" s="234" t="s">
        <v>149</v>
      </c>
      <c r="E327" s="235" t="s">
        <v>631</v>
      </c>
      <c r="F327" s="236" t="s">
        <v>632</v>
      </c>
      <c r="G327" s="237" t="s">
        <v>260</v>
      </c>
      <c r="H327" s="238">
        <v>12</v>
      </c>
      <c r="I327" s="239"/>
      <c r="J327" s="240">
        <f>ROUND(I327*H327,2)</f>
        <v>0</v>
      </c>
      <c r="K327" s="236" t="s">
        <v>194</v>
      </c>
      <c r="L327" s="43"/>
      <c r="M327" s="241" t="s">
        <v>1</v>
      </c>
      <c r="N327" s="242" t="s">
        <v>40</v>
      </c>
      <c r="O327" s="90"/>
      <c r="P327" s="243">
        <f>O327*H327</f>
        <v>0</v>
      </c>
      <c r="Q327" s="243">
        <v>0.00364</v>
      </c>
      <c r="R327" s="243">
        <f>Q327*H327</f>
        <v>0.043679999999999997</v>
      </c>
      <c r="S327" s="243">
        <v>0</v>
      </c>
      <c r="T327" s="244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45" t="s">
        <v>457</v>
      </c>
      <c r="AT327" s="245" t="s">
        <v>149</v>
      </c>
      <c r="AU327" s="245" t="s">
        <v>84</v>
      </c>
      <c r="AY327" s="16" t="s">
        <v>146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6" t="s">
        <v>82</v>
      </c>
      <c r="BK327" s="246">
        <f>ROUND(I327*H327,2)</f>
        <v>0</v>
      </c>
      <c r="BL327" s="16" t="s">
        <v>457</v>
      </c>
      <c r="BM327" s="245" t="s">
        <v>633</v>
      </c>
    </row>
    <row r="328" s="2" customFormat="1" ht="21.75" customHeight="1">
      <c r="A328" s="37"/>
      <c r="B328" s="38"/>
      <c r="C328" s="234" t="s">
        <v>634</v>
      </c>
      <c r="D328" s="234" t="s">
        <v>149</v>
      </c>
      <c r="E328" s="235" t="s">
        <v>635</v>
      </c>
      <c r="F328" s="236" t="s">
        <v>636</v>
      </c>
      <c r="G328" s="237" t="s">
        <v>269</v>
      </c>
      <c r="H328" s="238">
        <v>4</v>
      </c>
      <c r="I328" s="239"/>
      <c r="J328" s="240">
        <f>ROUND(I328*H328,2)</f>
        <v>0</v>
      </c>
      <c r="K328" s="236" t="s">
        <v>302</v>
      </c>
      <c r="L328" s="43"/>
      <c r="M328" s="241" t="s">
        <v>1</v>
      </c>
      <c r="N328" s="242" t="s">
        <v>40</v>
      </c>
      <c r="O328" s="90"/>
      <c r="P328" s="243">
        <f>O328*H328</f>
        <v>0</v>
      </c>
      <c r="Q328" s="243">
        <v>0.00175</v>
      </c>
      <c r="R328" s="243">
        <f>Q328*H328</f>
        <v>0.0070000000000000001</v>
      </c>
      <c r="S328" s="243">
        <v>0</v>
      </c>
      <c r="T328" s="244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45" t="s">
        <v>457</v>
      </c>
      <c r="AT328" s="245" t="s">
        <v>149</v>
      </c>
      <c r="AU328" s="245" t="s">
        <v>84</v>
      </c>
      <c r="AY328" s="16" t="s">
        <v>146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6" t="s">
        <v>82</v>
      </c>
      <c r="BK328" s="246">
        <f>ROUND(I328*H328,2)</f>
        <v>0</v>
      </c>
      <c r="BL328" s="16" t="s">
        <v>457</v>
      </c>
      <c r="BM328" s="245" t="s">
        <v>637</v>
      </c>
    </row>
    <row r="329" s="2" customFormat="1" ht="21.75" customHeight="1">
      <c r="A329" s="37"/>
      <c r="B329" s="38"/>
      <c r="C329" s="234" t="s">
        <v>638</v>
      </c>
      <c r="D329" s="234" t="s">
        <v>149</v>
      </c>
      <c r="E329" s="235" t="s">
        <v>639</v>
      </c>
      <c r="F329" s="236" t="s">
        <v>640</v>
      </c>
      <c r="G329" s="237" t="s">
        <v>269</v>
      </c>
      <c r="H329" s="238">
        <v>4</v>
      </c>
      <c r="I329" s="239"/>
      <c r="J329" s="240">
        <f>ROUND(I329*H329,2)</f>
        <v>0</v>
      </c>
      <c r="K329" s="236" t="s">
        <v>302</v>
      </c>
      <c r="L329" s="43"/>
      <c r="M329" s="241" t="s">
        <v>1</v>
      </c>
      <c r="N329" s="242" t="s">
        <v>40</v>
      </c>
      <c r="O329" s="90"/>
      <c r="P329" s="243">
        <f>O329*H329</f>
        <v>0</v>
      </c>
      <c r="Q329" s="243">
        <v>0.0016199999999999999</v>
      </c>
      <c r="R329" s="243">
        <f>Q329*H329</f>
        <v>0.0064799999999999996</v>
      </c>
      <c r="S329" s="243">
        <v>0</v>
      </c>
      <c r="T329" s="244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45" t="s">
        <v>457</v>
      </c>
      <c r="AT329" s="245" t="s">
        <v>149</v>
      </c>
      <c r="AU329" s="245" t="s">
        <v>84</v>
      </c>
      <c r="AY329" s="16" t="s">
        <v>146</v>
      </c>
      <c r="BE329" s="246">
        <f>IF(N329="základní",J329,0)</f>
        <v>0</v>
      </c>
      <c r="BF329" s="246">
        <f>IF(N329="snížená",J329,0)</f>
        <v>0</v>
      </c>
      <c r="BG329" s="246">
        <f>IF(N329="zákl. přenesená",J329,0)</f>
        <v>0</v>
      </c>
      <c r="BH329" s="246">
        <f>IF(N329="sníž. přenesená",J329,0)</f>
        <v>0</v>
      </c>
      <c r="BI329" s="246">
        <f>IF(N329="nulová",J329,0)</f>
        <v>0</v>
      </c>
      <c r="BJ329" s="16" t="s">
        <v>82</v>
      </c>
      <c r="BK329" s="246">
        <f>ROUND(I329*H329,2)</f>
        <v>0</v>
      </c>
      <c r="BL329" s="16" t="s">
        <v>457</v>
      </c>
      <c r="BM329" s="245" t="s">
        <v>641</v>
      </c>
    </row>
    <row r="330" s="2" customFormat="1" ht="21.75" customHeight="1">
      <c r="A330" s="37"/>
      <c r="B330" s="38"/>
      <c r="C330" s="234" t="s">
        <v>642</v>
      </c>
      <c r="D330" s="234" t="s">
        <v>149</v>
      </c>
      <c r="E330" s="235" t="s">
        <v>643</v>
      </c>
      <c r="F330" s="236" t="s">
        <v>644</v>
      </c>
      <c r="G330" s="237" t="s">
        <v>255</v>
      </c>
      <c r="H330" s="238">
        <v>6</v>
      </c>
      <c r="I330" s="239"/>
      <c r="J330" s="240">
        <f>ROUND(I330*H330,2)</f>
        <v>0</v>
      </c>
      <c r="K330" s="236" t="s">
        <v>302</v>
      </c>
      <c r="L330" s="43"/>
      <c r="M330" s="241" t="s">
        <v>1</v>
      </c>
      <c r="N330" s="242" t="s">
        <v>40</v>
      </c>
      <c r="O330" s="90"/>
      <c r="P330" s="243">
        <f>O330*H330</f>
        <v>0</v>
      </c>
      <c r="Q330" s="243">
        <v>0</v>
      </c>
      <c r="R330" s="243">
        <f>Q330*H330</f>
        <v>0</v>
      </c>
      <c r="S330" s="243">
        <v>0</v>
      </c>
      <c r="T330" s="244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45" t="s">
        <v>457</v>
      </c>
      <c r="AT330" s="245" t="s">
        <v>149</v>
      </c>
      <c r="AU330" s="245" t="s">
        <v>84</v>
      </c>
      <c r="AY330" s="16" t="s">
        <v>146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16" t="s">
        <v>82</v>
      </c>
      <c r="BK330" s="246">
        <f>ROUND(I330*H330,2)</f>
        <v>0</v>
      </c>
      <c r="BL330" s="16" t="s">
        <v>457</v>
      </c>
      <c r="BM330" s="245" t="s">
        <v>645</v>
      </c>
    </row>
    <row r="331" s="2" customFormat="1" ht="33" customHeight="1">
      <c r="A331" s="37"/>
      <c r="B331" s="38"/>
      <c r="C331" s="234" t="s">
        <v>646</v>
      </c>
      <c r="D331" s="234" t="s">
        <v>149</v>
      </c>
      <c r="E331" s="235" t="s">
        <v>647</v>
      </c>
      <c r="F331" s="236" t="s">
        <v>648</v>
      </c>
      <c r="G331" s="237" t="s">
        <v>260</v>
      </c>
      <c r="H331" s="238">
        <v>12</v>
      </c>
      <c r="I331" s="239"/>
      <c r="J331" s="240">
        <f>ROUND(I331*H331,2)</f>
        <v>0</v>
      </c>
      <c r="K331" s="236" t="s">
        <v>194</v>
      </c>
      <c r="L331" s="43"/>
      <c r="M331" s="241" t="s">
        <v>1</v>
      </c>
      <c r="N331" s="242" t="s">
        <v>40</v>
      </c>
      <c r="O331" s="90"/>
      <c r="P331" s="243">
        <f>O331*H331</f>
        <v>0</v>
      </c>
      <c r="Q331" s="243">
        <v>6.9999999999999994E-05</v>
      </c>
      <c r="R331" s="243">
        <f>Q331*H331</f>
        <v>0.00083999999999999993</v>
      </c>
      <c r="S331" s="243">
        <v>0</v>
      </c>
      <c r="T331" s="244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45" t="s">
        <v>457</v>
      </c>
      <c r="AT331" s="245" t="s">
        <v>149</v>
      </c>
      <c r="AU331" s="245" t="s">
        <v>84</v>
      </c>
      <c r="AY331" s="16" t="s">
        <v>146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16" t="s">
        <v>82</v>
      </c>
      <c r="BK331" s="246">
        <f>ROUND(I331*H331,2)</f>
        <v>0</v>
      </c>
      <c r="BL331" s="16" t="s">
        <v>457</v>
      </c>
      <c r="BM331" s="245" t="s">
        <v>649</v>
      </c>
    </row>
    <row r="332" s="2" customFormat="1" ht="33" customHeight="1">
      <c r="A332" s="37"/>
      <c r="B332" s="38"/>
      <c r="C332" s="234" t="s">
        <v>650</v>
      </c>
      <c r="D332" s="234" t="s">
        <v>149</v>
      </c>
      <c r="E332" s="235" t="s">
        <v>651</v>
      </c>
      <c r="F332" s="236" t="s">
        <v>652</v>
      </c>
      <c r="G332" s="237" t="s">
        <v>260</v>
      </c>
      <c r="H332" s="238">
        <v>25</v>
      </c>
      <c r="I332" s="239"/>
      <c r="J332" s="240">
        <f>ROUND(I332*H332,2)</f>
        <v>0</v>
      </c>
      <c r="K332" s="236" t="s">
        <v>194</v>
      </c>
      <c r="L332" s="43"/>
      <c r="M332" s="241" t="s">
        <v>1</v>
      </c>
      <c r="N332" s="242" t="s">
        <v>40</v>
      </c>
      <c r="O332" s="90"/>
      <c r="P332" s="243">
        <f>O332*H332</f>
        <v>0</v>
      </c>
      <c r="Q332" s="243">
        <v>9.0000000000000006E-05</v>
      </c>
      <c r="R332" s="243">
        <f>Q332*H332</f>
        <v>0.0022500000000000003</v>
      </c>
      <c r="S332" s="243">
        <v>0</v>
      </c>
      <c r="T332" s="244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45" t="s">
        <v>457</v>
      </c>
      <c r="AT332" s="245" t="s">
        <v>149</v>
      </c>
      <c r="AU332" s="245" t="s">
        <v>84</v>
      </c>
      <c r="AY332" s="16" t="s">
        <v>146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16" t="s">
        <v>82</v>
      </c>
      <c r="BK332" s="246">
        <f>ROUND(I332*H332,2)</f>
        <v>0</v>
      </c>
      <c r="BL332" s="16" t="s">
        <v>457</v>
      </c>
      <c r="BM332" s="245" t="s">
        <v>653</v>
      </c>
    </row>
    <row r="333" s="2" customFormat="1" ht="33" customHeight="1">
      <c r="A333" s="37"/>
      <c r="B333" s="38"/>
      <c r="C333" s="234" t="s">
        <v>654</v>
      </c>
      <c r="D333" s="234" t="s">
        <v>149</v>
      </c>
      <c r="E333" s="235" t="s">
        <v>655</v>
      </c>
      <c r="F333" s="236" t="s">
        <v>656</v>
      </c>
      <c r="G333" s="237" t="s">
        <v>260</v>
      </c>
      <c r="H333" s="238">
        <v>12</v>
      </c>
      <c r="I333" s="239"/>
      <c r="J333" s="240">
        <f>ROUND(I333*H333,2)</f>
        <v>0</v>
      </c>
      <c r="K333" s="236" t="s">
        <v>194</v>
      </c>
      <c r="L333" s="43"/>
      <c r="M333" s="241" t="s">
        <v>1</v>
      </c>
      <c r="N333" s="242" t="s">
        <v>40</v>
      </c>
      <c r="O333" s="90"/>
      <c r="P333" s="243">
        <f>O333*H333</f>
        <v>0</v>
      </c>
      <c r="Q333" s="243">
        <v>0.00012</v>
      </c>
      <c r="R333" s="243">
        <f>Q333*H333</f>
        <v>0.0014400000000000001</v>
      </c>
      <c r="S333" s="243">
        <v>0</v>
      </c>
      <c r="T333" s="244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45" t="s">
        <v>457</v>
      </c>
      <c r="AT333" s="245" t="s">
        <v>149</v>
      </c>
      <c r="AU333" s="245" t="s">
        <v>84</v>
      </c>
      <c r="AY333" s="16" t="s">
        <v>146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16" t="s">
        <v>82</v>
      </c>
      <c r="BK333" s="246">
        <f>ROUND(I333*H333,2)</f>
        <v>0</v>
      </c>
      <c r="BL333" s="16" t="s">
        <v>457</v>
      </c>
      <c r="BM333" s="245" t="s">
        <v>657</v>
      </c>
    </row>
    <row r="334" s="2" customFormat="1" ht="33" customHeight="1">
      <c r="A334" s="37"/>
      <c r="B334" s="38"/>
      <c r="C334" s="234" t="s">
        <v>658</v>
      </c>
      <c r="D334" s="234" t="s">
        <v>149</v>
      </c>
      <c r="E334" s="235" t="s">
        <v>659</v>
      </c>
      <c r="F334" s="236" t="s">
        <v>660</v>
      </c>
      <c r="G334" s="237" t="s">
        <v>260</v>
      </c>
      <c r="H334" s="238">
        <v>49</v>
      </c>
      <c r="I334" s="239"/>
      <c r="J334" s="240">
        <f>ROUND(I334*H334,2)</f>
        <v>0</v>
      </c>
      <c r="K334" s="236" t="s">
        <v>302</v>
      </c>
      <c r="L334" s="43"/>
      <c r="M334" s="241" t="s">
        <v>1</v>
      </c>
      <c r="N334" s="242" t="s">
        <v>40</v>
      </c>
      <c r="O334" s="90"/>
      <c r="P334" s="243">
        <f>O334*H334</f>
        <v>0</v>
      </c>
      <c r="Q334" s="243">
        <v>0.00012</v>
      </c>
      <c r="R334" s="243">
        <f>Q334*H334</f>
        <v>0.0058799999999999998</v>
      </c>
      <c r="S334" s="243">
        <v>0</v>
      </c>
      <c r="T334" s="244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45" t="s">
        <v>457</v>
      </c>
      <c r="AT334" s="245" t="s">
        <v>149</v>
      </c>
      <c r="AU334" s="245" t="s">
        <v>84</v>
      </c>
      <c r="AY334" s="16" t="s">
        <v>146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6" t="s">
        <v>82</v>
      </c>
      <c r="BK334" s="246">
        <f>ROUND(I334*H334,2)</f>
        <v>0</v>
      </c>
      <c r="BL334" s="16" t="s">
        <v>457</v>
      </c>
      <c r="BM334" s="245" t="s">
        <v>661</v>
      </c>
    </row>
    <row r="335" s="2" customFormat="1" ht="33" customHeight="1">
      <c r="A335" s="37"/>
      <c r="B335" s="38"/>
      <c r="C335" s="234" t="s">
        <v>662</v>
      </c>
      <c r="D335" s="234" t="s">
        <v>149</v>
      </c>
      <c r="E335" s="235" t="s">
        <v>663</v>
      </c>
      <c r="F335" s="236" t="s">
        <v>664</v>
      </c>
      <c r="G335" s="237" t="s">
        <v>260</v>
      </c>
      <c r="H335" s="238">
        <v>37</v>
      </c>
      <c r="I335" s="239"/>
      <c r="J335" s="240">
        <f>ROUND(I335*H335,2)</f>
        <v>0</v>
      </c>
      <c r="K335" s="236" t="s">
        <v>302</v>
      </c>
      <c r="L335" s="43"/>
      <c r="M335" s="241" t="s">
        <v>1</v>
      </c>
      <c r="N335" s="242" t="s">
        <v>40</v>
      </c>
      <c r="O335" s="90"/>
      <c r="P335" s="243">
        <f>O335*H335</f>
        <v>0</v>
      </c>
      <c r="Q335" s="243">
        <v>0.00016000000000000001</v>
      </c>
      <c r="R335" s="243">
        <f>Q335*H335</f>
        <v>0.0059200000000000008</v>
      </c>
      <c r="S335" s="243">
        <v>0</v>
      </c>
      <c r="T335" s="244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45" t="s">
        <v>457</v>
      </c>
      <c r="AT335" s="245" t="s">
        <v>149</v>
      </c>
      <c r="AU335" s="245" t="s">
        <v>84</v>
      </c>
      <c r="AY335" s="16" t="s">
        <v>146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6" t="s">
        <v>82</v>
      </c>
      <c r="BK335" s="246">
        <f>ROUND(I335*H335,2)</f>
        <v>0</v>
      </c>
      <c r="BL335" s="16" t="s">
        <v>457</v>
      </c>
      <c r="BM335" s="245" t="s">
        <v>665</v>
      </c>
    </row>
    <row r="336" s="2" customFormat="1" ht="16.5" customHeight="1">
      <c r="A336" s="37"/>
      <c r="B336" s="38"/>
      <c r="C336" s="234" t="s">
        <v>666</v>
      </c>
      <c r="D336" s="234" t="s">
        <v>149</v>
      </c>
      <c r="E336" s="235" t="s">
        <v>667</v>
      </c>
      <c r="F336" s="236" t="s">
        <v>668</v>
      </c>
      <c r="G336" s="237" t="s">
        <v>269</v>
      </c>
      <c r="H336" s="238">
        <v>36</v>
      </c>
      <c r="I336" s="239"/>
      <c r="J336" s="240">
        <f>ROUND(I336*H336,2)</f>
        <v>0</v>
      </c>
      <c r="K336" s="236" t="s">
        <v>194</v>
      </c>
      <c r="L336" s="43"/>
      <c r="M336" s="241" t="s">
        <v>1</v>
      </c>
      <c r="N336" s="242" t="s">
        <v>40</v>
      </c>
      <c r="O336" s="90"/>
      <c r="P336" s="243">
        <f>O336*H336</f>
        <v>0</v>
      </c>
      <c r="Q336" s="243">
        <v>0</v>
      </c>
      <c r="R336" s="243">
        <f>Q336*H336</f>
        <v>0</v>
      </c>
      <c r="S336" s="243">
        <v>0</v>
      </c>
      <c r="T336" s="244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45" t="s">
        <v>457</v>
      </c>
      <c r="AT336" s="245" t="s">
        <v>149</v>
      </c>
      <c r="AU336" s="245" t="s">
        <v>84</v>
      </c>
      <c r="AY336" s="16" t="s">
        <v>146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6" t="s">
        <v>82</v>
      </c>
      <c r="BK336" s="246">
        <f>ROUND(I336*H336,2)</f>
        <v>0</v>
      </c>
      <c r="BL336" s="16" t="s">
        <v>457</v>
      </c>
      <c r="BM336" s="245" t="s">
        <v>669</v>
      </c>
    </row>
    <row r="337" s="2" customFormat="1" ht="16.5" customHeight="1">
      <c r="A337" s="37"/>
      <c r="B337" s="38"/>
      <c r="C337" s="234" t="s">
        <v>670</v>
      </c>
      <c r="D337" s="234" t="s">
        <v>149</v>
      </c>
      <c r="E337" s="235" t="s">
        <v>671</v>
      </c>
      <c r="F337" s="236" t="s">
        <v>672</v>
      </c>
      <c r="G337" s="237" t="s">
        <v>269</v>
      </c>
      <c r="H337" s="238">
        <v>8</v>
      </c>
      <c r="I337" s="239"/>
      <c r="J337" s="240">
        <f>ROUND(I337*H337,2)</f>
        <v>0</v>
      </c>
      <c r="K337" s="236" t="s">
        <v>194</v>
      </c>
      <c r="L337" s="43"/>
      <c r="M337" s="241" t="s">
        <v>1</v>
      </c>
      <c r="N337" s="242" t="s">
        <v>40</v>
      </c>
      <c r="O337" s="90"/>
      <c r="P337" s="243">
        <f>O337*H337</f>
        <v>0</v>
      </c>
      <c r="Q337" s="243">
        <v>0.00022000000000000001</v>
      </c>
      <c r="R337" s="243">
        <f>Q337*H337</f>
        <v>0.0017600000000000001</v>
      </c>
      <c r="S337" s="243">
        <v>0</v>
      </c>
      <c r="T337" s="244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45" t="s">
        <v>457</v>
      </c>
      <c r="AT337" s="245" t="s">
        <v>149</v>
      </c>
      <c r="AU337" s="245" t="s">
        <v>84</v>
      </c>
      <c r="AY337" s="16" t="s">
        <v>146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6" t="s">
        <v>82</v>
      </c>
      <c r="BK337" s="246">
        <f>ROUND(I337*H337,2)</f>
        <v>0</v>
      </c>
      <c r="BL337" s="16" t="s">
        <v>457</v>
      </c>
      <c r="BM337" s="245" t="s">
        <v>673</v>
      </c>
    </row>
    <row r="338" s="2" customFormat="1" ht="16.5" customHeight="1">
      <c r="A338" s="37"/>
      <c r="B338" s="38"/>
      <c r="C338" s="234" t="s">
        <v>674</v>
      </c>
      <c r="D338" s="234" t="s">
        <v>149</v>
      </c>
      <c r="E338" s="235" t="s">
        <v>675</v>
      </c>
      <c r="F338" s="236" t="s">
        <v>676</v>
      </c>
      <c r="G338" s="237" t="s">
        <v>677</v>
      </c>
      <c r="H338" s="238">
        <v>14</v>
      </c>
      <c r="I338" s="239"/>
      <c r="J338" s="240">
        <f>ROUND(I338*H338,2)</f>
        <v>0</v>
      </c>
      <c r="K338" s="236" t="s">
        <v>194</v>
      </c>
      <c r="L338" s="43"/>
      <c r="M338" s="241" t="s">
        <v>1</v>
      </c>
      <c r="N338" s="242" t="s">
        <v>40</v>
      </c>
      <c r="O338" s="90"/>
      <c r="P338" s="243">
        <f>O338*H338</f>
        <v>0</v>
      </c>
      <c r="Q338" s="243">
        <v>0.00042999999999999999</v>
      </c>
      <c r="R338" s="243">
        <f>Q338*H338</f>
        <v>0.0060200000000000002</v>
      </c>
      <c r="S338" s="243">
        <v>0</v>
      </c>
      <c r="T338" s="244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45" t="s">
        <v>457</v>
      </c>
      <c r="AT338" s="245" t="s">
        <v>149</v>
      </c>
      <c r="AU338" s="245" t="s">
        <v>84</v>
      </c>
      <c r="AY338" s="16" t="s">
        <v>146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16" t="s">
        <v>82</v>
      </c>
      <c r="BK338" s="246">
        <f>ROUND(I338*H338,2)</f>
        <v>0</v>
      </c>
      <c r="BL338" s="16" t="s">
        <v>457</v>
      </c>
      <c r="BM338" s="245" t="s">
        <v>678</v>
      </c>
    </row>
    <row r="339" s="2" customFormat="1" ht="16.5" customHeight="1">
      <c r="A339" s="37"/>
      <c r="B339" s="38"/>
      <c r="C339" s="234" t="s">
        <v>679</v>
      </c>
      <c r="D339" s="234" t="s">
        <v>149</v>
      </c>
      <c r="E339" s="235" t="s">
        <v>680</v>
      </c>
      <c r="F339" s="236" t="s">
        <v>681</v>
      </c>
      <c r="G339" s="237" t="s">
        <v>269</v>
      </c>
      <c r="H339" s="238">
        <v>1</v>
      </c>
      <c r="I339" s="239"/>
      <c r="J339" s="240">
        <f>ROUND(I339*H339,2)</f>
        <v>0</v>
      </c>
      <c r="K339" s="236" t="s">
        <v>194</v>
      </c>
      <c r="L339" s="43"/>
      <c r="M339" s="241" t="s">
        <v>1</v>
      </c>
      <c r="N339" s="242" t="s">
        <v>40</v>
      </c>
      <c r="O339" s="90"/>
      <c r="P339" s="243">
        <f>O339*H339</f>
        <v>0</v>
      </c>
      <c r="Q339" s="243">
        <v>0.00035</v>
      </c>
      <c r="R339" s="243">
        <f>Q339*H339</f>
        <v>0.00035</v>
      </c>
      <c r="S339" s="243">
        <v>0</v>
      </c>
      <c r="T339" s="244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45" t="s">
        <v>457</v>
      </c>
      <c r="AT339" s="245" t="s">
        <v>149</v>
      </c>
      <c r="AU339" s="245" t="s">
        <v>84</v>
      </c>
      <c r="AY339" s="16" t="s">
        <v>146</v>
      </c>
      <c r="BE339" s="246">
        <f>IF(N339="základní",J339,0)</f>
        <v>0</v>
      </c>
      <c r="BF339" s="246">
        <f>IF(N339="snížená",J339,0)</f>
        <v>0</v>
      </c>
      <c r="BG339" s="246">
        <f>IF(N339="zákl. přenesená",J339,0)</f>
        <v>0</v>
      </c>
      <c r="BH339" s="246">
        <f>IF(N339="sníž. přenesená",J339,0)</f>
        <v>0</v>
      </c>
      <c r="BI339" s="246">
        <f>IF(N339="nulová",J339,0)</f>
        <v>0</v>
      </c>
      <c r="BJ339" s="16" t="s">
        <v>82</v>
      </c>
      <c r="BK339" s="246">
        <f>ROUND(I339*H339,2)</f>
        <v>0</v>
      </c>
      <c r="BL339" s="16" t="s">
        <v>457</v>
      </c>
      <c r="BM339" s="245" t="s">
        <v>682</v>
      </c>
    </row>
    <row r="340" s="2" customFormat="1" ht="21.75" customHeight="1">
      <c r="A340" s="37"/>
      <c r="B340" s="38"/>
      <c r="C340" s="234" t="s">
        <v>683</v>
      </c>
      <c r="D340" s="234" t="s">
        <v>149</v>
      </c>
      <c r="E340" s="235" t="s">
        <v>684</v>
      </c>
      <c r="F340" s="236" t="s">
        <v>685</v>
      </c>
      <c r="G340" s="237" t="s">
        <v>269</v>
      </c>
      <c r="H340" s="238">
        <v>1</v>
      </c>
      <c r="I340" s="239"/>
      <c r="J340" s="240">
        <f>ROUND(I340*H340,2)</f>
        <v>0</v>
      </c>
      <c r="K340" s="236" t="s">
        <v>302</v>
      </c>
      <c r="L340" s="43"/>
      <c r="M340" s="241" t="s">
        <v>1</v>
      </c>
      <c r="N340" s="242" t="s">
        <v>40</v>
      </c>
      <c r="O340" s="90"/>
      <c r="P340" s="243">
        <f>O340*H340</f>
        <v>0</v>
      </c>
      <c r="Q340" s="243">
        <v>0.00347</v>
      </c>
      <c r="R340" s="243">
        <f>Q340*H340</f>
        <v>0.00347</v>
      </c>
      <c r="S340" s="243">
        <v>0</v>
      </c>
      <c r="T340" s="244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45" t="s">
        <v>457</v>
      </c>
      <c r="AT340" s="245" t="s">
        <v>149</v>
      </c>
      <c r="AU340" s="245" t="s">
        <v>84</v>
      </c>
      <c r="AY340" s="16" t="s">
        <v>146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16" t="s">
        <v>82</v>
      </c>
      <c r="BK340" s="246">
        <f>ROUND(I340*H340,2)</f>
        <v>0</v>
      </c>
      <c r="BL340" s="16" t="s">
        <v>457</v>
      </c>
      <c r="BM340" s="245" t="s">
        <v>686</v>
      </c>
    </row>
    <row r="341" s="2" customFormat="1" ht="21.75" customHeight="1">
      <c r="A341" s="37"/>
      <c r="B341" s="38"/>
      <c r="C341" s="234" t="s">
        <v>687</v>
      </c>
      <c r="D341" s="234" t="s">
        <v>149</v>
      </c>
      <c r="E341" s="235" t="s">
        <v>688</v>
      </c>
      <c r="F341" s="236" t="s">
        <v>689</v>
      </c>
      <c r="G341" s="237" t="s">
        <v>269</v>
      </c>
      <c r="H341" s="238">
        <v>1</v>
      </c>
      <c r="I341" s="239"/>
      <c r="J341" s="240">
        <f>ROUND(I341*H341,2)</f>
        <v>0</v>
      </c>
      <c r="K341" s="236" t="s">
        <v>302</v>
      </c>
      <c r="L341" s="43"/>
      <c r="M341" s="241" t="s">
        <v>1</v>
      </c>
      <c r="N341" s="242" t="s">
        <v>40</v>
      </c>
      <c r="O341" s="90"/>
      <c r="P341" s="243">
        <f>O341*H341</f>
        <v>0</v>
      </c>
      <c r="Q341" s="243">
        <v>0.00012</v>
      </c>
      <c r="R341" s="243">
        <f>Q341*H341</f>
        <v>0.00012</v>
      </c>
      <c r="S341" s="243">
        <v>0</v>
      </c>
      <c r="T341" s="244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45" t="s">
        <v>457</v>
      </c>
      <c r="AT341" s="245" t="s">
        <v>149</v>
      </c>
      <c r="AU341" s="245" t="s">
        <v>84</v>
      </c>
      <c r="AY341" s="16" t="s">
        <v>146</v>
      </c>
      <c r="BE341" s="246">
        <f>IF(N341="základní",J341,0)</f>
        <v>0</v>
      </c>
      <c r="BF341" s="246">
        <f>IF(N341="snížená",J341,0)</f>
        <v>0</v>
      </c>
      <c r="BG341" s="246">
        <f>IF(N341="zákl. přenesená",J341,0)</f>
        <v>0</v>
      </c>
      <c r="BH341" s="246">
        <f>IF(N341="sníž. přenesená",J341,0)</f>
        <v>0</v>
      </c>
      <c r="BI341" s="246">
        <f>IF(N341="nulová",J341,0)</f>
        <v>0</v>
      </c>
      <c r="BJ341" s="16" t="s">
        <v>82</v>
      </c>
      <c r="BK341" s="246">
        <f>ROUND(I341*H341,2)</f>
        <v>0</v>
      </c>
      <c r="BL341" s="16" t="s">
        <v>457</v>
      </c>
      <c r="BM341" s="245" t="s">
        <v>690</v>
      </c>
    </row>
    <row r="342" s="2" customFormat="1" ht="16.5" customHeight="1">
      <c r="A342" s="37"/>
      <c r="B342" s="38"/>
      <c r="C342" s="234" t="s">
        <v>691</v>
      </c>
      <c r="D342" s="234" t="s">
        <v>149</v>
      </c>
      <c r="E342" s="235" t="s">
        <v>692</v>
      </c>
      <c r="F342" s="236" t="s">
        <v>693</v>
      </c>
      <c r="G342" s="237" t="s">
        <v>269</v>
      </c>
      <c r="H342" s="238">
        <v>1</v>
      </c>
      <c r="I342" s="239"/>
      <c r="J342" s="240">
        <f>ROUND(I342*H342,2)</f>
        <v>0</v>
      </c>
      <c r="K342" s="236" t="s">
        <v>194</v>
      </c>
      <c r="L342" s="43"/>
      <c r="M342" s="241" t="s">
        <v>1</v>
      </c>
      <c r="N342" s="242" t="s">
        <v>40</v>
      </c>
      <c r="O342" s="90"/>
      <c r="P342" s="243">
        <f>O342*H342</f>
        <v>0</v>
      </c>
      <c r="Q342" s="243">
        <v>0.00107</v>
      </c>
      <c r="R342" s="243">
        <f>Q342*H342</f>
        <v>0.00107</v>
      </c>
      <c r="S342" s="243">
        <v>0</v>
      </c>
      <c r="T342" s="244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45" t="s">
        <v>457</v>
      </c>
      <c r="AT342" s="245" t="s">
        <v>149</v>
      </c>
      <c r="AU342" s="245" t="s">
        <v>84</v>
      </c>
      <c r="AY342" s="16" t="s">
        <v>146</v>
      </c>
      <c r="BE342" s="246">
        <f>IF(N342="základní",J342,0)</f>
        <v>0</v>
      </c>
      <c r="BF342" s="246">
        <f>IF(N342="snížená",J342,0)</f>
        <v>0</v>
      </c>
      <c r="BG342" s="246">
        <f>IF(N342="zákl. přenesená",J342,0)</f>
        <v>0</v>
      </c>
      <c r="BH342" s="246">
        <f>IF(N342="sníž. přenesená",J342,0)</f>
        <v>0</v>
      </c>
      <c r="BI342" s="246">
        <f>IF(N342="nulová",J342,0)</f>
        <v>0</v>
      </c>
      <c r="BJ342" s="16" t="s">
        <v>82</v>
      </c>
      <c r="BK342" s="246">
        <f>ROUND(I342*H342,2)</f>
        <v>0</v>
      </c>
      <c r="BL342" s="16" t="s">
        <v>457</v>
      </c>
      <c r="BM342" s="245" t="s">
        <v>694</v>
      </c>
    </row>
    <row r="343" s="2" customFormat="1" ht="21.75" customHeight="1">
      <c r="A343" s="37"/>
      <c r="B343" s="38"/>
      <c r="C343" s="234" t="s">
        <v>695</v>
      </c>
      <c r="D343" s="234" t="s">
        <v>149</v>
      </c>
      <c r="E343" s="235" t="s">
        <v>696</v>
      </c>
      <c r="F343" s="236" t="s">
        <v>697</v>
      </c>
      <c r="G343" s="237" t="s">
        <v>269</v>
      </c>
      <c r="H343" s="238">
        <v>12</v>
      </c>
      <c r="I343" s="239"/>
      <c r="J343" s="240">
        <f>ROUND(I343*H343,2)</f>
        <v>0</v>
      </c>
      <c r="K343" s="236" t="s">
        <v>194</v>
      </c>
      <c r="L343" s="43"/>
      <c r="M343" s="241" t="s">
        <v>1</v>
      </c>
      <c r="N343" s="242" t="s">
        <v>40</v>
      </c>
      <c r="O343" s="90"/>
      <c r="P343" s="243">
        <f>O343*H343</f>
        <v>0</v>
      </c>
      <c r="Q343" s="243">
        <v>0.00027</v>
      </c>
      <c r="R343" s="243">
        <f>Q343*H343</f>
        <v>0.0032399999999999998</v>
      </c>
      <c r="S343" s="243">
        <v>0</v>
      </c>
      <c r="T343" s="244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45" t="s">
        <v>457</v>
      </c>
      <c r="AT343" s="245" t="s">
        <v>149</v>
      </c>
      <c r="AU343" s="245" t="s">
        <v>84</v>
      </c>
      <c r="AY343" s="16" t="s">
        <v>146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16" t="s">
        <v>82</v>
      </c>
      <c r="BK343" s="246">
        <f>ROUND(I343*H343,2)</f>
        <v>0</v>
      </c>
      <c r="BL343" s="16" t="s">
        <v>457</v>
      </c>
      <c r="BM343" s="245" t="s">
        <v>698</v>
      </c>
    </row>
    <row r="344" s="2" customFormat="1" ht="21.75" customHeight="1">
      <c r="A344" s="37"/>
      <c r="B344" s="38"/>
      <c r="C344" s="234" t="s">
        <v>699</v>
      </c>
      <c r="D344" s="234" t="s">
        <v>149</v>
      </c>
      <c r="E344" s="235" t="s">
        <v>700</v>
      </c>
      <c r="F344" s="236" t="s">
        <v>701</v>
      </c>
      <c r="G344" s="237" t="s">
        <v>269</v>
      </c>
      <c r="H344" s="238">
        <v>6</v>
      </c>
      <c r="I344" s="239"/>
      <c r="J344" s="240">
        <f>ROUND(I344*H344,2)</f>
        <v>0</v>
      </c>
      <c r="K344" s="236" t="s">
        <v>194</v>
      </c>
      <c r="L344" s="43"/>
      <c r="M344" s="241" t="s">
        <v>1</v>
      </c>
      <c r="N344" s="242" t="s">
        <v>40</v>
      </c>
      <c r="O344" s="90"/>
      <c r="P344" s="243">
        <f>O344*H344</f>
        <v>0</v>
      </c>
      <c r="Q344" s="243">
        <v>0.00040000000000000002</v>
      </c>
      <c r="R344" s="243">
        <f>Q344*H344</f>
        <v>0.0024000000000000002</v>
      </c>
      <c r="S344" s="243">
        <v>0</v>
      </c>
      <c r="T344" s="244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45" t="s">
        <v>457</v>
      </c>
      <c r="AT344" s="245" t="s">
        <v>149</v>
      </c>
      <c r="AU344" s="245" t="s">
        <v>84</v>
      </c>
      <c r="AY344" s="16" t="s">
        <v>146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16" t="s">
        <v>82</v>
      </c>
      <c r="BK344" s="246">
        <f>ROUND(I344*H344,2)</f>
        <v>0</v>
      </c>
      <c r="BL344" s="16" t="s">
        <v>457</v>
      </c>
      <c r="BM344" s="245" t="s">
        <v>702</v>
      </c>
    </row>
    <row r="345" s="2" customFormat="1" ht="21.75" customHeight="1">
      <c r="A345" s="37"/>
      <c r="B345" s="38"/>
      <c r="C345" s="234" t="s">
        <v>703</v>
      </c>
      <c r="D345" s="234" t="s">
        <v>149</v>
      </c>
      <c r="E345" s="235" t="s">
        <v>704</v>
      </c>
      <c r="F345" s="236" t="s">
        <v>705</v>
      </c>
      <c r="G345" s="237" t="s">
        <v>269</v>
      </c>
      <c r="H345" s="238">
        <v>1</v>
      </c>
      <c r="I345" s="239"/>
      <c r="J345" s="240">
        <f>ROUND(I345*H345,2)</f>
        <v>0</v>
      </c>
      <c r="K345" s="236" t="s">
        <v>194</v>
      </c>
      <c r="L345" s="43"/>
      <c r="M345" s="241" t="s">
        <v>1</v>
      </c>
      <c r="N345" s="242" t="s">
        <v>40</v>
      </c>
      <c r="O345" s="90"/>
      <c r="P345" s="243">
        <f>O345*H345</f>
        <v>0</v>
      </c>
      <c r="Q345" s="243">
        <v>0.00080000000000000004</v>
      </c>
      <c r="R345" s="243">
        <f>Q345*H345</f>
        <v>0.00080000000000000004</v>
      </c>
      <c r="S345" s="243">
        <v>0</v>
      </c>
      <c r="T345" s="244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45" t="s">
        <v>457</v>
      </c>
      <c r="AT345" s="245" t="s">
        <v>149</v>
      </c>
      <c r="AU345" s="245" t="s">
        <v>84</v>
      </c>
      <c r="AY345" s="16" t="s">
        <v>146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16" t="s">
        <v>82</v>
      </c>
      <c r="BK345" s="246">
        <f>ROUND(I345*H345,2)</f>
        <v>0</v>
      </c>
      <c r="BL345" s="16" t="s">
        <v>457</v>
      </c>
      <c r="BM345" s="245" t="s">
        <v>706</v>
      </c>
    </row>
    <row r="346" s="2" customFormat="1" ht="16.5" customHeight="1">
      <c r="A346" s="37"/>
      <c r="B346" s="38"/>
      <c r="C346" s="234" t="s">
        <v>707</v>
      </c>
      <c r="D346" s="234" t="s">
        <v>149</v>
      </c>
      <c r="E346" s="235" t="s">
        <v>708</v>
      </c>
      <c r="F346" s="236" t="s">
        <v>709</v>
      </c>
      <c r="G346" s="237" t="s">
        <v>255</v>
      </c>
      <c r="H346" s="238">
        <v>1</v>
      </c>
      <c r="I346" s="239"/>
      <c r="J346" s="240">
        <f>ROUND(I346*H346,2)</f>
        <v>0</v>
      </c>
      <c r="K346" s="236" t="s">
        <v>194</v>
      </c>
      <c r="L346" s="43"/>
      <c r="M346" s="241" t="s">
        <v>1</v>
      </c>
      <c r="N346" s="242" t="s">
        <v>40</v>
      </c>
      <c r="O346" s="90"/>
      <c r="P346" s="243">
        <f>O346*H346</f>
        <v>0</v>
      </c>
      <c r="Q346" s="243">
        <v>0.0077600000000000004</v>
      </c>
      <c r="R346" s="243">
        <f>Q346*H346</f>
        <v>0.0077600000000000004</v>
      </c>
      <c r="S346" s="243">
        <v>0</v>
      </c>
      <c r="T346" s="244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45" t="s">
        <v>457</v>
      </c>
      <c r="AT346" s="245" t="s">
        <v>149</v>
      </c>
      <c r="AU346" s="245" t="s">
        <v>84</v>
      </c>
      <c r="AY346" s="16" t="s">
        <v>146</v>
      </c>
      <c r="BE346" s="246">
        <f>IF(N346="základní",J346,0)</f>
        <v>0</v>
      </c>
      <c r="BF346" s="246">
        <f>IF(N346="snížená",J346,0)</f>
        <v>0</v>
      </c>
      <c r="BG346" s="246">
        <f>IF(N346="zákl. přenesená",J346,0)</f>
        <v>0</v>
      </c>
      <c r="BH346" s="246">
        <f>IF(N346="sníž. přenesená",J346,0)</f>
        <v>0</v>
      </c>
      <c r="BI346" s="246">
        <f>IF(N346="nulová",J346,0)</f>
        <v>0</v>
      </c>
      <c r="BJ346" s="16" t="s">
        <v>82</v>
      </c>
      <c r="BK346" s="246">
        <f>ROUND(I346*H346,2)</f>
        <v>0</v>
      </c>
      <c r="BL346" s="16" t="s">
        <v>457</v>
      </c>
      <c r="BM346" s="245" t="s">
        <v>710</v>
      </c>
    </row>
    <row r="347" s="2" customFormat="1" ht="21.75" customHeight="1">
      <c r="A347" s="37"/>
      <c r="B347" s="38"/>
      <c r="C347" s="234" t="s">
        <v>711</v>
      </c>
      <c r="D347" s="234" t="s">
        <v>149</v>
      </c>
      <c r="E347" s="235" t="s">
        <v>712</v>
      </c>
      <c r="F347" s="236" t="s">
        <v>713</v>
      </c>
      <c r="G347" s="237" t="s">
        <v>260</v>
      </c>
      <c r="H347" s="238">
        <v>124</v>
      </c>
      <c r="I347" s="239"/>
      <c r="J347" s="240">
        <f>ROUND(I347*H347,2)</f>
        <v>0</v>
      </c>
      <c r="K347" s="236" t="s">
        <v>194</v>
      </c>
      <c r="L347" s="43"/>
      <c r="M347" s="241" t="s">
        <v>1</v>
      </c>
      <c r="N347" s="242" t="s">
        <v>40</v>
      </c>
      <c r="O347" s="90"/>
      <c r="P347" s="243">
        <f>O347*H347</f>
        <v>0</v>
      </c>
      <c r="Q347" s="243">
        <v>0.00019000000000000001</v>
      </c>
      <c r="R347" s="243">
        <f>Q347*H347</f>
        <v>0.023560000000000001</v>
      </c>
      <c r="S347" s="243">
        <v>0</v>
      </c>
      <c r="T347" s="244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245" t="s">
        <v>457</v>
      </c>
      <c r="AT347" s="245" t="s">
        <v>149</v>
      </c>
      <c r="AU347" s="245" t="s">
        <v>84</v>
      </c>
      <c r="AY347" s="16" t="s">
        <v>146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16" t="s">
        <v>82</v>
      </c>
      <c r="BK347" s="246">
        <f>ROUND(I347*H347,2)</f>
        <v>0</v>
      </c>
      <c r="BL347" s="16" t="s">
        <v>457</v>
      </c>
      <c r="BM347" s="245" t="s">
        <v>714</v>
      </c>
    </row>
    <row r="348" s="2" customFormat="1" ht="16.5" customHeight="1">
      <c r="A348" s="37"/>
      <c r="B348" s="38"/>
      <c r="C348" s="234" t="s">
        <v>715</v>
      </c>
      <c r="D348" s="234" t="s">
        <v>149</v>
      </c>
      <c r="E348" s="235" t="s">
        <v>716</v>
      </c>
      <c r="F348" s="236" t="s">
        <v>717</v>
      </c>
      <c r="G348" s="237" t="s">
        <v>260</v>
      </c>
      <c r="H348" s="238">
        <v>124</v>
      </c>
      <c r="I348" s="239"/>
      <c r="J348" s="240">
        <f>ROUND(I348*H348,2)</f>
        <v>0</v>
      </c>
      <c r="K348" s="236" t="s">
        <v>194</v>
      </c>
      <c r="L348" s="43"/>
      <c r="M348" s="241" t="s">
        <v>1</v>
      </c>
      <c r="N348" s="242" t="s">
        <v>40</v>
      </c>
      <c r="O348" s="90"/>
      <c r="P348" s="243">
        <f>O348*H348</f>
        <v>0</v>
      </c>
      <c r="Q348" s="243">
        <v>1.0000000000000001E-05</v>
      </c>
      <c r="R348" s="243">
        <f>Q348*H348</f>
        <v>0.00124</v>
      </c>
      <c r="S348" s="243">
        <v>0</v>
      </c>
      <c r="T348" s="244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45" t="s">
        <v>457</v>
      </c>
      <c r="AT348" s="245" t="s">
        <v>149</v>
      </c>
      <c r="AU348" s="245" t="s">
        <v>84</v>
      </c>
      <c r="AY348" s="16" t="s">
        <v>146</v>
      </c>
      <c r="BE348" s="246">
        <f>IF(N348="základní",J348,0)</f>
        <v>0</v>
      </c>
      <c r="BF348" s="246">
        <f>IF(N348="snížená",J348,0)</f>
        <v>0</v>
      </c>
      <c r="BG348" s="246">
        <f>IF(N348="zákl. přenesená",J348,0)</f>
        <v>0</v>
      </c>
      <c r="BH348" s="246">
        <f>IF(N348="sníž. přenesená",J348,0)</f>
        <v>0</v>
      </c>
      <c r="BI348" s="246">
        <f>IF(N348="nulová",J348,0)</f>
        <v>0</v>
      </c>
      <c r="BJ348" s="16" t="s">
        <v>82</v>
      </c>
      <c r="BK348" s="246">
        <f>ROUND(I348*H348,2)</f>
        <v>0</v>
      </c>
      <c r="BL348" s="16" t="s">
        <v>457</v>
      </c>
      <c r="BM348" s="245" t="s">
        <v>718</v>
      </c>
    </row>
    <row r="349" s="2" customFormat="1" ht="21.75" customHeight="1">
      <c r="A349" s="37"/>
      <c r="B349" s="38"/>
      <c r="C349" s="234" t="s">
        <v>719</v>
      </c>
      <c r="D349" s="234" t="s">
        <v>149</v>
      </c>
      <c r="E349" s="235" t="s">
        <v>720</v>
      </c>
      <c r="F349" s="236" t="s">
        <v>721</v>
      </c>
      <c r="G349" s="237" t="s">
        <v>498</v>
      </c>
      <c r="H349" s="280"/>
      <c r="I349" s="239"/>
      <c r="J349" s="240">
        <f>ROUND(I349*H349,2)</f>
        <v>0</v>
      </c>
      <c r="K349" s="236" t="s">
        <v>194</v>
      </c>
      <c r="L349" s="43"/>
      <c r="M349" s="241" t="s">
        <v>1</v>
      </c>
      <c r="N349" s="242" t="s">
        <v>40</v>
      </c>
      <c r="O349" s="90"/>
      <c r="P349" s="243">
        <f>O349*H349</f>
        <v>0</v>
      </c>
      <c r="Q349" s="243">
        <v>0</v>
      </c>
      <c r="R349" s="243">
        <f>Q349*H349</f>
        <v>0</v>
      </c>
      <c r="S349" s="243">
        <v>0</v>
      </c>
      <c r="T349" s="244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245" t="s">
        <v>457</v>
      </c>
      <c r="AT349" s="245" t="s">
        <v>149</v>
      </c>
      <c r="AU349" s="245" t="s">
        <v>84</v>
      </c>
      <c r="AY349" s="16" t="s">
        <v>146</v>
      </c>
      <c r="BE349" s="246">
        <f>IF(N349="základní",J349,0)</f>
        <v>0</v>
      </c>
      <c r="BF349" s="246">
        <f>IF(N349="snížená",J349,0)</f>
        <v>0</v>
      </c>
      <c r="BG349" s="246">
        <f>IF(N349="zákl. přenesená",J349,0)</f>
        <v>0</v>
      </c>
      <c r="BH349" s="246">
        <f>IF(N349="sníž. přenesená",J349,0)</f>
        <v>0</v>
      </c>
      <c r="BI349" s="246">
        <f>IF(N349="nulová",J349,0)</f>
        <v>0</v>
      </c>
      <c r="BJ349" s="16" t="s">
        <v>82</v>
      </c>
      <c r="BK349" s="246">
        <f>ROUND(I349*H349,2)</f>
        <v>0</v>
      </c>
      <c r="BL349" s="16" t="s">
        <v>457</v>
      </c>
      <c r="BM349" s="245" t="s">
        <v>722</v>
      </c>
    </row>
    <row r="350" s="12" customFormat="1" ht="22.8" customHeight="1">
      <c r="A350" s="12"/>
      <c r="B350" s="218"/>
      <c r="C350" s="219"/>
      <c r="D350" s="220" t="s">
        <v>74</v>
      </c>
      <c r="E350" s="232" t="s">
        <v>723</v>
      </c>
      <c r="F350" s="232" t="s">
        <v>724</v>
      </c>
      <c r="G350" s="219"/>
      <c r="H350" s="219"/>
      <c r="I350" s="222"/>
      <c r="J350" s="233">
        <f>BK350</f>
        <v>0</v>
      </c>
      <c r="K350" s="219"/>
      <c r="L350" s="224"/>
      <c r="M350" s="225"/>
      <c r="N350" s="226"/>
      <c r="O350" s="226"/>
      <c r="P350" s="227">
        <f>SUM(P351:P360)</f>
        <v>0</v>
      </c>
      <c r="Q350" s="226"/>
      <c r="R350" s="227">
        <f>SUM(R351:R360)</f>
        <v>0.056819999999999996</v>
      </c>
      <c r="S350" s="226"/>
      <c r="T350" s="228">
        <f>SUM(T351:T360)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29" t="s">
        <v>84</v>
      </c>
      <c r="AT350" s="230" t="s">
        <v>74</v>
      </c>
      <c r="AU350" s="230" t="s">
        <v>82</v>
      </c>
      <c r="AY350" s="229" t="s">
        <v>146</v>
      </c>
      <c r="BK350" s="231">
        <f>SUM(BK351:BK360)</f>
        <v>0</v>
      </c>
    </row>
    <row r="351" s="2" customFormat="1" ht="21.75" customHeight="1">
      <c r="A351" s="37"/>
      <c r="B351" s="38"/>
      <c r="C351" s="234" t="s">
        <v>725</v>
      </c>
      <c r="D351" s="234" t="s">
        <v>149</v>
      </c>
      <c r="E351" s="235" t="s">
        <v>726</v>
      </c>
      <c r="F351" s="236" t="s">
        <v>727</v>
      </c>
      <c r="G351" s="237" t="s">
        <v>255</v>
      </c>
      <c r="H351" s="238">
        <v>1</v>
      </c>
      <c r="I351" s="239"/>
      <c r="J351" s="240">
        <f>ROUND(I351*H351,2)</f>
        <v>0</v>
      </c>
      <c r="K351" s="236" t="s">
        <v>302</v>
      </c>
      <c r="L351" s="43"/>
      <c r="M351" s="241" t="s">
        <v>1</v>
      </c>
      <c r="N351" s="242" t="s">
        <v>40</v>
      </c>
      <c r="O351" s="90"/>
      <c r="P351" s="243">
        <f>O351*H351</f>
        <v>0</v>
      </c>
      <c r="Q351" s="243">
        <v>0.0033800000000000002</v>
      </c>
      <c r="R351" s="243">
        <f>Q351*H351</f>
        <v>0.0033800000000000002</v>
      </c>
      <c r="S351" s="243">
        <v>0</v>
      </c>
      <c r="T351" s="244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45" t="s">
        <v>457</v>
      </c>
      <c r="AT351" s="245" t="s">
        <v>149</v>
      </c>
      <c r="AU351" s="245" t="s">
        <v>84</v>
      </c>
      <c r="AY351" s="16" t="s">
        <v>146</v>
      </c>
      <c r="BE351" s="246">
        <f>IF(N351="základní",J351,0)</f>
        <v>0</v>
      </c>
      <c r="BF351" s="246">
        <f>IF(N351="snížená",J351,0)</f>
        <v>0</v>
      </c>
      <c r="BG351" s="246">
        <f>IF(N351="zákl. přenesená",J351,0)</f>
        <v>0</v>
      </c>
      <c r="BH351" s="246">
        <f>IF(N351="sníž. přenesená",J351,0)</f>
        <v>0</v>
      </c>
      <c r="BI351" s="246">
        <f>IF(N351="nulová",J351,0)</f>
        <v>0</v>
      </c>
      <c r="BJ351" s="16" t="s">
        <v>82</v>
      </c>
      <c r="BK351" s="246">
        <f>ROUND(I351*H351,2)</f>
        <v>0</v>
      </c>
      <c r="BL351" s="16" t="s">
        <v>457</v>
      </c>
      <c r="BM351" s="245" t="s">
        <v>728</v>
      </c>
    </row>
    <row r="352" s="2" customFormat="1" ht="16.5" customHeight="1">
      <c r="A352" s="37"/>
      <c r="B352" s="38"/>
      <c r="C352" s="234" t="s">
        <v>729</v>
      </c>
      <c r="D352" s="234" t="s">
        <v>149</v>
      </c>
      <c r="E352" s="235" t="s">
        <v>730</v>
      </c>
      <c r="F352" s="236" t="s">
        <v>731</v>
      </c>
      <c r="G352" s="237" t="s">
        <v>255</v>
      </c>
      <c r="H352" s="238">
        <v>1</v>
      </c>
      <c r="I352" s="239"/>
      <c r="J352" s="240">
        <f>ROUND(I352*H352,2)</f>
        <v>0</v>
      </c>
      <c r="K352" s="236" t="s">
        <v>302</v>
      </c>
      <c r="L352" s="43"/>
      <c r="M352" s="241" t="s">
        <v>1</v>
      </c>
      <c r="N352" s="242" t="s">
        <v>40</v>
      </c>
      <c r="O352" s="90"/>
      <c r="P352" s="243">
        <f>O352*H352</f>
        <v>0</v>
      </c>
      <c r="Q352" s="243">
        <v>0.00022000000000000001</v>
      </c>
      <c r="R352" s="243">
        <f>Q352*H352</f>
        <v>0.00022000000000000001</v>
      </c>
      <c r="S352" s="243">
        <v>0</v>
      </c>
      <c r="T352" s="244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45" t="s">
        <v>457</v>
      </c>
      <c r="AT352" s="245" t="s">
        <v>149</v>
      </c>
      <c r="AU352" s="245" t="s">
        <v>84</v>
      </c>
      <c r="AY352" s="16" t="s">
        <v>146</v>
      </c>
      <c r="BE352" s="246">
        <f>IF(N352="základní",J352,0)</f>
        <v>0</v>
      </c>
      <c r="BF352" s="246">
        <f>IF(N352="snížená",J352,0)</f>
        <v>0</v>
      </c>
      <c r="BG352" s="246">
        <f>IF(N352="zákl. přenesená",J352,0)</f>
        <v>0</v>
      </c>
      <c r="BH352" s="246">
        <f>IF(N352="sníž. přenesená",J352,0)</f>
        <v>0</v>
      </c>
      <c r="BI352" s="246">
        <f>IF(N352="nulová",J352,0)</f>
        <v>0</v>
      </c>
      <c r="BJ352" s="16" t="s">
        <v>82</v>
      </c>
      <c r="BK352" s="246">
        <f>ROUND(I352*H352,2)</f>
        <v>0</v>
      </c>
      <c r="BL352" s="16" t="s">
        <v>457</v>
      </c>
      <c r="BM352" s="245" t="s">
        <v>732</v>
      </c>
    </row>
    <row r="353" s="2" customFormat="1" ht="21.75" customHeight="1">
      <c r="A353" s="37"/>
      <c r="B353" s="38"/>
      <c r="C353" s="234" t="s">
        <v>733</v>
      </c>
      <c r="D353" s="234" t="s">
        <v>149</v>
      </c>
      <c r="E353" s="235" t="s">
        <v>734</v>
      </c>
      <c r="F353" s="236" t="s">
        <v>735</v>
      </c>
      <c r="G353" s="237" t="s">
        <v>260</v>
      </c>
      <c r="H353" s="238">
        <v>28</v>
      </c>
      <c r="I353" s="239"/>
      <c r="J353" s="240">
        <f>ROUND(I353*H353,2)</f>
        <v>0</v>
      </c>
      <c r="K353" s="236" t="s">
        <v>194</v>
      </c>
      <c r="L353" s="43"/>
      <c r="M353" s="241" t="s">
        <v>1</v>
      </c>
      <c r="N353" s="242" t="s">
        <v>40</v>
      </c>
      <c r="O353" s="90"/>
      <c r="P353" s="243">
        <f>O353*H353</f>
        <v>0</v>
      </c>
      <c r="Q353" s="243">
        <v>0.0014</v>
      </c>
      <c r="R353" s="243">
        <f>Q353*H353</f>
        <v>0.039199999999999999</v>
      </c>
      <c r="S353" s="243">
        <v>0</v>
      </c>
      <c r="T353" s="244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45" t="s">
        <v>457</v>
      </c>
      <c r="AT353" s="245" t="s">
        <v>149</v>
      </c>
      <c r="AU353" s="245" t="s">
        <v>84</v>
      </c>
      <c r="AY353" s="16" t="s">
        <v>146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16" t="s">
        <v>82</v>
      </c>
      <c r="BK353" s="246">
        <f>ROUND(I353*H353,2)</f>
        <v>0</v>
      </c>
      <c r="BL353" s="16" t="s">
        <v>457</v>
      </c>
      <c r="BM353" s="245" t="s">
        <v>736</v>
      </c>
    </row>
    <row r="354" s="2" customFormat="1" ht="21.75" customHeight="1">
      <c r="A354" s="37"/>
      <c r="B354" s="38"/>
      <c r="C354" s="234" t="s">
        <v>737</v>
      </c>
      <c r="D354" s="234" t="s">
        <v>149</v>
      </c>
      <c r="E354" s="235" t="s">
        <v>738</v>
      </c>
      <c r="F354" s="236" t="s">
        <v>739</v>
      </c>
      <c r="G354" s="237" t="s">
        <v>260</v>
      </c>
      <c r="H354" s="238">
        <v>6</v>
      </c>
      <c r="I354" s="239"/>
      <c r="J354" s="240">
        <f>ROUND(I354*H354,2)</f>
        <v>0</v>
      </c>
      <c r="K354" s="236" t="s">
        <v>194</v>
      </c>
      <c r="L354" s="43"/>
      <c r="M354" s="241" t="s">
        <v>1</v>
      </c>
      <c r="N354" s="242" t="s">
        <v>40</v>
      </c>
      <c r="O354" s="90"/>
      <c r="P354" s="243">
        <f>O354*H354</f>
        <v>0</v>
      </c>
      <c r="Q354" s="243">
        <v>0.00067000000000000002</v>
      </c>
      <c r="R354" s="243">
        <f>Q354*H354</f>
        <v>0.0040200000000000001</v>
      </c>
      <c r="S354" s="243">
        <v>0</v>
      </c>
      <c r="T354" s="244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245" t="s">
        <v>457</v>
      </c>
      <c r="AT354" s="245" t="s">
        <v>149</v>
      </c>
      <c r="AU354" s="245" t="s">
        <v>84</v>
      </c>
      <c r="AY354" s="16" t="s">
        <v>146</v>
      </c>
      <c r="BE354" s="246">
        <f>IF(N354="základní",J354,0)</f>
        <v>0</v>
      </c>
      <c r="BF354" s="246">
        <f>IF(N354="snížená",J354,0)</f>
        <v>0</v>
      </c>
      <c r="BG354" s="246">
        <f>IF(N354="zákl. přenesená",J354,0)</f>
        <v>0</v>
      </c>
      <c r="BH354" s="246">
        <f>IF(N354="sníž. přenesená",J354,0)</f>
        <v>0</v>
      </c>
      <c r="BI354" s="246">
        <f>IF(N354="nulová",J354,0)</f>
        <v>0</v>
      </c>
      <c r="BJ354" s="16" t="s">
        <v>82</v>
      </c>
      <c r="BK354" s="246">
        <f>ROUND(I354*H354,2)</f>
        <v>0</v>
      </c>
      <c r="BL354" s="16" t="s">
        <v>457</v>
      </c>
      <c r="BM354" s="245" t="s">
        <v>740</v>
      </c>
    </row>
    <row r="355" s="2" customFormat="1" ht="21.75" customHeight="1">
      <c r="A355" s="37"/>
      <c r="B355" s="38"/>
      <c r="C355" s="234" t="s">
        <v>741</v>
      </c>
      <c r="D355" s="234" t="s">
        <v>149</v>
      </c>
      <c r="E355" s="235" t="s">
        <v>742</v>
      </c>
      <c r="F355" s="236" t="s">
        <v>743</v>
      </c>
      <c r="G355" s="237" t="s">
        <v>255</v>
      </c>
      <c r="H355" s="238">
        <v>1</v>
      </c>
      <c r="I355" s="239"/>
      <c r="J355" s="240">
        <f>ROUND(I355*H355,2)</f>
        <v>0</v>
      </c>
      <c r="K355" s="236" t="s">
        <v>302</v>
      </c>
      <c r="L355" s="43"/>
      <c r="M355" s="241" t="s">
        <v>1</v>
      </c>
      <c r="N355" s="242" t="s">
        <v>40</v>
      </c>
      <c r="O355" s="90"/>
      <c r="P355" s="243">
        <f>O355*H355</f>
        <v>0</v>
      </c>
      <c r="Q355" s="243">
        <v>0.00428</v>
      </c>
      <c r="R355" s="243">
        <f>Q355*H355</f>
        <v>0.00428</v>
      </c>
      <c r="S355" s="243">
        <v>0</v>
      </c>
      <c r="T355" s="244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45" t="s">
        <v>457</v>
      </c>
      <c r="AT355" s="245" t="s">
        <v>149</v>
      </c>
      <c r="AU355" s="245" t="s">
        <v>84</v>
      </c>
      <c r="AY355" s="16" t="s">
        <v>146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16" t="s">
        <v>82</v>
      </c>
      <c r="BK355" s="246">
        <f>ROUND(I355*H355,2)</f>
        <v>0</v>
      </c>
      <c r="BL355" s="16" t="s">
        <v>457</v>
      </c>
      <c r="BM355" s="245" t="s">
        <v>744</v>
      </c>
    </row>
    <row r="356" s="2" customFormat="1" ht="16.5" customHeight="1">
      <c r="A356" s="37"/>
      <c r="B356" s="38"/>
      <c r="C356" s="234" t="s">
        <v>745</v>
      </c>
      <c r="D356" s="234" t="s">
        <v>149</v>
      </c>
      <c r="E356" s="235" t="s">
        <v>746</v>
      </c>
      <c r="F356" s="236" t="s">
        <v>747</v>
      </c>
      <c r="G356" s="237" t="s">
        <v>269</v>
      </c>
      <c r="H356" s="238">
        <v>1</v>
      </c>
      <c r="I356" s="239"/>
      <c r="J356" s="240">
        <f>ROUND(I356*H356,2)</f>
        <v>0</v>
      </c>
      <c r="K356" s="236" t="s">
        <v>194</v>
      </c>
      <c r="L356" s="43"/>
      <c r="M356" s="241" t="s">
        <v>1</v>
      </c>
      <c r="N356" s="242" t="s">
        <v>40</v>
      </c>
      <c r="O356" s="90"/>
      <c r="P356" s="243">
        <f>O356*H356</f>
        <v>0</v>
      </c>
      <c r="Q356" s="243">
        <v>0.00023000000000000001</v>
      </c>
      <c r="R356" s="243">
        <f>Q356*H356</f>
        <v>0.00023000000000000001</v>
      </c>
      <c r="S356" s="243">
        <v>0</v>
      </c>
      <c r="T356" s="244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245" t="s">
        <v>457</v>
      </c>
      <c r="AT356" s="245" t="s">
        <v>149</v>
      </c>
      <c r="AU356" s="245" t="s">
        <v>84</v>
      </c>
      <c r="AY356" s="16" t="s">
        <v>146</v>
      </c>
      <c r="BE356" s="246">
        <f>IF(N356="základní",J356,0)</f>
        <v>0</v>
      </c>
      <c r="BF356" s="246">
        <f>IF(N356="snížená",J356,0)</f>
        <v>0</v>
      </c>
      <c r="BG356" s="246">
        <f>IF(N356="zákl. přenesená",J356,0)</f>
        <v>0</v>
      </c>
      <c r="BH356" s="246">
        <f>IF(N356="sníž. přenesená",J356,0)</f>
        <v>0</v>
      </c>
      <c r="BI356" s="246">
        <f>IF(N356="nulová",J356,0)</f>
        <v>0</v>
      </c>
      <c r="BJ356" s="16" t="s">
        <v>82</v>
      </c>
      <c r="BK356" s="246">
        <f>ROUND(I356*H356,2)</f>
        <v>0</v>
      </c>
      <c r="BL356" s="16" t="s">
        <v>457</v>
      </c>
      <c r="BM356" s="245" t="s">
        <v>748</v>
      </c>
    </row>
    <row r="357" s="2" customFormat="1" ht="21.75" customHeight="1">
      <c r="A357" s="37"/>
      <c r="B357" s="38"/>
      <c r="C357" s="234" t="s">
        <v>749</v>
      </c>
      <c r="D357" s="234" t="s">
        <v>149</v>
      </c>
      <c r="E357" s="235" t="s">
        <v>750</v>
      </c>
      <c r="F357" s="236" t="s">
        <v>751</v>
      </c>
      <c r="G357" s="237" t="s">
        <v>269</v>
      </c>
      <c r="H357" s="238">
        <v>1</v>
      </c>
      <c r="I357" s="239"/>
      <c r="J357" s="240">
        <f>ROUND(I357*H357,2)</f>
        <v>0</v>
      </c>
      <c r="K357" s="236" t="s">
        <v>194</v>
      </c>
      <c r="L357" s="43"/>
      <c r="M357" s="241" t="s">
        <v>1</v>
      </c>
      <c r="N357" s="242" t="s">
        <v>40</v>
      </c>
      <c r="O357" s="90"/>
      <c r="P357" s="243">
        <f>O357*H357</f>
        <v>0</v>
      </c>
      <c r="Q357" s="243">
        <v>0.00038000000000000002</v>
      </c>
      <c r="R357" s="243">
        <f>Q357*H357</f>
        <v>0.00038000000000000002</v>
      </c>
      <c r="S357" s="243">
        <v>0</v>
      </c>
      <c r="T357" s="244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45" t="s">
        <v>457</v>
      </c>
      <c r="AT357" s="245" t="s">
        <v>149</v>
      </c>
      <c r="AU357" s="245" t="s">
        <v>84</v>
      </c>
      <c r="AY357" s="16" t="s">
        <v>146</v>
      </c>
      <c r="BE357" s="246">
        <f>IF(N357="základní",J357,0)</f>
        <v>0</v>
      </c>
      <c r="BF357" s="246">
        <f>IF(N357="snížená",J357,0)</f>
        <v>0</v>
      </c>
      <c r="BG357" s="246">
        <f>IF(N357="zákl. přenesená",J357,0)</f>
        <v>0</v>
      </c>
      <c r="BH357" s="246">
        <f>IF(N357="sníž. přenesená",J357,0)</f>
        <v>0</v>
      </c>
      <c r="BI357" s="246">
        <f>IF(N357="nulová",J357,0)</f>
        <v>0</v>
      </c>
      <c r="BJ357" s="16" t="s">
        <v>82</v>
      </c>
      <c r="BK357" s="246">
        <f>ROUND(I357*H357,2)</f>
        <v>0</v>
      </c>
      <c r="BL357" s="16" t="s">
        <v>457</v>
      </c>
      <c r="BM357" s="245" t="s">
        <v>752</v>
      </c>
    </row>
    <row r="358" s="2" customFormat="1" ht="21.75" customHeight="1">
      <c r="A358" s="37"/>
      <c r="B358" s="38"/>
      <c r="C358" s="234" t="s">
        <v>753</v>
      </c>
      <c r="D358" s="234" t="s">
        <v>149</v>
      </c>
      <c r="E358" s="235" t="s">
        <v>754</v>
      </c>
      <c r="F358" s="236" t="s">
        <v>755</v>
      </c>
      <c r="G358" s="237" t="s">
        <v>269</v>
      </c>
      <c r="H358" s="238">
        <v>3</v>
      </c>
      <c r="I358" s="239"/>
      <c r="J358" s="240">
        <f>ROUND(I358*H358,2)</f>
        <v>0</v>
      </c>
      <c r="K358" s="236" t="s">
        <v>194</v>
      </c>
      <c r="L358" s="43"/>
      <c r="M358" s="241" t="s">
        <v>1</v>
      </c>
      <c r="N358" s="242" t="s">
        <v>40</v>
      </c>
      <c r="O358" s="90"/>
      <c r="P358" s="243">
        <f>O358*H358</f>
        <v>0</v>
      </c>
      <c r="Q358" s="243">
        <v>0.00060999999999999997</v>
      </c>
      <c r="R358" s="243">
        <f>Q358*H358</f>
        <v>0.00183</v>
      </c>
      <c r="S358" s="243">
        <v>0</v>
      </c>
      <c r="T358" s="244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45" t="s">
        <v>457</v>
      </c>
      <c r="AT358" s="245" t="s">
        <v>149</v>
      </c>
      <c r="AU358" s="245" t="s">
        <v>84</v>
      </c>
      <c r="AY358" s="16" t="s">
        <v>146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16" t="s">
        <v>82</v>
      </c>
      <c r="BK358" s="246">
        <f>ROUND(I358*H358,2)</f>
        <v>0</v>
      </c>
      <c r="BL358" s="16" t="s">
        <v>457</v>
      </c>
      <c r="BM358" s="245" t="s">
        <v>756</v>
      </c>
    </row>
    <row r="359" s="2" customFormat="1" ht="21.75" customHeight="1">
      <c r="A359" s="37"/>
      <c r="B359" s="38"/>
      <c r="C359" s="234" t="s">
        <v>757</v>
      </c>
      <c r="D359" s="234" t="s">
        <v>149</v>
      </c>
      <c r="E359" s="235" t="s">
        <v>758</v>
      </c>
      <c r="F359" s="236" t="s">
        <v>759</v>
      </c>
      <c r="G359" s="237" t="s">
        <v>255</v>
      </c>
      <c r="H359" s="238">
        <v>1</v>
      </c>
      <c r="I359" s="239"/>
      <c r="J359" s="240">
        <f>ROUND(I359*H359,2)</f>
        <v>0</v>
      </c>
      <c r="K359" s="236" t="s">
        <v>194</v>
      </c>
      <c r="L359" s="43"/>
      <c r="M359" s="241" t="s">
        <v>1</v>
      </c>
      <c r="N359" s="242" t="s">
        <v>40</v>
      </c>
      <c r="O359" s="90"/>
      <c r="P359" s="243">
        <f>O359*H359</f>
        <v>0</v>
      </c>
      <c r="Q359" s="243">
        <v>0.0032799999999999999</v>
      </c>
      <c r="R359" s="243">
        <f>Q359*H359</f>
        <v>0.0032799999999999999</v>
      </c>
      <c r="S359" s="243">
        <v>0</v>
      </c>
      <c r="T359" s="244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45" t="s">
        <v>457</v>
      </c>
      <c r="AT359" s="245" t="s">
        <v>149</v>
      </c>
      <c r="AU359" s="245" t="s">
        <v>84</v>
      </c>
      <c r="AY359" s="16" t="s">
        <v>146</v>
      </c>
      <c r="BE359" s="246">
        <f>IF(N359="základní",J359,0)</f>
        <v>0</v>
      </c>
      <c r="BF359" s="246">
        <f>IF(N359="snížená",J359,0)</f>
        <v>0</v>
      </c>
      <c r="BG359" s="246">
        <f>IF(N359="zákl. přenesená",J359,0)</f>
        <v>0</v>
      </c>
      <c r="BH359" s="246">
        <f>IF(N359="sníž. přenesená",J359,0)</f>
        <v>0</v>
      </c>
      <c r="BI359" s="246">
        <f>IF(N359="nulová",J359,0)</f>
        <v>0</v>
      </c>
      <c r="BJ359" s="16" t="s">
        <v>82</v>
      </c>
      <c r="BK359" s="246">
        <f>ROUND(I359*H359,2)</f>
        <v>0</v>
      </c>
      <c r="BL359" s="16" t="s">
        <v>457</v>
      </c>
      <c r="BM359" s="245" t="s">
        <v>760</v>
      </c>
    </row>
    <row r="360" s="2" customFormat="1" ht="21.75" customHeight="1">
      <c r="A360" s="37"/>
      <c r="B360" s="38"/>
      <c r="C360" s="234" t="s">
        <v>761</v>
      </c>
      <c r="D360" s="234" t="s">
        <v>149</v>
      </c>
      <c r="E360" s="235" t="s">
        <v>762</v>
      </c>
      <c r="F360" s="236" t="s">
        <v>763</v>
      </c>
      <c r="G360" s="237" t="s">
        <v>498</v>
      </c>
      <c r="H360" s="280"/>
      <c r="I360" s="239"/>
      <c r="J360" s="240">
        <f>ROUND(I360*H360,2)</f>
        <v>0</v>
      </c>
      <c r="K360" s="236" t="s">
        <v>194</v>
      </c>
      <c r="L360" s="43"/>
      <c r="M360" s="241" t="s">
        <v>1</v>
      </c>
      <c r="N360" s="242" t="s">
        <v>40</v>
      </c>
      <c r="O360" s="90"/>
      <c r="P360" s="243">
        <f>O360*H360</f>
        <v>0</v>
      </c>
      <c r="Q360" s="243">
        <v>0</v>
      </c>
      <c r="R360" s="243">
        <f>Q360*H360</f>
        <v>0</v>
      </c>
      <c r="S360" s="243">
        <v>0</v>
      </c>
      <c r="T360" s="244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245" t="s">
        <v>457</v>
      </c>
      <c r="AT360" s="245" t="s">
        <v>149</v>
      </c>
      <c r="AU360" s="245" t="s">
        <v>84</v>
      </c>
      <c r="AY360" s="16" t="s">
        <v>146</v>
      </c>
      <c r="BE360" s="246">
        <f>IF(N360="základní",J360,0)</f>
        <v>0</v>
      </c>
      <c r="BF360" s="246">
        <f>IF(N360="snížená",J360,0)</f>
        <v>0</v>
      </c>
      <c r="BG360" s="246">
        <f>IF(N360="zákl. přenesená",J360,0)</f>
        <v>0</v>
      </c>
      <c r="BH360" s="246">
        <f>IF(N360="sníž. přenesená",J360,0)</f>
        <v>0</v>
      </c>
      <c r="BI360" s="246">
        <f>IF(N360="nulová",J360,0)</f>
        <v>0</v>
      </c>
      <c r="BJ360" s="16" t="s">
        <v>82</v>
      </c>
      <c r="BK360" s="246">
        <f>ROUND(I360*H360,2)</f>
        <v>0</v>
      </c>
      <c r="BL360" s="16" t="s">
        <v>457</v>
      </c>
      <c r="BM360" s="245" t="s">
        <v>764</v>
      </c>
    </row>
    <row r="361" s="12" customFormat="1" ht="22.8" customHeight="1">
      <c r="A361" s="12"/>
      <c r="B361" s="218"/>
      <c r="C361" s="219"/>
      <c r="D361" s="220" t="s">
        <v>74</v>
      </c>
      <c r="E361" s="232" t="s">
        <v>765</v>
      </c>
      <c r="F361" s="232" t="s">
        <v>766</v>
      </c>
      <c r="G361" s="219"/>
      <c r="H361" s="219"/>
      <c r="I361" s="222"/>
      <c r="J361" s="233">
        <f>BK361</f>
        <v>0</v>
      </c>
      <c r="K361" s="219"/>
      <c r="L361" s="224"/>
      <c r="M361" s="225"/>
      <c r="N361" s="226"/>
      <c r="O361" s="226"/>
      <c r="P361" s="227">
        <f>SUM(P362:P380)</f>
        <v>0</v>
      </c>
      <c r="Q361" s="226"/>
      <c r="R361" s="227">
        <f>SUM(R362:R380)</f>
        <v>0.31927000000000005</v>
      </c>
      <c r="S361" s="226"/>
      <c r="T361" s="228">
        <f>SUM(T362:T380)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9" t="s">
        <v>84</v>
      </c>
      <c r="AT361" s="230" t="s">
        <v>74</v>
      </c>
      <c r="AU361" s="230" t="s">
        <v>82</v>
      </c>
      <c r="AY361" s="229" t="s">
        <v>146</v>
      </c>
      <c r="BK361" s="231">
        <f>SUM(BK362:BK380)</f>
        <v>0</v>
      </c>
    </row>
    <row r="362" s="2" customFormat="1" ht="21.75" customHeight="1">
      <c r="A362" s="37"/>
      <c r="B362" s="38"/>
      <c r="C362" s="234" t="s">
        <v>767</v>
      </c>
      <c r="D362" s="234" t="s">
        <v>149</v>
      </c>
      <c r="E362" s="235" t="s">
        <v>768</v>
      </c>
      <c r="F362" s="236" t="s">
        <v>769</v>
      </c>
      <c r="G362" s="237" t="s">
        <v>255</v>
      </c>
      <c r="H362" s="238">
        <v>6</v>
      </c>
      <c r="I362" s="239"/>
      <c r="J362" s="240">
        <f>ROUND(I362*H362,2)</f>
        <v>0</v>
      </c>
      <c r="K362" s="236" t="s">
        <v>302</v>
      </c>
      <c r="L362" s="43"/>
      <c r="M362" s="241" t="s">
        <v>1</v>
      </c>
      <c r="N362" s="242" t="s">
        <v>40</v>
      </c>
      <c r="O362" s="90"/>
      <c r="P362" s="243">
        <f>O362*H362</f>
        <v>0</v>
      </c>
      <c r="Q362" s="243">
        <v>0.013740000000000001</v>
      </c>
      <c r="R362" s="243">
        <f>Q362*H362</f>
        <v>0.082439999999999999</v>
      </c>
      <c r="S362" s="243">
        <v>0</v>
      </c>
      <c r="T362" s="244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45" t="s">
        <v>457</v>
      </c>
      <c r="AT362" s="245" t="s">
        <v>149</v>
      </c>
      <c r="AU362" s="245" t="s">
        <v>84</v>
      </c>
      <c r="AY362" s="16" t="s">
        <v>146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16" t="s">
        <v>82</v>
      </c>
      <c r="BK362" s="246">
        <f>ROUND(I362*H362,2)</f>
        <v>0</v>
      </c>
      <c r="BL362" s="16" t="s">
        <v>457</v>
      </c>
      <c r="BM362" s="245" t="s">
        <v>770</v>
      </c>
    </row>
    <row r="363" s="2" customFormat="1" ht="21.75" customHeight="1">
      <c r="A363" s="37"/>
      <c r="B363" s="38"/>
      <c r="C363" s="234" t="s">
        <v>771</v>
      </c>
      <c r="D363" s="234" t="s">
        <v>149</v>
      </c>
      <c r="E363" s="235" t="s">
        <v>772</v>
      </c>
      <c r="F363" s="236" t="s">
        <v>773</v>
      </c>
      <c r="G363" s="237" t="s">
        <v>255</v>
      </c>
      <c r="H363" s="238">
        <v>1</v>
      </c>
      <c r="I363" s="239"/>
      <c r="J363" s="240">
        <f>ROUND(I363*H363,2)</f>
        <v>0</v>
      </c>
      <c r="K363" s="236" t="s">
        <v>302</v>
      </c>
      <c r="L363" s="43"/>
      <c r="M363" s="241" t="s">
        <v>1</v>
      </c>
      <c r="N363" s="242" t="s">
        <v>40</v>
      </c>
      <c r="O363" s="90"/>
      <c r="P363" s="243">
        <f>O363*H363</f>
        <v>0</v>
      </c>
      <c r="Q363" s="243">
        <v>0.02894</v>
      </c>
      <c r="R363" s="243">
        <f>Q363*H363</f>
        <v>0.02894</v>
      </c>
      <c r="S363" s="243">
        <v>0</v>
      </c>
      <c r="T363" s="244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45" t="s">
        <v>457</v>
      </c>
      <c r="AT363" s="245" t="s">
        <v>149</v>
      </c>
      <c r="AU363" s="245" t="s">
        <v>84</v>
      </c>
      <c r="AY363" s="16" t="s">
        <v>146</v>
      </c>
      <c r="BE363" s="246">
        <f>IF(N363="základní",J363,0)</f>
        <v>0</v>
      </c>
      <c r="BF363" s="246">
        <f>IF(N363="snížená",J363,0)</f>
        <v>0</v>
      </c>
      <c r="BG363" s="246">
        <f>IF(N363="zákl. přenesená",J363,0)</f>
        <v>0</v>
      </c>
      <c r="BH363" s="246">
        <f>IF(N363="sníž. přenesená",J363,0)</f>
        <v>0</v>
      </c>
      <c r="BI363" s="246">
        <f>IF(N363="nulová",J363,0)</f>
        <v>0</v>
      </c>
      <c r="BJ363" s="16" t="s">
        <v>82</v>
      </c>
      <c r="BK363" s="246">
        <f>ROUND(I363*H363,2)</f>
        <v>0</v>
      </c>
      <c r="BL363" s="16" t="s">
        <v>457</v>
      </c>
      <c r="BM363" s="245" t="s">
        <v>774</v>
      </c>
    </row>
    <row r="364" s="2" customFormat="1" ht="21.75" customHeight="1">
      <c r="A364" s="37"/>
      <c r="B364" s="38"/>
      <c r="C364" s="234" t="s">
        <v>775</v>
      </c>
      <c r="D364" s="234" t="s">
        <v>149</v>
      </c>
      <c r="E364" s="235" t="s">
        <v>776</v>
      </c>
      <c r="F364" s="236" t="s">
        <v>777</v>
      </c>
      <c r="G364" s="237" t="s">
        <v>269</v>
      </c>
      <c r="H364" s="238">
        <v>6</v>
      </c>
      <c r="I364" s="239"/>
      <c r="J364" s="240">
        <f>ROUND(I364*H364,2)</f>
        <v>0</v>
      </c>
      <c r="K364" s="236" t="s">
        <v>302</v>
      </c>
      <c r="L364" s="43"/>
      <c r="M364" s="241" t="s">
        <v>1</v>
      </c>
      <c r="N364" s="242" t="s">
        <v>40</v>
      </c>
      <c r="O364" s="90"/>
      <c r="P364" s="243">
        <f>O364*H364</f>
        <v>0</v>
      </c>
      <c r="Q364" s="243">
        <v>0.00042999999999999999</v>
      </c>
      <c r="R364" s="243">
        <f>Q364*H364</f>
        <v>0.0025799999999999998</v>
      </c>
      <c r="S364" s="243">
        <v>0</v>
      </c>
      <c r="T364" s="244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45" t="s">
        <v>457</v>
      </c>
      <c r="AT364" s="245" t="s">
        <v>149</v>
      </c>
      <c r="AU364" s="245" t="s">
        <v>84</v>
      </c>
      <c r="AY364" s="16" t="s">
        <v>146</v>
      </c>
      <c r="BE364" s="246">
        <f>IF(N364="základní",J364,0)</f>
        <v>0</v>
      </c>
      <c r="BF364" s="246">
        <f>IF(N364="snížená",J364,0)</f>
        <v>0</v>
      </c>
      <c r="BG364" s="246">
        <f>IF(N364="zákl. přenesená",J364,0)</f>
        <v>0</v>
      </c>
      <c r="BH364" s="246">
        <f>IF(N364="sníž. přenesená",J364,0)</f>
        <v>0</v>
      </c>
      <c r="BI364" s="246">
        <f>IF(N364="nulová",J364,0)</f>
        <v>0</v>
      </c>
      <c r="BJ364" s="16" t="s">
        <v>82</v>
      </c>
      <c r="BK364" s="246">
        <f>ROUND(I364*H364,2)</f>
        <v>0</v>
      </c>
      <c r="BL364" s="16" t="s">
        <v>457</v>
      </c>
      <c r="BM364" s="245" t="s">
        <v>778</v>
      </c>
    </row>
    <row r="365" s="2" customFormat="1" ht="21.75" customHeight="1">
      <c r="A365" s="37"/>
      <c r="B365" s="38"/>
      <c r="C365" s="234" t="s">
        <v>779</v>
      </c>
      <c r="D365" s="234" t="s">
        <v>149</v>
      </c>
      <c r="E365" s="235" t="s">
        <v>780</v>
      </c>
      <c r="F365" s="236" t="s">
        <v>781</v>
      </c>
      <c r="G365" s="237" t="s">
        <v>255</v>
      </c>
      <c r="H365" s="238">
        <v>1</v>
      </c>
      <c r="I365" s="239"/>
      <c r="J365" s="240">
        <f>ROUND(I365*H365,2)</f>
        <v>0</v>
      </c>
      <c r="K365" s="236" t="s">
        <v>302</v>
      </c>
      <c r="L365" s="43"/>
      <c r="M365" s="241" t="s">
        <v>1</v>
      </c>
      <c r="N365" s="242" t="s">
        <v>40</v>
      </c>
      <c r="O365" s="90"/>
      <c r="P365" s="243">
        <f>O365*H365</f>
        <v>0</v>
      </c>
      <c r="Q365" s="243">
        <v>0.01197</v>
      </c>
      <c r="R365" s="243">
        <f>Q365*H365</f>
        <v>0.01197</v>
      </c>
      <c r="S365" s="243">
        <v>0</v>
      </c>
      <c r="T365" s="244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45" t="s">
        <v>457</v>
      </c>
      <c r="AT365" s="245" t="s">
        <v>149</v>
      </c>
      <c r="AU365" s="245" t="s">
        <v>84</v>
      </c>
      <c r="AY365" s="16" t="s">
        <v>146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16" t="s">
        <v>82</v>
      </c>
      <c r="BK365" s="246">
        <f>ROUND(I365*H365,2)</f>
        <v>0</v>
      </c>
      <c r="BL365" s="16" t="s">
        <v>457</v>
      </c>
      <c r="BM365" s="245" t="s">
        <v>782</v>
      </c>
    </row>
    <row r="366" s="2" customFormat="1" ht="21.75" customHeight="1">
      <c r="A366" s="37"/>
      <c r="B366" s="38"/>
      <c r="C366" s="234" t="s">
        <v>783</v>
      </c>
      <c r="D366" s="234" t="s">
        <v>149</v>
      </c>
      <c r="E366" s="235" t="s">
        <v>784</v>
      </c>
      <c r="F366" s="236" t="s">
        <v>785</v>
      </c>
      <c r="G366" s="237" t="s">
        <v>255</v>
      </c>
      <c r="H366" s="238">
        <v>3</v>
      </c>
      <c r="I366" s="239"/>
      <c r="J366" s="240">
        <f>ROUND(I366*H366,2)</f>
        <v>0</v>
      </c>
      <c r="K366" s="236" t="s">
        <v>302</v>
      </c>
      <c r="L366" s="43"/>
      <c r="M366" s="241" t="s">
        <v>1</v>
      </c>
      <c r="N366" s="242" t="s">
        <v>40</v>
      </c>
      <c r="O366" s="90"/>
      <c r="P366" s="243">
        <f>O366*H366</f>
        <v>0</v>
      </c>
      <c r="Q366" s="243">
        <v>0.0094599999999999997</v>
      </c>
      <c r="R366" s="243">
        <f>Q366*H366</f>
        <v>0.028379999999999999</v>
      </c>
      <c r="S366" s="243">
        <v>0</v>
      </c>
      <c r="T366" s="244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245" t="s">
        <v>457</v>
      </c>
      <c r="AT366" s="245" t="s">
        <v>149</v>
      </c>
      <c r="AU366" s="245" t="s">
        <v>84</v>
      </c>
      <c r="AY366" s="16" t="s">
        <v>146</v>
      </c>
      <c r="BE366" s="246">
        <f>IF(N366="základní",J366,0)</f>
        <v>0</v>
      </c>
      <c r="BF366" s="246">
        <f>IF(N366="snížená",J366,0)</f>
        <v>0</v>
      </c>
      <c r="BG366" s="246">
        <f>IF(N366="zákl. přenesená",J366,0)</f>
        <v>0</v>
      </c>
      <c r="BH366" s="246">
        <f>IF(N366="sníž. přenesená",J366,0)</f>
        <v>0</v>
      </c>
      <c r="BI366" s="246">
        <f>IF(N366="nulová",J366,0)</f>
        <v>0</v>
      </c>
      <c r="BJ366" s="16" t="s">
        <v>82</v>
      </c>
      <c r="BK366" s="246">
        <f>ROUND(I366*H366,2)</f>
        <v>0</v>
      </c>
      <c r="BL366" s="16" t="s">
        <v>457</v>
      </c>
      <c r="BM366" s="245" t="s">
        <v>786</v>
      </c>
    </row>
    <row r="367" s="2" customFormat="1" ht="21.75" customHeight="1">
      <c r="A367" s="37"/>
      <c r="B367" s="38"/>
      <c r="C367" s="234" t="s">
        <v>787</v>
      </c>
      <c r="D367" s="234" t="s">
        <v>149</v>
      </c>
      <c r="E367" s="235" t="s">
        <v>788</v>
      </c>
      <c r="F367" s="236" t="s">
        <v>789</v>
      </c>
      <c r="G367" s="237" t="s">
        <v>255</v>
      </c>
      <c r="H367" s="238">
        <v>6</v>
      </c>
      <c r="I367" s="239"/>
      <c r="J367" s="240">
        <f>ROUND(I367*H367,2)</f>
        <v>0</v>
      </c>
      <c r="K367" s="236" t="s">
        <v>302</v>
      </c>
      <c r="L367" s="43"/>
      <c r="M367" s="241" t="s">
        <v>1</v>
      </c>
      <c r="N367" s="242" t="s">
        <v>40</v>
      </c>
      <c r="O367" s="90"/>
      <c r="P367" s="243">
        <f>O367*H367</f>
        <v>0</v>
      </c>
      <c r="Q367" s="243">
        <v>0.01047</v>
      </c>
      <c r="R367" s="243">
        <f>Q367*H367</f>
        <v>0.062820000000000001</v>
      </c>
      <c r="S367" s="243">
        <v>0</v>
      </c>
      <c r="T367" s="244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245" t="s">
        <v>457</v>
      </c>
      <c r="AT367" s="245" t="s">
        <v>149</v>
      </c>
      <c r="AU367" s="245" t="s">
        <v>84</v>
      </c>
      <c r="AY367" s="16" t="s">
        <v>146</v>
      </c>
      <c r="BE367" s="246">
        <f>IF(N367="základní",J367,0)</f>
        <v>0</v>
      </c>
      <c r="BF367" s="246">
        <f>IF(N367="snížená",J367,0)</f>
        <v>0</v>
      </c>
      <c r="BG367" s="246">
        <f>IF(N367="zákl. přenesená",J367,0)</f>
        <v>0</v>
      </c>
      <c r="BH367" s="246">
        <f>IF(N367="sníž. přenesená",J367,0)</f>
        <v>0</v>
      </c>
      <c r="BI367" s="246">
        <f>IF(N367="nulová",J367,0)</f>
        <v>0</v>
      </c>
      <c r="BJ367" s="16" t="s">
        <v>82</v>
      </c>
      <c r="BK367" s="246">
        <f>ROUND(I367*H367,2)</f>
        <v>0</v>
      </c>
      <c r="BL367" s="16" t="s">
        <v>457</v>
      </c>
      <c r="BM367" s="245" t="s">
        <v>790</v>
      </c>
    </row>
    <row r="368" s="2" customFormat="1" ht="33" customHeight="1">
      <c r="A368" s="37"/>
      <c r="B368" s="38"/>
      <c r="C368" s="234" t="s">
        <v>791</v>
      </c>
      <c r="D368" s="234" t="s">
        <v>149</v>
      </c>
      <c r="E368" s="235" t="s">
        <v>792</v>
      </c>
      <c r="F368" s="236" t="s">
        <v>793</v>
      </c>
      <c r="G368" s="237" t="s">
        <v>255</v>
      </c>
      <c r="H368" s="238">
        <v>2</v>
      </c>
      <c r="I368" s="239"/>
      <c r="J368" s="240">
        <f>ROUND(I368*H368,2)</f>
        <v>0</v>
      </c>
      <c r="K368" s="236" t="s">
        <v>302</v>
      </c>
      <c r="L368" s="43"/>
      <c r="M368" s="241" t="s">
        <v>1</v>
      </c>
      <c r="N368" s="242" t="s">
        <v>40</v>
      </c>
      <c r="O368" s="90"/>
      <c r="P368" s="243">
        <f>O368*H368</f>
        <v>0</v>
      </c>
      <c r="Q368" s="243">
        <v>0.021409999999999998</v>
      </c>
      <c r="R368" s="243">
        <f>Q368*H368</f>
        <v>0.042819999999999997</v>
      </c>
      <c r="S368" s="243">
        <v>0</v>
      </c>
      <c r="T368" s="244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45" t="s">
        <v>457</v>
      </c>
      <c r="AT368" s="245" t="s">
        <v>149</v>
      </c>
      <c r="AU368" s="245" t="s">
        <v>84</v>
      </c>
      <c r="AY368" s="16" t="s">
        <v>146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16" t="s">
        <v>82</v>
      </c>
      <c r="BK368" s="246">
        <f>ROUND(I368*H368,2)</f>
        <v>0</v>
      </c>
      <c r="BL368" s="16" t="s">
        <v>457</v>
      </c>
      <c r="BM368" s="245" t="s">
        <v>794</v>
      </c>
    </row>
    <row r="369" s="2" customFormat="1" ht="21.75" customHeight="1">
      <c r="A369" s="37"/>
      <c r="B369" s="38"/>
      <c r="C369" s="234" t="s">
        <v>795</v>
      </c>
      <c r="D369" s="234" t="s">
        <v>149</v>
      </c>
      <c r="E369" s="235" t="s">
        <v>796</v>
      </c>
      <c r="F369" s="236" t="s">
        <v>797</v>
      </c>
      <c r="G369" s="237" t="s">
        <v>255</v>
      </c>
      <c r="H369" s="238">
        <v>1</v>
      </c>
      <c r="I369" s="239"/>
      <c r="J369" s="240">
        <f>ROUND(I369*H369,2)</f>
        <v>0</v>
      </c>
      <c r="K369" s="236" t="s">
        <v>302</v>
      </c>
      <c r="L369" s="43"/>
      <c r="M369" s="241" t="s">
        <v>1</v>
      </c>
      <c r="N369" s="242" t="s">
        <v>40</v>
      </c>
      <c r="O369" s="90"/>
      <c r="P369" s="243">
        <f>O369*H369</f>
        <v>0</v>
      </c>
      <c r="Q369" s="243">
        <v>0.014749999999999999</v>
      </c>
      <c r="R369" s="243">
        <f>Q369*H369</f>
        <v>0.014749999999999999</v>
      </c>
      <c r="S369" s="243">
        <v>0</v>
      </c>
      <c r="T369" s="244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245" t="s">
        <v>457</v>
      </c>
      <c r="AT369" s="245" t="s">
        <v>149</v>
      </c>
      <c r="AU369" s="245" t="s">
        <v>84</v>
      </c>
      <c r="AY369" s="16" t="s">
        <v>146</v>
      </c>
      <c r="BE369" s="246">
        <f>IF(N369="základní",J369,0)</f>
        <v>0</v>
      </c>
      <c r="BF369" s="246">
        <f>IF(N369="snížená",J369,0)</f>
        <v>0</v>
      </c>
      <c r="BG369" s="246">
        <f>IF(N369="zákl. přenesená",J369,0)</f>
        <v>0</v>
      </c>
      <c r="BH369" s="246">
        <f>IF(N369="sníž. přenesená",J369,0)</f>
        <v>0</v>
      </c>
      <c r="BI369" s="246">
        <f>IF(N369="nulová",J369,0)</f>
        <v>0</v>
      </c>
      <c r="BJ369" s="16" t="s">
        <v>82</v>
      </c>
      <c r="BK369" s="246">
        <f>ROUND(I369*H369,2)</f>
        <v>0</v>
      </c>
      <c r="BL369" s="16" t="s">
        <v>457</v>
      </c>
      <c r="BM369" s="245" t="s">
        <v>798</v>
      </c>
    </row>
    <row r="370" s="2" customFormat="1" ht="21.75" customHeight="1">
      <c r="A370" s="37"/>
      <c r="B370" s="38"/>
      <c r="C370" s="234" t="s">
        <v>799</v>
      </c>
      <c r="D370" s="234" t="s">
        <v>149</v>
      </c>
      <c r="E370" s="235" t="s">
        <v>800</v>
      </c>
      <c r="F370" s="236" t="s">
        <v>801</v>
      </c>
      <c r="G370" s="237" t="s">
        <v>255</v>
      </c>
      <c r="H370" s="238">
        <v>40</v>
      </c>
      <c r="I370" s="239"/>
      <c r="J370" s="240">
        <f>ROUND(I370*H370,2)</f>
        <v>0</v>
      </c>
      <c r="K370" s="236" t="s">
        <v>302</v>
      </c>
      <c r="L370" s="43"/>
      <c r="M370" s="241" t="s">
        <v>1</v>
      </c>
      <c r="N370" s="242" t="s">
        <v>40</v>
      </c>
      <c r="O370" s="90"/>
      <c r="P370" s="243">
        <f>O370*H370</f>
        <v>0</v>
      </c>
      <c r="Q370" s="243">
        <v>0.00024000000000000001</v>
      </c>
      <c r="R370" s="243">
        <f>Q370*H370</f>
        <v>0.0096000000000000009</v>
      </c>
      <c r="S370" s="243">
        <v>0</v>
      </c>
      <c r="T370" s="244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45" t="s">
        <v>457</v>
      </c>
      <c r="AT370" s="245" t="s">
        <v>149</v>
      </c>
      <c r="AU370" s="245" t="s">
        <v>84</v>
      </c>
      <c r="AY370" s="16" t="s">
        <v>146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16" t="s">
        <v>82</v>
      </c>
      <c r="BK370" s="246">
        <f>ROUND(I370*H370,2)</f>
        <v>0</v>
      </c>
      <c r="BL370" s="16" t="s">
        <v>457</v>
      </c>
      <c r="BM370" s="245" t="s">
        <v>802</v>
      </c>
    </row>
    <row r="371" s="2" customFormat="1" ht="16.5" customHeight="1">
      <c r="A371" s="37"/>
      <c r="B371" s="38"/>
      <c r="C371" s="234" t="s">
        <v>803</v>
      </c>
      <c r="D371" s="234" t="s">
        <v>149</v>
      </c>
      <c r="E371" s="235" t="s">
        <v>804</v>
      </c>
      <c r="F371" s="236" t="s">
        <v>805</v>
      </c>
      <c r="G371" s="237" t="s">
        <v>269</v>
      </c>
      <c r="H371" s="238">
        <v>1</v>
      </c>
      <c r="I371" s="239"/>
      <c r="J371" s="240">
        <f>ROUND(I371*H371,2)</f>
        <v>0</v>
      </c>
      <c r="K371" s="236" t="s">
        <v>302</v>
      </c>
      <c r="L371" s="43"/>
      <c r="M371" s="241" t="s">
        <v>1</v>
      </c>
      <c r="N371" s="242" t="s">
        <v>40</v>
      </c>
      <c r="O371" s="90"/>
      <c r="P371" s="243">
        <f>O371*H371</f>
        <v>0</v>
      </c>
      <c r="Q371" s="243">
        <v>0.00109</v>
      </c>
      <c r="R371" s="243">
        <f>Q371*H371</f>
        <v>0.00109</v>
      </c>
      <c r="S371" s="243">
        <v>0</v>
      </c>
      <c r="T371" s="244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245" t="s">
        <v>457</v>
      </c>
      <c r="AT371" s="245" t="s">
        <v>149</v>
      </c>
      <c r="AU371" s="245" t="s">
        <v>84</v>
      </c>
      <c r="AY371" s="16" t="s">
        <v>146</v>
      </c>
      <c r="BE371" s="246">
        <f>IF(N371="základní",J371,0)</f>
        <v>0</v>
      </c>
      <c r="BF371" s="246">
        <f>IF(N371="snížená",J371,0)</f>
        <v>0</v>
      </c>
      <c r="BG371" s="246">
        <f>IF(N371="zákl. přenesená",J371,0)</f>
        <v>0</v>
      </c>
      <c r="BH371" s="246">
        <f>IF(N371="sníž. přenesená",J371,0)</f>
        <v>0</v>
      </c>
      <c r="BI371" s="246">
        <f>IF(N371="nulová",J371,0)</f>
        <v>0</v>
      </c>
      <c r="BJ371" s="16" t="s">
        <v>82</v>
      </c>
      <c r="BK371" s="246">
        <f>ROUND(I371*H371,2)</f>
        <v>0</v>
      </c>
      <c r="BL371" s="16" t="s">
        <v>457</v>
      </c>
      <c r="BM371" s="245" t="s">
        <v>806</v>
      </c>
    </row>
    <row r="372" s="2" customFormat="1" ht="21.75" customHeight="1">
      <c r="A372" s="37"/>
      <c r="B372" s="38"/>
      <c r="C372" s="234" t="s">
        <v>807</v>
      </c>
      <c r="D372" s="234" t="s">
        <v>149</v>
      </c>
      <c r="E372" s="235" t="s">
        <v>808</v>
      </c>
      <c r="F372" s="236" t="s">
        <v>809</v>
      </c>
      <c r="G372" s="237" t="s">
        <v>255</v>
      </c>
      <c r="H372" s="238">
        <v>1</v>
      </c>
      <c r="I372" s="239"/>
      <c r="J372" s="240">
        <f>ROUND(I372*H372,2)</f>
        <v>0</v>
      </c>
      <c r="K372" s="236" t="s">
        <v>302</v>
      </c>
      <c r="L372" s="43"/>
      <c r="M372" s="241" t="s">
        <v>1</v>
      </c>
      <c r="N372" s="242" t="s">
        <v>40</v>
      </c>
      <c r="O372" s="90"/>
      <c r="P372" s="243">
        <f>O372*H372</f>
        <v>0</v>
      </c>
      <c r="Q372" s="243">
        <v>0.00172</v>
      </c>
      <c r="R372" s="243">
        <f>Q372*H372</f>
        <v>0.00172</v>
      </c>
      <c r="S372" s="243">
        <v>0</v>
      </c>
      <c r="T372" s="244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245" t="s">
        <v>457</v>
      </c>
      <c r="AT372" s="245" t="s">
        <v>149</v>
      </c>
      <c r="AU372" s="245" t="s">
        <v>84</v>
      </c>
      <c r="AY372" s="16" t="s">
        <v>146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16" t="s">
        <v>82</v>
      </c>
      <c r="BK372" s="246">
        <f>ROUND(I372*H372,2)</f>
        <v>0</v>
      </c>
      <c r="BL372" s="16" t="s">
        <v>457</v>
      </c>
      <c r="BM372" s="245" t="s">
        <v>810</v>
      </c>
    </row>
    <row r="373" s="2" customFormat="1" ht="21.75" customHeight="1">
      <c r="A373" s="37"/>
      <c r="B373" s="38"/>
      <c r="C373" s="234" t="s">
        <v>811</v>
      </c>
      <c r="D373" s="234" t="s">
        <v>149</v>
      </c>
      <c r="E373" s="235" t="s">
        <v>812</v>
      </c>
      <c r="F373" s="236" t="s">
        <v>813</v>
      </c>
      <c r="G373" s="237" t="s">
        <v>255</v>
      </c>
      <c r="H373" s="238">
        <v>1</v>
      </c>
      <c r="I373" s="239"/>
      <c r="J373" s="240">
        <f>ROUND(I373*H373,2)</f>
        <v>0</v>
      </c>
      <c r="K373" s="236" t="s">
        <v>302</v>
      </c>
      <c r="L373" s="43"/>
      <c r="M373" s="241" t="s">
        <v>1</v>
      </c>
      <c r="N373" s="242" t="s">
        <v>40</v>
      </c>
      <c r="O373" s="90"/>
      <c r="P373" s="243">
        <f>O373*H373</f>
        <v>0</v>
      </c>
      <c r="Q373" s="243">
        <v>0.0018</v>
      </c>
      <c r="R373" s="243">
        <f>Q373*H373</f>
        <v>0.0018</v>
      </c>
      <c r="S373" s="243">
        <v>0</v>
      </c>
      <c r="T373" s="244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45" t="s">
        <v>457</v>
      </c>
      <c r="AT373" s="245" t="s">
        <v>149</v>
      </c>
      <c r="AU373" s="245" t="s">
        <v>84</v>
      </c>
      <c r="AY373" s="16" t="s">
        <v>146</v>
      </c>
      <c r="BE373" s="246">
        <f>IF(N373="základní",J373,0)</f>
        <v>0</v>
      </c>
      <c r="BF373" s="246">
        <f>IF(N373="snížená",J373,0)</f>
        <v>0</v>
      </c>
      <c r="BG373" s="246">
        <f>IF(N373="zákl. přenesená",J373,0)</f>
        <v>0</v>
      </c>
      <c r="BH373" s="246">
        <f>IF(N373="sníž. přenesená",J373,0)</f>
        <v>0</v>
      </c>
      <c r="BI373" s="246">
        <f>IF(N373="nulová",J373,0)</f>
        <v>0</v>
      </c>
      <c r="BJ373" s="16" t="s">
        <v>82</v>
      </c>
      <c r="BK373" s="246">
        <f>ROUND(I373*H373,2)</f>
        <v>0</v>
      </c>
      <c r="BL373" s="16" t="s">
        <v>457</v>
      </c>
      <c r="BM373" s="245" t="s">
        <v>814</v>
      </c>
    </row>
    <row r="374" s="2" customFormat="1" ht="21.75" customHeight="1">
      <c r="A374" s="37"/>
      <c r="B374" s="38"/>
      <c r="C374" s="234" t="s">
        <v>815</v>
      </c>
      <c r="D374" s="234" t="s">
        <v>149</v>
      </c>
      <c r="E374" s="235" t="s">
        <v>816</v>
      </c>
      <c r="F374" s="236" t="s">
        <v>817</v>
      </c>
      <c r="G374" s="237" t="s">
        <v>255</v>
      </c>
      <c r="H374" s="238">
        <v>6</v>
      </c>
      <c r="I374" s="239"/>
      <c r="J374" s="240">
        <f>ROUND(I374*H374,2)</f>
        <v>0</v>
      </c>
      <c r="K374" s="236" t="s">
        <v>302</v>
      </c>
      <c r="L374" s="43"/>
      <c r="M374" s="241" t="s">
        <v>1</v>
      </c>
      <c r="N374" s="242" t="s">
        <v>40</v>
      </c>
      <c r="O374" s="90"/>
      <c r="P374" s="243">
        <f>O374*H374</f>
        <v>0</v>
      </c>
      <c r="Q374" s="243">
        <v>0.0025400000000000002</v>
      </c>
      <c r="R374" s="243">
        <f>Q374*H374</f>
        <v>0.01524</v>
      </c>
      <c r="S374" s="243">
        <v>0</v>
      </c>
      <c r="T374" s="244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45" t="s">
        <v>457</v>
      </c>
      <c r="AT374" s="245" t="s">
        <v>149</v>
      </c>
      <c r="AU374" s="245" t="s">
        <v>84</v>
      </c>
      <c r="AY374" s="16" t="s">
        <v>146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16" t="s">
        <v>82</v>
      </c>
      <c r="BK374" s="246">
        <f>ROUND(I374*H374,2)</f>
        <v>0</v>
      </c>
      <c r="BL374" s="16" t="s">
        <v>457</v>
      </c>
      <c r="BM374" s="245" t="s">
        <v>818</v>
      </c>
    </row>
    <row r="375" s="2" customFormat="1" ht="21.75" customHeight="1">
      <c r="A375" s="37"/>
      <c r="B375" s="38"/>
      <c r="C375" s="234" t="s">
        <v>819</v>
      </c>
      <c r="D375" s="234" t="s">
        <v>149</v>
      </c>
      <c r="E375" s="235" t="s">
        <v>820</v>
      </c>
      <c r="F375" s="236" t="s">
        <v>821</v>
      </c>
      <c r="G375" s="237" t="s">
        <v>255</v>
      </c>
      <c r="H375" s="238">
        <v>1</v>
      </c>
      <c r="I375" s="239"/>
      <c r="J375" s="240">
        <f>ROUND(I375*H375,2)</f>
        <v>0</v>
      </c>
      <c r="K375" s="236" t="s">
        <v>302</v>
      </c>
      <c r="L375" s="43"/>
      <c r="M375" s="241" t="s">
        <v>1</v>
      </c>
      <c r="N375" s="242" t="s">
        <v>40</v>
      </c>
      <c r="O375" s="90"/>
      <c r="P375" s="243">
        <f>O375*H375</f>
        <v>0</v>
      </c>
      <c r="Q375" s="243">
        <v>0.0028400000000000001</v>
      </c>
      <c r="R375" s="243">
        <f>Q375*H375</f>
        <v>0.0028400000000000001</v>
      </c>
      <c r="S375" s="243">
        <v>0</v>
      </c>
      <c r="T375" s="244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245" t="s">
        <v>457</v>
      </c>
      <c r="AT375" s="245" t="s">
        <v>149</v>
      </c>
      <c r="AU375" s="245" t="s">
        <v>84</v>
      </c>
      <c r="AY375" s="16" t="s">
        <v>146</v>
      </c>
      <c r="BE375" s="246">
        <f>IF(N375="základní",J375,0)</f>
        <v>0</v>
      </c>
      <c r="BF375" s="246">
        <f>IF(N375="snížená",J375,0)</f>
        <v>0</v>
      </c>
      <c r="BG375" s="246">
        <f>IF(N375="zákl. přenesená",J375,0)</f>
        <v>0</v>
      </c>
      <c r="BH375" s="246">
        <f>IF(N375="sníž. přenesená",J375,0)</f>
        <v>0</v>
      </c>
      <c r="BI375" s="246">
        <f>IF(N375="nulová",J375,0)</f>
        <v>0</v>
      </c>
      <c r="BJ375" s="16" t="s">
        <v>82</v>
      </c>
      <c r="BK375" s="246">
        <f>ROUND(I375*H375,2)</f>
        <v>0</v>
      </c>
      <c r="BL375" s="16" t="s">
        <v>457</v>
      </c>
      <c r="BM375" s="245" t="s">
        <v>822</v>
      </c>
    </row>
    <row r="376" s="2" customFormat="1" ht="21.75" customHeight="1">
      <c r="A376" s="37"/>
      <c r="B376" s="38"/>
      <c r="C376" s="234" t="s">
        <v>823</v>
      </c>
      <c r="D376" s="234" t="s">
        <v>149</v>
      </c>
      <c r="E376" s="235" t="s">
        <v>824</v>
      </c>
      <c r="F376" s="236" t="s">
        <v>825</v>
      </c>
      <c r="G376" s="237" t="s">
        <v>255</v>
      </c>
      <c r="H376" s="238">
        <v>3</v>
      </c>
      <c r="I376" s="239"/>
      <c r="J376" s="240">
        <f>ROUND(I376*H376,2)</f>
        <v>0</v>
      </c>
      <c r="K376" s="236" t="s">
        <v>302</v>
      </c>
      <c r="L376" s="43"/>
      <c r="M376" s="241" t="s">
        <v>1</v>
      </c>
      <c r="N376" s="242" t="s">
        <v>40</v>
      </c>
      <c r="O376" s="90"/>
      <c r="P376" s="243">
        <f>O376*H376</f>
        <v>0</v>
      </c>
      <c r="Q376" s="243">
        <v>0.00124</v>
      </c>
      <c r="R376" s="243">
        <f>Q376*H376</f>
        <v>0.0037200000000000002</v>
      </c>
      <c r="S376" s="243">
        <v>0</v>
      </c>
      <c r="T376" s="244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245" t="s">
        <v>457</v>
      </c>
      <c r="AT376" s="245" t="s">
        <v>149</v>
      </c>
      <c r="AU376" s="245" t="s">
        <v>84</v>
      </c>
      <c r="AY376" s="16" t="s">
        <v>146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16" t="s">
        <v>82</v>
      </c>
      <c r="BK376" s="246">
        <f>ROUND(I376*H376,2)</f>
        <v>0</v>
      </c>
      <c r="BL376" s="16" t="s">
        <v>457</v>
      </c>
      <c r="BM376" s="245" t="s">
        <v>826</v>
      </c>
    </row>
    <row r="377" s="2" customFormat="1" ht="21.75" customHeight="1">
      <c r="A377" s="37"/>
      <c r="B377" s="38"/>
      <c r="C377" s="234" t="s">
        <v>827</v>
      </c>
      <c r="D377" s="234" t="s">
        <v>149</v>
      </c>
      <c r="E377" s="235" t="s">
        <v>828</v>
      </c>
      <c r="F377" s="236" t="s">
        <v>829</v>
      </c>
      <c r="G377" s="237" t="s">
        <v>255</v>
      </c>
      <c r="H377" s="238">
        <v>2</v>
      </c>
      <c r="I377" s="239"/>
      <c r="J377" s="240">
        <f>ROUND(I377*H377,2)</f>
        <v>0</v>
      </c>
      <c r="K377" s="236" t="s">
        <v>302</v>
      </c>
      <c r="L377" s="43"/>
      <c r="M377" s="241" t="s">
        <v>1</v>
      </c>
      <c r="N377" s="242" t="s">
        <v>40</v>
      </c>
      <c r="O377" s="90"/>
      <c r="P377" s="243">
        <f>O377*H377</f>
        <v>0</v>
      </c>
      <c r="Q377" s="243">
        <v>0.0029399999999999999</v>
      </c>
      <c r="R377" s="243">
        <f>Q377*H377</f>
        <v>0.0058799999999999998</v>
      </c>
      <c r="S377" s="243">
        <v>0</v>
      </c>
      <c r="T377" s="244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45" t="s">
        <v>457</v>
      </c>
      <c r="AT377" s="245" t="s">
        <v>149</v>
      </c>
      <c r="AU377" s="245" t="s">
        <v>84</v>
      </c>
      <c r="AY377" s="16" t="s">
        <v>146</v>
      </c>
      <c r="BE377" s="246">
        <f>IF(N377="základní",J377,0)</f>
        <v>0</v>
      </c>
      <c r="BF377" s="246">
        <f>IF(N377="snížená",J377,0)</f>
        <v>0</v>
      </c>
      <c r="BG377" s="246">
        <f>IF(N377="zákl. přenesená",J377,0)</f>
        <v>0</v>
      </c>
      <c r="BH377" s="246">
        <f>IF(N377="sníž. přenesená",J377,0)</f>
        <v>0</v>
      </c>
      <c r="BI377" s="246">
        <f>IF(N377="nulová",J377,0)</f>
        <v>0</v>
      </c>
      <c r="BJ377" s="16" t="s">
        <v>82</v>
      </c>
      <c r="BK377" s="246">
        <f>ROUND(I377*H377,2)</f>
        <v>0</v>
      </c>
      <c r="BL377" s="16" t="s">
        <v>457</v>
      </c>
      <c r="BM377" s="245" t="s">
        <v>830</v>
      </c>
    </row>
    <row r="378" s="2" customFormat="1" ht="16.5" customHeight="1">
      <c r="A378" s="37"/>
      <c r="B378" s="38"/>
      <c r="C378" s="234" t="s">
        <v>831</v>
      </c>
      <c r="D378" s="234" t="s">
        <v>149</v>
      </c>
      <c r="E378" s="235" t="s">
        <v>832</v>
      </c>
      <c r="F378" s="236" t="s">
        <v>833</v>
      </c>
      <c r="G378" s="237" t="s">
        <v>269</v>
      </c>
      <c r="H378" s="238">
        <v>10</v>
      </c>
      <c r="I378" s="239"/>
      <c r="J378" s="240">
        <f>ROUND(I378*H378,2)</f>
        <v>0</v>
      </c>
      <c r="K378" s="236" t="s">
        <v>302</v>
      </c>
      <c r="L378" s="43"/>
      <c r="M378" s="241" t="s">
        <v>1</v>
      </c>
      <c r="N378" s="242" t="s">
        <v>40</v>
      </c>
      <c r="O378" s="90"/>
      <c r="P378" s="243">
        <f>O378*H378</f>
        <v>0</v>
      </c>
      <c r="Q378" s="243">
        <v>0.00024000000000000001</v>
      </c>
      <c r="R378" s="243">
        <f>Q378*H378</f>
        <v>0.0024000000000000002</v>
      </c>
      <c r="S378" s="243">
        <v>0</v>
      </c>
      <c r="T378" s="244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45" t="s">
        <v>457</v>
      </c>
      <c r="AT378" s="245" t="s">
        <v>149</v>
      </c>
      <c r="AU378" s="245" t="s">
        <v>84</v>
      </c>
      <c r="AY378" s="16" t="s">
        <v>146</v>
      </c>
      <c r="BE378" s="246">
        <f>IF(N378="základní",J378,0)</f>
        <v>0</v>
      </c>
      <c r="BF378" s="246">
        <f>IF(N378="snížená",J378,0)</f>
        <v>0</v>
      </c>
      <c r="BG378" s="246">
        <f>IF(N378="zákl. přenesená",J378,0)</f>
        <v>0</v>
      </c>
      <c r="BH378" s="246">
        <f>IF(N378="sníž. přenesená",J378,0)</f>
        <v>0</v>
      </c>
      <c r="BI378" s="246">
        <f>IF(N378="nulová",J378,0)</f>
        <v>0</v>
      </c>
      <c r="BJ378" s="16" t="s">
        <v>82</v>
      </c>
      <c r="BK378" s="246">
        <f>ROUND(I378*H378,2)</f>
        <v>0</v>
      </c>
      <c r="BL378" s="16" t="s">
        <v>457</v>
      </c>
      <c r="BM378" s="245" t="s">
        <v>834</v>
      </c>
    </row>
    <row r="379" s="2" customFormat="1" ht="16.5" customHeight="1">
      <c r="A379" s="37"/>
      <c r="B379" s="38"/>
      <c r="C379" s="234" t="s">
        <v>835</v>
      </c>
      <c r="D379" s="234" t="s">
        <v>149</v>
      </c>
      <c r="E379" s="235" t="s">
        <v>836</v>
      </c>
      <c r="F379" s="236" t="s">
        <v>837</v>
      </c>
      <c r="G379" s="237" t="s">
        <v>269</v>
      </c>
      <c r="H379" s="238">
        <v>1</v>
      </c>
      <c r="I379" s="239"/>
      <c r="J379" s="240">
        <f>ROUND(I379*H379,2)</f>
        <v>0</v>
      </c>
      <c r="K379" s="236" t="s">
        <v>302</v>
      </c>
      <c r="L379" s="43"/>
      <c r="M379" s="241" t="s">
        <v>1</v>
      </c>
      <c r="N379" s="242" t="s">
        <v>40</v>
      </c>
      <c r="O379" s="90"/>
      <c r="P379" s="243">
        <f>O379*H379</f>
        <v>0</v>
      </c>
      <c r="Q379" s="243">
        <v>0.00027999999999999998</v>
      </c>
      <c r="R379" s="243">
        <f>Q379*H379</f>
        <v>0.00027999999999999998</v>
      </c>
      <c r="S379" s="243">
        <v>0</v>
      </c>
      <c r="T379" s="244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45" t="s">
        <v>457</v>
      </c>
      <c r="AT379" s="245" t="s">
        <v>149</v>
      </c>
      <c r="AU379" s="245" t="s">
        <v>84</v>
      </c>
      <c r="AY379" s="16" t="s">
        <v>146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16" t="s">
        <v>82</v>
      </c>
      <c r="BK379" s="246">
        <f>ROUND(I379*H379,2)</f>
        <v>0</v>
      </c>
      <c r="BL379" s="16" t="s">
        <v>457</v>
      </c>
      <c r="BM379" s="245" t="s">
        <v>838</v>
      </c>
    </row>
    <row r="380" s="2" customFormat="1" ht="21.75" customHeight="1">
      <c r="A380" s="37"/>
      <c r="B380" s="38"/>
      <c r="C380" s="234" t="s">
        <v>839</v>
      </c>
      <c r="D380" s="234" t="s">
        <v>149</v>
      </c>
      <c r="E380" s="235" t="s">
        <v>840</v>
      </c>
      <c r="F380" s="236" t="s">
        <v>841</v>
      </c>
      <c r="G380" s="237" t="s">
        <v>498</v>
      </c>
      <c r="H380" s="280"/>
      <c r="I380" s="239"/>
      <c r="J380" s="240">
        <f>ROUND(I380*H380,2)</f>
        <v>0</v>
      </c>
      <c r="K380" s="236" t="s">
        <v>302</v>
      </c>
      <c r="L380" s="43"/>
      <c r="M380" s="241" t="s">
        <v>1</v>
      </c>
      <c r="N380" s="242" t="s">
        <v>40</v>
      </c>
      <c r="O380" s="90"/>
      <c r="P380" s="243">
        <f>O380*H380</f>
        <v>0</v>
      </c>
      <c r="Q380" s="243">
        <v>0</v>
      </c>
      <c r="R380" s="243">
        <f>Q380*H380</f>
        <v>0</v>
      </c>
      <c r="S380" s="243">
        <v>0</v>
      </c>
      <c r="T380" s="244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245" t="s">
        <v>457</v>
      </c>
      <c r="AT380" s="245" t="s">
        <v>149</v>
      </c>
      <c r="AU380" s="245" t="s">
        <v>84</v>
      </c>
      <c r="AY380" s="16" t="s">
        <v>146</v>
      </c>
      <c r="BE380" s="246">
        <f>IF(N380="základní",J380,0)</f>
        <v>0</v>
      </c>
      <c r="BF380" s="246">
        <f>IF(N380="snížená",J380,0)</f>
        <v>0</v>
      </c>
      <c r="BG380" s="246">
        <f>IF(N380="zákl. přenesená",J380,0)</f>
        <v>0</v>
      </c>
      <c r="BH380" s="246">
        <f>IF(N380="sníž. přenesená",J380,0)</f>
        <v>0</v>
      </c>
      <c r="BI380" s="246">
        <f>IF(N380="nulová",J380,0)</f>
        <v>0</v>
      </c>
      <c r="BJ380" s="16" t="s">
        <v>82</v>
      </c>
      <c r="BK380" s="246">
        <f>ROUND(I380*H380,2)</f>
        <v>0</v>
      </c>
      <c r="BL380" s="16" t="s">
        <v>457</v>
      </c>
      <c r="BM380" s="245" t="s">
        <v>842</v>
      </c>
    </row>
    <row r="381" s="12" customFormat="1" ht="22.8" customHeight="1">
      <c r="A381" s="12"/>
      <c r="B381" s="218"/>
      <c r="C381" s="219"/>
      <c r="D381" s="220" t="s">
        <v>74</v>
      </c>
      <c r="E381" s="232" t="s">
        <v>843</v>
      </c>
      <c r="F381" s="232" t="s">
        <v>844</v>
      </c>
      <c r="G381" s="219"/>
      <c r="H381" s="219"/>
      <c r="I381" s="222"/>
      <c r="J381" s="233">
        <f>BK381</f>
        <v>0</v>
      </c>
      <c r="K381" s="219"/>
      <c r="L381" s="224"/>
      <c r="M381" s="225"/>
      <c r="N381" s="226"/>
      <c r="O381" s="226"/>
      <c r="P381" s="227">
        <f>SUM(P382:P387)</f>
        <v>0</v>
      </c>
      <c r="Q381" s="226"/>
      <c r="R381" s="227">
        <f>SUM(R382:R387)</f>
        <v>0.14914</v>
      </c>
      <c r="S381" s="226"/>
      <c r="T381" s="228">
        <f>SUM(T382:T387)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9" t="s">
        <v>84</v>
      </c>
      <c r="AT381" s="230" t="s">
        <v>74</v>
      </c>
      <c r="AU381" s="230" t="s">
        <v>82</v>
      </c>
      <c r="AY381" s="229" t="s">
        <v>146</v>
      </c>
      <c r="BK381" s="231">
        <f>SUM(BK382:BK387)</f>
        <v>0</v>
      </c>
    </row>
    <row r="382" s="2" customFormat="1" ht="21.75" customHeight="1">
      <c r="A382" s="37"/>
      <c r="B382" s="38"/>
      <c r="C382" s="234" t="s">
        <v>845</v>
      </c>
      <c r="D382" s="234" t="s">
        <v>149</v>
      </c>
      <c r="E382" s="235" t="s">
        <v>846</v>
      </c>
      <c r="F382" s="236" t="s">
        <v>847</v>
      </c>
      <c r="G382" s="237" t="s">
        <v>255</v>
      </c>
      <c r="H382" s="238">
        <v>1</v>
      </c>
      <c r="I382" s="239"/>
      <c r="J382" s="240">
        <f>ROUND(I382*H382,2)</f>
        <v>0</v>
      </c>
      <c r="K382" s="236" t="s">
        <v>194</v>
      </c>
      <c r="L382" s="43"/>
      <c r="M382" s="241" t="s">
        <v>1</v>
      </c>
      <c r="N382" s="242" t="s">
        <v>40</v>
      </c>
      <c r="O382" s="90"/>
      <c r="P382" s="243">
        <f>O382*H382</f>
        <v>0</v>
      </c>
      <c r="Q382" s="243">
        <v>0.0025500000000000002</v>
      </c>
      <c r="R382" s="243">
        <f>Q382*H382</f>
        <v>0.0025500000000000002</v>
      </c>
      <c r="S382" s="243">
        <v>0</v>
      </c>
      <c r="T382" s="244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245" t="s">
        <v>457</v>
      </c>
      <c r="AT382" s="245" t="s">
        <v>149</v>
      </c>
      <c r="AU382" s="245" t="s">
        <v>84</v>
      </c>
      <c r="AY382" s="16" t="s">
        <v>146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16" t="s">
        <v>82</v>
      </c>
      <c r="BK382" s="246">
        <f>ROUND(I382*H382,2)</f>
        <v>0</v>
      </c>
      <c r="BL382" s="16" t="s">
        <v>457</v>
      </c>
      <c r="BM382" s="245" t="s">
        <v>848</v>
      </c>
    </row>
    <row r="383" s="2" customFormat="1" ht="21.75" customHeight="1">
      <c r="A383" s="37"/>
      <c r="B383" s="38"/>
      <c r="C383" s="270" t="s">
        <v>849</v>
      </c>
      <c r="D383" s="270" t="s">
        <v>310</v>
      </c>
      <c r="E383" s="271" t="s">
        <v>850</v>
      </c>
      <c r="F383" s="272" t="s">
        <v>851</v>
      </c>
      <c r="G383" s="273" t="s">
        <v>269</v>
      </c>
      <c r="H383" s="274">
        <v>1</v>
      </c>
      <c r="I383" s="275"/>
      <c r="J383" s="276">
        <f>ROUND(I383*H383,2)</f>
        <v>0</v>
      </c>
      <c r="K383" s="272" t="s">
        <v>194</v>
      </c>
      <c r="L383" s="277"/>
      <c r="M383" s="278" t="s">
        <v>1</v>
      </c>
      <c r="N383" s="279" t="s">
        <v>40</v>
      </c>
      <c r="O383" s="90"/>
      <c r="P383" s="243">
        <f>O383*H383</f>
        <v>0</v>
      </c>
      <c r="Q383" s="243">
        <v>0.14099999999999999</v>
      </c>
      <c r="R383" s="243">
        <f>Q383*H383</f>
        <v>0.14099999999999999</v>
      </c>
      <c r="S383" s="243">
        <v>0</v>
      </c>
      <c r="T383" s="244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245" t="s">
        <v>295</v>
      </c>
      <c r="AT383" s="245" t="s">
        <v>310</v>
      </c>
      <c r="AU383" s="245" t="s">
        <v>84</v>
      </c>
      <c r="AY383" s="16" t="s">
        <v>146</v>
      </c>
      <c r="BE383" s="246">
        <f>IF(N383="základní",J383,0)</f>
        <v>0</v>
      </c>
      <c r="BF383" s="246">
        <f>IF(N383="snížená",J383,0)</f>
        <v>0</v>
      </c>
      <c r="BG383" s="246">
        <f>IF(N383="zákl. přenesená",J383,0)</f>
        <v>0</v>
      </c>
      <c r="BH383" s="246">
        <f>IF(N383="sníž. přenesená",J383,0)</f>
        <v>0</v>
      </c>
      <c r="BI383" s="246">
        <f>IF(N383="nulová",J383,0)</f>
        <v>0</v>
      </c>
      <c r="BJ383" s="16" t="s">
        <v>82</v>
      </c>
      <c r="BK383" s="246">
        <f>ROUND(I383*H383,2)</f>
        <v>0</v>
      </c>
      <c r="BL383" s="16" t="s">
        <v>457</v>
      </c>
      <c r="BM383" s="245" t="s">
        <v>852</v>
      </c>
    </row>
    <row r="384" s="2" customFormat="1" ht="33" customHeight="1">
      <c r="A384" s="37"/>
      <c r="B384" s="38"/>
      <c r="C384" s="234" t="s">
        <v>853</v>
      </c>
      <c r="D384" s="234" t="s">
        <v>149</v>
      </c>
      <c r="E384" s="235" t="s">
        <v>854</v>
      </c>
      <c r="F384" s="236" t="s">
        <v>855</v>
      </c>
      <c r="G384" s="237" t="s">
        <v>255</v>
      </c>
      <c r="H384" s="238">
        <v>1</v>
      </c>
      <c r="I384" s="239"/>
      <c r="J384" s="240">
        <f>ROUND(I384*H384,2)</f>
        <v>0</v>
      </c>
      <c r="K384" s="236" t="s">
        <v>194</v>
      </c>
      <c r="L384" s="43"/>
      <c r="M384" s="241" t="s">
        <v>1</v>
      </c>
      <c r="N384" s="242" t="s">
        <v>40</v>
      </c>
      <c r="O384" s="90"/>
      <c r="P384" s="243">
        <f>O384*H384</f>
        <v>0</v>
      </c>
      <c r="Q384" s="243">
        <v>0.00089999999999999998</v>
      </c>
      <c r="R384" s="243">
        <f>Q384*H384</f>
        <v>0.00089999999999999998</v>
      </c>
      <c r="S384" s="243">
        <v>0</v>
      </c>
      <c r="T384" s="244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45" t="s">
        <v>457</v>
      </c>
      <c r="AT384" s="245" t="s">
        <v>149</v>
      </c>
      <c r="AU384" s="245" t="s">
        <v>84</v>
      </c>
      <c r="AY384" s="16" t="s">
        <v>146</v>
      </c>
      <c r="BE384" s="246">
        <f>IF(N384="základní",J384,0)</f>
        <v>0</v>
      </c>
      <c r="BF384" s="246">
        <f>IF(N384="snížená",J384,0)</f>
        <v>0</v>
      </c>
      <c r="BG384" s="246">
        <f>IF(N384="zákl. přenesená",J384,0)</f>
        <v>0</v>
      </c>
      <c r="BH384" s="246">
        <f>IF(N384="sníž. přenesená",J384,0)</f>
        <v>0</v>
      </c>
      <c r="BI384" s="246">
        <f>IF(N384="nulová",J384,0)</f>
        <v>0</v>
      </c>
      <c r="BJ384" s="16" t="s">
        <v>82</v>
      </c>
      <c r="BK384" s="246">
        <f>ROUND(I384*H384,2)</f>
        <v>0</v>
      </c>
      <c r="BL384" s="16" t="s">
        <v>457</v>
      </c>
      <c r="BM384" s="245" t="s">
        <v>856</v>
      </c>
    </row>
    <row r="385" s="2" customFormat="1" ht="21.75" customHeight="1">
      <c r="A385" s="37"/>
      <c r="B385" s="38"/>
      <c r="C385" s="234" t="s">
        <v>857</v>
      </c>
      <c r="D385" s="234" t="s">
        <v>149</v>
      </c>
      <c r="E385" s="235" t="s">
        <v>858</v>
      </c>
      <c r="F385" s="236" t="s">
        <v>859</v>
      </c>
      <c r="G385" s="237" t="s">
        <v>255</v>
      </c>
      <c r="H385" s="238">
        <v>1</v>
      </c>
      <c r="I385" s="239"/>
      <c r="J385" s="240">
        <f>ROUND(I385*H385,2)</f>
        <v>0</v>
      </c>
      <c r="K385" s="236" t="s">
        <v>194</v>
      </c>
      <c r="L385" s="43"/>
      <c r="M385" s="241" t="s">
        <v>1</v>
      </c>
      <c r="N385" s="242" t="s">
        <v>40</v>
      </c>
      <c r="O385" s="90"/>
      <c r="P385" s="243">
        <f>O385*H385</f>
        <v>0</v>
      </c>
      <c r="Q385" s="243">
        <v>0.0020500000000000002</v>
      </c>
      <c r="R385" s="243">
        <f>Q385*H385</f>
        <v>0.0020500000000000002</v>
      </c>
      <c r="S385" s="243">
        <v>0</v>
      </c>
      <c r="T385" s="244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45" t="s">
        <v>457</v>
      </c>
      <c r="AT385" s="245" t="s">
        <v>149</v>
      </c>
      <c r="AU385" s="245" t="s">
        <v>84</v>
      </c>
      <c r="AY385" s="16" t="s">
        <v>146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16" t="s">
        <v>82</v>
      </c>
      <c r="BK385" s="246">
        <f>ROUND(I385*H385,2)</f>
        <v>0</v>
      </c>
      <c r="BL385" s="16" t="s">
        <v>457</v>
      </c>
      <c r="BM385" s="245" t="s">
        <v>860</v>
      </c>
    </row>
    <row r="386" s="2" customFormat="1" ht="21.75" customHeight="1">
      <c r="A386" s="37"/>
      <c r="B386" s="38"/>
      <c r="C386" s="234" t="s">
        <v>861</v>
      </c>
      <c r="D386" s="234" t="s">
        <v>149</v>
      </c>
      <c r="E386" s="235" t="s">
        <v>862</v>
      </c>
      <c r="F386" s="236" t="s">
        <v>863</v>
      </c>
      <c r="G386" s="237" t="s">
        <v>260</v>
      </c>
      <c r="H386" s="238">
        <v>6</v>
      </c>
      <c r="I386" s="239"/>
      <c r="J386" s="240">
        <f>ROUND(I386*H386,2)</f>
        <v>0</v>
      </c>
      <c r="K386" s="236" t="s">
        <v>194</v>
      </c>
      <c r="L386" s="43"/>
      <c r="M386" s="241" t="s">
        <v>1</v>
      </c>
      <c r="N386" s="242" t="s">
        <v>40</v>
      </c>
      <c r="O386" s="90"/>
      <c r="P386" s="243">
        <f>O386*H386</f>
        <v>0</v>
      </c>
      <c r="Q386" s="243">
        <v>0.00044000000000000002</v>
      </c>
      <c r="R386" s="243">
        <f>Q386*H386</f>
        <v>0.00264</v>
      </c>
      <c r="S386" s="243">
        <v>0</v>
      </c>
      <c r="T386" s="244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245" t="s">
        <v>457</v>
      </c>
      <c r="AT386" s="245" t="s">
        <v>149</v>
      </c>
      <c r="AU386" s="245" t="s">
        <v>84</v>
      </c>
      <c r="AY386" s="16" t="s">
        <v>146</v>
      </c>
      <c r="BE386" s="246">
        <f>IF(N386="základní",J386,0)</f>
        <v>0</v>
      </c>
      <c r="BF386" s="246">
        <f>IF(N386="snížená",J386,0)</f>
        <v>0</v>
      </c>
      <c r="BG386" s="246">
        <f>IF(N386="zákl. přenesená",J386,0)</f>
        <v>0</v>
      </c>
      <c r="BH386" s="246">
        <f>IF(N386="sníž. přenesená",J386,0)</f>
        <v>0</v>
      </c>
      <c r="BI386" s="246">
        <f>IF(N386="nulová",J386,0)</f>
        <v>0</v>
      </c>
      <c r="BJ386" s="16" t="s">
        <v>82</v>
      </c>
      <c r="BK386" s="246">
        <f>ROUND(I386*H386,2)</f>
        <v>0</v>
      </c>
      <c r="BL386" s="16" t="s">
        <v>457</v>
      </c>
      <c r="BM386" s="245" t="s">
        <v>864</v>
      </c>
    </row>
    <row r="387" s="2" customFormat="1" ht="16.5" customHeight="1">
      <c r="A387" s="37"/>
      <c r="B387" s="38"/>
      <c r="C387" s="234" t="s">
        <v>865</v>
      </c>
      <c r="D387" s="234" t="s">
        <v>149</v>
      </c>
      <c r="E387" s="235" t="s">
        <v>866</v>
      </c>
      <c r="F387" s="236" t="s">
        <v>867</v>
      </c>
      <c r="G387" s="237" t="s">
        <v>498</v>
      </c>
      <c r="H387" s="280"/>
      <c r="I387" s="239"/>
      <c r="J387" s="240">
        <f>ROUND(I387*H387,2)</f>
        <v>0</v>
      </c>
      <c r="K387" s="236" t="s">
        <v>194</v>
      </c>
      <c r="L387" s="43"/>
      <c r="M387" s="241" t="s">
        <v>1</v>
      </c>
      <c r="N387" s="242" t="s">
        <v>40</v>
      </c>
      <c r="O387" s="90"/>
      <c r="P387" s="243">
        <f>O387*H387</f>
        <v>0</v>
      </c>
      <c r="Q387" s="243">
        <v>0</v>
      </c>
      <c r="R387" s="243">
        <f>Q387*H387</f>
        <v>0</v>
      </c>
      <c r="S387" s="243">
        <v>0</v>
      </c>
      <c r="T387" s="244">
        <f>S387*H387</f>
        <v>0</v>
      </c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R387" s="245" t="s">
        <v>457</v>
      </c>
      <c r="AT387" s="245" t="s">
        <v>149</v>
      </c>
      <c r="AU387" s="245" t="s">
        <v>84</v>
      </c>
      <c r="AY387" s="16" t="s">
        <v>146</v>
      </c>
      <c r="BE387" s="246">
        <f>IF(N387="základní",J387,0)</f>
        <v>0</v>
      </c>
      <c r="BF387" s="246">
        <f>IF(N387="snížená",J387,0)</f>
        <v>0</v>
      </c>
      <c r="BG387" s="246">
        <f>IF(N387="zákl. přenesená",J387,0)</f>
        <v>0</v>
      </c>
      <c r="BH387" s="246">
        <f>IF(N387="sníž. přenesená",J387,0)</f>
        <v>0</v>
      </c>
      <c r="BI387" s="246">
        <f>IF(N387="nulová",J387,0)</f>
        <v>0</v>
      </c>
      <c r="BJ387" s="16" t="s">
        <v>82</v>
      </c>
      <c r="BK387" s="246">
        <f>ROUND(I387*H387,2)</f>
        <v>0</v>
      </c>
      <c r="BL387" s="16" t="s">
        <v>457</v>
      </c>
      <c r="BM387" s="245" t="s">
        <v>868</v>
      </c>
    </row>
    <row r="388" s="12" customFormat="1" ht="22.8" customHeight="1">
      <c r="A388" s="12"/>
      <c r="B388" s="218"/>
      <c r="C388" s="219"/>
      <c r="D388" s="220" t="s">
        <v>74</v>
      </c>
      <c r="E388" s="232" t="s">
        <v>869</v>
      </c>
      <c r="F388" s="232" t="s">
        <v>870</v>
      </c>
      <c r="G388" s="219"/>
      <c r="H388" s="219"/>
      <c r="I388" s="222"/>
      <c r="J388" s="233">
        <f>BK388</f>
        <v>0</v>
      </c>
      <c r="K388" s="219"/>
      <c r="L388" s="224"/>
      <c r="M388" s="225"/>
      <c r="N388" s="226"/>
      <c r="O388" s="226"/>
      <c r="P388" s="227">
        <f>SUM(P389:P395)</f>
        <v>0</v>
      </c>
      <c r="Q388" s="226"/>
      <c r="R388" s="227">
        <f>SUM(R389:R395)</f>
        <v>0.10112000000000002</v>
      </c>
      <c r="S388" s="226"/>
      <c r="T388" s="228">
        <f>SUM(T389:T395)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29" t="s">
        <v>84</v>
      </c>
      <c r="AT388" s="230" t="s">
        <v>74</v>
      </c>
      <c r="AU388" s="230" t="s">
        <v>82</v>
      </c>
      <c r="AY388" s="229" t="s">
        <v>146</v>
      </c>
      <c r="BK388" s="231">
        <f>SUM(BK389:BK395)</f>
        <v>0</v>
      </c>
    </row>
    <row r="389" s="2" customFormat="1" ht="21.75" customHeight="1">
      <c r="A389" s="37"/>
      <c r="B389" s="38"/>
      <c r="C389" s="234" t="s">
        <v>871</v>
      </c>
      <c r="D389" s="234" t="s">
        <v>149</v>
      </c>
      <c r="E389" s="235" t="s">
        <v>872</v>
      </c>
      <c r="F389" s="236" t="s">
        <v>873</v>
      </c>
      <c r="G389" s="237" t="s">
        <v>255</v>
      </c>
      <c r="H389" s="238">
        <v>1</v>
      </c>
      <c r="I389" s="239"/>
      <c r="J389" s="240">
        <f>ROUND(I389*H389,2)</f>
        <v>0</v>
      </c>
      <c r="K389" s="236" t="s">
        <v>194</v>
      </c>
      <c r="L389" s="43"/>
      <c r="M389" s="241" t="s">
        <v>1</v>
      </c>
      <c r="N389" s="242" t="s">
        <v>40</v>
      </c>
      <c r="O389" s="90"/>
      <c r="P389" s="243">
        <f>O389*H389</f>
        <v>0</v>
      </c>
      <c r="Q389" s="243">
        <v>0.084769999999999998</v>
      </c>
      <c r="R389" s="243">
        <f>Q389*H389</f>
        <v>0.084769999999999998</v>
      </c>
      <c r="S389" s="243">
        <v>0</v>
      </c>
      <c r="T389" s="244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245" t="s">
        <v>457</v>
      </c>
      <c r="AT389" s="245" t="s">
        <v>149</v>
      </c>
      <c r="AU389" s="245" t="s">
        <v>84</v>
      </c>
      <c r="AY389" s="16" t="s">
        <v>146</v>
      </c>
      <c r="BE389" s="246">
        <f>IF(N389="základní",J389,0)</f>
        <v>0</v>
      </c>
      <c r="BF389" s="246">
        <f>IF(N389="snížená",J389,0)</f>
        <v>0</v>
      </c>
      <c r="BG389" s="246">
        <f>IF(N389="zákl. přenesená",J389,0)</f>
        <v>0</v>
      </c>
      <c r="BH389" s="246">
        <f>IF(N389="sníž. přenesená",J389,0)</f>
        <v>0</v>
      </c>
      <c r="BI389" s="246">
        <f>IF(N389="nulová",J389,0)</f>
        <v>0</v>
      </c>
      <c r="BJ389" s="16" t="s">
        <v>82</v>
      </c>
      <c r="BK389" s="246">
        <f>ROUND(I389*H389,2)</f>
        <v>0</v>
      </c>
      <c r="BL389" s="16" t="s">
        <v>457</v>
      </c>
      <c r="BM389" s="245" t="s">
        <v>874</v>
      </c>
    </row>
    <row r="390" s="2" customFormat="1" ht="21.75" customHeight="1">
      <c r="A390" s="37"/>
      <c r="B390" s="38"/>
      <c r="C390" s="234" t="s">
        <v>875</v>
      </c>
      <c r="D390" s="234" t="s">
        <v>149</v>
      </c>
      <c r="E390" s="235" t="s">
        <v>876</v>
      </c>
      <c r="F390" s="236" t="s">
        <v>877</v>
      </c>
      <c r="G390" s="237" t="s">
        <v>255</v>
      </c>
      <c r="H390" s="238">
        <v>1</v>
      </c>
      <c r="I390" s="239"/>
      <c r="J390" s="240">
        <f>ROUND(I390*H390,2)</f>
        <v>0</v>
      </c>
      <c r="K390" s="236" t="s">
        <v>194</v>
      </c>
      <c r="L390" s="43"/>
      <c r="M390" s="241" t="s">
        <v>1</v>
      </c>
      <c r="N390" s="242" t="s">
        <v>40</v>
      </c>
      <c r="O390" s="90"/>
      <c r="P390" s="243">
        <f>O390*H390</f>
        <v>0</v>
      </c>
      <c r="Q390" s="243">
        <v>0.0062899999999999996</v>
      </c>
      <c r="R390" s="243">
        <f>Q390*H390</f>
        <v>0.0062899999999999996</v>
      </c>
      <c r="S390" s="243">
        <v>0</v>
      </c>
      <c r="T390" s="244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45" t="s">
        <v>457</v>
      </c>
      <c r="AT390" s="245" t="s">
        <v>149</v>
      </c>
      <c r="AU390" s="245" t="s">
        <v>84</v>
      </c>
      <c r="AY390" s="16" t="s">
        <v>146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16" t="s">
        <v>82</v>
      </c>
      <c r="BK390" s="246">
        <f>ROUND(I390*H390,2)</f>
        <v>0</v>
      </c>
      <c r="BL390" s="16" t="s">
        <v>457</v>
      </c>
      <c r="BM390" s="245" t="s">
        <v>878</v>
      </c>
    </row>
    <row r="391" s="2" customFormat="1" ht="21.75" customHeight="1">
      <c r="A391" s="37"/>
      <c r="B391" s="38"/>
      <c r="C391" s="234" t="s">
        <v>879</v>
      </c>
      <c r="D391" s="234" t="s">
        <v>149</v>
      </c>
      <c r="E391" s="235" t="s">
        <v>880</v>
      </c>
      <c r="F391" s="236" t="s">
        <v>881</v>
      </c>
      <c r="G391" s="237" t="s">
        <v>255</v>
      </c>
      <c r="H391" s="238">
        <v>1</v>
      </c>
      <c r="I391" s="239"/>
      <c r="J391" s="240">
        <f>ROUND(I391*H391,2)</f>
        <v>0</v>
      </c>
      <c r="K391" s="236" t="s">
        <v>302</v>
      </c>
      <c r="L391" s="43"/>
      <c r="M391" s="241" t="s">
        <v>1</v>
      </c>
      <c r="N391" s="242" t="s">
        <v>40</v>
      </c>
      <c r="O391" s="90"/>
      <c r="P391" s="243">
        <f>O391*H391</f>
        <v>0</v>
      </c>
      <c r="Q391" s="243">
        <v>0.0039199999999999999</v>
      </c>
      <c r="R391" s="243">
        <f>Q391*H391</f>
        <v>0.0039199999999999999</v>
      </c>
      <c r="S391" s="243">
        <v>0</v>
      </c>
      <c r="T391" s="244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245" t="s">
        <v>457</v>
      </c>
      <c r="AT391" s="245" t="s">
        <v>149</v>
      </c>
      <c r="AU391" s="245" t="s">
        <v>84</v>
      </c>
      <c r="AY391" s="16" t="s">
        <v>146</v>
      </c>
      <c r="BE391" s="246">
        <f>IF(N391="základní",J391,0)</f>
        <v>0</v>
      </c>
      <c r="BF391" s="246">
        <f>IF(N391="snížená",J391,0)</f>
        <v>0</v>
      </c>
      <c r="BG391" s="246">
        <f>IF(N391="zákl. přenesená",J391,0)</f>
        <v>0</v>
      </c>
      <c r="BH391" s="246">
        <f>IF(N391="sníž. přenesená",J391,0)</f>
        <v>0</v>
      </c>
      <c r="BI391" s="246">
        <f>IF(N391="nulová",J391,0)</f>
        <v>0</v>
      </c>
      <c r="BJ391" s="16" t="s">
        <v>82</v>
      </c>
      <c r="BK391" s="246">
        <f>ROUND(I391*H391,2)</f>
        <v>0</v>
      </c>
      <c r="BL391" s="16" t="s">
        <v>457</v>
      </c>
      <c r="BM391" s="245" t="s">
        <v>882</v>
      </c>
    </row>
    <row r="392" s="2" customFormat="1" ht="21.75" customHeight="1">
      <c r="A392" s="37"/>
      <c r="B392" s="38"/>
      <c r="C392" s="234" t="s">
        <v>883</v>
      </c>
      <c r="D392" s="234" t="s">
        <v>149</v>
      </c>
      <c r="E392" s="235" t="s">
        <v>884</v>
      </c>
      <c r="F392" s="236" t="s">
        <v>885</v>
      </c>
      <c r="G392" s="237" t="s">
        <v>255</v>
      </c>
      <c r="H392" s="238">
        <v>2</v>
      </c>
      <c r="I392" s="239"/>
      <c r="J392" s="240">
        <f>ROUND(I392*H392,2)</f>
        <v>0</v>
      </c>
      <c r="K392" s="236" t="s">
        <v>302</v>
      </c>
      <c r="L392" s="43"/>
      <c r="M392" s="241" t="s">
        <v>1</v>
      </c>
      <c r="N392" s="242" t="s">
        <v>40</v>
      </c>
      <c r="O392" s="90"/>
      <c r="P392" s="243">
        <f>O392*H392</f>
        <v>0</v>
      </c>
      <c r="Q392" s="243">
        <v>0.0014499999999999999</v>
      </c>
      <c r="R392" s="243">
        <f>Q392*H392</f>
        <v>0.0028999999999999998</v>
      </c>
      <c r="S392" s="243">
        <v>0</v>
      </c>
      <c r="T392" s="244">
        <f>S392*H392</f>
        <v>0</v>
      </c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R392" s="245" t="s">
        <v>457</v>
      </c>
      <c r="AT392" s="245" t="s">
        <v>149</v>
      </c>
      <c r="AU392" s="245" t="s">
        <v>84</v>
      </c>
      <c r="AY392" s="16" t="s">
        <v>146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16" t="s">
        <v>82</v>
      </c>
      <c r="BK392" s="246">
        <f>ROUND(I392*H392,2)</f>
        <v>0</v>
      </c>
      <c r="BL392" s="16" t="s">
        <v>457</v>
      </c>
      <c r="BM392" s="245" t="s">
        <v>886</v>
      </c>
    </row>
    <row r="393" s="2" customFormat="1" ht="21.75" customHeight="1">
      <c r="A393" s="37"/>
      <c r="B393" s="38"/>
      <c r="C393" s="234" t="s">
        <v>887</v>
      </c>
      <c r="D393" s="234" t="s">
        <v>149</v>
      </c>
      <c r="E393" s="235" t="s">
        <v>888</v>
      </c>
      <c r="F393" s="236" t="s">
        <v>889</v>
      </c>
      <c r="G393" s="237" t="s">
        <v>269</v>
      </c>
      <c r="H393" s="238">
        <v>2</v>
      </c>
      <c r="I393" s="239"/>
      <c r="J393" s="240">
        <f>ROUND(I393*H393,2)</f>
        <v>0</v>
      </c>
      <c r="K393" s="236" t="s">
        <v>302</v>
      </c>
      <c r="L393" s="43"/>
      <c r="M393" s="241" t="s">
        <v>1</v>
      </c>
      <c r="N393" s="242" t="s">
        <v>40</v>
      </c>
      <c r="O393" s="90"/>
      <c r="P393" s="243">
        <f>O393*H393</f>
        <v>0</v>
      </c>
      <c r="Q393" s="243">
        <v>0.00068000000000000005</v>
      </c>
      <c r="R393" s="243">
        <f>Q393*H393</f>
        <v>0.0013600000000000001</v>
      </c>
      <c r="S393" s="243">
        <v>0</v>
      </c>
      <c r="T393" s="244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45" t="s">
        <v>457</v>
      </c>
      <c r="AT393" s="245" t="s">
        <v>149</v>
      </c>
      <c r="AU393" s="245" t="s">
        <v>84</v>
      </c>
      <c r="AY393" s="16" t="s">
        <v>146</v>
      </c>
      <c r="BE393" s="246">
        <f>IF(N393="základní",J393,0)</f>
        <v>0</v>
      </c>
      <c r="BF393" s="246">
        <f>IF(N393="snížená",J393,0)</f>
        <v>0</v>
      </c>
      <c r="BG393" s="246">
        <f>IF(N393="zákl. přenesená",J393,0)</f>
        <v>0</v>
      </c>
      <c r="BH393" s="246">
        <f>IF(N393="sníž. přenesená",J393,0)</f>
        <v>0</v>
      </c>
      <c r="BI393" s="246">
        <f>IF(N393="nulová",J393,0)</f>
        <v>0</v>
      </c>
      <c r="BJ393" s="16" t="s">
        <v>82</v>
      </c>
      <c r="BK393" s="246">
        <f>ROUND(I393*H393,2)</f>
        <v>0</v>
      </c>
      <c r="BL393" s="16" t="s">
        <v>457</v>
      </c>
      <c r="BM393" s="245" t="s">
        <v>890</v>
      </c>
    </row>
    <row r="394" s="2" customFormat="1" ht="21.75" customHeight="1">
      <c r="A394" s="37"/>
      <c r="B394" s="38"/>
      <c r="C394" s="234" t="s">
        <v>891</v>
      </c>
      <c r="D394" s="234" t="s">
        <v>149</v>
      </c>
      <c r="E394" s="235" t="s">
        <v>892</v>
      </c>
      <c r="F394" s="236" t="s">
        <v>893</v>
      </c>
      <c r="G394" s="237" t="s">
        <v>255</v>
      </c>
      <c r="H394" s="238">
        <v>1</v>
      </c>
      <c r="I394" s="239"/>
      <c r="J394" s="240">
        <f>ROUND(I394*H394,2)</f>
        <v>0</v>
      </c>
      <c r="K394" s="236" t="s">
        <v>302</v>
      </c>
      <c r="L394" s="43"/>
      <c r="M394" s="241" t="s">
        <v>1</v>
      </c>
      <c r="N394" s="242" t="s">
        <v>40</v>
      </c>
      <c r="O394" s="90"/>
      <c r="P394" s="243">
        <f>O394*H394</f>
        <v>0</v>
      </c>
      <c r="Q394" s="243">
        <v>0.0018799999999999999</v>
      </c>
      <c r="R394" s="243">
        <f>Q394*H394</f>
        <v>0.0018799999999999999</v>
      </c>
      <c r="S394" s="243">
        <v>0</v>
      </c>
      <c r="T394" s="244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45" t="s">
        <v>457</v>
      </c>
      <c r="AT394" s="245" t="s">
        <v>149</v>
      </c>
      <c r="AU394" s="245" t="s">
        <v>84</v>
      </c>
      <c r="AY394" s="16" t="s">
        <v>146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16" t="s">
        <v>82</v>
      </c>
      <c r="BK394" s="246">
        <f>ROUND(I394*H394,2)</f>
        <v>0</v>
      </c>
      <c r="BL394" s="16" t="s">
        <v>457</v>
      </c>
      <c r="BM394" s="245" t="s">
        <v>894</v>
      </c>
    </row>
    <row r="395" s="2" customFormat="1" ht="21.75" customHeight="1">
      <c r="A395" s="37"/>
      <c r="B395" s="38"/>
      <c r="C395" s="234" t="s">
        <v>895</v>
      </c>
      <c r="D395" s="234" t="s">
        <v>149</v>
      </c>
      <c r="E395" s="235" t="s">
        <v>896</v>
      </c>
      <c r="F395" s="236" t="s">
        <v>897</v>
      </c>
      <c r="G395" s="237" t="s">
        <v>498</v>
      </c>
      <c r="H395" s="280"/>
      <c r="I395" s="239"/>
      <c r="J395" s="240">
        <f>ROUND(I395*H395,2)</f>
        <v>0</v>
      </c>
      <c r="K395" s="236" t="s">
        <v>194</v>
      </c>
      <c r="L395" s="43"/>
      <c r="M395" s="241" t="s">
        <v>1</v>
      </c>
      <c r="N395" s="242" t="s">
        <v>40</v>
      </c>
      <c r="O395" s="90"/>
      <c r="P395" s="243">
        <f>O395*H395</f>
        <v>0</v>
      </c>
      <c r="Q395" s="243">
        <v>0</v>
      </c>
      <c r="R395" s="243">
        <f>Q395*H395</f>
        <v>0</v>
      </c>
      <c r="S395" s="243">
        <v>0</v>
      </c>
      <c r="T395" s="244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245" t="s">
        <v>457</v>
      </c>
      <c r="AT395" s="245" t="s">
        <v>149</v>
      </c>
      <c r="AU395" s="245" t="s">
        <v>84</v>
      </c>
      <c r="AY395" s="16" t="s">
        <v>146</v>
      </c>
      <c r="BE395" s="246">
        <f>IF(N395="základní",J395,0)</f>
        <v>0</v>
      </c>
      <c r="BF395" s="246">
        <f>IF(N395="snížená",J395,0)</f>
        <v>0</v>
      </c>
      <c r="BG395" s="246">
        <f>IF(N395="zákl. přenesená",J395,0)</f>
        <v>0</v>
      </c>
      <c r="BH395" s="246">
        <f>IF(N395="sníž. přenesená",J395,0)</f>
        <v>0</v>
      </c>
      <c r="BI395" s="246">
        <f>IF(N395="nulová",J395,0)</f>
        <v>0</v>
      </c>
      <c r="BJ395" s="16" t="s">
        <v>82</v>
      </c>
      <c r="BK395" s="246">
        <f>ROUND(I395*H395,2)</f>
        <v>0</v>
      </c>
      <c r="BL395" s="16" t="s">
        <v>457</v>
      </c>
      <c r="BM395" s="245" t="s">
        <v>898</v>
      </c>
    </row>
    <row r="396" s="12" customFormat="1" ht="22.8" customHeight="1">
      <c r="A396" s="12"/>
      <c r="B396" s="218"/>
      <c r="C396" s="219"/>
      <c r="D396" s="220" t="s">
        <v>74</v>
      </c>
      <c r="E396" s="232" t="s">
        <v>899</v>
      </c>
      <c r="F396" s="232" t="s">
        <v>900</v>
      </c>
      <c r="G396" s="219"/>
      <c r="H396" s="219"/>
      <c r="I396" s="222"/>
      <c r="J396" s="233">
        <f>BK396</f>
        <v>0</v>
      </c>
      <c r="K396" s="219"/>
      <c r="L396" s="224"/>
      <c r="M396" s="225"/>
      <c r="N396" s="226"/>
      <c r="O396" s="226"/>
      <c r="P396" s="227">
        <f>SUM(P397:P404)</f>
        <v>0</v>
      </c>
      <c r="Q396" s="226"/>
      <c r="R396" s="227">
        <f>SUM(R397:R404)</f>
        <v>0.12186999999999999</v>
      </c>
      <c r="S396" s="226"/>
      <c r="T396" s="228">
        <f>SUM(T397:T404)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29" t="s">
        <v>84</v>
      </c>
      <c r="AT396" s="230" t="s">
        <v>74</v>
      </c>
      <c r="AU396" s="230" t="s">
        <v>82</v>
      </c>
      <c r="AY396" s="229" t="s">
        <v>146</v>
      </c>
      <c r="BK396" s="231">
        <f>SUM(BK397:BK404)</f>
        <v>0</v>
      </c>
    </row>
    <row r="397" s="2" customFormat="1" ht="21.75" customHeight="1">
      <c r="A397" s="37"/>
      <c r="B397" s="38"/>
      <c r="C397" s="234" t="s">
        <v>901</v>
      </c>
      <c r="D397" s="234" t="s">
        <v>149</v>
      </c>
      <c r="E397" s="235" t="s">
        <v>902</v>
      </c>
      <c r="F397" s="236" t="s">
        <v>903</v>
      </c>
      <c r="G397" s="237" t="s">
        <v>260</v>
      </c>
      <c r="H397" s="238">
        <v>169</v>
      </c>
      <c r="I397" s="239"/>
      <c r="J397" s="240">
        <f>ROUND(I397*H397,2)</f>
        <v>0</v>
      </c>
      <c r="K397" s="236" t="s">
        <v>194</v>
      </c>
      <c r="L397" s="43"/>
      <c r="M397" s="241" t="s">
        <v>1</v>
      </c>
      <c r="N397" s="242" t="s">
        <v>40</v>
      </c>
      <c r="O397" s="90"/>
      <c r="P397" s="243">
        <f>O397*H397</f>
        <v>0</v>
      </c>
      <c r="Q397" s="243">
        <v>0.00044999999999999999</v>
      </c>
      <c r="R397" s="243">
        <f>Q397*H397</f>
        <v>0.076049999999999993</v>
      </c>
      <c r="S397" s="243">
        <v>0</v>
      </c>
      <c r="T397" s="244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45" t="s">
        <v>457</v>
      </c>
      <c r="AT397" s="245" t="s">
        <v>149</v>
      </c>
      <c r="AU397" s="245" t="s">
        <v>84</v>
      </c>
      <c r="AY397" s="16" t="s">
        <v>146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16" t="s">
        <v>82</v>
      </c>
      <c r="BK397" s="246">
        <f>ROUND(I397*H397,2)</f>
        <v>0</v>
      </c>
      <c r="BL397" s="16" t="s">
        <v>457</v>
      </c>
      <c r="BM397" s="245" t="s">
        <v>904</v>
      </c>
    </row>
    <row r="398" s="2" customFormat="1" ht="21.75" customHeight="1">
      <c r="A398" s="37"/>
      <c r="B398" s="38"/>
      <c r="C398" s="234" t="s">
        <v>905</v>
      </c>
      <c r="D398" s="234" t="s">
        <v>149</v>
      </c>
      <c r="E398" s="235" t="s">
        <v>906</v>
      </c>
      <c r="F398" s="236" t="s">
        <v>907</v>
      </c>
      <c r="G398" s="237" t="s">
        <v>260</v>
      </c>
      <c r="H398" s="238">
        <v>35</v>
      </c>
      <c r="I398" s="239"/>
      <c r="J398" s="240">
        <f>ROUND(I398*H398,2)</f>
        <v>0</v>
      </c>
      <c r="K398" s="236" t="s">
        <v>194</v>
      </c>
      <c r="L398" s="43"/>
      <c r="M398" s="241" t="s">
        <v>1</v>
      </c>
      <c r="N398" s="242" t="s">
        <v>40</v>
      </c>
      <c r="O398" s="90"/>
      <c r="P398" s="243">
        <f>O398*H398</f>
        <v>0</v>
      </c>
      <c r="Q398" s="243">
        <v>0.00055999999999999995</v>
      </c>
      <c r="R398" s="243">
        <f>Q398*H398</f>
        <v>0.019599999999999999</v>
      </c>
      <c r="S398" s="243">
        <v>0</v>
      </c>
      <c r="T398" s="244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245" t="s">
        <v>457</v>
      </c>
      <c r="AT398" s="245" t="s">
        <v>149</v>
      </c>
      <c r="AU398" s="245" t="s">
        <v>84</v>
      </c>
      <c r="AY398" s="16" t="s">
        <v>146</v>
      </c>
      <c r="BE398" s="246">
        <f>IF(N398="základní",J398,0)</f>
        <v>0</v>
      </c>
      <c r="BF398" s="246">
        <f>IF(N398="snížená",J398,0)</f>
        <v>0</v>
      </c>
      <c r="BG398" s="246">
        <f>IF(N398="zákl. přenesená",J398,0)</f>
        <v>0</v>
      </c>
      <c r="BH398" s="246">
        <f>IF(N398="sníž. přenesená",J398,0)</f>
        <v>0</v>
      </c>
      <c r="BI398" s="246">
        <f>IF(N398="nulová",J398,0)</f>
        <v>0</v>
      </c>
      <c r="BJ398" s="16" t="s">
        <v>82</v>
      </c>
      <c r="BK398" s="246">
        <f>ROUND(I398*H398,2)</f>
        <v>0</v>
      </c>
      <c r="BL398" s="16" t="s">
        <v>457</v>
      </c>
      <c r="BM398" s="245" t="s">
        <v>908</v>
      </c>
    </row>
    <row r="399" s="2" customFormat="1" ht="21.75" customHeight="1">
      <c r="A399" s="37"/>
      <c r="B399" s="38"/>
      <c r="C399" s="234" t="s">
        <v>909</v>
      </c>
      <c r="D399" s="234" t="s">
        <v>149</v>
      </c>
      <c r="E399" s="235" t="s">
        <v>910</v>
      </c>
      <c r="F399" s="236" t="s">
        <v>911</v>
      </c>
      <c r="G399" s="237" t="s">
        <v>260</v>
      </c>
      <c r="H399" s="238">
        <v>8</v>
      </c>
      <c r="I399" s="239"/>
      <c r="J399" s="240">
        <f>ROUND(I399*H399,2)</f>
        <v>0</v>
      </c>
      <c r="K399" s="236" t="s">
        <v>194</v>
      </c>
      <c r="L399" s="43"/>
      <c r="M399" s="241" t="s">
        <v>1</v>
      </c>
      <c r="N399" s="242" t="s">
        <v>40</v>
      </c>
      <c r="O399" s="90"/>
      <c r="P399" s="243">
        <f>O399*H399</f>
        <v>0</v>
      </c>
      <c r="Q399" s="243">
        <v>0.00068999999999999997</v>
      </c>
      <c r="R399" s="243">
        <f>Q399*H399</f>
        <v>0.0055199999999999997</v>
      </c>
      <c r="S399" s="243">
        <v>0</v>
      </c>
      <c r="T399" s="244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45" t="s">
        <v>457</v>
      </c>
      <c r="AT399" s="245" t="s">
        <v>149</v>
      </c>
      <c r="AU399" s="245" t="s">
        <v>84</v>
      </c>
      <c r="AY399" s="16" t="s">
        <v>146</v>
      </c>
      <c r="BE399" s="246">
        <f>IF(N399="základní",J399,0)</f>
        <v>0</v>
      </c>
      <c r="BF399" s="246">
        <f>IF(N399="snížená",J399,0)</f>
        <v>0</v>
      </c>
      <c r="BG399" s="246">
        <f>IF(N399="zákl. přenesená",J399,0)</f>
        <v>0</v>
      </c>
      <c r="BH399" s="246">
        <f>IF(N399="sníž. přenesená",J399,0)</f>
        <v>0</v>
      </c>
      <c r="BI399" s="246">
        <f>IF(N399="nulová",J399,0)</f>
        <v>0</v>
      </c>
      <c r="BJ399" s="16" t="s">
        <v>82</v>
      </c>
      <c r="BK399" s="246">
        <f>ROUND(I399*H399,2)</f>
        <v>0</v>
      </c>
      <c r="BL399" s="16" t="s">
        <v>457</v>
      </c>
      <c r="BM399" s="245" t="s">
        <v>912</v>
      </c>
    </row>
    <row r="400" s="2" customFormat="1" ht="21.75" customHeight="1">
      <c r="A400" s="37"/>
      <c r="B400" s="38"/>
      <c r="C400" s="234" t="s">
        <v>913</v>
      </c>
      <c r="D400" s="234" t="s">
        <v>149</v>
      </c>
      <c r="E400" s="235" t="s">
        <v>914</v>
      </c>
      <c r="F400" s="236" t="s">
        <v>915</v>
      </c>
      <c r="G400" s="237" t="s">
        <v>260</v>
      </c>
      <c r="H400" s="238">
        <v>8</v>
      </c>
      <c r="I400" s="239"/>
      <c r="J400" s="240">
        <f>ROUND(I400*H400,2)</f>
        <v>0</v>
      </c>
      <c r="K400" s="236" t="s">
        <v>302</v>
      </c>
      <c r="L400" s="43"/>
      <c r="M400" s="241" t="s">
        <v>1</v>
      </c>
      <c r="N400" s="242" t="s">
        <v>40</v>
      </c>
      <c r="O400" s="90"/>
      <c r="P400" s="243">
        <f>O400*H400</f>
        <v>0</v>
      </c>
      <c r="Q400" s="243">
        <v>3.0000000000000001E-05</v>
      </c>
      <c r="R400" s="243">
        <f>Q400*H400</f>
        <v>0.00024000000000000001</v>
      </c>
      <c r="S400" s="243">
        <v>0</v>
      </c>
      <c r="T400" s="244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245" t="s">
        <v>457</v>
      </c>
      <c r="AT400" s="245" t="s">
        <v>149</v>
      </c>
      <c r="AU400" s="245" t="s">
        <v>84</v>
      </c>
      <c r="AY400" s="16" t="s">
        <v>146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16" t="s">
        <v>82</v>
      </c>
      <c r="BK400" s="246">
        <f>ROUND(I400*H400,2)</f>
        <v>0</v>
      </c>
      <c r="BL400" s="16" t="s">
        <v>457</v>
      </c>
      <c r="BM400" s="245" t="s">
        <v>916</v>
      </c>
    </row>
    <row r="401" s="2" customFormat="1" ht="21.75" customHeight="1">
      <c r="A401" s="37"/>
      <c r="B401" s="38"/>
      <c r="C401" s="234" t="s">
        <v>917</v>
      </c>
      <c r="D401" s="234" t="s">
        <v>149</v>
      </c>
      <c r="E401" s="235" t="s">
        <v>918</v>
      </c>
      <c r="F401" s="236" t="s">
        <v>919</v>
      </c>
      <c r="G401" s="237" t="s">
        <v>269</v>
      </c>
      <c r="H401" s="238">
        <v>6</v>
      </c>
      <c r="I401" s="239"/>
      <c r="J401" s="240">
        <f>ROUND(I401*H401,2)</f>
        <v>0</v>
      </c>
      <c r="K401" s="236" t="s">
        <v>302</v>
      </c>
      <c r="L401" s="43"/>
      <c r="M401" s="241" t="s">
        <v>1</v>
      </c>
      <c r="N401" s="242" t="s">
        <v>40</v>
      </c>
      <c r="O401" s="90"/>
      <c r="P401" s="243">
        <f>O401*H401</f>
        <v>0</v>
      </c>
      <c r="Q401" s="243">
        <v>1.0000000000000001E-05</v>
      </c>
      <c r="R401" s="243">
        <f>Q401*H401</f>
        <v>6.0000000000000008E-05</v>
      </c>
      <c r="S401" s="243">
        <v>0</v>
      </c>
      <c r="T401" s="244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45" t="s">
        <v>457</v>
      </c>
      <c r="AT401" s="245" t="s">
        <v>149</v>
      </c>
      <c r="AU401" s="245" t="s">
        <v>84</v>
      </c>
      <c r="AY401" s="16" t="s">
        <v>146</v>
      </c>
      <c r="BE401" s="246">
        <f>IF(N401="základní",J401,0)</f>
        <v>0</v>
      </c>
      <c r="BF401" s="246">
        <f>IF(N401="snížená",J401,0)</f>
        <v>0</v>
      </c>
      <c r="BG401" s="246">
        <f>IF(N401="zákl. přenesená",J401,0)</f>
        <v>0</v>
      </c>
      <c r="BH401" s="246">
        <f>IF(N401="sníž. přenesená",J401,0)</f>
        <v>0</v>
      </c>
      <c r="BI401" s="246">
        <f>IF(N401="nulová",J401,0)</f>
        <v>0</v>
      </c>
      <c r="BJ401" s="16" t="s">
        <v>82</v>
      </c>
      <c r="BK401" s="246">
        <f>ROUND(I401*H401,2)</f>
        <v>0</v>
      </c>
      <c r="BL401" s="16" t="s">
        <v>457</v>
      </c>
      <c r="BM401" s="245" t="s">
        <v>920</v>
      </c>
    </row>
    <row r="402" s="2" customFormat="1" ht="16.5" customHeight="1">
      <c r="A402" s="37"/>
      <c r="B402" s="38"/>
      <c r="C402" s="234" t="s">
        <v>921</v>
      </c>
      <c r="D402" s="234" t="s">
        <v>149</v>
      </c>
      <c r="E402" s="235" t="s">
        <v>922</v>
      </c>
      <c r="F402" s="236" t="s">
        <v>923</v>
      </c>
      <c r="G402" s="237" t="s">
        <v>260</v>
      </c>
      <c r="H402" s="238">
        <v>214</v>
      </c>
      <c r="I402" s="239"/>
      <c r="J402" s="240">
        <f>ROUND(I402*H402,2)</f>
        <v>0</v>
      </c>
      <c r="K402" s="236" t="s">
        <v>194</v>
      </c>
      <c r="L402" s="43"/>
      <c r="M402" s="241" t="s">
        <v>1</v>
      </c>
      <c r="N402" s="242" t="s">
        <v>40</v>
      </c>
      <c r="O402" s="90"/>
      <c r="P402" s="243">
        <f>O402*H402</f>
        <v>0</v>
      </c>
      <c r="Q402" s="243">
        <v>0</v>
      </c>
      <c r="R402" s="243">
        <f>Q402*H402</f>
        <v>0</v>
      </c>
      <c r="S402" s="243">
        <v>0</v>
      </c>
      <c r="T402" s="244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45" t="s">
        <v>457</v>
      </c>
      <c r="AT402" s="245" t="s">
        <v>149</v>
      </c>
      <c r="AU402" s="245" t="s">
        <v>84</v>
      </c>
      <c r="AY402" s="16" t="s">
        <v>146</v>
      </c>
      <c r="BE402" s="246">
        <f>IF(N402="základní",J402,0)</f>
        <v>0</v>
      </c>
      <c r="BF402" s="246">
        <f>IF(N402="snížená",J402,0)</f>
        <v>0</v>
      </c>
      <c r="BG402" s="246">
        <f>IF(N402="zákl. přenesená",J402,0)</f>
        <v>0</v>
      </c>
      <c r="BH402" s="246">
        <f>IF(N402="sníž. přenesená",J402,0)</f>
        <v>0</v>
      </c>
      <c r="BI402" s="246">
        <f>IF(N402="nulová",J402,0)</f>
        <v>0</v>
      </c>
      <c r="BJ402" s="16" t="s">
        <v>82</v>
      </c>
      <c r="BK402" s="246">
        <f>ROUND(I402*H402,2)</f>
        <v>0</v>
      </c>
      <c r="BL402" s="16" t="s">
        <v>457</v>
      </c>
      <c r="BM402" s="245" t="s">
        <v>924</v>
      </c>
    </row>
    <row r="403" s="2" customFormat="1" ht="21.75" customHeight="1">
      <c r="A403" s="37"/>
      <c r="B403" s="38"/>
      <c r="C403" s="234" t="s">
        <v>925</v>
      </c>
      <c r="D403" s="234" t="s">
        <v>149</v>
      </c>
      <c r="E403" s="235" t="s">
        <v>926</v>
      </c>
      <c r="F403" s="236" t="s">
        <v>927</v>
      </c>
      <c r="G403" s="237" t="s">
        <v>260</v>
      </c>
      <c r="H403" s="238">
        <v>170</v>
      </c>
      <c r="I403" s="239"/>
      <c r="J403" s="240">
        <f>ROUND(I403*H403,2)</f>
        <v>0</v>
      </c>
      <c r="K403" s="236" t="s">
        <v>194</v>
      </c>
      <c r="L403" s="43"/>
      <c r="M403" s="241" t="s">
        <v>1</v>
      </c>
      <c r="N403" s="242" t="s">
        <v>40</v>
      </c>
      <c r="O403" s="90"/>
      <c r="P403" s="243">
        <f>O403*H403</f>
        <v>0</v>
      </c>
      <c r="Q403" s="243">
        <v>0.00012</v>
      </c>
      <c r="R403" s="243">
        <f>Q403*H403</f>
        <v>0.020400000000000001</v>
      </c>
      <c r="S403" s="243">
        <v>0</v>
      </c>
      <c r="T403" s="244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45" t="s">
        <v>457</v>
      </c>
      <c r="AT403" s="245" t="s">
        <v>149</v>
      </c>
      <c r="AU403" s="245" t="s">
        <v>84</v>
      </c>
      <c r="AY403" s="16" t="s">
        <v>146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16" t="s">
        <v>82</v>
      </c>
      <c r="BK403" s="246">
        <f>ROUND(I403*H403,2)</f>
        <v>0</v>
      </c>
      <c r="BL403" s="16" t="s">
        <v>457</v>
      </c>
      <c r="BM403" s="245" t="s">
        <v>928</v>
      </c>
    </row>
    <row r="404" s="2" customFormat="1" ht="21.75" customHeight="1">
      <c r="A404" s="37"/>
      <c r="B404" s="38"/>
      <c r="C404" s="234" t="s">
        <v>929</v>
      </c>
      <c r="D404" s="234" t="s">
        <v>149</v>
      </c>
      <c r="E404" s="235" t="s">
        <v>930</v>
      </c>
      <c r="F404" s="236" t="s">
        <v>931</v>
      </c>
      <c r="G404" s="237" t="s">
        <v>498</v>
      </c>
      <c r="H404" s="280"/>
      <c r="I404" s="239"/>
      <c r="J404" s="240">
        <f>ROUND(I404*H404,2)</f>
        <v>0</v>
      </c>
      <c r="K404" s="236" t="s">
        <v>194</v>
      </c>
      <c r="L404" s="43"/>
      <c r="M404" s="241" t="s">
        <v>1</v>
      </c>
      <c r="N404" s="242" t="s">
        <v>40</v>
      </c>
      <c r="O404" s="90"/>
      <c r="P404" s="243">
        <f>O404*H404</f>
        <v>0</v>
      </c>
      <c r="Q404" s="243">
        <v>0</v>
      </c>
      <c r="R404" s="243">
        <f>Q404*H404</f>
        <v>0</v>
      </c>
      <c r="S404" s="243">
        <v>0</v>
      </c>
      <c r="T404" s="244">
        <f>S404*H404</f>
        <v>0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245" t="s">
        <v>457</v>
      </c>
      <c r="AT404" s="245" t="s">
        <v>149</v>
      </c>
      <c r="AU404" s="245" t="s">
        <v>84</v>
      </c>
      <c r="AY404" s="16" t="s">
        <v>146</v>
      </c>
      <c r="BE404" s="246">
        <f>IF(N404="základní",J404,0)</f>
        <v>0</v>
      </c>
      <c r="BF404" s="246">
        <f>IF(N404="snížená",J404,0)</f>
        <v>0</v>
      </c>
      <c r="BG404" s="246">
        <f>IF(N404="zákl. přenesená",J404,0)</f>
        <v>0</v>
      </c>
      <c r="BH404" s="246">
        <f>IF(N404="sníž. přenesená",J404,0)</f>
        <v>0</v>
      </c>
      <c r="BI404" s="246">
        <f>IF(N404="nulová",J404,0)</f>
        <v>0</v>
      </c>
      <c r="BJ404" s="16" t="s">
        <v>82</v>
      </c>
      <c r="BK404" s="246">
        <f>ROUND(I404*H404,2)</f>
        <v>0</v>
      </c>
      <c r="BL404" s="16" t="s">
        <v>457</v>
      </c>
      <c r="BM404" s="245" t="s">
        <v>932</v>
      </c>
    </row>
    <row r="405" s="12" customFormat="1" ht="22.8" customHeight="1">
      <c r="A405" s="12"/>
      <c r="B405" s="218"/>
      <c r="C405" s="219"/>
      <c r="D405" s="220" t="s">
        <v>74</v>
      </c>
      <c r="E405" s="232" t="s">
        <v>933</v>
      </c>
      <c r="F405" s="232" t="s">
        <v>934</v>
      </c>
      <c r="G405" s="219"/>
      <c r="H405" s="219"/>
      <c r="I405" s="222"/>
      <c r="J405" s="233">
        <f>BK405</f>
        <v>0</v>
      </c>
      <c r="K405" s="219"/>
      <c r="L405" s="224"/>
      <c r="M405" s="225"/>
      <c r="N405" s="226"/>
      <c r="O405" s="226"/>
      <c r="P405" s="227">
        <f>SUM(P406:P411)</f>
        <v>0</v>
      </c>
      <c r="Q405" s="226"/>
      <c r="R405" s="227">
        <f>SUM(R406:R411)</f>
        <v>0.025349999999999998</v>
      </c>
      <c r="S405" s="226"/>
      <c r="T405" s="228">
        <f>SUM(T406:T411)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29" t="s">
        <v>84</v>
      </c>
      <c r="AT405" s="230" t="s">
        <v>74</v>
      </c>
      <c r="AU405" s="230" t="s">
        <v>82</v>
      </c>
      <c r="AY405" s="229" t="s">
        <v>146</v>
      </c>
      <c r="BK405" s="231">
        <f>SUM(BK406:BK411)</f>
        <v>0</v>
      </c>
    </row>
    <row r="406" s="2" customFormat="1" ht="21.75" customHeight="1">
      <c r="A406" s="37"/>
      <c r="B406" s="38"/>
      <c r="C406" s="234" t="s">
        <v>935</v>
      </c>
      <c r="D406" s="234" t="s">
        <v>149</v>
      </c>
      <c r="E406" s="235" t="s">
        <v>936</v>
      </c>
      <c r="F406" s="236" t="s">
        <v>937</v>
      </c>
      <c r="G406" s="237" t="s">
        <v>269</v>
      </c>
      <c r="H406" s="238">
        <v>19</v>
      </c>
      <c r="I406" s="239"/>
      <c r="J406" s="240">
        <f>ROUND(I406*H406,2)</f>
        <v>0</v>
      </c>
      <c r="K406" s="236" t="s">
        <v>194</v>
      </c>
      <c r="L406" s="43"/>
      <c r="M406" s="241" t="s">
        <v>1</v>
      </c>
      <c r="N406" s="242" t="s">
        <v>40</v>
      </c>
      <c r="O406" s="90"/>
      <c r="P406" s="243">
        <f>O406*H406</f>
        <v>0</v>
      </c>
      <c r="Q406" s="243">
        <v>0.00013999999999999999</v>
      </c>
      <c r="R406" s="243">
        <f>Q406*H406</f>
        <v>0.0026599999999999996</v>
      </c>
      <c r="S406" s="243">
        <v>0</v>
      </c>
      <c r="T406" s="244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45" t="s">
        <v>457</v>
      </c>
      <c r="AT406" s="245" t="s">
        <v>149</v>
      </c>
      <c r="AU406" s="245" t="s">
        <v>84</v>
      </c>
      <c r="AY406" s="16" t="s">
        <v>146</v>
      </c>
      <c r="BE406" s="246">
        <f>IF(N406="základní",J406,0)</f>
        <v>0</v>
      </c>
      <c r="BF406" s="246">
        <f>IF(N406="snížená",J406,0)</f>
        <v>0</v>
      </c>
      <c r="BG406" s="246">
        <f>IF(N406="zákl. přenesená",J406,0)</f>
        <v>0</v>
      </c>
      <c r="BH406" s="246">
        <f>IF(N406="sníž. přenesená",J406,0)</f>
        <v>0</v>
      </c>
      <c r="BI406" s="246">
        <f>IF(N406="nulová",J406,0)</f>
        <v>0</v>
      </c>
      <c r="BJ406" s="16" t="s">
        <v>82</v>
      </c>
      <c r="BK406" s="246">
        <f>ROUND(I406*H406,2)</f>
        <v>0</v>
      </c>
      <c r="BL406" s="16" t="s">
        <v>457</v>
      </c>
      <c r="BM406" s="245" t="s">
        <v>938</v>
      </c>
    </row>
    <row r="407" s="2" customFormat="1" ht="21.75" customHeight="1">
      <c r="A407" s="37"/>
      <c r="B407" s="38"/>
      <c r="C407" s="234" t="s">
        <v>939</v>
      </c>
      <c r="D407" s="234" t="s">
        <v>149</v>
      </c>
      <c r="E407" s="235" t="s">
        <v>940</v>
      </c>
      <c r="F407" s="236" t="s">
        <v>941</v>
      </c>
      <c r="G407" s="237" t="s">
        <v>269</v>
      </c>
      <c r="H407" s="238">
        <v>19</v>
      </c>
      <c r="I407" s="239"/>
      <c r="J407" s="240">
        <f>ROUND(I407*H407,2)</f>
        <v>0</v>
      </c>
      <c r="K407" s="236" t="s">
        <v>194</v>
      </c>
      <c r="L407" s="43"/>
      <c r="M407" s="241" t="s">
        <v>1</v>
      </c>
      <c r="N407" s="242" t="s">
        <v>40</v>
      </c>
      <c r="O407" s="90"/>
      <c r="P407" s="243">
        <f>O407*H407</f>
        <v>0</v>
      </c>
      <c r="Q407" s="243">
        <v>0.00085999999999999998</v>
      </c>
      <c r="R407" s="243">
        <f>Q407*H407</f>
        <v>0.01634</v>
      </c>
      <c r="S407" s="243">
        <v>0</v>
      </c>
      <c r="T407" s="244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45" t="s">
        <v>457</v>
      </c>
      <c r="AT407" s="245" t="s">
        <v>149</v>
      </c>
      <c r="AU407" s="245" t="s">
        <v>84</v>
      </c>
      <c r="AY407" s="16" t="s">
        <v>146</v>
      </c>
      <c r="BE407" s="246">
        <f>IF(N407="základní",J407,0)</f>
        <v>0</v>
      </c>
      <c r="BF407" s="246">
        <f>IF(N407="snížená",J407,0)</f>
        <v>0</v>
      </c>
      <c r="BG407" s="246">
        <f>IF(N407="zákl. přenesená",J407,0)</f>
        <v>0</v>
      </c>
      <c r="BH407" s="246">
        <f>IF(N407="sníž. přenesená",J407,0)</f>
        <v>0</v>
      </c>
      <c r="BI407" s="246">
        <f>IF(N407="nulová",J407,0)</f>
        <v>0</v>
      </c>
      <c r="BJ407" s="16" t="s">
        <v>82</v>
      </c>
      <c r="BK407" s="246">
        <f>ROUND(I407*H407,2)</f>
        <v>0</v>
      </c>
      <c r="BL407" s="16" t="s">
        <v>457</v>
      </c>
      <c r="BM407" s="245" t="s">
        <v>942</v>
      </c>
    </row>
    <row r="408" s="2" customFormat="1" ht="21.75" customHeight="1">
      <c r="A408" s="37"/>
      <c r="B408" s="38"/>
      <c r="C408" s="234" t="s">
        <v>943</v>
      </c>
      <c r="D408" s="234" t="s">
        <v>149</v>
      </c>
      <c r="E408" s="235" t="s">
        <v>944</v>
      </c>
      <c r="F408" s="236" t="s">
        <v>945</v>
      </c>
      <c r="G408" s="237" t="s">
        <v>269</v>
      </c>
      <c r="H408" s="238">
        <v>19</v>
      </c>
      <c r="I408" s="239"/>
      <c r="J408" s="240">
        <f>ROUND(I408*H408,2)</f>
        <v>0</v>
      </c>
      <c r="K408" s="236" t="s">
        <v>194</v>
      </c>
      <c r="L408" s="43"/>
      <c r="M408" s="241" t="s">
        <v>1</v>
      </c>
      <c r="N408" s="242" t="s">
        <v>40</v>
      </c>
      <c r="O408" s="90"/>
      <c r="P408" s="243">
        <f>O408*H408</f>
        <v>0</v>
      </c>
      <c r="Q408" s="243">
        <v>0.00027</v>
      </c>
      <c r="R408" s="243">
        <f>Q408*H408</f>
        <v>0.00513</v>
      </c>
      <c r="S408" s="243">
        <v>0</v>
      </c>
      <c r="T408" s="244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45" t="s">
        <v>457</v>
      </c>
      <c r="AT408" s="245" t="s">
        <v>149</v>
      </c>
      <c r="AU408" s="245" t="s">
        <v>84</v>
      </c>
      <c r="AY408" s="16" t="s">
        <v>146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16" t="s">
        <v>82</v>
      </c>
      <c r="BK408" s="246">
        <f>ROUND(I408*H408,2)</f>
        <v>0</v>
      </c>
      <c r="BL408" s="16" t="s">
        <v>457</v>
      </c>
      <c r="BM408" s="245" t="s">
        <v>946</v>
      </c>
    </row>
    <row r="409" s="2" customFormat="1" ht="21.75" customHeight="1">
      <c r="A409" s="37"/>
      <c r="B409" s="38"/>
      <c r="C409" s="234" t="s">
        <v>947</v>
      </c>
      <c r="D409" s="234" t="s">
        <v>149</v>
      </c>
      <c r="E409" s="235" t="s">
        <v>948</v>
      </c>
      <c r="F409" s="236" t="s">
        <v>949</v>
      </c>
      <c r="G409" s="237" t="s">
        <v>269</v>
      </c>
      <c r="H409" s="238">
        <v>2</v>
      </c>
      <c r="I409" s="239"/>
      <c r="J409" s="240">
        <f>ROUND(I409*H409,2)</f>
        <v>0</v>
      </c>
      <c r="K409" s="236" t="s">
        <v>194</v>
      </c>
      <c r="L409" s="43"/>
      <c r="M409" s="241" t="s">
        <v>1</v>
      </c>
      <c r="N409" s="242" t="s">
        <v>40</v>
      </c>
      <c r="O409" s="90"/>
      <c r="P409" s="243">
        <f>O409*H409</f>
        <v>0</v>
      </c>
      <c r="Q409" s="243">
        <v>0.00027</v>
      </c>
      <c r="R409" s="243">
        <f>Q409*H409</f>
        <v>0.00054000000000000001</v>
      </c>
      <c r="S409" s="243">
        <v>0</v>
      </c>
      <c r="T409" s="244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45" t="s">
        <v>457</v>
      </c>
      <c r="AT409" s="245" t="s">
        <v>149</v>
      </c>
      <c r="AU409" s="245" t="s">
        <v>84</v>
      </c>
      <c r="AY409" s="16" t="s">
        <v>146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6" t="s">
        <v>82</v>
      </c>
      <c r="BK409" s="246">
        <f>ROUND(I409*H409,2)</f>
        <v>0</v>
      </c>
      <c r="BL409" s="16" t="s">
        <v>457</v>
      </c>
      <c r="BM409" s="245" t="s">
        <v>950</v>
      </c>
    </row>
    <row r="410" s="2" customFormat="1" ht="16.5" customHeight="1">
      <c r="A410" s="37"/>
      <c r="B410" s="38"/>
      <c r="C410" s="234" t="s">
        <v>951</v>
      </c>
      <c r="D410" s="234" t="s">
        <v>149</v>
      </c>
      <c r="E410" s="235" t="s">
        <v>952</v>
      </c>
      <c r="F410" s="236" t="s">
        <v>953</v>
      </c>
      <c r="G410" s="237" t="s">
        <v>269</v>
      </c>
      <c r="H410" s="238">
        <v>2</v>
      </c>
      <c r="I410" s="239"/>
      <c r="J410" s="240">
        <f>ROUND(I410*H410,2)</f>
        <v>0</v>
      </c>
      <c r="K410" s="236" t="s">
        <v>194</v>
      </c>
      <c r="L410" s="43"/>
      <c r="M410" s="241" t="s">
        <v>1</v>
      </c>
      <c r="N410" s="242" t="s">
        <v>40</v>
      </c>
      <c r="O410" s="90"/>
      <c r="P410" s="243">
        <f>O410*H410</f>
        <v>0</v>
      </c>
      <c r="Q410" s="243">
        <v>0.00034000000000000002</v>
      </c>
      <c r="R410" s="243">
        <f>Q410*H410</f>
        <v>0.00068000000000000005</v>
      </c>
      <c r="S410" s="243">
        <v>0</v>
      </c>
      <c r="T410" s="244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45" t="s">
        <v>457</v>
      </c>
      <c r="AT410" s="245" t="s">
        <v>149</v>
      </c>
      <c r="AU410" s="245" t="s">
        <v>84</v>
      </c>
      <c r="AY410" s="16" t="s">
        <v>146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6" t="s">
        <v>82</v>
      </c>
      <c r="BK410" s="246">
        <f>ROUND(I410*H410,2)</f>
        <v>0</v>
      </c>
      <c r="BL410" s="16" t="s">
        <v>457</v>
      </c>
      <c r="BM410" s="245" t="s">
        <v>954</v>
      </c>
    </row>
    <row r="411" s="2" customFormat="1" ht="21.75" customHeight="1">
      <c r="A411" s="37"/>
      <c r="B411" s="38"/>
      <c r="C411" s="234" t="s">
        <v>955</v>
      </c>
      <c r="D411" s="234" t="s">
        <v>149</v>
      </c>
      <c r="E411" s="235" t="s">
        <v>956</v>
      </c>
      <c r="F411" s="236" t="s">
        <v>957</v>
      </c>
      <c r="G411" s="237" t="s">
        <v>498</v>
      </c>
      <c r="H411" s="280"/>
      <c r="I411" s="239"/>
      <c r="J411" s="240">
        <f>ROUND(I411*H411,2)</f>
        <v>0</v>
      </c>
      <c r="K411" s="236" t="s">
        <v>194</v>
      </c>
      <c r="L411" s="43"/>
      <c r="M411" s="241" t="s">
        <v>1</v>
      </c>
      <c r="N411" s="242" t="s">
        <v>40</v>
      </c>
      <c r="O411" s="90"/>
      <c r="P411" s="243">
        <f>O411*H411</f>
        <v>0</v>
      </c>
      <c r="Q411" s="243">
        <v>0</v>
      </c>
      <c r="R411" s="243">
        <f>Q411*H411</f>
        <v>0</v>
      </c>
      <c r="S411" s="243">
        <v>0</v>
      </c>
      <c r="T411" s="244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245" t="s">
        <v>457</v>
      </c>
      <c r="AT411" s="245" t="s">
        <v>149</v>
      </c>
      <c r="AU411" s="245" t="s">
        <v>84</v>
      </c>
      <c r="AY411" s="16" t="s">
        <v>146</v>
      </c>
      <c r="BE411" s="246">
        <f>IF(N411="základní",J411,0)</f>
        <v>0</v>
      </c>
      <c r="BF411" s="246">
        <f>IF(N411="snížená",J411,0)</f>
        <v>0</v>
      </c>
      <c r="BG411" s="246">
        <f>IF(N411="zákl. přenesená",J411,0)</f>
        <v>0</v>
      </c>
      <c r="BH411" s="246">
        <f>IF(N411="sníž. přenesená",J411,0)</f>
        <v>0</v>
      </c>
      <c r="BI411" s="246">
        <f>IF(N411="nulová",J411,0)</f>
        <v>0</v>
      </c>
      <c r="BJ411" s="16" t="s">
        <v>82</v>
      </c>
      <c r="BK411" s="246">
        <f>ROUND(I411*H411,2)</f>
        <v>0</v>
      </c>
      <c r="BL411" s="16" t="s">
        <v>457</v>
      </c>
      <c r="BM411" s="245" t="s">
        <v>958</v>
      </c>
    </row>
    <row r="412" s="12" customFormat="1" ht="22.8" customHeight="1">
      <c r="A412" s="12"/>
      <c r="B412" s="218"/>
      <c r="C412" s="219"/>
      <c r="D412" s="220" t="s">
        <v>74</v>
      </c>
      <c r="E412" s="232" t="s">
        <v>959</v>
      </c>
      <c r="F412" s="232" t="s">
        <v>960</v>
      </c>
      <c r="G412" s="219"/>
      <c r="H412" s="219"/>
      <c r="I412" s="222"/>
      <c r="J412" s="233">
        <f>BK412</f>
        <v>0</v>
      </c>
      <c r="K412" s="219"/>
      <c r="L412" s="224"/>
      <c r="M412" s="225"/>
      <c r="N412" s="226"/>
      <c r="O412" s="226"/>
      <c r="P412" s="227">
        <f>SUM(P413:P421)</f>
        <v>0</v>
      </c>
      <c r="Q412" s="226"/>
      <c r="R412" s="227">
        <f>SUM(R413:R421)</f>
        <v>0.68982999999999994</v>
      </c>
      <c r="S412" s="226"/>
      <c r="T412" s="228">
        <f>SUM(T413:T421)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29" t="s">
        <v>84</v>
      </c>
      <c r="AT412" s="230" t="s">
        <v>74</v>
      </c>
      <c r="AU412" s="230" t="s">
        <v>82</v>
      </c>
      <c r="AY412" s="229" t="s">
        <v>146</v>
      </c>
      <c r="BK412" s="231">
        <f>SUM(BK413:BK421)</f>
        <v>0</v>
      </c>
    </row>
    <row r="413" s="2" customFormat="1" ht="21.75" customHeight="1">
      <c r="A413" s="37"/>
      <c r="B413" s="38"/>
      <c r="C413" s="234" t="s">
        <v>961</v>
      </c>
      <c r="D413" s="234" t="s">
        <v>149</v>
      </c>
      <c r="E413" s="235" t="s">
        <v>962</v>
      </c>
      <c r="F413" s="236" t="s">
        <v>963</v>
      </c>
      <c r="G413" s="237" t="s">
        <v>269</v>
      </c>
      <c r="H413" s="238">
        <v>1</v>
      </c>
      <c r="I413" s="239"/>
      <c r="J413" s="240">
        <f>ROUND(I413*H413,2)</f>
        <v>0</v>
      </c>
      <c r="K413" s="236" t="s">
        <v>194</v>
      </c>
      <c r="L413" s="43"/>
      <c r="M413" s="241" t="s">
        <v>1</v>
      </c>
      <c r="N413" s="242" t="s">
        <v>40</v>
      </c>
      <c r="O413" s="90"/>
      <c r="P413" s="243">
        <f>O413*H413</f>
        <v>0</v>
      </c>
      <c r="Q413" s="243">
        <v>0.01035</v>
      </c>
      <c r="R413" s="243">
        <f>Q413*H413</f>
        <v>0.01035</v>
      </c>
      <c r="S413" s="243">
        <v>0</v>
      </c>
      <c r="T413" s="244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45" t="s">
        <v>457</v>
      </c>
      <c r="AT413" s="245" t="s">
        <v>149</v>
      </c>
      <c r="AU413" s="245" t="s">
        <v>84</v>
      </c>
      <c r="AY413" s="16" t="s">
        <v>146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6" t="s">
        <v>82</v>
      </c>
      <c r="BK413" s="246">
        <f>ROUND(I413*H413,2)</f>
        <v>0</v>
      </c>
      <c r="BL413" s="16" t="s">
        <v>457</v>
      </c>
      <c r="BM413" s="245" t="s">
        <v>964</v>
      </c>
    </row>
    <row r="414" s="2" customFormat="1" ht="33" customHeight="1">
      <c r="A414" s="37"/>
      <c r="B414" s="38"/>
      <c r="C414" s="234" t="s">
        <v>965</v>
      </c>
      <c r="D414" s="234" t="s">
        <v>149</v>
      </c>
      <c r="E414" s="235" t="s">
        <v>966</v>
      </c>
      <c r="F414" s="236" t="s">
        <v>967</v>
      </c>
      <c r="G414" s="237" t="s">
        <v>269</v>
      </c>
      <c r="H414" s="238">
        <v>1</v>
      </c>
      <c r="I414" s="239"/>
      <c r="J414" s="240">
        <f>ROUND(I414*H414,2)</f>
        <v>0</v>
      </c>
      <c r="K414" s="236" t="s">
        <v>194</v>
      </c>
      <c r="L414" s="43"/>
      <c r="M414" s="241" t="s">
        <v>1</v>
      </c>
      <c r="N414" s="242" t="s">
        <v>40</v>
      </c>
      <c r="O414" s="90"/>
      <c r="P414" s="243">
        <f>O414*H414</f>
        <v>0</v>
      </c>
      <c r="Q414" s="243">
        <v>0.025159999999999998</v>
      </c>
      <c r="R414" s="243">
        <f>Q414*H414</f>
        <v>0.025159999999999998</v>
      </c>
      <c r="S414" s="243">
        <v>0</v>
      </c>
      <c r="T414" s="244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45" t="s">
        <v>457</v>
      </c>
      <c r="AT414" s="245" t="s">
        <v>149</v>
      </c>
      <c r="AU414" s="245" t="s">
        <v>84</v>
      </c>
      <c r="AY414" s="16" t="s">
        <v>146</v>
      </c>
      <c r="BE414" s="246">
        <f>IF(N414="základní",J414,0)</f>
        <v>0</v>
      </c>
      <c r="BF414" s="246">
        <f>IF(N414="snížená",J414,0)</f>
        <v>0</v>
      </c>
      <c r="BG414" s="246">
        <f>IF(N414="zákl. přenesená",J414,0)</f>
        <v>0</v>
      </c>
      <c r="BH414" s="246">
        <f>IF(N414="sníž. přenesená",J414,0)</f>
        <v>0</v>
      </c>
      <c r="BI414" s="246">
        <f>IF(N414="nulová",J414,0)</f>
        <v>0</v>
      </c>
      <c r="BJ414" s="16" t="s">
        <v>82</v>
      </c>
      <c r="BK414" s="246">
        <f>ROUND(I414*H414,2)</f>
        <v>0</v>
      </c>
      <c r="BL414" s="16" t="s">
        <v>457</v>
      </c>
      <c r="BM414" s="245" t="s">
        <v>968</v>
      </c>
    </row>
    <row r="415" s="2" customFormat="1" ht="33" customHeight="1">
      <c r="A415" s="37"/>
      <c r="B415" s="38"/>
      <c r="C415" s="234" t="s">
        <v>969</v>
      </c>
      <c r="D415" s="234" t="s">
        <v>149</v>
      </c>
      <c r="E415" s="235" t="s">
        <v>970</v>
      </c>
      <c r="F415" s="236" t="s">
        <v>971</v>
      </c>
      <c r="G415" s="237" t="s">
        <v>269</v>
      </c>
      <c r="H415" s="238">
        <v>11</v>
      </c>
      <c r="I415" s="239"/>
      <c r="J415" s="240">
        <f>ROUND(I415*H415,2)</f>
        <v>0</v>
      </c>
      <c r="K415" s="236" t="s">
        <v>194</v>
      </c>
      <c r="L415" s="43"/>
      <c r="M415" s="241" t="s">
        <v>1</v>
      </c>
      <c r="N415" s="242" t="s">
        <v>40</v>
      </c>
      <c r="O415" s="90"/>
      <c r="P415" s="243">
        <f>O415*H415</f>
        <v>0</v>
      </c>
      <c r="Q415" s="243">
        <v>0.036639999999999999</v>
      </c>
      <c r="R415" s="243">
        <f>Q415*H415</f>
        <v>0.40304000000000001</v>
      </c>
      <c r="S415" s="243">
        <v>0</v>
      </c>
      <c r="T415" s="244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45" t="s">
        <v>457</v>
      </c>
      <c r="AT415" s="245" t="s">
        <v>149</v>
      </c>
      <c r="AU415" s="245" t="s">
        <v>84</v>
      </c>
      <c r="AY415" s="16" t="s">
        <v>146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16" t="s">
        <v>82</v>
      </c>
      <c r="BK415" s="246">
        <f>ROUND(I415*H415,2)</f>
        <v>0</v>
      </c>
      <c r="BL415" s="16" t="s">
        <v>457</v>
      </c>
      <c r="BM415" s="245" t="s">
        <v>972</v>
      </c>
    </row>
    <row r="416" s="2" customFormat="1" ht="33" customHeight="1">
      <c r="A416" s="37"/>
      <c r="B416" s="38"/>
      <c r="C416" s="234" t="s">
        <v>973</v>
      </c>
      <c r="D416" s="234" t="s">
        <v>149</v>
      </c>
      <c r="E416" s="235" t="s">
        <v>974</v>
      </c>
      <c r="F416" s="236" t="s">
        <v>975</v>
      </c>
      <c r="G416" s="237" t="s">
        <v>269</v>
      </c>
      <c r="H416" s="238">
        <v>2</v>
      </c>
      <c r="I416" s="239"/>
      <c r="J416" s="240">
        <f>ROUND(I416*H416,2)</f>
        <v>0</v>
      </c>
      <c r="K416" s="236" t="s">
        <v>194</v>
      </c>
      <c r="L416" s="43"/>
      <c r="M416" s="241" t="s">
        <v>1</v>
      </c>
      <c r="N416" s="242" t="s">
        <v>40</v>
      </c>
      <c r="O416" s="90"/>
      <c r="P416" s="243">
        <f>O416*H416</f>
        <v>0</v>
      </c>
      <c r="Q416" s="243">
        <v>0.042380000000000001</v>
      </c>
      <c r="R416" s="243">
        <f>Q416*H416</f>
        <v>0.084760000000000002</v>
      </c>
      <c r="S416" s="243">
        <v>0</v>
      </c>
      <c r="T416" s="244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45" t="s">
        <v>457</v>
      </c>
      <c r="AT416" s="245" t="s">
        <v>149</v>
      </c>
      <c r="AU416" s="245" t="s">
        <v>84</v>
      </c>
      <c r="AY416" s="16" t="s">
        <v>146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16" t="s">
        <v>82</v>
      </c>
      <c r="BK416" s="246">
        <f>ROUND(I416*H416,2)</f>
        <v>0</v>
      </c>
      <c r="BL416" s="16" t="s">
        <v>457</v>
      </c>
      <c r="BM416" s="245" t="s">
        <v>976</v>
      </c>
    </row>
    <row r="417" s="2" customFormat="1" ht="33" customHeight="1">
      <c r="A417" s="37"/>
      <c r="B417" s="38"/>
      <c r="C417" s="234" t="s">
        <v>977</v>
      </c>
      <c r="D417" s="234" t="s">
        <v>149</v>
      </c>
      <c r="E417" s="235" t="s">
        <v>978</v>
      </c>
      <c r="F417" s="236" t="s">
        <v>979</v>
      </c>
      <c r="G417" s="237" t="s">
        <v>269</v>
      </c>
      <c r="H417" s="238">
        <v>2</v>
      </c>
      <c r="I417" s="239"/>
      <c r="J417" s="240">
        <f>ROUND(I417*H417,2)</f>
        <v>0</v>
      </c>
      <c r="K417" s="236" t="s">
        <v>194</v>
      </c>
      <c r="L417" s="43"/>
      <c r="M417" s="241" t="s">
        <v>1</v>
      </c>
      <c r="N417" s="242" t="s">
        <v>40</v>
      </c>
      <c r="O417" s="90"/>
      <c r="P417" s="243">
        <f>O417*H417</f>
        <v>0</v>
      </c>
      <c r="Q417" s="243">
        <v>0.054960000000000002</v>
      </c>
      <c r="R417" s="243">
        <f>Q417*H417</f>
        <v>0.10992</v>
      </c>
      <c r="S417" s="243">
        <v>0</v>
      </c>
      <c r="T417" s="244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45" t="s">
        <v>457</v>
      </c>
      <c r="AT417" s="245" t="s">
        <v>149</v>
      </c>
      <c r="AU417" s="245" t="s">
        <v>84</v>
      </c>
      <c r="AY417" s="16" t="s">
        <v>146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16" t="s">
        <v>82</v>
      </c>
      <c r="BK417" s="246">
        <f>ROUND(I417*H417,2)</f>
        <v>0</v>
      </c>
      <c r="BL417" s="16" t="s">
        <v>457</v>
      </c>
      <c r="BM417" s="245" t="s">
        <v>980</v>
      </c>
    </row>
    <row r="418" s="2" customFormat="1" ht="21.75" customHeight="1">
      <c r="A418" s="37"/>
      <c r="B418" s="38"/>
      <c r="C418" s="234" t="s">
        <v>981</v>
      </c>
      <c r="D418" s="234" t="s">
        <v>149</v>
      </c>
      <c r="E418" s="235" t="s">
        <v>982</v>
      </c>
      <c r="F418" s="236" t="s">
        <v>983</v>
      </c>
      <c r="G418" s="237" t="s">
        <v>269</v>
      </c>
      <c r="H418" s="238">
        <v>1</v>
      </c>
      <c r="I418" s="239"/>
      <c r="J418" s="240">
        <f>ROUND(I418*H418,2)</f>
        <v>0</v>
      </c>
      <c r="K418" s="236" t="s">
        <v>302</v>
      </c>
      <c r="L418" s="43"/>
      <c r="M418" s="241" t="s">
        <v>1</v>
      </c>
      <c r="N418" s="242" t="s">
        <v>40</v>
      </c>
      <c r="O418" s="90"/>
      <c r="P418" s="243">
        <f>O418*H418</f>
        <v>0</v>
      </c>
      <c r="Q418" s="243">
        <v>0</v>
      </c>
      <c r="R418" s="243">
        <f>Q418*H418</f>
        <v>0</v>
      </c>
      <c r="S418" s="243">
        <v>0</v>
      </c>
      <c r="T418" s="244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45" t="s">
        <v>457</v>
      </c>
      <c r="AT418" s="245" t="s">
        <v>149</v>
      </c>
      <c r="AU418" s="245" t="s">
        <v>84</v>
      </c>
      <c r="AY418" s="16" t="s">
        <v>146</v>
      </c>
      <c r="BE418" s="246">
        <f>IF(N418="základní",J418,0)</f>
        <v>0</v>
      </c>
      <c r="BF418" s="246">
        <f>IF(N418="snížená",J418,0)</f>
        <v>0</v>
      </c>
      <c r="BG418" s="246">
        <f>IF(N418="zákl. přenesená",J418,0)</f>
        <v>0</v>
      </c>
      <c r="BH418" s="246">
        <f>IF(N418="sníž. přenesená",J418,0)</f>
        <v>0</v>
      </c>
      <c r="BI418" s="246">
        <f>IF(N418="nulová",J418,0)</f>
        <v>0</v>
      </c>
      <c r="BJ418" s="16" t="s">
        <v>82</v>
      </c>
      <c r="BK418" s="246">
        <f>ROUND(I418*H418,2)</f>
        <v>0</v>
      </c>
      <c r="BL418" s="16" t="s">
        <v>457</v>
      </c>
      <c r="BM418" s="245" t="s">
        <v>984</v>
      </c>
    </row>
    <row r="419" s="2" customFormat="1" ht="21.75" customHeight="1">
      <c r="A419" s="37"/>
      <c r="B419" s="38"/>
      <c r="C419" s="270" t="s">
        <v>985</v>
      </c>
      <c r="D419" s="270" t="s">
        <v>310</v>
      </c>
      <c r="E419" s="271" t="s">
        <v>986</v>
      </c>
      <c r="F419" s="272" t="s">
        <v>987</v>
      </c>
      <c r="G419" s="273" t="s">
        <v>269</v>
      </c>
      <c r="H419" s="274">
        <v>1</v>
      </c>
      <c r="I419" s="275"/>
      <c r="J419" s="276">
        <f>ROUND(I419*H419,2)</f>
        <v>0</v>
      </c>
      <c r="K419" s="272" t="s">
        <v>302</v>
      </c>
      <c r="L419" s="277"/>
      <c r="M419" s="278" t="s">
        <v>1</v>
      </c>
      <c r="N419" s="279" t="s">
        <v>40</v>
      </c>
      <c r="O419" s="90"/>
      <c r="P419" s="243">
        <f>O419*H419</f>
        <v>0</v>
      </c>
      <c r="Q419" s="243">
        <v>0.0050000000000000001</v>
      </c>
      <c r="R419" s="243">
        <f>Q419*H419</f>
        <v>0.0050000000000000001</v>
      </c>
      <c r="S419" s="243">
        <v>0</v>
      </c>
      <c r="T419" s="244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245" t="s">
        <v>295</v>
      </c>
      <c r="AT419" s="245" t="s">
        <v>310</v>
      </c>
      <c r="AU419" s="245" t="s">
        <v>84</v>
      </c>
      <c r="AY419" s="16" t="s">
        <v>146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16" t="s">
        <v>82</v>
      </c>
      <c r="BK419" s="246">
        <f>ROUND(I419*H419,2)</f>
        <v>0</v>
      </c>
      <c r="BL419" s="16" t="s">
        <v>457</v>
      </c>
      <c r="BM419" s="245" t="s">
        <v>988</v>
      </c>
    </row>
    <row r="420" s="2" customFormat="1" ht="21.75" customHeight="1">
      <c r="A420" s="37"/>
      <c r="B420" s="38"/>
      <c r="C420" s="234" t="s">
        <v>989</v>
      </c>
      <c r="D420" s="234" t="s">
        <v>149</v>
      </c>
      <c r="E420" s="235" t="s">
        <v>990</v>
      </c>
      <c r="F420" s="236" t="s">
        <v>991</v>
      </c>
      <c r="G420" s="237" t="s">
        <v>269</v>
      </c>
      <c r="H420" s="238">
        <v>2</v>
      </c>
      <c r="I420" s="239"/>
      <c r="J420" s="240">
        <f>ROUND(I420*H420,2)</f>
        <v>0</v>
      </c>
      <c r="K420" s="236" t="s">
        <v>194</v>
      </c>
      <c r="L420" s="43"/>
      <c r="M420" s="241" t="s">
        <v>1</v>
      </c>
      <c r="N420" s="242" t="s">
        <v>40</v>
      </c>
      <c r="O420" s="90"/>
      <c r="P420" s="243">
        <f>O420*H420</f>
        <v>0</v>
      </c>
      <c r="Q420" s="243">
        <v>0.0258</v>
      </c>
      <c r="R420" s="243">
        <f>Q420*H420</f>
        <v>0.0516</v>
      </c>
      <c r="S420" s="243">
        <v>0</v>
      </c>
      <c r="T420" s="244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245" t="s">
        <v>457</v>
      </c>
      <c r="AT420" s="245" t="s">
        <v>149</v>
      </c>
      <c r="AU420" s="245" t="s">
        <v>84</v>
      </c>
      <c r="AY420" s="16" t="s">
        <v>146</v>
      </c>
      <c r="BE420" s="246">
        <f>IF(N420="základní",J420,0)</f>
        <v>0</v>
      </c>
      <c r="BF420" s="246">
        <f>IF(N420="snížená",J420,0)</f>
        <v>0</v>
      </c>
      <c r="BG420" s="246">
        <f>IF(N420="zákl. přenesená",J420,0)</f>
        <v>0</v>
      </c>
      <c r="BH420" s="246">
        <f>IF(N420="sníž. přenesená",J420,0)</f>
        <v>0</v>
      </c>
      <c r="BI420" s="246">
        <f>IF(N420="nulová",J420,0)</f>
        <v>0</v>
      </c>
      <c r="BJ420" s="16" t="s">
        <v>82</v>
      </c>
      <c r="BK420" s="246">
        <f>ROUND(I420*H420,2)</f>
        <v>0</v>
      </c>
      <c r="BL420" s="16" t="s">
        <v>457</v>
      </c>
      <c r="BM420" s="245" t="s">
        <v>992</v>
      </c>
    </row>
    <row r="421" s="2" customFormat="1" ht="21.75" customHeight="1">
      <c r="A421" s="37"/>
      <c r="B421" s="38"/>
      <c r="C421" s="234" t="s">
        <v>993</v>
      </c>
      <c r="D421" s="234" t="s">
        <v>149</v>
      </c>
      <c r="E421" s="235" t="s">
        <v>994</v>
      </c>
      <c r="F421" s="236" t="s">
        <v>995</v>
      </c>
      <c r="G421" s="237" t="s">
        <v>498</v>
      </c>
      <c r="H421" s="280"/>
      <c r="I421" s="239"/>
      <c r="J421" s="240">
        <f>ROUND(I421*H421,2)</f>
        <v>0</v>
      </c>
      <c r="K421" s="236" t="s">
        <v>194</v>
      </c>
      <c r="L421" s="43"/>
      <c r="M421" s="241" t="s">
        <v>1</v>
      </c>
      <c r="N421" s="242" t="s">
        <v>40</v>
      </c>
      <c r="O421" s="90"/>
      <c r="P421" s="243">
        <f>O421*H421</f>
        <v>0</v>
      </c>
      <c r="Q421" s="243">
        <v>0</v>
      </c>
      <c r="R421" s="243">
        <f>Q421*H421</f>
        <v>0</v>
      </c>
      <c r="S421" s="243">
        <v>0</v>
      </c>
      <c r="T421" s="244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245" t="s">
        <v>457</v>
      </c>
      <c r="AT421" s="245" t="s">
        <v>149</v>
      </c>
      <c r="AU421" s="245" t="s">
        <v>84</v>
      </c>
      <c r="AY421" s="16" t="s">
        <v>146</v>
      </c>
      <c r="BE421" s="246">
        <f>IF(N421="základní",J421,0)</f>
        <v>0</v>
      </c>
      <c r="BF421" s="246">
        <f>IF(N421="snížená",J421,0)</f>
        <v>0</v>
      </c>
      <c r="BG421" s="246">
        <f>IF(N421="zákl. přenesená",J421,0)</f>
        <v>0</v>
      </c>
      <c r="BH421" s="246">
        <f>IF(N421="sníž. přenesená",J421,0)</f>
        <v>0</v>
      </c>
      <c r="BI421" s="246">
        <f>IF(N421="nulová",J421,0)</f>
        <v>0</v>
      </c>
      <c r="BJ421" s="16" t="s">
        <v>82</v>
      </c>
      <c r="BK421" s="246">
        <f>ROUND(I421*H421,2)</f>
        <v>0</v>
      </c>
      <c r="BL421" s="16" t="s">
        <v>457</v>
      </c>
      <c r="BM421" s="245" t="s">
        <v>996</v>
      </c>
    </row>
    <row r="422" s="12" customFormat="1" ht="22.8" customHeight="1">
      <c r="A422" s="12"/>
      <c r="B422" s="218"/>
      <c r="C422" s="219"/>
      <c r="D422" s="220" t="s">
        <v>74</v>
      </c>
      <c r="E422" s="232" t="s">
        <v>997</v>
      </c>
      <c r="F422" s="232" t="s">
        <v>998</v>
      </c>
      <c r="G422" s="219"/>
      <c r="H422" s="219"/>
      <c r="I422" s="222"/>
      <c r="J422" s="233">
        <f>BK422</f>
        <v>0</v>
      </c>
      <c r="K422" s="219"/>
      <c r="L422" s="224"/>
      <c r="M422" s="225"/>
      <c r="N422" s="226"/>
      <c r="O422" s="226"/>
      <c r="P422" s="227">
        <f>P423</f>
        <v>0</v>
      </c>
      <c r="Q422" s="226"/>
      <c r="R422" s="227">
        <f>R423</f>
        <v>0</v>
      </c>
      <c r="S422" s="226"/>
      <c r="T422" s="228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29" t="s">
        <v>84</v>
      </c>
      <c r="AT422" s="230" t="s">
        <v>74</v>
      </c>
      <c r="AU422" s="230" t="s">
        <v>82</v>
      </c>
      <c r="AY422" s="229" t="s">
        <v>146</v>
      </c>
      <c r="BK422" s="231">
        <f>BK423</f>
        <v>0</v>
      </c>
    </row>
    <row r="423" s="2" customFormat="1" ht="16.5" customHeight="1">
      <c r="A423" s="37"/>
      <c r="B423" s="38"/>
      <c r="C423" s="234" t="s">
        <v>999</v>
      </c>
      <c r="D423" s="234" t="s">
        <v>149</v>
      </c>
      <c r="E423" s="235" t="s">
        <v>1000</v>
      </c>
      <c r="F423" s="236" t="s">
        <v>1001</v>
      </c>
      <c r="G423" s="237" t="s">
        <v>1002</v>
      </c>
      <c r="H423" s="238">
        <v>1</v>
      </c>
      <c r="I423" s="239"/>
      <c r="J423" s="240">
        <f>ROUND(I423*H423,2)</f>
        <v>0</v>
      </c>
      <c r="K423" s="236" t="s">
        <v>1</v>
      </c>
      <c r="L423" s="43"/>
      <c r="M423" s="241" t="s">
        <v>1</v>
      </c>
      <c r="N423" s="242" t="s">
        <v>40</v>
      </c>
      <c r="O423" s="90"/>
      <c r="P423" s="243">
        <f>O423*H423</f>
        <v>0</v>
      </c>
      <c r="Q423" s="243">
        <v>0</v>
      </c>
      <c r="R423" s="243">
        <f>Q423*H423</f>
        <v>0</v>
      </c>
      <c r="S423" s="243">
        <v>0</v>
      </c>
      <c r="T423" s="244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245" t="s">
        <v>154</v>
      </c>
      <c r="AT423" s="245" t="s">
        <v>149</v>
      </c>
      <c r="AU423" s="245" t="s">
        <v>84</v>
      </c>
      <c r="AY423" s="16" t="s">
        <v>146</v>
      </c>
      <c r="BE423" s="246">
        <f>IF(N423="základní",J423,0)</f>
        <v>0</v>
      </c>
      <c r="BF423" s="246">
        <f>IF(N423="snížená",J423,0)</f>
        <v>0</v>
      </c>
      <c r="BG423" s="246">
        <f>IF(N423="zákl. přenesená",J423,0)</f>
        <v>0</v>
      </c>
      <c r="BH423" s="246">
        <f>IF(N423="sníž. přenesená",J423,0)</f>
        <v>0</v>
      </c>
      <c r="BI423" s="246">
        <f>IF(N423="nulová",J423,0)</f>
        <v>0</v>
      </c>
      <c r="BJ423" s="16" t="s">
        <v>82</v>
      </c>
      <c r="BK423" s="246">
        <f>ROUND(I423*H423,2)</f>
        <v>0</v>
      </c>
      <c r="BL423" s="16" t="s">
        <v>154</v>
      </c>
      <c r="BM423" s="245" t="s">
        <v>1003</v>
      </c>
    </row>
    <row r="424" s="12" customFormat="1" ht="22.8" customHeight="1">
      <c r="A424" s="12"/>
      <c r="B424" s="218"/>
      <c r="C424" s="219"/>
      <c r="D424" s="220" t="s">
        <v>74</v>
      </c>
      <c r="E424" s="232" t="s">
        <v>1004</v>
      </c>
      <c r="F424" s="232" t="s">
        <v>1005</v>
      </c>
      <c r="G424" s="219"/>
      <c r="H424" s="219"/>
      <c r="I424" s="222"/>
      <c r="J424" s="233">
        <f>BK424</f>
        <v>0</v>
      </c>
      <c r="K424" s="219"/>
      <c r="L424" s="224"/>
      <c r="M424" s="225"/>
      <c r="N424" s="226"/>
      <c r="O424" s="226"/>
      <c r="P424" s="227">
        <f>SUM(P425:P434)</f>
        <v>0</v>
      </c>
      <c r="Q424" s="226"/>
      <c r="R424" s="227">
        <f>SUM(R425:R434)</f>
        <v>9.4548713000000006</v>
      </c>
      <c r="S424" s="226"/>
      <c r="T424" s="228">
        <f>SUM(T425:T434)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29" t="s">
        <v>84</v>
      </c>
      <c r="AT424" s="230" t="s">
        <v>74</v>
      </c>
      <c r="AU424" s="230" t="s">
        <v>82</v>
      </c>
      <c r="AY424" s="229" t="s">
        <v>146</v>
      </c>
      <c r="BK424" s="231">
        <f>SUM(BK425:BK434)</f>
        <v>0</v>
      </c>
    </row>
    <row r="425" s="2" customFormat="1" ht="21.75" customHeight="1">
      <c r="A425" s="37"/>
      <c r="B425" s="38"/>
      <c r="C425" s="234" t="s">
        <v>1006</v>
      </c>
      <c r="D425" s="234" t="s">
        <v>149</v>
      </c>
      <c r="E425" s="235" t="s">
        <v>1007</v>
      </c>
      <c r="F425" s="236" t="s">
        <v>1008</v>
      </c>
      <c r="G425" s="237" t="s">
        <v>200</v>
      </c>
      <c r="H425" s="238">
        <v>386.60000000000002</v>
      </c>
      <c r="I425" s="239"/>
      <c r="J425" s="240">
        <f>ROUND(I425*H425,2)</f>
        <v>0</v>
      </c>
      <c r="K425" s="236" t="s">
        <v>194</v>
      </c>
      <c r="L425" s="43"/>
      <c r="M425" s="241" t="s">
        <v>1</v>
      </c>
      <c r="N425" s="242" t="s">
        <v>40</v>
      </c>
      <c r="O425" s="90"/>
      <c r="P425" s="243">
        <f>O425*H425</f>
        <v>0</v>
      </c>
      <c r="Q425" s="243">
        <v>0</v>
      </c>
      <c r="R425" s="243">
        <f>Q425*H425</f>
        <v>0</v>
      </c>
      <c r="S425" s="243">
        <v>0</v>
      </c>
      <c r="T425" s="244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45" t="s">
        <v>457</v>
      </c>
      <c r="AT425" s="245" t="s">
        <v>149</v>
      </c>
      <c r="AU425" s="245" t="s">
        <v>84</v>
      </c>
      <c r="AY425" s="16" t="s">
        <v>146</v>
      </c>
      <c r="BE425" s="246">
        <f>IF(N425="základní",J425,0)</f>
        <v>0</v>
      </c>
      <c r="BF425" s="246">
        <f>IF(N425="snížená",J425,0)</f>
        <v>0</v>
      </c>
      <c r="BG425" s="246">
        <f>IF(N425="zákl. přenesená",J425,0)</f>
        <v>0</v>
      </c>
      <c r="BH425" s="246">
        <f>IF(N425="sníž. přenesená",J425,0)</f>
        <v>0</v>
      </c>
      <c r="BI425" s="246">
        <f>IF(N425="nulová",J425,0)</f>
        <v>0</v>
      </c>
      <c r="BJ425" s="16" t="s">
        <v>82</v>
      </c>
      <c r="BK425" s="246">
        <f>ROUND(I425*H425,2)</f>
        <v>0</v>
      </c>
      <c r="BL425" s="16" t="s">
        <v>457</v>
      </c>
      <c r="BM425" s="245" t="s">
        <v>1009</v>
      </c>
    </row>
    <row r="426" s="2" customFormat="1" ht="16.5" customHeight="1">
      <c r="A426" s="37"/>
      <c r="B426" s="38"/>
      <c r="C426" s="270" t="s">
        <v>1010</v>
      </c>
      <c r="D426" s="270" t="s">
        <v>310</v>
      </c>
      <c r="E426" s="271" t="s">
        <v>1011</v>
      </c>
      <c r="F426" s="272" t="s">
        <v>1012</v>
      </c>
      <c r="G426" s="273" t="s">
        <v>152</v>
      </c>
      <c r="H426" s="274">
        <v>11.908</v>
      </c>
      <c r="I426" s="275"/>
      <c r="J426" s="276">
        <f>ROUND(I426*H426,2)</f>
        <v>0</v>
      </c>
      <c r="K426" s="272" t="s">
        <v>194</v>
      </c>
      <c r="L426" s="277"/>
      <c r="M426" s="278" t="s">
        <v>1</v>
      </c>
      <c r="N426" s="279" t="s">
        <v>40</v>
      </c>
      <c r="O426" s="90"/>
      <c r="P426" s="243">
        <f>O426*H426</f>
        <v>0</v>
      </c>
      <c r="Q426" s="243">
        <v>0.55000000000000004</v>
      </c>
      <c r="R426" s="243">
        <f>Q426*H426</f>
        <v>6.5494000000000003</v>
      </c>
      <c r="S426" s="243">
        <v>0</v>
      </c>
      <c r="T426" s="244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245" t="s">
        <v>295</v>
      </c>
      <c r="AT426" s="245" t="s">
        <v>310</v>
      </c>
      <c r="AU426" s="245" t="s">
        <v>84</v>
      </c>
      <c r="AY426" s="16" t="s">
        <v>146</v>
      </c>
      <c r="BE426" s="246">
        <f>IF(N426="základní",J426,0)</f>
        <v>0</v>
      </c>
      <c r="BF426" s="246">
        <f>IF(N426="snížená",J426,0)</f>
        <v>0</v>
      </c>
      <c r="BG426" s="246">
        <f>IF(N426="zákl. přenesená",J426,0)</f>
        <v>0</v>
      </c>
      <c r="BH426" s="246">
        <f>IF(N426="sníž. přenesená",J426,0)</f>
        <v>0</v>
      </c>
      <c r="BI426" s="246">
        <f>IF(N426="nulová",J426,0)</f>
        <v>0</v>
      </c>
      <c r="BJ426" s="16" t="s">
        <v>82</v>
      </c>
      <c r="BK426" s="246">
        <f>ROUND(I426*H426,2)</f>
        <v>0</v>
      </c>
      <c r="BL426" s="16" t="s">
        <v>457</v>
      </c>
      <c r="BM426" s="245" t="s">
        <v>1013</v>
      </c>
    </row>
    <row r="427" s="13" customFormat="1">
      <c r="A427" s="13"/>
      <c r="B427" s="247"/>
      <c r="C427" s="248"/>
      <c r="D427" s="249" t="s">
        <v>156</v>
      </c>
      <c r="E427" s="250" t="s">
        <v>1</v>
      </c>
      <c r="F427" s="251" t="s">
        <v>1014</v>
      </c>
      <c r="G427" s="248"/>
      <c r="H427" s="252">
        <v>10.824999999999999</v>
      </c>
      <c r="I427" s="253"/>
      <c r="J427" s="248"/>
      <c r="K427" s="248"/>
      <c r="L427" s="254"/>
      <c r="M427" s="255"/>
      <c r="N427" s="256"/>
      <c r="O427" s="256"/>
      <c r="P427" s="256"/>
      <c r="Q427" s="256"/>
      <c r="R427" s="256"/>
      <c r="S427" s="256"/>
      <c r="T427" s="257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8" t="s">
        <v>156</v>
      </c>
      <c r="AU427" s="258" t="s">
        <v>84</v>
      </c>
      <c r="AV427" s="13" t="s">
        <v>84</v>
      </c>
      <c r="AW427" s="13" t="s">
        <v>32</v>
      </c>
      <c r="AX427" s="13" t="s">
        <v>75</v>
      </c>
      <c r="AY427" s="258" t="s">
        <v>146</v>
      </c>
    </row>
    <row r="428" s="13" customFormat="1">
      <c r="A428" s="13"/>
      <c r="B428" s="247"/>
      <c r="C428" s="248"/>
      <c r="D428" s="249" t="s">
        <v>156</v>
      </c>
      <c r="E428" s="250" t="s">
        <v>1</v>
      </c>
      <c r="F428" s="251" t="s">
        <v>1015</v>
      </c>
      <c r="G428" s="248"/>
      <c r="H428" s="252">
        <v>11.908</v>
      </c>
      <c r="I428" s="253"/>
      <c r="J428" s="248"/>
      <c r="K428" s="248"/>
      <c r="L428" s="254"/>
      <c r="M428" s="255"/>
      <c r="N428" s="256"/>
      <c r="O428" s="256"/>
      <c r="P428" s="256"/>
      <c r="Q428" s="256"/>
      <c r="R428" s="256"/>
      <c r="S428" s="256"/>
      <c r="T428" s="25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8" t="s">
        <v>156</v>
      </c>
      <c r="AU428" s="258" t="s">
        <v>84</v>
      </c>
      <c r="AV428" s="13" t="s">
        <v>84</v>
      </c>
      <c r="AW428" s="13" t="s">
        <v>32</v>
      </c>
      <c r="AX428" s="13" t="s">
        <v>82</v>
      </c>
      <c r="AY428" s="258" t="s">
        <v>146</v>
      </c>
    </row>
    <row r="429" s="2" customFormat="1" ht="21.75" customHeight="1">
      <c r="A429" s="37"/>
      <c r="B429" s="38"/>
      <c r="C429" s="234" t="s">
        <v>1016</v>
      </c>
      <c r="D429" s="234" t="s">
        <v>149</v>
      </c>
      <c r="E429" s="235" t="s">
        <v>1017</v>
      </c>
      <c r="F429" s="236" t="s">
        <v>1018</v>
      </c>
      <c r="G429" s="237" t="s">
        <v>200</v>
      </c>
      <c r="H429" s="238">
        <v>385.60000000000002</v>
      </c>
      <c r="I429" s="239"/>
      <c r="J429" s="240">
        <f>ROUND(I429*H429,2)</f>
        <v>0</v>
      </c>
      <c r="K429" s="236" t="s">
        <v>153</v>
      </c>
      <c r="L429" s="43"/>
      <c r="M429" s="241" t="s">
        <v>1</v>
      </c>
      <c r="N429" s="242" t="s">
        <v>40</v>
      </c>
      <c r="O429" s="90"/>
      <c r="P429" s="243">
        <f>O429*H429</f>
        <v>0</v>
      </c>
      <c r="Q429" s="243">
        <v>0</v>
      </c>
      <c r="R429" s="243">
        <f>Q429*H429</f>
        <v>0</v>
      </c>
      <c r="S429" s="243">
        <v>0</v>
      </c>
      <c r="T429" s="244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245" t="s">
        <v>457</v>
      </c>
      <c r="AT429" s="245" t="s">
        <v>149</v>
      </c>
      <c r="AU429" s="245" t="s">
        <v>84</v>
      </c>
      <c r="AY429" s="16" t="s">
        <v>146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16" t="s">
        <v>82</v>
      </c>
      <c r="BK429" s="246">
        <f>ROUND(I429*H429,2)</f>
        <v>0</v>
      </c>
      <c r="BL429" s="16" t="s">
        <v>457</v>
      </c>
      <c r="BM429" s="245" t="s">
        <v>1019</v>
      </c>
    </row>
    <row r="430" s="2" customFormat="1" ht="21.75" customHeight="1">
      <c r="A430" s="37"/>
      <c r="B430" s="38"/>
      <c r="C430" s="234" t="s">
        <v>1020</v>
      </c>
      <c r="D430" s="234" t="s">
        <v>149</v>
      </c>
      <c r="E430" s="235" t="s">
        <v>1021</v>
      </c>
      <c r="F430" s="236" t="s">
        <v>1022</v>
      </c>
      <c r="G430" s="237" t="s">
        <v>260</v>
      </c>
      <c r="H430" s="238">
        <v>385.60000000000002</v>
      </c>
      <c r="I430" s="239"/>
      <c r="J430" s="240">
        <f>ROUND(I430*H430,2)</f>
        <v>0</v>
      </c>
      <c r="K430" s="236" t="s">
        <v>153</v>
      </c>
      <c r="L430" s="43"/>
      <c r="M430" s="241" t="s">
        <v>1</v>
      </c>
      <c r="N430" s="242" t="s">
        <v>40</v>
      </c>
      <c r="O430" s="90"/>
      <c r="P430" s="243">
        <f>O430*H430</f>
        <v>0</v>
      </c>
      <c r="Q430" s="243">
        <v>0</v>
      </c>
      <c r="R430" s="243">
        <f>Q430*H430</f>
        <v>0</v>
      </c>
      <c r="S430" s="243">
        <v>0</v>
      </c>
      <c r="T430" s="244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45" t="s">
        <v>457</v>
      </c>
      <c r="AT430" s="245" t="s">
        <v>149</v>
      </c>
      <c r="AU430" s="245" t="s">
        <v>84</v>
      </c>
      <c r="AY430" s="16" t="s">
        <v>146</v>
      </c>
      <c r="BE430" s="246">
        <f>IF(N430="základní",J430,0)</f>
        <v>0</v>
      </c>
      <c r="BF430" s="246">
        <f>IF(N430="snížená",J430,0)</f>
        <v>0</v>
      </c>
      <c r="BG430" s="246">
        <f>IF(N430="zákl. přenesená",J430,0)</f>
        <v>0</v>
      </c>
      <c r="BH430" s="246">
        <f>IF(N430="sníž. přenesená",J430,0)</f>
        <v>0</v>
      </c>
      <c r="BI430" s="246">
        <f>IF(N430="nulová",J430,0)</f>
        <v>0</v>
      </c>
      <c r="BJ430" s="16" t="s">
        <v>82</v>
      </c>
      <c r="BK430" s="246">
        <f>ROUND(I430*H430,2)</f>
        <v>0</v>
      </c>
      <c r="BL430" s="16" t="s">
        <v>457</v>
      </c>
      <c r="BM430" s="245" t="s">
        <v>1023</v>
      </c>
    </row>
    <row r="431" s="2" customFormat="1" ht="16.5" customHeight="1">
      <c r="A431" s="37"/>
      <c r="B431" s="38"/>
      <c r="C431" s="270" t="s">
        <v>1024</v>
      </c>
      <c r="D431" s="270" t="s">
        <v>310</v>
      </c>
      <c r="E431" s="271" t="s">
        <v>1025</v>
      </c>
      <c r="F431" s="272" t="s">
        <v>1026</v>
      </c>
      <c r="G431" s="273" t="s">
        <v>152</v>
      </c>
      <c r="H431" s="274">
        <v>4.5819999999999999</v>
      </c>
      <c r="I431" s="275"/>
      <c r="J431" s="276">
        <f>ROUND(I431*H431,2)</f>
        <v>0</v>
      </c>
      <c r="K431" s="272" t="s">
        <v>153</v>
      </c>
      <c r="L431" s="277"/>
      <c r="M431" s="278" t="s">
        <v>1</v>
      </c>
      <c r="N431" s="279" t="s">
        <v>40</v>
      </c>
      <c r="O431" s="90"/>
      <c r="P431" s="243">
        <f>O431*H431</f>
        <v>0</v>
      </c>
      <c r="Q431" s="243">
        <v>0.55000000000000004</v>
      </c>
      <c r="R431" s="243">
        <f>Q431*H431</f>
        <v>2.5201000000000002</v>
      </c>
      <c r="S431" s="243">
        <v>0</v>
      </c>
      <c r="T431" s="244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245" t="s">
        <v>295</v>
      </c>
      <c r="AT431" s="245" t="s">
        <v>310</v>
      </c>
      <c r="AU431" s="245" t="s">
        <v>84</v>
      </c>
      <c r="AY431" s="16" t="s">
        <v>146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16" t="s">
        <v>82</v>
      </c>
      <c r="BK431" s="246">
        <f>ROUND(I431*H431,2)</f>
        <v>0</v>
      </c>
      <c r="BL431" s="16" t="s">
        <v>457</v>
      </c>
      <c r="BM431" s="245" t="s">
        <v>1027</v>
      </c>
    </row>
    <row r="432" s="2" customFormat="1" ht="21.75" customHeight="1">
      <c r="A432" s="37"/>
      <c r="B432" s="38"/>
      <c r="C432" s="234" t="s">
        <v>1028</v>
      </c>
      <c r="D432" s="234" t="s">
        <v>149</v>
      </c>
      <c r="E432" s="235" t="s">
        <v>1029</v>
      </c>
      <c r="F432" s="236" t="s">
        <v>1030</v>
      </c>
      <c r="G432" s="237" t="s">
        <v>152</v>
      </c>
      <c r="H432" s="238">
        <v>16.489999999999998</v>
      </c>
      <c r="I432" s="239"/>
      <c r="J432" s="240">
        <f>ROUND(I432*H432,2)</f>
        <v>0</v>
      </c>
      <c r="K432" s="236" t="s">
        <v>194</v>
      </c>
      <c r="L432" s="43"/>
      <c r="M432" s="241" t="s">
        <v>1</v>
      </c>
      <c r="N432" s="242" t="s">
        <v>40</v>
      </c>
      <c r="O432" s="90"/>
      <c r="P432" s="243">
        <f>O432*H432</f>
        <v>0</v>
      </c>
      <c r="Q432" s="243">
        <v>0.023369999999999998</v>
      </c>
      <c r="R432" s="243">
        <f>Q432*H432</f>
        <v>0.38537129999999992</v>
      </c>
      <c r="S432" s="243">
        <v>0</v>
      </c>
      <c r="T432" s="244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245" t="s">
        <v>457</v>
      </c>
      <c r="AT432" s="245" t="s">
        <v>149</v>
      </c>
      <c r="AU432" s="245" t="s">
        <v>84</v>
      </c>
      <c r="AY432" s="16" t="s">
        <v>146</v>
      </c>
      <c r="BE432" s="246">
        <f>IF(N432="základní",J432,0)</f>
        <v>0</v>
      </c>
      <c r="BF432" s="246">
        <f>IF(N432="snížená",J432,0)</f>
        <v>0</v>
      </c>
      <c r="BG432" s="246">
        <f>IF(N432="zákl. přenesená",J432,0)</f>
        <v>0</v>
      </c>
      <c r="BH432" s="246">
        <f>IF(N432="sníž. přenesená",J432,0)</f>
        <v>0</v>
      </c>
      <c r="BI432" s="246">
        <f>IF(N432="nulová",J432,0)</f>
        <v>0</v>
      </c>
      <c r="BJ432" s="16" t="s">
        <v>82</v>
      </c>
      <c r="BK432" s="246">
        <f>ROUND(I432*H432,2)</f>
        <v>0</v>
      </c>
      <c r="BL432" s="16" t="s">
        <v>457</v>
      </c>
      <c r="BM432" s="245" t="s">
        <v>1031</v>
      </c>
    </row>
    <row r="433" s="13" customFormat="1">
      <c r="A433" s="13"/>
      <c r="B433" s="247"/>
      <c r="C433" s="248"/>
      <c r="D433" s="249" t="s">
        <v>156</v>
      </c>
      <c r="E433" s="250" t="s">
        <v>1</v>
      </c>
      <c r="F433" s="251" t="s">
        <v>1032</v>
      </c>
      <c r="G433" s="248"/>
      <c r="H433" s="252">
        <v>16.489999999999998</v>
      </c>
      <c r="I433" s="253"/>
      <c r="J433" s="248"/>
      <c r="K433" s="248"/>
      <c r="L433" s="254"/>
      <c r="M433" s="255"/>
      <c r="N433" s="256"/>
      <c r="O433" s="256"/>
      <c r="P433" s="256"/>
      <c r="Q433" s="256"/>
      <c r="R433" s="256"/>
      <c r="S433" s="256"/>
      <c r="T433" s="257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58" t="s">
        <v>156</v>
      </c>
      <c r="AU433" s="258" t="s">
        <v>84</v>
      </c>
      <c r="AV433" s="13" t="s">
        <v>84</v>
      </c>
      <c r="AW433" s="13" t="s">
        <v>32</v>
      </c>
      <c r="AX433" s="13" t="s">
        <v>82</v>
      </c>
      <c r="AY433" s="258" t="s">
        <v>146</v>
      </c>
    </row>
    <row r="434" s="2" customFormat="1" ht="21.75" customHeight="1">
      <c r="A434" s="37"/>
      <c r="B434" s="38"/>
      <c r="C434" s="234" t="s">
        <v>1033</v>
      </c>
      <c r="D434" s="234" t="s">
        <v>149</v>
      </c>
      <c r="E434" s="235" t="s">
        <v>1034</v>
      </c>
      <c r="F434" s="236" t="s">
        <v>1035</v>
      </c>
      <c r="G434" s="237" t="s">
        <v>498</v>
      </c>
      <c r="H434" s="280"/>
      <c r="I434" s="239"/>
      <c r="J434" s="240">
        <f>ROUND(I434*H434,2)</f>
        <v>0</v>
      </c>
      <c r="K434" s="236" t="s">
        <v>153</v>
      </c>
      <c r="L434" s="43"/>
      <c r="M434" s="241" t="s">
        <v>1</v>
      </c>
      <c r="N434" s="242" t="s">
        <v>40</v>
      </c>
      <c r="O434" s="90"/>
      <c r="P434" s="243">
        <f>O434*H434</f>
        <v>0</v>
      </c>
      <c r="Q434" s="243">
        <v>0</v>
      </c>
      <c r="R434" s="243">
        <f>Q434*H434</f>
        <v>0</v>
      </c>
      <c r="S434" s="243">
        <v>0</v>
      </c>
      <c r="T434" s="244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245" t="s">
        <v>457</v>
      </c>
      <c r="AT434" s="245" t="s">
        <v>149</v>
      </c>
      <c r="AU434" s="245" t="s">
        <v>84</v>
      </c>
      <c r="AY434" s="16" t="s">
        <v>146</v>
      </c>
      <c r="BE434" s="246">
        <f>IF(N434="základní",J434,0)</f>
        <v>0</v>
      </c>
      <c r="BF434" s="246">
        <f>IF(N434="snížená",J434,0)</f>
        <v>0</v>
      </c>
      <c r="BG434" s="246">
        <f>IF(N434="zákl. přenesená",J434,0)</f>
        <v>0</v>
      </c>
      <c r="BH434" s="246">
        <f>IF(N434="sníž. přenesená",J434,0)</f>
        <v>0</v>
      </c>
      <c r="BI434" s="246">
        <f>IF(N434="nulová",J434,0)</f>
        <v>0</v>
      </c>
      <c r="BJ434" s="16" t="s">
        <v>82</v>
      </c>
      <c r="BK434" s="246">
        <f>ROUND(I434*H434,2)</f>
        <v>0</v>
      </c>
      <c r="BL434" s="16" t="s">
        <v>457</v>
      </c>
      <c r="BM434" s="245" t="s">
        <v>1036</v>
      </c>
    </row>
    <row r="435" s="12" customFormat="1" ht="22.8" customHeight="1">
      <c r="A435" s="12"/>
      <c r="B435" s="218"/>
      <c r="C435" s="219"/>
      <c r="D435" s="220" t="s">
        <v>74</v>
      </c>
      <c r="E435" s="232" t="s">
        <v>1037</v>
      </c>
      <c r="F435" s="232" t="s">
        <v>1038</v>
      </c>
      <c r="G435" s="219"/>
      <c r="H435" s="219"/>
      <c r="I435" s="222"/>
      <c r="J435" s="233">
        <f>BK435</f>
        <v>0</v>
      </c>
      <c r="K435" s="219"/>
      <c r="L435" s="224"/>
      <c r="M435" s="225"/>
      <c r="N435" s="226"/>
      <c r="O435" s="226"/>
      <c r="P435" s="227">
        <f>SUM(P436:P450)</f>
        <v>0</v>
      </c>
      <c r="Q435" s="226"/>
      <c r="R435" s="227">
        <f>SUM(R436:R450)</f>
        <v>5.6558235000000003</v>
      </c>
      <c r="S435" s="226"/>
      <c r="T435" s="228">
        <f>SUM(T436:T450)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29" t="s">
        <v>84</v>
      </c>
      <c r="AT435" s="230" t="s">
        <v>74</v>
      </c>
      <c r="AU435" s="230" t="s">
        <v>82</v>
      </c>
      <c r="AY435" s="229" t="s">
        <v>146</v>
      </c>
      <c r="BK435" s="231">
        <f>SUM(BK436:BK450)</f>
        <v>0</v>
      </c>
    </row>
    <row r="436" s="2" customFormat="1" ht="21.75" customHeight="1">
      <c r="A436" s="37"/>
      <c r="B436" s="38"/>
      <c r="C436" s="234" t="s">
        <v>1039</v>
      </c>
      <c r="D436" s="234" t="s">
        <v>149</v>
      </c>
      <c r="E436" s="235" t="s">
        <v>1040</v>
      </c>
      <c r="F436" s="236" t="s">
        <v>1041</v>
      </c>
      <c r="G436" s="237" t="s">
        <v>200</v>
      </c>
      <c r="H436" s="238">
        <v>6.5250000000000004</v>
      </c>
      <c r="I436" s="239"/>
      <c r="J436" s="240">
        <f>ROUND(I436*H436,2)</f>
        <v>0</v>
      </c>
      <c r="K436" s="236" t="s">
        <v>153</v>
      </c>
      <c r="L436" s="43"/>
      <c r="M436" s="241" t="s">
        <v>1</v>
      </c>
      <c r="N436" s="242" t="s">
        <v>40</v>
      </c>
      <c r="O436" s="90"/>
      <c r="P436" s="243">
        <f>O436*H436</f>
        <v>0</v>
      </c>
      <c r="Q436" s="243">
        <v>0.015740000000000001</v>
      </c>
      <c r="R436" s="243">
        <f>Q436*H436</f>
        <v>0.1027035</v>
      </c>
      <c r="S436" s="243">
        <v>0</v>
      </c>
      <c r="T436" s="244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245" t="s">
        <v>457</v>
      </c>
      <c r="AT436" s="245" t="s">
        <v>149</v>
      </c>
      <c r="AU436" s="245" t="s">
        <v>84</v>
      </c>
      <c r="AY436" s="16" t="s">
        <v>146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6" t="s">
        <v>82</v>
      </c>
      <c r="BK436" s="246">
        <f>ROUND(I436*H436,2)</f>
        <v>0</v>
      </c>
      <c r="BL436" s="16" t="s">
        <v>457</v>
      </c>
      <c r="BM436" s="245" t="s">
        <v>1042</v>
      </c>
    </row>
    <row r="437" s="2" customFormat="1" ht="21.75" customHeight="1">
      <c r="A437" s="37"/>
      <c r="B437" s="38"/>
      <c r="C437" s="234" t="s">
        <v>1043</v>
      </c>
      <c r="D437" s="234" t="s">
        <v>149</v>
      </c>
      <c r="E437" s="235" t="s">
        <v>1044</v>
      </c>
      <c r="F437" s="236" t="s">
        <v>1045</v>
      </c>
      <c r="G437" s="237" t="s">
        <v>200</v>
      </c>
      <c r="H437" s="238">
        <v>209.40000000000001</v>
      </c>
      <c r="I437" s="239"/>
      <c r="J437" s="240">
        <f>ROUND(I437*H437,2)</f>
        <v>0</v>
      </c>
      <c r="K437" s="236" t="s">
        <v>194</v>
      </c>
      <c r="L437" s="43"/>
      <c r="M437" s="241" t="s">
        <v>1</v>
      </c>
      <c r="N437" s="242" t="s">
        <v>40</v>
      </c>
      <c r="O437" s="90"/>
      <c r="P437" s="243">
        <f>O437*H437</f>
        <v>0</v>
      </c>
      <c r="Q437" s="243">
        <v>0.01694</v>
      </c>
      <c r="R437" s="243">
        <f>Q437*H437</f>
        <v>3.5472360000000003</v>
      </c>
      <c r="S437" s="243">
        <v>0</v>
      </c>
      <c r="T437" s="244">
        <f>S437*H437</f>
        <v>0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245" t="s">
        <v>457</v>
      </c>
      <c r="AT437" s="245" t="s">
        <v>149</v>
      </c>
      <c r="AU437" s="245" t="s">
        <v>84</v>
      </c>
      <c r="AY437" s="16" t="s">
        <v>146</v>
      </c>
      <c r="BE437" s="246">
        <f>IF(N437="základní",J437,0)</f>
        <v>0</v>
      </c>
      <c r="BF437" s="246">
        <f>IF(N437="snížená",J437,0)</f>
        <v>0</v>
      </c>
      <c r="BG437" s="246">
        <f>IF(N437="zákl. přenesená",J437,0)</f>
        <v>0</v>
      </c>
      <c r="BH437" s="246">
        <f>IF(N437="sníž. přenesená",J437,0)</f>
        <v>0</v>
      </c>
      <c r="BI437" s="246">
        <f>IF(N437="nulová",J437,0)</f>
        <v>0</v>
      </c>
      <c r="BJ437" s="16" t="s">
        <v>82</v>
      </c>
      <c r="BK437" s="246">
        <f>ROUND(I437*H437,2)</f>
        <v>0</v>
      </c>
      <c r="BL437" s="16" t="s">
        <v>457</v>
      </c>
      <c r="BM437" s="245" t="s">
        <v>1046</v>
      </c>
    </row>
    <row r="438" s="13" customFormat="1">
      <c r="A438" s="13"/>
      <c r="B438" s="247"/>
      <c r="C438" s="248"/>
      <c r="D438" s="249" t="s">
        <v>156</v>
      </c>
      <c r="E438" s="250" t="s">
        <v>1</v>
      </c>
      <c r="F438" s="251" t="s">
        <v>1047</v>
      </c>
      <c r="G438" s="248"/>
      <c r="H438" s="252">
        <v>209.40000000000001</v>
      </c>
      <c r="I438" s="253"/>
      <c r="J438" s="248"/>
      <c r="K438" s="248"/>
      <c r="L438" s="254"/>
      <c r="M438" s="255"/>
      <c r="N438" s="256"/>
      <c r="O438" s="256"/>
      <c r="P438" s="256"/>
      <c r="Q438" s="256"/>
      <c r="R438" s="256"/>
      <c r="S438" s="256"/>
      <c r="T438" s="257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58" t="s">
        <v>156</v>
      </c>
      <c r="AU438" s="258" t="s">
        <v>84</v>
      </c>
      <c r="AV438" s="13" t="s">
        <v>84</v>
      </c>
      <c r="AW438" s="13" t="s">
        <v>32</v>
      </c>
      <c r="AX438" s="13" t="s">
        <v>82</v>
      </c>
      <c r="AY438" s="258" t="s">
        <v>146</v>
      </c>
    </row>
    <row r="439" s="2" customFormat="1" ht="21.75" customHeight="1">
      <c r="A439" s="37"/>
      <c r="B439" s="38"/>
      <c r="C439" s="234" t="s">
        <v>1048</v>
      </c>
      <c r="D439" s="234" t="s">
        <v>149</v>
      </c>
      <c r="E439" s="235" t="s">
        <v>1049</v>
      </c>
      <c r="F439" s="236" t="s">
        <v>1050</v>
      </c>
      <c r="G439" s="237" t="s">
        <v>200</v>
      </c>
      <c r="H439" s="238">
        <v>34.799999999999997</v>
      </c>
      <c r="I439" s="239"/>
      <c r="J439" s="240">
        <f>ROUND(I439*H439,2)</f>
        <v>0</v>
      </c>
      <c r="K439" s="236" t="s">
        <v>194</v>
      </c>
      <c r="L439" s="43"/>
      <c r="M439" s="241" t="s">
        <v>1</v>
      </c>
      <c r="N439" s="242" t="s">
        <v>40</v>
      </c>
      <c r="O439" s="90"/>
      <c r="P439" s="243">
        <f>O439*H439</f>
        <v>0</v>
      </c>
      <c r="Q439" s="243">
        <v>0.01379</v>
      </c>
      <c r="R439" s="243">
        <f>Q439*H439</f>
        <v>0.47989199999999999</v>
      </c>
      <c r="S439" s="243">
        <v>0</v>
      </c>
      <c r="T439" s="244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245" t="s">
        <v>457</v>
      </c>
      <c r="AT439" s="245" t="s">
        <v>149</v>
      </c>
      <c r="AU439" s="245" t="s">
        <v>84</v>
      </c>
      <c r="AY439" s="16" t="s">
        <v>146</v>
      </c>
      <c r="BE439" s="246">
        <f>IF(N439="základní",J439,0)</f>
        <v>0</v>
      </c>
      <c r="BF439" s="246">
        <f>IF(N439="snížená",J439,0)</f>
        <v>0</v>
      </c>
      <c r="BG439" s="246">
        <f>IF(N439="zákl. přenesená",J439,0)</f>
        <v>0</v>
      </c>
      <c r="BH439" s="246">
        <f>IF(N439="sníž. přenesená",J439,0)</f>
        <v>0</v>
      </c>
      <c r="BI439" s="246">
        <f>IF(N439="nulová",J439,0)</f>
        <v>0</v>
      </c>
      <c r="BJ439" s="16" t="s">
        <v>82</v>
      </c>
      <c r="BK439" s="246">
        <f>ROUND(I439*H439,2)</f>
        <v>0</v>
      </c>
      <c r="BL439" s="16" t="s">
        <v>457</v>
      </c>
      <c r="BM439" s="245" t="s">
        <v>1051</v>
      </c>
    </row>
    <row r="440" s="13" customFormat="1">
      <c r="A440" s="13"/>
      <c r="B440" s="247"/>
      <c r="C440" s="248"/>
      <c r="D440" s="249" t="s">
        <v>156</v>
      </c>
      <c r="E440" s="250" t="s">
        <v>1</v>
      </c>
      <c r="F440" s="251" t="s">
        <v>1052</v>
      </c>
      <c r="G440" s="248"/>
      <c r="H440" s="252">
        <v>34.799999999999997</v>
      </c>
      <c r="I440" s="253"/>
      <c r="J440" s="248"/>
      <c r="K440" s="248"/>
      <c r="L440" s="254"/>
      <c r="M440" s="255"/>
      <c r="N440" s="256"/>
      <c r="O440" s="256"/>
      <c r="P440" s="256"/>
      <c r="Q440" s="256"/>
      <c r="R440" s="256"/>
      <c r="S440" s="256"/>
      <c r="T440" s="257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58" t="s">
        <v>156</v>
      </c>
      <c r="AU440" s="258" t="s">
        <v>84</v>
      </c>
      <c r="AV440" s="13" t="s">
        <v>84</v>
      </c>
      <c r="AW440" s="13" t="s">
        <v>32</v>
      </c>
      <c r="AX440" s="13" t="s">
        <v>82</v>
      </c>
      <c r="AY440" s="258" t="s">
        <v>146</v>
      </c>
    </row>
    <row r="441" s="2" customFormat="1" ht="21.75" customHeight="1">
      <c r="A441" s="37"/>
      <c r="B441" s="38"/>
      <c r="C441" s="234" t="s">
        <v>1053</v>
      </c>
      <c r="D441" s="234" t="s">
        <v>149</v>
      </c>
      <c r="E441" s="235" t="s">
        <v>1054</v>
      </c>
      <c r="F441" s="236" t="s">
        <v>1055</v>
      </c>
      <c r="G441" s="237" t="s">
        <v>260</v>
      </c>
      <c r="H441" s="238">
        <v>96.799999999999997</v>
      </c>
      <c r="I441" s="239"/>
      <c r="J441" s="240">
        <f>ROUND(I441*H441,2)</f>
        <v>0</v>
      </c>
      <c r="K441" s="236" t="s">
        <v>194</v>
      </c>
      <c r="L441" s="43"/>
      <c r="M441" s="241" t="s">
        <v>1</v>
      </c>
      <c r="N441" s="242" t="s">
        <v>40</v>
      </c>
      <c r="O441" s="90"/>
      <c r="P441" s="243">
        <f>O441*H441</f>
        <v>0</v>
      </c>
      <c r="Q441" s="243">
        <v>0.00025999999999999998</v>
      </c>
      <c r="R441" s="243">
        <f>Q441*H441</f>
        <v>0.025167999999999996</v>
      </c>
      <c r="S441" s="243">
        <v>0</v>
      </c>
      <c r="T441" s="244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45" t="s">
        <v>457</v>
      </c>
      <c r="AT441" s="245" t="s">
        <v>149</v>
      </c>
      <c r="AU441" s="245" t="s">
        <v>84</v>
      </c>
      <c r="AY441" s="16" t="s">
        <v>146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6" t="s">
        <v>82</v>
      </c>
      <c r="BK441" s="246">
        <f>ROUND(I441*H441,2)</f>
        <v>0</v>
      </c>
      <c r="BL441" s="16" t="s">
        <v>457</v>
      </c>
      <c r="BM441" s="245" t="s">
        <v>1056</v>
      </c>
    </row>
    <row r="442" s="2" customFormat="1" ht="21.75" customHeight="1">
      <c r="A442" s="37"/>
      <c r="B442" s="38"/>
      <c r="C442" s="234" t="s">
        <v>1057</v>
      </c>
      <c r="D442" s="234" t="s">
        <v>149</v>
      </c>
      <c r="E442" s="235" t="s">
        <v>1058</v>
      </c>
      <c r="F442" s="236" t="s">
        <v>1059</v>
      </c>
      <c r="G442" s="237" t="s">
        <v>200</v>
      </c>
      <c r="H442" s="238">
        <v>149.59999999999999</v>
      </c>
      <c r="I442" s="239"/>
      <c r="J442" s="240">
        <f>ROUND(I442*H442,2)</f>
        <v>0</v>
      </c>
      <c r="K442" s="236" t="s">
        <v>194</v>
      </c>
      <c r="L442" s="43"/>
      <c r="M442" s="241" t="s">
        <v>1</v>
      </c>
      <c r="N442" s="242" t="s">
        <v>40</v>
      </c>
      <c r="O442" s="90"/>
      <c r="P442" s="243">
        <f>O442*H442</f>
        <v>0</v>
      </c>
      <c r="Q442" s="243">
        <v>0.00139</v>
      </c>
      <c r="R442" s="243">
        <f>Q442*H442</f>
        <v>0.20794399999999999</v>
      </c>
      <c r="S442" s="243">
        <v>0</v>
      </c>
      <c r="T442" s="244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245" t="s">
        <v>457</v>
      </c>
      <c r="AT442" s="245" t="s">
        <v>149</v>
      </c>
      <c r="AU442" s="245" t="s">
        <v>84</v>
      </c>
      <c r="AY442" s="16" t="s">
        <v>146</v>
      </c>
      <c r="BE442" s="246">
        <f>IF(N442="základní",J442,0)</f>
        <v>0</v>
      </c>
      <c r="BF442" s="246">
        <f>IF(N442="snížená",J442,0)</f>
        <v>0</v>
      </c>
      <c r="BG442" s="246">
        <f>IF(N442="zákl. přenesená",J442,0)</f>
        <v>0</v>
      </c>
      <c r="BH442" s="246">
        <f>IF(N442="sníž. přenesená",J442,0)</f>
        <v>0</v>
      </c>
      <c r="BI442" s="246">
        <f>IF(N442="nulová",J442,0)</f>
        <v>0</v>
      </c>
      <c r="BJ442" s="16" t="s">
        <v>82</v>
      </c>
      <c r="BK442" s="246">
        <f>ROUND(I442*H442,2)</f>
        <v>0</v>
      </c>
      <c r="BL442" s="16" t="s">
        <v>457</v>
      </c>
      <c r="BM442" s="245" t="s">
        <v>1060</v>
      </c>
    </row>
    <row r="443" s="13" customFormat="1">
      <c r="A443" s="13"/>
      <c r="B443" s="247"/>
      <c r="C443" s="248"/>
      <c r="D443" s="249" t="s">
        <v>156</v>
      </c>
      <c r="E443" s="250" t="s">
        <v>1</v>
      </c>
      <c r="F443" s="251" t="s">
        <v>1061</v>
      </c>
      <c r="G443" s="248"/>
      <c r="H443" s="252">
        <v>149.59999999999999</v>
      </c>
      <c r="I443" s="253"/>
      <c r="J443" s="248"/>
      <c r="K443" s="248"/>
      <c r="L443" s="254"/>
      <c r="M443" s="255"/>
      <c r="N443" s="256"/>
      <c r="O443" s="256"/>
      <c r="P443" s="256"/>
      <c r="Q443" s="256"/>
      <c r="R443" s="256"/>
      <c r="S443" s="256"/>
      <c r="T443" s="25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8" t="s">
        <v>156</v>
      </c>
      <c r="AU443" s="258" t="s">
        <v>84</v>
      </c>
      <c r="AV443" s="13" t="s">
        <v>84</v>
      </c>
      <c r="AW443" s="13" t="s">
        <v>32</v>
      </c>
      <c r="AX443" s="13" t="s">
        <v>82</v>
      </c>
      <c r="AY443" s="258" t="s">
        <v>146</v>
      </c>
    </row>
    <row r="444" s="2" customFormat="1" ht="21.75" customHeight="1">
      <c r="A444" s="37"/>
      <c r="B444" s="38"/>
      <c r="C444" s="270" t="s">
        <v>1062</v>
      </c>
      <c r="D444" s="270" t="s">
        <v>310</v>
      </c>
      <c r="E444" s="271" t="s">
        <v>1063</v>
      </c>
      <c r="F444" s="272" t="s">
        <v>1064</v>
      </c>
      <c r="G444" s="273" t="s">
        <v>200</v>
      </c>
      <c r="H444" s="274">
        <v>157.08000000000001</v>
      </c>
      <c r="I444" s="275"/>
      <c r="J444" s="276">
        <f>ROUND(I444*H444,2)</f>
        <v>0</v>
      </c>
      <c r="K444" s="272" t="s">
        <v>1</v>
      </c>
      <c r="L444" s="277"/>
      <c r="M444" s="278" t="s">
        <v>1</v>
      </c>
      <c r="N444" s="279" t="s">
        <v>40</v>
      </c>
      <c r="O444" s="90"/>
      <c r="P444" s="243">
        <f>O444*H444</f>
        <v>0</v>
      </c>
      <c r="Q444" s="243">
        <v>0.0080000000000000002</v>
      </c>
      <c r="R444" s="243">
        <f>Q444*H444</f>
        <v>1.2566400000000002</v>
      </c>
      <c r="S444" s="243">
        <v>0</v>
      </c>
      <c r="T444" s="244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245" t="s">
        <v>295</v>
      </c>
      <c r="AT444" s="245" t="s">
        <v>310</v>
      </c>
      <c r="AU444" s="245" t="s">
        <v>84</v>
      </c>
      <c r="AY444" s="16" t="s">
        <v>146</v>
      </c>
      <c r="BE444" s="246">
        <f>IF(N444="základní",J444,0)</f>
        <v>0</v>
      </c>
      <c r="BF444" s="246">
        <f>IF(N444="snížená",J444,0)</f>
        <v>0</v>
      </c>
      <c r="BG444" s="246">
        <f>IF(N444="zákl. přenesená",J444,0)</f>
        <v>0</v>
      </c>
      <c r="BH444" s="246">
        <f>IF(N444="sníž. přenesená",J444,0)</f>
        <v>0</v>
      </c>
      <c r="BI444" s="246">
        <f>IF(N444="nulová",J444,0)</f>
        <v>0</v>
      </c>
      <c r="BJ444" s="16" t="s">
        <v>82</v>
      </c>
      <c r="BK444" s="246">
        <f>ROUND(I444*H444,2)</f>
        <v>0</v>
      </c>
      <c r="BL444" s="16" t="s">
        <v>457</v>
      </c>
      <c r="BM444" s="245" t="s">
        <v>1065</v>
      </c>
    </row>
    <row r="445" s="13" customFormat="1">
      <c r="A445" s="13"/>
      <c r="B445" s="247"/>
      <c r="C445" s="248"/>
      <c r="D445" s="249" t="s">
        <v>156</v>
      </c>
      <c r="E445" s="250" t="s">
        <v>1</v>
      </c>
      <c r="F445" s="251" t="s">
        <v>1066</v>
      </c>
      <c r="G445" s="248"/>
      <c r="H445" s="252">
        <v>157.08000000000001</v>
      </c>
      <c r="I445" s="253"/>
      <c r="J445" s="248"/>
      <c r="K445" s="248"/>
      <c r="L445" s="254"/>
      <c r="M445" s="255"/>
      <c r="N445" s="256"/>
      <c r="O445" s="256"/>
      <c r="P445" s="256"/>
      <c r="Q445" s="256"/>
      <c r="R445" s="256"/>
      <c r="S445" s="256"/>
      <c r="T445" s="25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8" t="s">
        <v>156</v>
      </c>
      <c r="AU445" s="258" t="s">
        <v>84</v>
      </c>
      <c r="AV445" s="13" t="s">
        <v>84</v>
      </c>
      <c r="AW445" s="13" t="s">
        <v>32</v>
      </c>
      <c r="AX445" s="13" t="s">
        <v>82</v>
      </c>
      <c r="AY445" s="258" t="s">
        <v>146</v>
      </c>
    </row>
    <row r="446" s="2" customFormat="1" ht="21.75" customHeight="1">
      <c r="A446" s="37"/>
      <c r="B446" s="38"/>
      <c r="C446" s="234" t="s">
        <v>1067</v>
      </c>
      <c r="D446" s="234" t="s">
        <v>149</v>
      </c>
      <c r="E446" s="235" t="s">
        <v>1068</v>
      </c>
      <c r="F446" s="236" t="s">
        <v>1069</v>
      </c>
      <c r="G446" s="237" t="s">
        <v>269</v>
      </c>
      <c r="H446" s="238">
        <v>6</v>
      </c>
      <c r="I446" s="239"/>
      <c r="J446" s="240">
        <f>ROUND(I446*H446,2)</f>
        <v>0</v>
      </c>
      <c r="K446" s="236" t="s">
        <v>302</v>
      </c>
      <c r="L446" s="43"/>
      <c r="M446" s="241" t="s">
        <v>1</v>
      </c>
      <c r="N446" s="242" t="s">
        <v>40</v>
      </c>
      <c r="O446" s="90"/>
      <c r="P446" s="243">
        <f>O446*H446</f>
        <v>0</v>
      </c>
      <c r="Q446" s="243">
        <v>4.0000000000000003E-05</v>
      </c>
      <c r="R446" s="243">
        <f>Q446*H446</f>
        <v>0.00024000000000000003</v>
      </c>
      <c r="S446" s="243">
        <v>0</v>
      </c>
      <c r="T446" s="244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45" t="s">
        <v>457</v>
      </c>
      <c r="AT446" s="245" t="s">
        <v>149</v>
      </c>
      <c r="AU446" s="245" t="s">
        <v>84</v>
      </c>
      <c r="AY446" s="16" t="s">
        <v>146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6" t="s">
        <v>82</v>
      </c>
      <c r="BK446" s="246">
        <f>ROUND(I446*H446,2)</f>
        <v>0</v>
      </c>
      <c r="BL446" s="16" t="s">
        <v>457</v>
      </c>
      <c r="BM446" s="245" t="s">
        <v>1070</v>
      </c>
    </row>
    <row r="447" s="2" customFormat="1" ht="21.75" customHeight="1">
      <c r="A447" s="37"/>
      <c r="B447" s="38"/>
      <c r="C447" s="270" t="s">
        <v>1071</v>
      </c>
      <c r="D447" s="270" t="s">
        <v>310</v>
      </c>
      <c r="E447" s="271" t="s">
        <v>1072</v>
      </c>
      <c r="F447" s="272" t="s">
        <v>1073</v>
      </c>
      <c r="G447" s="273" t="s">
        <v>269</v>
      </c>
      <c r="H447" s="274">
        <v>6</v>
      </c>
      <c r="I447" s="275"/>
      <c r="J447" s="276">
        <f>ROUND(I447*H447,2)</f>
        <v>0</v>
      </c>
      <c r="K447" s="272" t="s">
        <v>302</v>
      </c>
      <c r="L447" s="277"/>
      <c r="M447" s="278" t="s">
        <v>1</v>
      </c>
      <c r="N447" s="279" t="s">
        <v>40</v>
      </c>
      <c r="O447" s="90"/>
      <c r="P447" s="243">
        <f>O447*H447</f>
        <v>0</v>
      </c>
      <c r="Q447" s="243">
        <v>0.0060000000000000001</v>
      </c>
      <c r="R447" s="243">
        <f>Q447*H447</f>
        <v>0.036000000000000004</v>
      </c>
      <c r="S447" s="243">
        <v>0</v>
      </c>
      <c r="T447" s="244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45" t="s">
        <v>295</v>
      </c>
      <c r="AT447" s="245" t="s">
        <v>310</v>
      </c>
      <c r="AU447" s="245" t="s">
        <v>84</v>
      </c>
      <c r="AY447" s="16" t="s">
        <v>146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6" t="s">
        <v>82</v>
      </c>
      <c r="BK447" s="246">
        <f>ROUND(I447*H447,2)</f>
        <v>0</v>
      </c>
      <c r="BL447" s="16" t="s">
        <v>457</v>
      </c>
      <c r="BM447" s="245" t="s">
        <v>1074</v>
      </c>
    </row>
    <row r="448" s="2" customFormat="1" ht="21.75" customHeight="1">
      <c r="A448" s="37"/>
      <c r="B448" s="38"/>
      <c r="C448" s="234" t="s">
        <v>1075</v>
      </c>
      <c r="D448" s="234" t="s">
        <v>149</v>
      </c>
      <c r="E448" s="235" t="s">
        <v>1076</v>
      </c>
      <c r="F448" s="236" t="s">
        <v>1077</v>
      </c>
      <c r="G448" s="237" t="s">
        <v>260</v>
      </c>
      <c r="H448" s="238">
        <v>322</v>
      </c>
      <c r="I448" s="239"/>
      <c r="J448" s="240">
        <f>ROUND(I448*H448,2)</f>
        <v>0</v>
      </c>
      <c r="K448" s="236" t="s">
        <v>153</v>
      </c>
      <c r="L448" s="43"/>
      <c r="M448" s="241" t="s">
        <v>1</v>
      </c>
      <c r="N448" s="242" t="s">
        <v>40</v>
      </c>
      <c r="O448" s="90"/>
      <c r="P448" s="243">
        <f>O448*H448</f>
        <v>0</v>
      </c>
      <c r="Q448" s="243">
        <v>0</v>
      </c>
      <c r="R448" s="243">
        <f>Q448*H448</f>
        <v>0</v>
      </c>
      <c r="S448" s="243">
        <v>0</v>
      </c>
      <c r="T448" s="244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245" t="s">
        <v>154</v>
      </c>
      <c r="AT448" s="245" t="s">
        <v>149</v>
      </c>
      <c r="AU448" s="245" t="s">
        <v>84</v>
      </c>
      <c r="AY448" s="16" t="s">
        <v>146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6" t="s">
        <v>82</v>
      </c>
      <c r="BK448" s="246">
        <f>ROUND(I448*H448,2)</f>
        <v>0</v>
      </c>
      <c r="BL448" s="16" t="s">
        <v>154</v>
      </c>
      <c r="BM448" s="245" t="s">
        <v>1078</v>
      </c>
    </row>
    <row r="449" s="2" customFormat="1" ht="16.5" customHeight="1">
      <c r="A449" s="37"/>
      <c r="B449" s="38"/>
      <c r="C449" s="270" t="s">
        <v>1079</v>
      </c>
      <c r="D449" s="270" t="s">
        <v>310</v>
      </c>
      <c r="E449" s="271" t="s">
        <v>1080</v>
      </c>
      <c r="F449" s="272" t="s">
        <v>1081</v>
      </c>
      <c r="G449" s="273" t="s">
        <v>260</v>
      </c>
      <c r="H449" s="274">
        <v>322</v>
      </c>
      <c r="I449" s="275"/>
      <c r="J449" s="276">
        <f>ROUND(I449*H449,2)</f>
        <v>0</v>
      </c>
      <c r="K449" s="272" t="s">
        <v>1</v>
      </c>
      <c r="L449" s="277"/>
      <c r="M449" s="278" t="s">
        <v>1</v>
      </c>
      <c r="N449" s="279" t="s">
        <v>40</v>
      </c>
      <c r="O449" s="90"/>
      <c r="P449" s="243">
        <f>O449*H449</f>
        <v>0</v>
      </c>
      <c r="Q449" s="243">
        <v>0</v>
      </c>
      <c r="R449" s="243">
        <f>Q449*H449</f>
        <v>0</v>
      </c>
      <c r="S449" s="243">
        <v>0</v>
      </c>
      <c r="T449" s="244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245" t="s">
        <v>313</v>
      </c>
      <c r="AT449" s="245" t="s">
        <v>310</v>
      </c>
      <c r="AU449" s="245" t="s">
        <v>84</v>
      </c>
      <c r="AY449" s="16" t="s">
        <v>146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16" t="s">
        <v>82</v>
      </c>
      <c r="BK449" s="246">
        <f>ROUND(I449*H449,2)</f>
        <v>0</v>
      </c>
      <c r="BL449" s="16" t="s">
        <v>154</v>
      </c>
      <c r="BM449" s="245" t="s">
        <v>1082</v>
      </c>
    </row>
    <row r="450" s="2" customFormat="1" ht="21.75" customHeight="1">
      <c r="A450" s="37"/>
      <c r="B450" s="38"/>
      <c r="C450" s="234" t="s">
        <v>1083</v>
      </c>
      <c r="D450" s="234" t="s">
        <v>149</v>
      </c>
      <c r="E450" s="235" t="s">
        <v>1084</v>
      </c>
      <c r="F450" s="236" t="s">
        <v>1085</v>
      </c>
      <c r="G450" s="237" t="s">
        <v>498</v>
      </c>
      <c r="H450" s="280"/>
      <c r="I450" s="239"/>
      <c r="J450" s="240">
        <f>ROUND(I450*H450,2)</f>
        <v>0</v>
      </c>
      <c r="K450" s="236" t="s">
        <v>194</v>
      </c>
      <c r="L450" s="43"/>
      <c r="M450" s="241" t="s">
        <v>1</v>
      </c>
      <c r="N450" s="242" t="s">
        <v>40</v>
      </c>
      <c r="O450" s="90"/>
      <c r="P450" s="243">
        <f>O450*H450</f>
        <v>0</v>
      </c>
      <c r="Q450" s="243">
        <v>0</v>
      </c>
      <c r="R450" s="243">
        <f>Q450*H450</f>
        <v>0</v>
      </c>
      <c r="S450" s="243">
        <v>0</v>
      </c>
      <c r="T450" s="244">
        <f>S450*H450</f>
        <v>0</v>
      </c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R450" s="245" t="s">
        <v>457</v>
      </c>
      <c r="AT450" s="245" t="s">
        <v>149</v>
      </c>
      <c r="AU450" s="245" t="s">
        <v>84</v>
      </c>
      <c r="AY450" s="16" t="s">
        <v>146</v>
      </c>
      <c r="BE450" s="246">
        <f>IF(N450="základní",J450,0)</f>
        <v>0</v>
      </c>
      <c r="BF450" s="246">
        <f>IF(N450="snížená",J450,0)</f>
        <v>0</v>
      </c>
      <c r="BG450" s="246">
        <f>IF(N450="zákl. přenesená",J450,0)</f>
        <v>0</v>
      </c>
      <c r="BH450" s="246">
        <f>IF(N450="sníž. přenesená",J450,0)</f>
        <v>0</v>
      </c>
      <c r="BI450" s="246">
        <f>IF(N450="nulová",J450,0)</f>
        <v>0</v>
      </c>
      <c r="BJ450" s="16" t="s">
        <v>82</v>
      </c>
      <c r="BK450" s="246">
        <f>ROUND(I450*H450,2)</f>
        <v>0</v>
      </c>
      <c r="BL450" s="16" t="s">
        <v>457</v>
      </c>
      <c r="BM450" s="245" t="s">
        <v>1086</v>
      </c>
    </row>
    <row r="451" s="12" customFormat="1" ht="22.8" customHeight="1">
      <c r="A451" s="12"/>
      <c r="B451" s="218"/>
      <c r="C451" s="219"/>
      <c r="D451" s="220" t="s">
        <v>74</v>
      </c>
      <c r="E451" s="232" t="s">
        <v>1087</v>
      </c>
      <c r="F451" s="232" t="s">
        <v>1088</v>
      </c>
      <c r="G451" s="219"/>
      <c r="H451" s="219"/>
      <c r="I451" s="222"/>
      <c r="J451" s="233">
        <f>BK451</f>
        <v>0</v>
      </c>
      <c r="K451" s="219"/>
      <c r="L451" s="224"/>
      <c r="M451" s="225"/>
      <c r="N451" s="226"/>
      <c r="O451" s="226"/>
      <c r="P451" s="227">
        <f>SUM(P452:P459)</f>
        <v>0</v>
      </c>
      <c r="Q451" s="226"/>
      <c r="R451" s="227">
        <f>SUM(R452:R459)</f>
        <v>0.18291099999999999</v>
      </c>
      <c r="S451" s="226"/>
      <c r="T451" s="228">
        <f>SUM(T452:T459)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29" t="s">
        <v>84</v>
      </c>
      <c r="AT451" s="230" t="s">
        <v>74</v>
      </c>
      <c r="AU451" s="230" t="s">
        <v>82</v>
      </c>
      <c r="AY451" s="229" t="s">
        <v>146</v>
      </c>
      <c r="BK451" s="231">
        <f>SUM(BK452:BK459)</f>
        <v>0</v>
      </c>
    </row>
    <row r="452" s="2" customFormat="1" ht="21.75" customHeight="1">
      <c r="A452" s="37"/>
      <c r="B452" s="38"/>
      <c r="C452" s="234" t="s">
        <v>1089</v>
      </c>
      <c r="D452" s="234" t="s">
        <v>149</v>
      </c>
      <c r="E452" s="235" t="s">
        <v>1090</v>
      </c>
      <c r="F452" s="236" t="s">
        <v>1091</v>
      </c>
      <c r="G452" s="237" t="s">
        <v>260</v>
      </c>
      <c r="H452" s="238">
        <v>68</v>
      </c>
      <c r="I452" s="239"/>
      <c r="J452" s="240">
        <f>ROUND(I452*H452,2)</f>
        <v>0</v>
      </c>
      <c r="K452" s="236" t="s">
        <v>194</v>
      </c>
      <c r="L452" s="43"/>
      <c r="M452" s="241" t="s">
        <v>1</v>
      </c>
      <c r="N452" s="242" t="s">
        <v>40</v>
      </c>
      <c r="O452" s="90"/>
      <c r="P452" s="243">
        <f>O452*H452</f>
        <v>0</v>
      </c>
      <c r="Q452" s="243">
        <v>0.00059000000000000003</v>
      </c>
      <c r="R452" s="243">
        <f>Q452*H452</f>
        <v>0.040120000000000003</v>
      </c>
      <c r="S452" s="243">
        <v>0</v>
      </c>
      <c r="T452" s="244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45" t="s">
        <v>457</v>
      </c>
      <c r="AT452" s="245" t="s">
        <v>149</v>
      </c>
      <c r="AU452" s="245" t="s">
        <v>84</v>
      </c>
      <c r="AY452" s="16" t="s">
        <v>146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16" t="s">
        <v>82</v>
      </c>
      <c r="BK452" s="246">
        <f>ROUND(I452*H452,2)</f>
        <v>0</v>
      </c>
      <c r="BL452" s="16" t="s">
        <v>457</v>
      </c>
      <c r="BM452" s="245" t="s">
        <v>1092</v>
      </c>
    </row>
    <row r="453" s="2" customFormat="1" ht="21.75" customHeight="1">
      <c r="A453" s="37"/>
      <c r="B453" s="38"/>
      <c r="C453" s="234" t="s">
        <v>1093</v>
      </c>
      <c r="D453" s="234" t="s">
        <v>149</v>
      </c>
      <c r="E453" s="235" t="s">
        <v>1094</v>
      </c>
      <c r="F453" s="236" t="s">
        <v>1095</v>
      </c>
      <c r="G453" s="237" t="s">
        <v>260</v>
      </c>
      <c r="H453" s="238">
        <v>28</v>
      </c>
      <c r="I453" s="239"/>
      <c r="J453" s="240">
        <f>ROUND(I453*H453,2)</f>
        <v>0</v>
      </c>
      <c r="K453" s="236" t="s">
        <v>153</v>
      </c>
      <c r="L453" s="43"/>
      <c r="M453" s="241" t="s">
        <v>1</v>
      </c>
      <c r="N453" s="242" t="s">
        <v>40</v>
      </c>
      <c r="O453" s="90"/>
      <c r="P453" s="243">
        <f>O453*H453</f>
        <v>0</v>
      </c>
      <c r="Q453" s="243">
        <v>0.0014599999999999999</v>
      </c>
      <c r="R453" s="243">
        <f>Q453*H453</f>
        <v>0.04088</v>
      </c>
      <c r="S453" s="243">
        <v>0</v>
      </c>
      <c r="T453" s="244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45" t="s">
        <v>457</v>
      </c>
      <c r="AT453" s="245" t="s">
        <v>149</v>
      </c>
      <c r="AU453" s="245" t="s">
        <v>84</v>
      </c>
      <c r="AY453" s="16" t="s">
        <v>146</v>
      </c>
      <c r="BE453" s="246">
        <f>IF(N453="základní",J453,0)</f>
        <v>0</v>
      </c>
      <c r="BF453" s="246">
        <f>IF(N453="snížená",J453,0)</f>
        <v>0</v>
      </c>
      <c r="BG453" s="246">
        <f>IF(N453="zákl. přenesená",J453,0)</f>
        <v>0</v>
      </c>
      <c r="BH453" s="246">
        <f>IF(N453="sníž. přenesená",J453,0)</f>
        <v>0</v>
      </c>
      <c r="BI453" s="246">
        <f>IF(N453="nulová",J453,0)</f>
        <v>0</v>
      </c>
      <c r="BJ453" s="16" t="s">
        <v>82</v>
      </c>
      <c r="BK453" s="246">
        <f>ROUND(I453*H453,2)</f>
        <v>0</v>
      </c>
      <c r="BL453" s="16" t="s">
        <v>457</v>
      </c>
      <c r="BM453" s="245" t="s">
        <v>1096</v>
      </c>
    </row>
    <row r="454" s="2" customFormat="1" ht="21.75" customHeight="1">
      <c r="A454" s="37"/>
      <c r="B454" s="38"/>
      <c r="C454" s="234" t="s">
        <v>1097</v>
      </c>
      <c r="D454" s="234" t="s">
        <v>149</v>
      </c>
      <c r="E454" s="235" t="s">
        <v>1098</v>
      </c>
      <c r="F454" s="236" t="s">
        <v>1099</v>
      </c>
      <c r="G454" s="237" t="s">
        <v>200</v>
      </c>
      <c r="H454" s="238">
        <v>1.5</v>
      </c>
      <c r="I454" s="239"/>
      <c r="J454" s="240">
        <f>ROUND(I454*H454,2)</f>
        <v>0</v>
      </c>
      <c r="K454" s="236" t="s">
        <v>153</v>
      </c>
      <c r="L454" s="43"/>
      <c r="M454" s="241" t="s">
        <v>1</v>
      </c>
      <c r="N454" s="242" t="s">
        <v>40</v>
      </c>
      <c r="O454" s="90"/>
      <c r="P454" s="243">
        <f>O454*H454</f>
        <v>0</v>
      </c>
      <c r="Q454" s="243">
        <v>0.00233</v>
      </c>
      <c r="R454" s="243">
        <f>Q454*H454</f>
        <v>0.0034949999999999998</v>
      </c>
      <c r="S454" s="243">
        <v>0</v>
      </c>
      <c r="T454" s="244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45" t="s">
        <v>457</v>
      </c>
      <c r="AT454" s="245" t="s">
        <v>149</v>
      </c>
      <c r="AU454" s="245" t="s">
        <v>84</v>
      </c>
      <c r="AY454" s="16" t="s">
        <v>146</v>
      </c>
      <c r="BE454" s="246">
        <f>IF(N454="základní",J454,0)</f>
        <v>0</v>
      </c>
      <c r="BF454" s="246">
        <f>IF(N454="snížená",J454,0)</f>
        <v>0</v>
      </c>
      <c r="BG454" s="246">
        <f>IF(N454="zákl. přenesená",J454,0)</f>
        <v>0</v>
      </c>
      <c r="BH454" s="246">
        <f>IF(N454="sníž. přenesená",J454,0)</f>
        <v>0</v>
      </c>
      <c r="BI454" s="246">
        <f>IF(N454="nulová",J454,0)</f>
        <v>0</v>
      </c>
      <c r="BJ454" s="16" t="s">
        <v>82</v>
      </c>
      <c r="BK454" s="246">
        <f>ROUND(I454*H454,2)</f>
        <v>0</v>
      </c>
      <c r="BL454" s="16" t="s">
        <v>457</v>
      </c>
      <c r="BM454" s="245" t="s">
        <v>1100</v>
      </c>
    </row>
    <row r="455" s="2" customFormat="1" ht="16.5" customHeight="1">
      <c r="A455" s="37"/>
      <c r="B455" s="38"/>
      <c r="C455" s="234" t="s">
        <v>1101</v>
      </c>
      <c r="D455" s="234" t="s">
        <v>149</v>
      </c>
      <c r="E455" s="235" t="s">
        <v>1102</v>
      </c>
      <c r="F455" s="236" t="s">
        <v>1103</v>
      </c>
      <c r="G455" s="237" t="s">
        <v>260</v>
      </c>
      <c r="H455" s="238">
        <v>68</v>
      </c>
      <c r="I455" s="239"/>
      <c r="J455" s="240">
        <f>ROUND(I455*H455,2)</f>
        <v>0</v>
      </c>
      <c r="K455" s="236" t="s">
        <v>153</v>
      </c>
      <c r="L455" s="43"/>
      <c r="M455" s="241" t="s">
        <v>1</v>
      </c>
      <c r="N455" s="242" t="s">
        <v>40</v>
      </c>
      <c r="O455" s="90"/>
      <c r="P455" s="243">
        <f>O455*H455</f>
        <v>0</v>
      </c>
      <c r="Q455" s="243">
        <v>0.00091</v>
      </c>
      <c r="R455" s="243">
        <f>Q455*H455</f>
        <v>0.061879999999999998</v>
      </c>
      <c r="S455" s="243">
        <v>0</v>
      </c>
      <c r="T455" s="244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45" t="s">
        <v>457</v>
      </c>
      <c r="AT455" s="245" t="s">
        <v>149</v>
      </c>
      <c r="AU455" s="245" t="s">
        <v>84</v>
      </c>
      <c r="AY455" s="16" t="s">
        <v>146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16" t="s">
        <v>82</v>
      </c>
      <c r="BK455" s="246">
        <f>ROUND(I455*H455,2)</f>
        <v>0</v>
      </c>
      <c r="BL455" s="16" t="s">
        <v>457</v>
      </c>
      <c r="BM455" s="245" t="s">
        <v>1104</v>
      </c>
    </row>
    <row r="456" s="2" customFormat="1" ht="21.75" customHeight="1">
      <c r="A456" s="37"/>
      <c r="B456" s="38"/>
      <c r="C456" s="234" t="s">
        <v>1105</v>
      </c>
      <c r="D456" s="234" t="s">
        <v>149</v>
      </c>
      <c r="E456" s="235" t="s">
        <v>1106</v>
      </c>
      <c r="F456" s="236" t="s">
        <v>1107</v>
      </c>
      <c r="G456" s="237" t="s">
        <v>269</v>
      </c>
      <c r="H456" s="238">
        <v>4</v>
      </c>
      <c r="I456" s="239"/>
      <c r="J456" s="240">
        <f>ROUND(I456*H456,2)</f>
        <v>0</v>
      </c>
      <c r="K456" s="236" t="s">
        <v>153</v>
      </c>
      <c r="L456" s="43"/>
      <c r="M456" s="241" t="s">
        <v>1</v>
      </c>
      <c r="N456" s="242" t="s">
        <v>40</v>
      </c>
      <c r="O456" s="90"/>
      <c r="P456" s="243">
        <f>O456*H456</f>
        <v>0</v>
      </c>
      <c r="Q456" s="243">
        <v>0.00033</v>
      </c>
      <c r="R456" s="243">
        <f>Q456*H456</f>
        <v>0.00132</v>
      </c>
      <c r="S456" s="243">
        <v>0</v>
      </c>
      <c r="T456" s="244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245" t="s">
        <v>457</v>
      </c>
      <c r="AT456" s="245" t="s">
        <v>149</v>
      </c>
      <c r="AU456" s="245" t="s">
        <v>84</v>
      </c>
      <c r="AY456" s="16" t="s">
        <v>146</v>
      </c>
      <c r="BE456" s="246">
        <f>IF(N456="základní",J456,0)</f>
        <v>0</v>
      </c>
      <c r="BF456" s="246">
        <f>IF(N456="snížená",J456,0)</f>
        <v>0</v>
      </c>
      <c r="BG456" s="246">
        <f>IF(N456="zákl. přenesená",J456,0)</f>
        <v>0</v>
      </c>
      <c r="BH456" s="246">
        <f>IF(N456="sníž. přenesená",J456,0)</f>
        <v>0</v>
      </c>
      <c r="BI456" s="246">
        <f>IF(N456="nulová",J456,0)</f>
        <v>0</v>
      </c>
      <c r="BJ456" s="16" t="s">
        <v>82</v>
      </c>
      <c r="BK456" s="246">
        <f>ROUND(I456*H456,2)</f>
        <v>0</v>
      </c>
      <c r="BL456" s="16" t="s">
        <v>457</v>
      </c>
      <c r="BM456" s="245" t="s">
        <v>1108</v>
      </c>
    </row>
    <row r="457" s="2" customFormat="1" ht="21.75" customHeight="1">
      <c r="A457" s="37"/>
      <c r="B457" s="38"/>
      <c r="C457" s="234" t="s">
        <v>1109</v>
      </c>
      <c r="D457" s="234" t="s">
        <v>149</v>
      </c>
      <c r="E457" s="235" t="s">
        <v>1110</v>
      </c>
      <c r="F457" s="236" t="s">
        <v>1111</v>
      </c>
      <c r="G457" s="237" t="s">
        <v>269</v>
      </c>
      <c r="H457" s="238">
        <v>8</v>
      </c>
      <c r="I457" s="239"/>
      <c r="J457" s="240">
        <f>ROUND(I457*H457,2)</f>
        <v>0</v>
      </c>
      <c r="K457" s="236" t="s">
        <v>153</v>
      </c>
      <c r="L457" s="43"/>
      <c r="M457" s="241" t="s">
        <v>1</v>
      </c>
      <c r="N457" s="242" t="s">
        <v>40</v>
      </c>
      <c r="O457" s="90"/>
      <c r="P457" s="243">
        <f>O457*H457</f>
        <v>0</v>
      </c>
      <c r="Q457" s="243">
        <v>0.00019000000000000001</v>
      </c>
      <c r="R457" s="243">
        <f>Q457*H457</f>
        <v>0.0015200000000000001</v>
      </c>
      <c r="S457" s="243">
        <v>0</v>
      </c>
      <c r="T457" s="244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45" t="s">
        <v>457</v>
      </c>
      <c r="AT457" s="245" t="s">
        <v>149</v>
      </c>
      <c r="AU457" s="245" t="s">
        <v>84</v>
      </c>
      <c r="AY457" s="16" t="s">
        <v>146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16" t="s">
        <v>82</v>
      </c>
      <c r="BK457" s="246">
        <f>ROUND(I457*H457,2)</f>
        <v>0</v>
      </c>
      <c r="BL457" s="16" t="s">
        <v>457</v>
      </c>
      <c r="BM457" s="245" t="s">
        <v>1112</v>
      </c>
    </row>
    <row r="458" s="2" customFormat="1" ht="21.75" customHeight="1">
      <c r="A458" s="37"/>
      <c r="B458" s="38"/>
      <c r="C458" s="234" t="s">
        <v>1113</v>
      </c>
      <c r="D458" s="234" t="s">
        <v>149</v>
      </c>
      <c r="E458" s="235" t="s">
        <v>1114</v>
      </c>
      <c r="F458" s="236" t="s">
        <v>1115</v>
      </c>
      <c r="G458" s="237" t="s">
        <v>260</v>
      </c>
      <c r="H458" s="238">
        <v>31.199999999999999</v>
      </c>
      <c r="I458" s="239"/>
      <c r="J458" s="240">
        <f>ROUND(I458*H458,2)</f>
        <v>0</v>
      </c>
      <c r="K458" s="236" t="s">
        <v>153</v>
      </c>
      <c r="L458" s="43"/>
      <c r="M458" s="241" t="s">
        <v>1</v>
      </c>
      <c r="N458" s="242" t="s">
        <v>40</v>
      </c>
      <c r="O458" s="90"/>
      <c r="P458" s="243">
        <f>O458*H458</f>
        <v>0</v>
      </c>
      <c r="Q458" s="243">
        <v>0.00108</v>
      </c>
      <c r="R458" s="243">
        <f>Q458*H458</f>
        <v>0.033695999999999997</v>
      </c>
      <c r="S458" s="243">
        <v>0</v>
      </c>
      <c r="T458" s="244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45" t="s">
        <v>457</v>
      </c>
      <c r="AT458" s="245" t="s">
        <v>149</v>
      </c>
      <c r="AU458" s="245" t="s">
        <v>84</v>
      </c>
      <c r="AY458" s="16" t="s">
        <v>146</v>
      </c>
      <c r="BE458" s="246">
        <f>IF(N458="základní",J458,0)</f>
        <v>0</v>
      </c>
      <c r="BF458" s="246">
        <f>IF(N458="snížená",J458,0)</f>
        <v>0</v>
      </c>
      <c r="BG458" s="246">
        <f>IF(N458="zákl. přenesená",J458,0)</f>
        <v>0</v>
      </c>
      <c r="BH458" s="246">
        <f>IF(N458="sníž. přenesená",J458,0)</f>
        <v>0</v>
      </c>
      <c r="BI458" s="246">
        <f>IF(N458="nulová",J458,0)</f>
        <v>0</v>
      </c>
      <c r="BJ458" s="16" t="s">
        <v>82</v>
      </c>
      <c r="BK458" s="246">
        <f>ROUND(I458*H458,2)</f>
        <v>0</v>
      </c>
      <c r="BL458" s="16" t="s">
        <v>457</v>
      </c>
      <c r="BM458" s="245" t="s">
        <v>1116</v>
      </c>
    </row>
    <row r="459" s="2" customFormat="1" ht="21.75" customHeight="1">
      <c r="A459" s="37"/>
      <c r="B459" s="38"/>
      <c r="C459" s="234" t="s">
        <v>1117</v>
      </c>
      <c r="D459" s="234" t="s">
        <v>149</v>
      </c>
      <c r="E459" s="235" t="s">
        <v>1118</v>
      </c>
      <c r="F459" s="236" t="s">
        <v>1119</v>
      </c>
      <c r="G459" s="237" t="s">
        <v>498</v>
      </c>
      <c r="H459" s="280"/>
      <c r="I459" s="239"/>
      <c r="J459" s="240">
        <f>ROUND(I459*H459,2)</f>
        <v>0</v>
      </c>
      <c r="K459" s="236" t="s">
        <v>153</v>
      </c>
      <c r="L459" s="43"/>
      <c r="M459" s="241" t="s">
        <v>1</v>
      </c>
      <c r="N459" s="242" t="s">
        <v>40</v>
      </c>
      <c r="O459" s="90"/>
      <c r="P459" s="243">
        <f>O459*H459</f>
        <v>0</v>
      </c>
      <c r="Q459" s="243">
        <v>0</v>
      </c>
      <c r="R459" s="243">
        <f>Q459*H459</f>
        <v>0</v>
      </c>
      <c r="S459" s="243">
        <v>0</v>
      </c>
      <c r="T459" s="244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245" t="s">
        <v>457</v>
      </c>
      <c r="AT459" s="245" t="s">
        <v>149</v>
      </c>
      <c r="AU459" s="245" t="s">
        <v>84</v>
      </c>
      <c r="AY459" s="16" t="s">
        <v>146</v>
      </c>
      <c r="BE459" s="246">
        <f>IF(N459="základní",J459,0)</f>
        <v>0</v>
      </c>
      <c r="BF459" s="246">
        <f>IF(N459="snížená",J459,0)</f>
        <v>0</v>
      </c>
      <c r="BG459" s="246">
        <f>IF(N459="zákl. přenesená",J459,0)</f>
        <v>0</v>
      </c>
      <c r="BH459" s="246">
        <f>IF(N459="sníž. přenesená",J459,0)</f>
        <v>0</v>
      </c>
      <c r="BI459" s="246">
        <f>IF(N459="nulová",J459,0)</f>
        <v>0</v>
      </c>
      <c r="BJ459" s="16" t="s">
        <v>82</v>
      </c>
      <c r="BK459" s="246">
        <f>ROUND(I459*H459,2)</f>
        <v>0</v>
      </c>
      <c r="BL459" s="16" t="s">
        <v>457</v>
      </c>
      <c r="BM459" s="245" t="s">
        <v>1120</v>
      </c>
    </row>
    <row r="460" s="12" customFormat="1" ht="22.8" customHeight="1">
      <c r="A460" s="12"/>
      <c r="B460" s="218"/>
      <c r="C460" s="219"/>
      <c r="D460" s="220" t="s">
        <v>74</v>
      </c>
      <c r="E460" s="232" t="s">
        <v>1121</v>
      </c>
      <c r="F460" s="232" t="s">
        <v>1122</v>
      </c>
      <c r="G460" s="219"/>
      <c r="H460" s="219"/>
      <c r="I460" s="222"/>
      <c r="J460" s="233">
        <f>BK460</f>
        <v>0</v>
      </c>
      <c r="K460" s="219"/>
      <c r="L460" s="224"/>
      <c r="M460" s="225"/>
      <c r="N460" s="226"/>
      <c r="O460" s="226"/>
      <c r="P460" s="227">
        <f>SUM(P461:P479)</f>
        <v>0</v>
      </c>
      <c r="Q460" s="226"/>
      <c r="R460" s="227">
        <f>SUM(R461:R479)</f>
        <v>21.911409200000001</v>
      </c>
      <c r="S460" s="226"/>
      <c r="T460" s="228">
        <f>SUM(T461:T479)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29" t="s">
        <v>84</v>
      </c>
      <c r="AT460" s="230" t="s">
        <v>74</v>
      </c>
      <c r="AU460" s="230" t="s">
        <v>82</v>
      </c>
      <c r="AY460" s="229" t="s">
        <v>146</v>
      </c>
      <c r="BK460" s="231">
        <f>SUM(BK461:BK479)</f>
        <v>0</v>
      </c>
    </row>
    <row r="461" s="2" customFormat="1" ht="21.75" customHeight="1">
      <c r="A461" s="37"/>
      <c r="B461" s="38"/>
      <c r="C461" s="234" t="s">
        <v>1123</v>
      </c>
      <c r="D461" s="234" t="s">
        <v>149</v>
      </c>
      <c r="E461" s="235" t="s">
        <v>1124</v>
      </c>
      <c r="F461" s="236" t="s">
        <v>1125</v>
      </c>
      <c r="G461" s="237" t="s">
        <v>200</v>
      </c>
      <c r="H461" s="238">
        <v>357</v>
      </c>
      <c r="I461" s="239"/>
      <c r="J461" s="240">
        <f>ROUND(I461*H461,2)</f>
        <v>0</v>
      </c>
      <c r="K461" s="236" t="s">
        <v>153</v>
      </c>
      <c r="L461" s="43"/>
      <c r="M461" s="241" t="s">
        <v>1</v>
      </c>
      <c r="N461" s="242" t="s">
        <v>40</v>
      </c>
      <c r="O461" s="90"/>
      <c r="P461" s="243">
        <f>O461*H461</f>
        <v>0</v>
      </c>
      <c r="Q461" s="243">
        <v>0.046440000000000002</v>
      </c>
      <c r="R461" s="243">
        <f>Q461*H461</f>
        <v>16.579080000000001</v>
      </c>
      <c r="S461" s="243">
        <v>0</v>
      </c>
      <c r="T461" s="244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45" t="s">
        <v>457</v>
      </c>
      <c r="AT461" s="245" t="s">
        <v>149</v>
      </c>
      <c r="AU461" s="245" t="s">
        <v>84</v>
      </c>
      <c r="AY461" s="16" t="s">
        <v>146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16" t="s">
        <v>82</v>
      </c>
      <c r="BK461" s="246">
        <f>ROUND(I461*H461,2)</f>
        <v>0</v>
      </c>
      <c r="BL461" s="16" t="s">
        <v>457</v>
      </c>
      <c r="BM461" s="245" t="s">
        <v>1126</v>
      </c>
    </row>
    <row r="462" s="2" customFormat="1" ht="16.5" customHeight="1">
      <c r="A462" s="37"/>
      <c r="B462" s="38"/>
      <c r="C462" s="234" t="s">
        <v>1127</v>
      </c>
      <c r="D462" s="234" t="s">
        <v>149</v>
      </c>
      <c r="E462" s="235" t="s">
        <v>1128</v>
      </c>
      <c r="F462" s="236" t="s">
        <v>1129</v>
      </c>
      <c r="G462" s="237" t="s">
        <v>260</v>
      </c>
      <c r="H462" s="238">
        <v>68</v>
      </c>
      <c r="I462" s="239"/>
      <c r="J462" s="240">
        <f>ROUND(I462*H462,2)</f>
        <v>0</v>
      </c>
      <c r="K462" s="236" t="s">
        <v>153</v>
      </c>
      <c r="L462" s="43"/>
      <c r="M462" s="241" t="s">
        <v>1</v>
      </c>
      <c r="N462" s="242" t="s">
        <v>40</v>
      </c>
      <c r="O462" s="90"/>
      <c r="P462" s="243">
        <f>O462*H462</f>
        <v>0</v>
      </c>
      <c r="Q462" s="243">
        <v>0.00011</v>
      </c>
      <c r="R462" s="243">
        <f>Q462*H462</f>
        <v>0.0074800000000000005</v>
      </c>
      <c r="S462" s="243">
        <v>0</v>
      </c>
      <c r="T462" s="244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45" t="s">
        <v>457</v>
      </c>
      <c r="AT462" s="245" t="s">
        <v>149</v>
      </c>
      <c r="AU462" s="245" t="s">
        <v>84</v>
      </c>
      <c r="AY462" s="16" t="s">
        <v>146</v>
      </c>
      <c r="BE462" s="246">
        <f>IF(N462="základní",J462,0)</f>
        <v>0</v>
      </c>
      <c r="BF462" s="246">
        <f>IF(N462="snížená",J462,0)</f>
        <v>0</v>
      </c>
      <c r="BG462" s="246">
        <f>IF(N462="zákl. přenesená",J462,0)</f>
        <v>0</v>
      </c>
      <c r="BH462" s="246">
        <f>IF(N462="sníž. přenesená",J462,0)</f>
        <v>0</v>
      </c>
      <c r="BI462" s="246">
        <f>IF(N462="nulová",J462,0)</f>
        <v>0</v>
      </c>
      <c r="BJ462" s="16" t="s">
        <v>82</v>
      </c>
      <c r="BK462" s="246">
        <f>ROUND(I462*H462,2)</f>
        <v>0</v>
      </c>
      <c r="BL462" s="16" t="s">
        <v>457</v>
      </c>
      <c r="BM462" s="245" t="s">
        <v>1130</v>
      </c>
    </row>
    <row r="463" s="2" customFormat="1" ht="21.75" customHeight="1">
      <c r="A463" s="37"/>
      <c r="B463" s="38"/>
      <c r="C463" s="234" t="s">
        <v>1131</v>
      </c>
      <c r="D463" s="234" t="s">
        <v>149</v>
      </c>
      <c r="E463" s="235" t="s">
        <v>1132</v>
      </c>
      <c r="F463" s="236" t="s">
        <v>1133</v>
      </c>
      <c r="G463" s="237" t="s">
        <v>260</v>
      </c>
      <c r="H463" s="238">
        <v>49.799999999999997</v>
      </c>
      <c r="I463" s="239"/>
      <c r="J463" s="240">
        <f>ROUND(I463*H463,2)</f>
        <v>0</v>
      </c>
      <c r="K463" s="236" t="s">
        <v>153</v>
      </c>
      <c r="L463" s="43"/>
      <c r="M463" s="241" t="s">
        <v>1</v>
      </c>
      <c r="N463" s="242" t="s">
        <v>40</v>
      </c>
      <c r="O463" s="90"/>
      <c r="P463" s="243">
        <f>O463*H463</f>
        <v>0</v>
      </c>
      <c r="Q463" s="243">
        <v>0.01422</v>
      </c>
      <c r="R463" s="243">
        <f>Q463*H463</f>
        <v>0.70815600000000001</v>
      </c>
      <c r="S463" s="243">
        <v>0</v>
      </c>
      <c r="T463" s="244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245" t="s">
        <v>457</v>
      </c>
      <c r="AT463" s="245" t="s">
        <v>149</v>
      </c>
      <c r="AU463" s="245" t="s">
        <v>84</v>
      </c>
      <c r="AY463" s="16" t="s">
        <v>146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16" t="s">
        <v>82</v>
      </c>
      <c r="BK463" s="246">
        <f>ROUND(I463*H463,2)</f>
        <v>0</v>
      </c>
      <c r="BL463" s="16" t="s">
        <v>457</v>
      </c>
      <c r="BM463" s="245" t="s">
        <v>1134</v>
      </c>
    </row>
    <row r="464" s="2" customFormat="1" ht="21.75" customHeight="1">
      <c r="A464" s="37"/>
      <c r="B464" s="38"/>
      <c r="C464" s="234" t="s">
        <v>1135</v>
      </c>
      <c r="D464" s="234" t="s">
        <v>149</v>
      </c>
      <c r="E464" s="235" t="s">
        <v>1136</v>
      </c>
      <c r="F464" s="236" t="s">
        <v>1137</v>
      </c>
      <c r="G464" s="237" t="s">
        <v>260</v>
      </c>
      <c r="H464" s="238">
        <v>22.399999999999999</v>
      </c>
      <c r="I464" s="239"/>
      <c r="J464" s="240">
        <f>ROUND(I464*H464,2)</f>
        <v>0</v>
      </c>
      <c r="K464" s="236" t="s">
        <v>153</v>
      </c>
      <c r="L464" s="43"/>
      <c r="M464" s="241" t="s">
        <v>1</v>
      </c>
      <c r="N464" s="242" t="s">
        <v>40</v>
      </c>
      <c r="O464" s="90"/>
      <c r="P464" s="243">
        <f>O464*H464</f>
        <v>0</v>
      </c>
      <c r="Q464" s="243">
        <v>0.0015100000000000001</v>
      </c>
      <c r="R464" s="243">
        <f>Q464*H464</f>
        <v>0.033824</v>
      </c>
      <c r="S464" s="243">
        <v>0</v>
      </c>
      <c r="T464" s="244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45" t="s">
        <v>457</v>
      </c>
      <c r="AT464" s="245" t="s">
        <v>149</v>
      </c>
      <c r="AU464" s="245" t="s">
        <v>84</v>
      </c>
      <c r="AY464" s="16" t="s">
        <v>146</v>
      </c>
      <c r="BE464" s="246">
        <f>IF(N464="základní",J464,0)</f>
        <v>0</v>
      </c>
      <c r="BF464" s="246">
        <f>IF(N464="snížená",J464,0)</f>
        <v>0</v>
      </c>
      <c r="BG464" s="246">
        <f>IF(N464="zákl. přenesená",J464,0)</f>
        <v>0</v>
      </c>
      <c r="BH464" s="246">
        <f>IF(N464="sníž. přenesená",J464,0)</f>
        <v>0</v>
      </c>
      <c r="BI464" s="246">
        <f>IF(N464="nulová",J464,0)</f>
        <v>0</v>
      </c>
      <c r="BJ464" s="16" t="s">
        <v>82</v>
      </c>
      <c r="BK464" s="246">
        <f>ROUND(I464*H464,2)</f>
        <v>0</v>
      </c>
      <c r="BL464" s="16" t="s">
        <v>457</v>
      </c>
      <c r="BM464" s="245" t="s">
        <v>1138</v>
      </c>
    </row>
    <row r="465" s="2" customFormat="1" ht="21.75" customHeight="1">
      <c r="A465" s="37"/>
      <c r="B465" s="38"/>
      <c r="C465" s="234" t="s">
        <v>1139</v>
      </c>
      <c r="D465" s="234" t="s">
        <v>149</v>
      </c>
      <c r="E465" s="235" t="s">
        <v>1140</v>
      </c>
      <c r="F465" s="236" t="s">
        <v>1141</v>
      </c>
      <c r="G465" s="237" t="s">
        <v>260</v>
      </c>
      <c r="H465" s="238">
        <v>36</v>
      </c>
      <c r="I465" s="239"/>
      <c r="J465" s="240">
        <f>ROUND(I465*H465,2)</f>
        <v>0</v>
      </c>
      <c r="K465" s="236" t="s">
        <v>153</v>
      </c>
      <c r="L465" s="43"/>
      <c r="M465" s="241" t="s">
        <v>1</v>
      </c>
      <c r="N465" s="242" t="s">
        <v>40</v>
      </c>
      <c r="O465" s="90"/>
      <c r="P465" s="243">
        <f>O465*H465</f>
        <v>0</v>
      </c>
      <c r="Q465" s="243">
        <v>0.023029999999999998</v>
      </c>
      <c r="R465" s="243">
        <f>Q465*H465</f>
        <v>0.82907999999999993</v>
      </c>
      <c r="S465" s="243">
        <v>0</v>
      </c>
      <c r="T465" s="244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245" t="s">
        <v>457</v>
      </c>
      <c r="AT465" s="245" t="s">
        <v>149</v>
      </c>
      <c r="AU465" s="245" t="s">
        <v>84</v>
      </c>
      <c r="AY465" s="16" t="s">
        <v>146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16" t="s">
        <v>82</v>
      </c>
      <c r="BK465" s="246">
        <f>ROUND(I465*H465,2)</f>
        <v>0</v>
      </c>
      <c r="BL465" s="16" t="s">
        <v>457</v>
      </c>
      <c r="BM465" s="245" t="s">
        <v>1142</v>
      </c>
    </row>
    <row r="466" s="2" customFormat="1" ht="21.75" customHeight="1">
      <c r="A466" s="37"/>
      <c r="B466" s="38"/>
      <c r="C466" s="234" t="s">
        <v>1143</v>
      </c>
      <c r="D466" s="234" t="s">
        <v>149</v>
      </c>
      <c r="E466" s="235" t="s">
        <v>1144</v>
      </c>
      <c r="F466" s="236" t="s">
        <v>1145</v>
      </c>
      <c r="G466" s="237" t="s">
        <v>269</v>
      </c>
      <c r="H466" s="238">
        <v>1</v>
      </c>
      <c r="I466" s="239"/>
      <c r="J466" s="240">
        <f>ROUND(I466*H466,2)</f>
        <v>0</v>
      </c>
      <c r="K466" s="236" t="s">
        <v>153</v>
      </c>
      <c r="L466" s="43"/>
      <c r="M466" s="241" t="s">
        <v>1</v>
      </c>
      <c r="N466" s="242" t="s">
        <v>40</v>
      </c>
      <c r="O466" s="90"/>
      <c r="P466" s="243">
        <f>O466*H466</f>
        <v>0</v>
      </c>
      <c r="Q466" s="243">
        <v>0.00379</v>
      </c>
      <c r="R466" s="243">
        <f>Q466*H466</f>
        <v>0.00379</v>
      </c>
      <c r="S466" s="243">
        <v>0</v>
      </c>
      <c r="T466" s="244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45" t="s">
        <v>457</v>
      </c>
      <c r="AT466" s="245" t="s">
        <v>149</v>
      </c>
      <c r="AU466" s="245" t="s">
        <v>84</v>
      </c>
      <c r="AY466" s="16" t="s">
        <v>146</v>
      </c>
      <c r="BE466" s="246">
        <f>IF(N466="základní",J466,0)</f>
        <v>0</v>
      </c>
      <c r="BF466" s="246">
        <f>IF(N466="snížená",J466,0)</f>
        <v>0</v>
      </c>
      <c r="BG466" s="246">
        <f>IF(N466="zákl. přenesená",J466,0)</f>
        <v>0</v>
      </c>
      <c r="BH466" s="246">
        <f>IF(N466="sníž. přenesená",J466,0)</f>
        <v>0</v>
      </c>
      <c r="BI466" s="246">
        <f>IF(N466="nulová",J466,0)</f>
        <v>0</v>
      </c>
      <c r="BJ466" s="16" t="s">
        <v>82</v>
      </c>
      <c r="BK466" s="246">
        <f>ROUND(I466*H466,2)</f>
        <v>0</v>
      </c>
      <c r="BL466" s="16" t="s">
        <v>457</v>
      </c>
      <c r="BM466" s="245" t="s">
        <v>1146</v>
      </c>
    </row>
    <row r="467" s="2" customFormat="1" ht="21.75" customHeight="1">
      <c r="A467" s="37"/>
      <c r="B467" s="38"/>
      <c r="C467" s="234" t="s">
        <v>1147</v>
      </c>
      <c r="D467" s="234" t="s">
        <v>149</v>
      </c>
      <c r="E467" s="235" t="s">
        <v>1148</v>
      </c>
      <c r="F467" s="236" t="s">
        <v>1149</v>
      </c>
      <c r="G467" s="237" t="s">
        <v>269</v>
      </c>
      <c r="H467" s="238">
        <v>646</v>
      </c>
      <c r="I467" s="239"/>
      <c r="J467" s="240">
        <f>ROUND(I467*H467,2)</f>
        <v>0</v>
      </c>
      <c r="K467" s="236" t="s">
        <v>194</v>
      </c>
      <c r="L467" s="43"/>
      <c r="M467" s="241" t="s">
        <v>1</v>
      </c>
      <c r="N467" s="242" t="s">
        <v>40</v>
      </c>
      <c r="O467" s="90"/>
      <c r="P467" s="243">
        <f>O467*H467</f>
        <v>0</v>
      </c>
      <c r="Q467" s="243">
        <v>0</v>
      </c>
      <c r="R467" s="243">
        <f>Q467*H467</f>
        <v>0</v>
      </c>
      <c r="S467" s="243">
        <v>0</v>
      </c>
      <c r="T467" s="244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45" t="s">
        <v>457</v>
      </c>
      <c r="AT467" s="245" t="s">
        <v>149</v>
      </c>
      <c r="AU467" s="245" t="s">
        <v>84</v>
      </c>
      <c r="AY467" s="16" t="s">
        <v>146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16" t="s">
        <v>82</v>
      </c>
      <c r="BK467" s="246">
        <f>ROUND(I467*H467,2)</f>
        <v>0</v>
      </c>
      <c r="BL467" s="16" t="s">
        <v>457</v>
      </c>
      <c r="BM467" s="245" t="s">
        <v>1150</v>
      </c>
    </row>
    <row r="468" s="2" customFormat="1" ht="16.5" customHeight="1">
      <c r="A468" s="37"/>
      <c r="B468" s="38"/>
      <c r="C468" s="270" t="s">
        <v>1151</v>
      </c>
      <c r="D468" s="270" t="s">
        <v>310</v>
      </c>
      <c r="E468" s="271" t="s">
        <v>1152</v>
      </c>
      <c r="F468" s="272" t="s">
        <v>1153</v>
      </c>
      <c r="G468" s="273" t="s">
        <v>269</v>
      </c>
      <c r="H468" s="274">
        <v>96</v>
      </c>
      <c r="I468" s="275"/>
      <c r="J468" s="276">
        <f>ROUND(I468*H468,2)</f>
        <v>0</v>
      </c>
      <c r="K468" s="272" t="s">
        <v>194</v>
      </c>
      <c r="L468" s="277"/>
      <c r="M468" s="278" t="s">
        <v>1</v>
      </c>
      <c r="N468" s="279" t="s">
        <v>40</v>
      </c>
      <c r="O468" s="90"/>
      <c r="P468" s="243">
        <f>O468*H468</f>
        <v>0</v>
      </c>
      <c r="Q468" s="243">
        <v>0.0058999999999999999</v>
      </c>
      <c r="R468" s="243">
        <f>Q468*H468</f>
        <v>0.56640000000000001</v>
      </c>
      <c r="S468" s="243">
        <v>0</v>
      </c>
      <c r="T468" s="244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45" t="s">
        <v>295</v>
      </c>
      <c r="AT468" s="245" t="s">
        <v>310</v>
      </c>
      <c r="AU468" s="245" t="s">
        <v>84</v>
      </c>
      <c r="AY468" s="16" t="s">
        <v>146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16" t="s">
        <v>82</v>
      </c>
      <c r="BK468" s="246">
        <f>ROUND(I468*H468,2)</f>
        <v>0</v>
      </c>
      <c r="BL468" s="16" t="s">
        <v>457</v>
      </c>
      <c r="BM468" s="245" t="s">
        <v>1154</v>
      </c>
    </row>
    <row r="469" s="2" customFormat="1" ht="21.75" customHeight="1">
      <c r="A469" s="37"/>
      <c r="B469" s="38"/>
      <c r="C469" s="270" t="s">
        <v>1155</v>
      </c>
      <c r="D469" s="270" t="s">
        <v>310</v>
      </c>
      <c r="E469" s="271" t="s">
        <v>1156</v>
      </c>
      <c r="F469" s="272" t="s">
        <v>1157</v>
      </c>
      <c r="G469" s="273" t="s">
        <v>269</v>
      </c>
      <c r="H469" s="274">
        <v>550</v>
      </c>
      <c r="I469" s="275"/>
      <c r="J469" s="276">
        <f>ROUND(I469*H469,2)</f>
        <v>0</v>
      </c>
      <c r="K469" s="272" t="s">
        <v>194</v>
      </c>
      <c r="L469" s="277"/>
      <c r="M469" s="278" t="s">
        <v>1</v>
      </c>
      <c r="N469" s="279" t="s">
        <v>40</v>
      </c>
      <c r="O469" s="90"/>
      <c r="P469" s="243">
        <f>O469*H469</f>
        <v>0</v>
      </c>
      <c r="Q469" s="243">
        <v>0.0047499999999999999</v>
      </c>
      <c r="R469" s="243">
        <f>Q469*H469</f>
        <v>2.6124999999999998</v>
      </c>
      <c r="S469" s="243">
        <v>0</v>
      </c>
      <c r="T469" s="244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45" t="s">
        <v>295</v>
      </c>
      <c r="AT469" s="245" t="s">
        <v>310</v>
      </c>
      <c r="AU469" s="245" t="s">
        <v>84</v>
      </c>
      <c r="AY469" s="16" t="s">
        <v>146</v>
      </c>
      <c r="BE469" s="246">
        <f>IF(N469="základní",J469,0)</f>
        <v>0</v>
      </c>
      <c r="BF469" s="246">
        <f>IF(N469="snížená",J469,0)</f>
        <v>0</v>
      </c>
      <c r="BG469" s="246">
        <f>IF(N469="zákl. přenesená",J469,0)</f>
        <v>0</v>
      </c>
      <c r="BH469" s="246">
        <f>IF(N469="sníž. přenesená",J469,0)</f>
        <v>0</v>
      </c>
      <c r="BI469" s="246">
        <f>IF(N469="nulová",J469,0)</f>
        <v>0</v>
      </c>
      <c r="BJ469" s="16" t="s">
        <v>82</v>
      </c>
      <c r="BK469" s="246">
        <f>ROUND(I469*H469,2)</f>
        <v>0</v>
      </c>
      <c r="BL469" s="16" t="s">
        <v>457</v>
      </c>
      <c r="BM469" s="245" t="s">
        <v>1158</v>
      </c>
    </row>
    <row r="470" s="2" customFormat="1" ht="21.75" customHeight="1">
      <c r="A470" s="37"/>
      <c r="B470" s="38"/>
      <c r="C470" s="234" t="s">
        <v>1159</v>
      </c>
      <c r="D470" s="234" t="s">
        <v>149</v>
      </c>
      <c r="E470" s="235" t="s">
        <v>1160</v>
      </c>
      <c r="F470" s="236" t="s">
        <v>1161</v>
      </c>
      <c r="G470" s="237" t="s">
        <v>269</v>
      </c>
      <c r="H470" s="238">
        <v>6</v>
      </c>
      <c r="I470" s="239"/>
      <c r="J470" s="240">
        <f>ROUND(I470*H470,2)</f>
        <v>0</v>
      </c>
      <c r="K470" s="236" t="s">
        <v>153</v>
      </c>
      <c r="L470" s="43"/>
      <c r="M470" s="241" t="s">
        <v>1</v>
      </c>
      <c r="N470" s="242" t="s">
        <v>40</v>
      </c>
      <c r="O470" s="90"/>
      <c r="P470" s="243">
        <f>O470*H470</f>
        <v>0</v>
      </c>
      <c r="Q470" s="243">
        <v>0</v>
      </c>
      <c r="R470" s="243">
        <f>Q470*H470</f>
        <v>0</v>
      </c>
      <c r="S470" s="243">
        <v>0</v>
      </c>
      <c r="T470" s="244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45" t="s">
        <v>457</v>
      </c>
      <c r="AT470" s="245" t="s">
        <v>149</v>
      </c>
      <c r="AU470" s="245" t="s">
        <v>84</v>
      </c>
      <c r="AY470" s="16" t="s">
        <v>146</v>
      </c>
      <c r="BE470" s="246">
        <f>IF(N470="základní",J470,0)</f>
        <v>0</v>
      </c>
      <c r="BF470" s="246">
        <f>IF(N470="snížená",J470,0)</f>
        <v>0</v>
      </c>
      <c r="BG470" s="246">
        <f>IF(N470="zákl. přenesená",J470,0)</f>
        <v>0</v>
      </c>
      <c r="BH470" s="246">
        <f>IF(N470="sníž. přenesená",J470,0)</f>
        <v>0</v>
      </c>
      <c r="BI470" s="246">
        <f>IF(N470="nulová",J470,0)</f>
        <v>0</v>
      </c>
      <c r="BJ470" s="16" t="s">
        <v>82</v>
      </c>
      <c r="BK470" s="246">
        <f>ROUND(I470*H470,2)</f>
        <v>0</v>
      </c>
      <c r="BL470" s="16" t="s">
        <v>457</v>
      </c>
      <c r="BM470" s="245" t="s">
        <v>1162</v>
      </c>
    </row>
    <row r="471" s="2" customFormat="1" ht="21.75" customHeight="1">
      <c r="A471" s="37"/>
      <c r="B471" s="38"/>
      <c r="C471" s="270" t="s">
        <v>1163</v>
      </c>
      <c r="D471" s="270" t="s">
        <v>310</v>
      </c>
      <c r="E471" s="271" t="s">
        <v>1164</v>
      </c>
      <c r="F471" s="272" t="s">
        <v>1165</v>
      </c>
      <c r="G471" s="273" t="s">
        <v>269</v>
      </c>
      <c r="H471" s="274">
        <v>6</v>
      </c>
      <c r="I471" s="275"/>
      <c r="J471" s="276">
        <f>ROUND(I471*H471,2)</f>
        <v>0</v>
      </c>
      <c r="K471" s="272" t="s">
        <v>153</v>
      </c>
      <c r="L471" s="277"/>
      <c r="M471" s="278" t="s">
        <v>1</v>
      </c>
      <c r="N471" s="279" t="s">
        <v>40</v>
      </c>
      <c r="O471" s="90"/>
      <c r="P471" s="243">
        <f>O471*H471</f>
        <v>0</v>
      </c>
      <c r="Q471" s="243">
        <v>0.0082000000000000007</v>
      </c>
      <c r="R471" s="243">
        <f>Q471*H471</f>
        <v>0.049200000000000008</v>
      </c>
      <c r="S471" s="243">
        <v>0</v>
      </c>
      <c r="T471" s="244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245" t="s">
        <v>295</v>
      </c>
      <c r="AT471" s="245" t="s">
        <v>310</v>
      </c>
      <c r="AU471" s="245" t="s">
        <v>84</v>
      </c>
      <c r="AY471" s="16" t="s">
        <v>146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16" t="s">
        <v>82</v>
      </c>
      <c r="BK471" s="246">
        <f>ROUND(I471*H471,2)</f>
        <v>0</v>
      </c>
      <c r="BL471" s="16" t="s">
        <v>457</v>
      </c>
      <c r="BM471" s="245" t="s">
        <v>1166</v>
      </c>
    </row>
    <row r="472" s="2" customFormat="1" ht="16.5" customHeight="1">
      <c r="A472" s="37"/>
      <c r="B472" s="38"/>
      <c r="C472" s="234" t="s">
        <v>1167</v>
      </c>
      <c r="D472" s="234" t="s">
        <v>149</v>
      </c>
      <c r="E472" s="235" t="s">
        <v>1168</v>
      </c>
      <c r="F472" s="236" t="s">
        <v>1169</v>
      </c>
      <c r="G472" s="237" t="s">
        <v>269</v>
      </c>
      <c r="H472" s="238">
        <v>50</v>
      </c>
      <c r="I472" s="239"/>
      <c r="J472" s="240">
        <f>ROUND(I472*H472,2)</f>
        <v>0</v>
      </c>
      <c r="K472" s="236" t="s">
        <v>194</v>
      </c>
      <c r="L472" s="43"/>
      <c r="M472" s="241" t="s">
        <v>1</v>
      </c>
      <c r="N472" s="242" t="s">
        <v>40</v>
      </c>
      <c r="O472" s="90"/>
      <c r="P472" s="243">
        <f>O472*H472</f>
        <v>0</v>
      </c>
      <c r="Q472" s="243">
        <v>0</v>
      </c>
      <c r="R472" s="243">
        <f>Q472*H472</f>
        <v>0</v>
      </c>
      <c r="S472" s="243">
        <v>0</v>
      </c>
      <c r="T472" s="244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45" t="s">
        <v>457</v>
      </c>
      <c r="AT472" s="245" t="s">
        <v>149</v>
      </c>
      <c r="AU472" s="245" t="s">
        <v>84</v>
      </c>
      <c r="AY472" s="16" t="s">
        <v>146</v>
      </c>
      <c r="BE472" s="246">
        <f>IF(N472="základní",J472,0)</f>
        <v>0</v>
      </c>
      <c r="BF472" s="246">
        <f>IF(N472="snížená",J472,0)</f>
        <v>0</v>
      </c>
      <c r="BG472" s="246">
        <f>IF(N472="zákl. přenesená",J472,0)</f>
        <v>0</v>
      </c>
      <c r="BH472" s="246">
        <f>IF(N472="sníž. přenesená",J472,0)</f>
        <v>0</v>
      </c>
      <c r="BI472" s="246">
        <f>IF(N472="nulová",J472,0)</f>
        <v>0</v>
      </c>
      <c r="BJ472" s="16" t="s">
        <v>82</v>
      </c>
      <c r="BK472" s="246">
        <f>ROUND(I472*H472,2)</f>
        <v>0</v>
      </c>
      <c r="BL472" s="16" t="s">
        <v>457</v>
      </c>
      <c r="BM472" s="245" t="s">
        <v>1170</v>
      </c>
    </row>
    <row r="473" s="2" customFormat="1" ht="21.75" customHeight="1">
      <c r="A473" s="37"/>
      <c r="B473" s="38"/>
      <c r="C473" s="270" t="s">
        <v>1171</v>
      </c>
      <c r="D473" s="270" t="s">
        <v>310</v>
      </c>
      <c r="E473" s="271" t="s">
        <v>1172</v>
      </c>
      <c r="F473" s="272" t="s">
        <v>1173</v>
      </c>
      <c r="G473" s="273" t="s">
        <v>269</v>
      </c>
      <c r="H473" s="274">
        <v>50</v>
      </c>
      <c r="I473" s="275"/>
      <c r="J473" s="276">
        <f>ROUND(I473*H473,2)</f>
        <v>0</v>
      </c>
      <c r="K473" s="272" t="s">
        <v>194</v>
      </c>
      <c r="L473" s="277"/>
      <c r="M473" s="278" t="s">
        <v>1</v>
      </c>
      <c r="N473" s="279" t="s">
        <v>40</v>
      </c>
      <c r="O473" s="90"/>
      <c r="P473" s="243">
        <f>O473*H473</f>
        <v>0</v>
      </c>
      <c r="Q473" s="243">
        <v>0.0038</v>
      </c>
      <c r="R473" s="243">
        <f>Q473*H473</f>
        <v>0.19</v>
      </c>
      <c r="S473" s="243">
        <v>0</v>
      </c>
      <c r="T473" s="244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45" t="s">
        <v>295</v>
      </c>
      <c r="AT473" s="245" t="s">
        <v>310</v>
      </c>
      <c r="AU473" s="245" t="s">
        <v>84</v>
      </c>
      <c r="AY473" s="16" t="s">
        <v>146</v>
      </c>
      <c r="BE473" s="246">
        <f>IF(N473="základní",J473,0)</f>
        <v>0</v>
      </c>
      <c r="BF473" s="246">
        <f>IF(N473="snížená",J473,0)</f>
        <v>0</v>
      </c>
      <c r="BG473" s="246">
        <f>IF(N473="zákl. přenesená",J473,0)</f>
        <v>0</v>
      </c>
      <c r="BH473" s="246">
        <f>IF(N473="sníž. přenesená",J473,0)</f>
        <v>0</v>
      </c>
      <c r="BI473" s="246">
        <f>IF(N473="nulová",J473,0)</f>
        <v>0</v>
      </c>
      <c r="BJ473" s="16" t="s">
        <v>82</v>
      </c>
      <c r="BK473" s="246">
        <f>ROUND(I473*H473,2)</f>
        <v>0</v>
      </c>
      <c r="BL473" s="16" t="s">
        <v>457</v>
      </c>
      <c r="BM473" s="245" t="s">
        <v>1174</v>
      </c>
    </row>
    <row r="474" s="2" customFormat="1" ht="16.5" customHeight="1">
      <c r="A474" s="37"/>
      <c r="B474" s="38"/>
      <c r="C474" s="270" t="s">
        <v>1175</v>
      </c>
      <c r="D474" s="270" t="s">
        <v>310</v>
      </c>
      <c r="E474" s="271" t="s">
        <v>1176</v>
      </c>
      <c r="F474" s="272" t="s">
        <v>1177</v>
      </c>
      <c r="G474" s="273" t="s">
        <v>269</v>
      </c>
      <c r="H474" s="274">
        <v>50</v>
      </c>
      <c r="I474" s="275"/>
      <c r="J474" s="276">
        <f>ROUND(I474*H474,2)</f>
        <v>0</v>
      </c>
      <c r="K474" s="272" t="s">
        <v>194</v>
      </c>
      <c r="L474" s="277"/>
      <c r="M474" s="278" t="s">
        <v>1</v>
      </c>
      <c r="N474" s="279" t="s">
        <v>40</v>
      </c>
      <c r="O474" s="90"/>
      <c r="P474" s="243">
        <f>O474*H474</f>
        <v>0</v>
      </c>
      <c r="Q474" s="243">
        <v>0.0053</v>
      </c>
      <c r="R474" s="243">
        <f>Q474*H474</f>
        <v>0.26500000000000001</v>
      </c>
      <c r="S474" s="243">
        <v>0</v>
      </c>
      <c r="T474" s="244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245" t="s">
        <v>295</v>
      </c>
      <c r="AT474" s="245" t="s">
        <v>310</v>
      </c>
      <c r="AU474" s="245" t="s">
        <v>84</v>
      </c>
      <c r="AY474" s="16" t="s">
        <v>146</v>
      </c>
      <c r="BE474" s="246">
        <f>IF(N474="základní",J474,0)</f>
        <v>0</v>
      </c>
      <c r="BF474" s="246">
        <f>IF(N474="snížená",J474,0)</f>
        <v>0</v>
      </c>
      <c r="BG474" s="246">
        <f>IF(N474="zákl. přenesená",J474,0)</f>
        <v>0</v>
      </c>
      <c r="BH474" s="246">
        <f>IF(N474="sníž. přenesená",J474,0)</f>
        <v>0</v>
      </c>
      <c r="BI474" s="246">
        <f>IF(N474="nulová",J474,0)</f>
        <v>0</v>
      </c>
      <c r="BJ474" s="16" t="s">
        <v>82</v>
      </c>
      <c r="BK474" s="246">
        <f>ROUND(I474*H474,2)</f>
        <v>0</v>
      </c>
      <c r="BL474" s="16" t="s">
        <v>457</v>
      </c>
      <c r="BM474" s="245" t="s">
        <v>1178</v>
      </c>
    </row>
    <row r="475" s="2" customFormat="1" ht="21.75" customHeight="1">
      <c r="A475" s="37"/>
      <c r="B475" s="38"/>
      <c r="C475" s="234" t="s">
        <v>1179</v>
      </c>
      <c r="D475" s="234" t="s">
        <v>149</v>
      </c>
      <c r="E475" s="235" t="s">
        <v>1180</v>
      </c>
      <c r="F475" s="236" t="s">
        <v>1181</v>
      </c>
      <c r="G475" s="237" t="s">
        <v>269</v>
      </c>
      <c r="H475" s="238">
        <v>5</v>
      </c>
      <c r="I475" s="239"/>
      <c r="J475" s="240">
        <f>ROUND(I475*H475,2)</f>
        <v>0</v>
      </c>
      <c r="K475" s="236" t="s">
        <v>153</v>
      </c>
      <c r="L475" s="43"/>
      <c r="M475" s="241" t="s">
        <v>1</v>
      </c>
      <c r="N475" s="242" t="s">
        <v>40</v>
      </c>
      <c r="O475" s="90"/>
      <c r="P475" s="243">
        <f>O475*H475</f>
        <v>0</v>
      </c>
      <c r="Q475" s="243">
        <v>0</v>
      </c>
      <c r="R475" s="243">
        <f>Q475*H475</f>
        <v>0</v>
      </c>
      <c r="S475" s="243">
        <v>0</v>
      </c>
      <c r="T475" s="244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45" t="s">
        <v>457</v>
      </c>
      <c r="AT475" s="245" t="s">
        <v>149</v>
      </c>
      <c r="AU475" s="245" t="s">
        <v>84</v>
      </c>
      <c r="AY475" s="16" t="s">
        <v>146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16" t="s">
        <v>82</v>
      </c>
      <c r="BK475" s="246">
        <f>ROUND(I475*H475,2)</f>
        <v>0</v>
      </c>
      <c r="BL475" s="16" t="s">
        <v>457</v>
      </c>
      <c r="BM475" s="245" t="s">
        <v>1182</v>
      </c>
    </row>
    <row r="476" s="2" customFormat="1" ht="16.5" customHeight="1">
      <c r="A476" s="37"/>
      <c r="B476" s="38"/>
      <c r="C476" s="270" t="s">
        <v>1183</v>
      </c>
      <c r="D476" s="270" t="s">
        <v>310</v>
      </c>
      <c r="E476" s="271" t="s">
        <v>1184</v>
      </c>
      <c r="F476" s="272" t="s">
        <v>1185</v>
      </c>
      <c r="G476" s="273" t="s">
        <v>269</v>
      </c>
      <c r="H476" s="274">
        <v>5</v>
      </c>
      <c r="I476" s="275"/>
      <c r="J476" s="276">
        <f>ROUND(I476*H476,2)</f>
        <v>0</v>
      </c>
      <c r="K476" s="272" t="s">
        <v>153</v>
      </c>
      <c r="L476" s="277"/>
      <c r="M476" s="278" t="s">
        <v>1</v>
      </c>
      <c r="N476" s="279" t="s">
        <v>40</v>
      </c>
      <c r="O476" s="90"/>
      <c r="P476" s="243">
        <f>O476*H476</f>
        <v>0</v>
      </c>
      <c r="Q476" s="243">
        <v>0.0032000000000000002</v>
      </c>
      <c r="R476" s="243">
        <f>Q476*H476</f>
        <v>0.016</v>
      </c>
      <c r="S476" s="243">
        <v>0</v>
      </c>
      <c r="T476" s="244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245" t="s">
        <v>295</v>
      </c>
      <c r="AT476" s="245" t="s">
        <v>310</v>
      </c>
      <c r="AU476" s="245" t="s">
        <v>84</v>
      </c>
      <c r="AY476" s="16" t="s">
        <v>146</v>
      </c>
      <c r="BE476" s="246">
        <f>IF(N476="základní",J476,0)</f>
        <v>0</v>
      </c>
      <c r="BF476" s="246">
        <f>IF(N476="snížená",J476,0)</f>
        <v>0</v>
      </c>
      <c r="BG476" s="246">
        <f>IF(N476="zákl. přenesená",J476,0)</f>
        <v>0</v>
      </c>
      <c r="BH476" s="246">
        <f>IF(N476="sníž. přenesená",J476,0)</f>
        <v>0</v>
      </c>
      <c r="BI476" s="246">
        <f>IF(N476="nulová",J476,0)</f>
        <v>0</v>
      </c>
      <c r="BJ476" s="16" t="s">
        <v>82</v>
      </c>
      <c r="BK476" s="246">
        <f>ROUND(I476*H476,2)</f>
        <v>0</v>
      </c>
      <c r="BL476" s="16" t="s">
        <v>457</v>
      </c>
      <c r="BM476" s="245" t="s">
        <v>1186</v>
      </c>
    </row>
    <row r="477" s="2" customFormat="1" ht="21.75" customHeight="1">
      <c r="A477" s="37"/>
      <c r="B477" s="38"/>
      <c r="C477" s="234" t="s">
        <v>1187</v>
      </c>
      <c r="D477" s="234" t="s">
        <v>149</v>
      </c>
      <c r="E477" s="235" t="s">
        <v>1188</v>
      </c>
      <c r="F477" s="236" t="s">
        <v>1189</v>
      </c>
      <c r="G477" s="237" t="s">
        <v>200</v>
      </c>
      <c r="H477" s="238">
        <v>385.60000000000002</v>
      </c>
      <c r="I477" s="239"/>
      <c r="J477" s="240">
        <f>ROUND(I477*H477,2)</f>
        <v>0</v>
      </c>
      <c r="K477" s="236" t="s">
        <v>153</v>
      </c>
      <c r="L477" s="43"/>
      <c r="M477" s="241" t="s">
        <v>1</v>
      </c>
      <c r="N477" s="242" t="s">
        <v>40</v>
      </c>
      <c r="O477" s="90"/>
      <c r="P477" s="243">
        <f>O477*H477</f>
        <v>0</v>
      </c>
      <c r="Q477" s="243">
        <v>0</v>
      </c>
      <c r="R477" s="243">
        <f>Q477*H477</f>
        <v>0</v>
      </c>
      <c r="S477" s="243">
        <v>0</v>
      </c>
      <c r="T477" s="244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45" t="s">
        <v>457</v>
      </c>
      <c r="AT477" s="245" t="s">
        <v>149</v>
      </c>
      <c r="AU477" s="245" t="s">
        <v>84</v>
      </c>
      <c r="AY477" s="16" t="s">
        <v>146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16" t="s">
        <v>82</v>
      </c>
      <c r="BK477" s="246">
        <f>ROUND(I477*H477,2)</f>
        <v>0</v>
      </c>
      <c r="BL477" s="16" t="s">
        <v>457</v>
      </c>
      <c r="BM477" s="245" t="s">
        <v>1190</v>
      </c>
    </row>
    <row r="478" s="2" customFormat="1" ht="21.75" customHeight="1">
      <c r="A478" s="37"/>
      <c r="B478" s="38"/>
      <c r="C478" s="270" t="s">
        <v>1191</v>
      </c>
      <c r="D478" s="270" t="s">
        <v>310</v>
      </c>
      <c r="E478" s="271" t="s">
        <v>1192</v>
      </c>
      <c r="F478" s="272" t="s">
        <v>1193</v>
      </c>
      <c r="G478" s="273" t="s">
        <v>200</v>
      </c>
      <c r="H478" s="274">
        <v>424.16000000000002</v>
      </c>
      <c r="I478" s="275"/>
      <c r="J478" s="276">
        <f>ROUND(I478*H478,2)</f>
        <v>0</v>
      </c>
      <c r="K478" s="272" t="s">
        <v>153</v>
      </c>
      <c r="L478" s="277"/>
      <c r="M478" s="278" t="s">
        <v>1</v>
      </c>
      <c r="N478" s="279" t="s">
        <v>40</v>
      </c>
      <c r="O478" s="90"/>
      <c r="P478" s="243">
        <f>O478*H478</f>
        <v>0</v>
      </c>
      <c r="Q478" s="243">
        <v>0.00012</v>
      </c>
      <c r="R478" s="243">
        <f>Q478*H478</f>
        <v>0.050899200000000006</v>
      </c>
      <c r="S478" s="243">
        <v>0</v>
      </c>
      <c r="T478" s="244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245" t="s">
        <v>295</v>
      </c>
      <c r="AT478" s="245" t="s">
        <v>310</v>
      </c>
      <c r="AU478" s="245" t="s">
        <v>84</v>
      </c>
      <c r="AY478" s="16" t="s">
        <v>146</v>
      </c>
      <c r="BE478" s="246">
        <f>IF(N478="základní",J478,0)</f>
        <v>0</v>
      </c>
      <c r="BF478" s="246">
        <f>IF(N478="snížená",J478,0)</f>
        <v>0</v>
      </c>
      <c r="BG478" s="246">
        <f>IF(N478="zákl. přenesená",J478,0)</f>
        <v>0</v>
      </c>
      <c r="BH478" s="246">
        <f>IF(N478="sníž. přenesená",J478,0)</f>
        <v>0</v>
      </c>
      <c r="BI478" s="246">
        <f>IF(N478="nulová",J478,0)</f>
        <v>0</v>
      </c>
      <c r="BJ478" s="16" t="s">
        <v>82</v>
      </c>
      <c r="BK478" s="246">
        <f>ROUND(I478*H478,2)</f>
        <v>0</v>
      </c>
      <c r="BL478" s="16" t="s">
        <v>457</v>
      </c>
      <c r="BM478" s="245" t="s">
        <v>1194</v>
      </c>
    </row>
    <row r="479" s="2" customFormat="1" ht="21.75" customHeight="1">
      <c r="A479" s="37"/>
      <c r="B479" s="38"/>
      <c r="C479" s="234" t="s">
        <v>1195</v>
      </c>
      <c r="D479" s="234" t="s">
        <v>149</v>
      </c>
      <c r="E479" s="235" t="s">
        <v>1196</v>
      </c>
      <c r="F479" s="236" t="s">
        <v>1197</v>
      </c>
      <c r="G479" s="237" t="s">
        <v>498</v>
      </c>
      <c r="H479" s="280"/>
      <c r="I479" s="239"/>
      <c r="J479" s="240">
        <f>ROUND(I479*H479,2)</f>
        <v>0</v>
      </c>
      <c r="K479" s="236" t="s">
        <v>153</v>
      </c>
      <c r="L479" s="43"/>
      <c r="M479" s="241" t="s">
        <v>1</v>
      </c>
      <c r="N479" s="242" t="s">
        <v>40</v>
      </c>
      <c r="O479" s="90"/>
      <c r="P479" s="243">
        <f>O479*H479</f>
        <v>0</v>
      </c>
      <c r="Q479" s="243">
        <v>0</v>
      </c>
      <c r="R479" s="243">
        <f>Q479*H479</f>
        <v>0</v>
      </c>
      <c r="S479" s="243">
        <v>0</v>
      </c>
      <c r="T479" s="244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245" t="s">
        <v>457</v>
      </c>
      <c r="AT479" s="245" t="s">
        <v>149</v>
      </c>
      <c r="AU479" s="245" t="s">
        <v>84</v>
      </c>
      <c r="AY479" s="16" t="s">
        <v>146</v>
      </c>
      <c r="BE479" s="246">
        <f>IF(N479="základní",J479,0)</f>
        <v>0</v>
      </c>
      <c r="BF479" s="246">
        <f>IF(N479="snížená",J479,0)</f>
        <v>0</v>
      </c>
      <c r="BG479" s="246">
        <f>IF(N479="zákl. přenesená",J479,0)</f>
        <v>0</v>
      </c>
      <c r="BH479" s="246">
        <f>IF(N479="sníž. přenesená",J479,0)</f>
        <v>0</v>
      </c>
      <c r="BI479" s="246">
        <f>IF(N479="nulová",J479,0)</f>
        <v>0</v>
      </c>
      <c r="BJ479" s="16" t="s">
        <v>82</v>
      </c>
      <c r="BK479" s="246">
        <f>ROUND(I479*H479,2)</f>
        <v>0</v>
      </c>
      <c r="BL479" s="16" t="s">
        <v>457</v>
      </c>
      <c r="BM479" s="245" t="s">
        <v>1198</v>
      </c>
    </row>
    <row r="480" s="12" customFormat="1" ht="22.8" customHeight="1">
      <c r="A480" s="12"/>
      <c r="B480" s="218"/>
      <c r="C480" s="219"/>
      <c r="D480" s="220" t="s">
        <v>74</v>
      </c>
      <c r="E480" s="232" t="s">
        <v>1199</v>
      </c>
      <c r="F480" s="232" t="s">
        <v>1200</v>
      </c>
      <c r="G480" s="219"/>
      <c r="H480" s="219"/>
      <c r="I480" s="222"/>
      <c r="J480" s="233">
        <f>BK480</f>
        <v>0</v>
      </c>
      <c r="K480" s="219"/>
      <c r="L480" s="224"/>
      <c r="M480" s="225"/>
      <c r="N480" s="226"/>
      <c r="O480" s="226"/>
      <c r="P480" s="227">
        <f>SUM(P481:P510)</f>
        <v>0</v>
      </c>
      <c r="Q480" s="226"/>
      <c r="R480" s="227">
        <f>SUM(R481:R510)</f>
        <v>2.9266198000000001</v>
      </c>
      <c r="S480" s="226"/>
      <c r="T480" s="228">
        <f>SUM(T481:T510)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29" t="s">
        <v>84</v>
      </c>
      <c r="AT480" s="230" t="s">
        <v>74</v>
      </c>
      <c r="AU480" s="230" t="s">
        <v>82</v>
      </c>
      <c r="AY480" s="229" t="s">
        <v>146</v>
      </c>
      <c r="BK480" s="231">
        <f>SUM(BK481:BK510)</f>
        <v>0</v>
      </c>
    </row>
    <row r="481" s="2" customFormat="1" ht="16.5" customHeight="1">
      <c r="A481" s="37"/>
      <c r="B481" s="38"/>
      <c r="C481" s="234" t="s">
        <v>1201</v>
      </c>
      <c r="D481" s="234" t="s">
        <v>149</v>
      </c>
      <c r="E481" s="235" t="s">
        <v>1202</v>
      </c>
      <c r="F481" s="236" t="s">
        <v>1203</v>
      </c>
      <c r="G481" s="237" t="s">
        <v>269</v>
      </c>
      <c r="H481" s="238">
        <v>1</v>
      </c>
      <c r="I481" s="239"/>
      <c r="J481" s="240">
        <f>ROUND(I481*H481,2)</f>
        <v>0</v>
      </c>
      <c r="K481" s="236" t="s">
        <v>194</v>
      </c>
      <c r="L481" s="43"/>
      <c r="M481" s="241" t="s">
        <v>1</v>
      </c>
      <c r="N481" s="242" t="s">
        <v>40</v>
      </c>
      <c r="O481" s="90"/>
      <c r="P481" s="243">
        <f>O481*H481</f>
        <v>0</v>
      </c>
      <c r="Q481" s="243">
        <v>0.00044000000000000002</v>
      </c>
      <c r="R481" s="243">
        <f>Q481*H481</f>
        <v>0.00044000000000000002</v>
      </c>
      <c r="S481" s="243">
        <v>0</v>
      </c>
      <c r="T481" s="244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45" t="s">
        <v>457</v>
      </c>
      <c r="AT481" s="245" t="s">
        <v>149</v>
      </c>
      <c r="AU481" s="245" t="s">
        <v>84</v>
      </c>
      <c r="AY481" s="16" t="s">
        <v>146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16" t="s">
        <v>82</v>
      </c>
      <c r="BK481" s="246">
        <f>ROUND(I481*H481,2)</f>
        <v>0</v>
      </c>
      <c r="BL481" s="16" t="s">
        <v>457</v>
      </c>
      <c r="BM481" s="245" t="s">
        <v>1204</v>
      </c>
    </row>
    <row r="482" s="2" customFormat="1" ht="33" customHeight="1">
      <c r="A482" s="37"/>
      <c r="B482" s="38"/>
      <c r="C482" s="270" t="s">
        <v>1205</v>
      </c>
      <c r="D482" s="270" t="s">
        <v>310</v>
      </c>
      <c r="E482" s="271" t="s">
        <v>1206</v>
      </c>
      <c r="F482" s="272" t="s">
        <v>1207</v>
      </c>
      <c r="G482" s="273" t="s">
        <v>269</v>
      </c>
      <c r="H482" s="274">
        <v>1</v>
      </c>
      <c r="I482" s="275"/>
      <c r="J482" s="276">
        <f>ROUND(I482*H482,2)</f>
        <v>0</v>
      </c>
      <c r="K482" s="272" t="s">
        <v>194</v>
      </c>
      <c r="L482" s="277"/>
      <c r="M482" s="278" t="s">
        <v>1</v>
      </c>
      <c r="N482" s="279" t="s">
        <v>40</v>
      </c>
      <c r="O482" s="90"/>
      <c r="P482" s="243">
        <f>O482*H482</f>
        <v>0</v>
      </c>
      <c r="Q482" s="243">
        <v>0.028000000000000001</v>
      </c>
      <c r="R482" s="243">
        <f>Q482*H482</f>
        <v>0.028000000000000001</v>
      </c>
      <c r="S482" s="243">
        <v>0</v>
      </c>
      <c r="T482" s="244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245" t="s">
        <v>295</v>
      </c>
      <c r="AT482" s="245" t="s">
        <v>310</v>
      </c>
      <c r="AU482" s="245" t="s">
        <v>84</v>
      </c>
      <c r="AY482" s="16" t="s">
        <v>146</v>
      </c>
      <c r="BE482" s="246">
        <f>IF(N482="základní",J482,0)</f>
        <v>0</v>
      </c>
      <c r="BF482" s="246">
        <f>IF(N482="snížená",J482,0)</f>
        <v>0</v>
      </c>
      <c r="BG482" s="246">
        <f>IF(N482="zákl. přenesená",J482,0)</f>
        <v>0</v>
      </c>
      <c r="BH482" s="246">
        <f>IF(N482="sníž. přenesená",J482,0)</f>
        <v>0</v>
      </c>
      <c r="BI482" s="246">
        <f>IF(N482="nulová",J482,0)</f>
        <v>0</v>
      </c>
      <c r="BJ482" s="16" t="s">
        <v>82</v>
      </c>
      <c r="BK482" s="246">
        <f>ROUND(I482*H482,2)</f>
        <v>0</v>
      </c>
      <c r="BL482" s="16" t="s">
        <v>457</v>
      </c>
      <c r="BM482" s="245" t="s">
        <v>1208</v>
      </c>
    </row>
    <row r="483" s="2" customFormat="1" ht="21.75" customHeight="1">
      <c r="A483" s="37"/>
      <c r="B483" s="38"/>
      <c r="C483" s="234" t="s">
        <v>1209</v>
      </c>
      <c r="D483" s="234" t="s">
        <v>149</v>
      </c>
      <c r="E483" s="235" t="s">
        <v>1210</v>
      </c>
      <c r="F483" s="236" t="s">
        <v>1211</v>
      </c>
      <c r="G483" s="237" t="s">
        <v>200</v>
      </c>
      <c r="H483" s="238">
        <v>40.799999999999997</v>
      </c>
      <c r="I483" s="239"/>
      <c r="J483" s="240">
        <f>ROUND(I483*H483,2)</f>
        <v>0</v>
      </c>
      <c r="K483" s="236" t="s">
        <v>194</v>
      </c>
      <c r="L483" s="43"/>
      <c r="M483" s="241" t="s">
        <v>1</v>
      </c>
      <c r="N483" s="242" t="s">
        <v>40</v>
      </c>
      <c r="O483" s="90"/>
      <c r="P483" s="243">
        <f>O483*H483</f>
        <v>0</v>
      </c>
      <c r="Q483" s="243">
        <v>0</v>
      </c>
      <c r="R483" s="243">
        <f>Q483*H483</f>
        <v>0</v>
      </c>
      <c r="S483" s="243">
        <v>0</v>
      </c>
      <c r="T483" s="244">
        <f>S483*H483</f>
        <v>0</v>
      </c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R483" s="245" t="s">
        <v>457</v>
      </c>
      <c r="AT483" s="245" t="s">
        <v>149</v>
      </c>
      <c r="AU483" s="245" t="s">
        <v>84</v>
      </c>
      <c r="AY483" s="16" t="s">
        <v>146</v>
      </c>
      <c r="BE483" s="246">
        <f>IF(N483="základní",J483,0)</f>
        <v>0</v>
      </c>
      <c r="BF483" s="246">
        <f>IF(N483="snížená",J483,0)</f>
        <v>0</v>
      </c>
      <c r="BG483" s="246">
        <f>IF(N483="zákl. přenesená",J483,0)</f>
        <v>0</v>
      </c>
      <c r="BH483" s="246">
        <f>IF(N483="sníž. přenesená",J483,0)</f>
        <v>0</v>
      </c>
      <c r="BI483" s="246">
        <f>IF(N483="nulová",J483,0)</f>
        <v>0</v>
      </c>
      <c r="BJ483" s="16" t="s">
        <v>82</v>
      </c>
      <c r="BK483" s="246">
        <f>ROUND(I483*H483,2)</f>
        <v>0</v>
      </c>
      <c r="BL483" s="16" t="s">
        <v>457</v>
      </c>
      <c r="BM483" s="245" t="s">
        <v>1212</v>
      </c>
    </row>
    <row r="484" s="13" customFormat="1">
      <c r="A484" s="13"/>
      <c r="B484" s="247"/>
      <c r="C484" s="248"/>
      <c r="D484" s="249" t="s">
        <v>156</v>
      </c>
      <c r="E484" s="250" t="s">
        <v>1</v>
      </c>
      <c r="F484" s="251" t="s">
        <v>1213</v>
      </c>
      <c r="G484" s="248"/>
      <c r="H484" s="252">
        <v>40.799999999999997</v>
      </c>
      <c r="I484" s="253"/>
      <c r="J484" s="248"/>
      <c r="K484" s="248"/>
      <c r="L484" s="254"/>
      <c r="M484" s="255"/>
      <c r="N484" s="256"/>
      <c r="O484" s="256"/>
      <c r="P484" s="256"/>
      <c r="Q484" s="256"/>
      <c r="R484" s="256"/>
      <c r="S484" s="256"/>
      <c r="T484" s="257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8" t="s">
        <v>156</v>
      </c>
      <c r="AU484" s="258" t="s">
        <v>84</v>
      </c>
      <c r="AV484" s="13" t="s">
        <v>84</v>
      </c>
      <c r="AW484" s="13" t="s">
        <v>32</v>
      </c>
      <c r="AX484" s="13" t="s">
        <v>82</v>
      </c>
      <c r="AY484" s="258" t="s">
        <v>146</v>
      </c>
    </row>
    <row r="485" s="2" customFormat="1" ht="21.75" customHeight="1">
      <c r="A485" s="37"/>
      <c r="B485" s="38"/>
      <c r="C485" s="270" t="s">
        <v>1214</v>
      </c>
      <c r="D485" s="270" t="s">
        <v>310</v>
      </c>
      <c r="E485" s="271" t="s">
        <v>1215</v>
      </c>
      <c r="F485" s="272" t="s">
        <v>1216</v>
      </c>
      <c r="G485" s="273" t="s">
        <v>200</v>
      </c>
      <c r="H485" s="274">
        <v>46.920000000000002</v>
      </c>
      <c r="I485" s="275"/>
      <c r="J485" s="276">
        <f>ROUND(I485*H485,2)</f>
        <v>0</v>
      </c>
      <c r="K485" s="272" t="s">
        <v>194</v>
      </c>
      <c r="L485" s="277"/>
      <c r="M485" s="278" t="s">
        <v>1</v>
      </c>
      <c r="N485" s="279" t="s">
        <v>40</v>
      </c>
      <c r="O485" s="90"/>
      <c r="P485" s="243">
        <f>O485*H485</f>
        <v>0</v>
      </c>
      <c r="Q485" s="243">
        <v>0.0093100000000000006</v>
      </c>
      <c r="R485" s="243">
        <f>Q485*H485</f>
        <v>0.43682520000000002</v>
      </c>
      <c r="S485" s="243">
        <v>0</v>
      </c>
      <c r="T485" s="244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245" t="s">
        <v>295</v>
      </c>
      <c r="AT485" s="245" t="s">
        <v>310</v>
      </c>
      <c r="AU485" s="245" t="s">
        <v>84</v>
      </c>
      <c r="AY485" s="16" t="s">
        <v>146</v>
      </c>
      <c r="BE485" s="246">
        <f>IF(N485="základní",J485,0)</f>
        <v>0</v>
      </c>
      <c r="BF485" s="246">
        <f>IF(N485="snížená",J485,0)</f>
        <v>0</v>
      </c>
      <c r="BG485" s="246">
        <f>IF(N485="zákl. přenesená",J485,0)</f>
        <v>0</v>
      </c>
      <c r="BH485" s="246">
        <f>IF(N485="sníž. přenesená",J485,0)</f>
        <v>0</v>
      </c>
      <c r="BI485" s="246">
        <f>IF(N485="nulová",J485,0)</f>
        <v>0</v>
      </c>
      <c r="BJ485" s="16" t="s">
        <v>82</v>
      </c>
      <c r="BK485" s="246">
        <f>ROUND(I485*H485,2)</f>
        <v>0</v>
      </c>
      <c r="BL485" s="16" t="s">
        <v>457</v>
      </c>
      <c r="BM485" s="245" t="s">
        <v>1217</v>
      </c>
    </row>
    <row r="486" s="13" customFormat="1">
      <c r="A486" s="13"/>
      <c r="B486" s="247"/>
      <c r="C486" s="248"/>
      <c r="D486" s="249" t="s">
        <v>156</v>
      </c>
      <c r="E486" s="250" t="s">
        <v>1</v>
      </c>
      <c r="F486" s="251" t="s">
        <v>1218</v>
      </c>
      <c r="G486" s="248"/>
      <c r="H486" s="252">
        <v>46.920000000000002</v>
      </c>
      <c r="I486" s="253"/>
      <c r="J486" s="248"/>
      <c r="K486" s="248"/>
      <c r="L486" s="254"/>
      <c r="M486" s="255"/>
      <c r="N486" s="256"/>
      <c r="O486" s="256"/>
      <c r="P486" s="256"/>
      <c r="Q486" s="256"/>
      <c r="R486" s="256"/>
      <c r="S486" s="256"/>
      <c r="T486" s="257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8" t="s">
        <v>156</v>
      </c>
      <c r="AU486" s="258" t="s">
        <v>84</v>
      </c>
      <c r="AV486" s="13" t="s">
        <v>84</v>
      </c>
      <c r="AW486" s="13" t="s">
        <v>32</v>
      </c>
      <c r="AX486" s="13" t="s">
        <v>82</v>
      </c>
      <c r="AY486" s="258" t="s">
        <v>146</v>
      </c>
    </row>
    <row r="487" s="2" customFormat="1" ht="21.75" customHeight="1">
      <c r="A487" s="37"/>
      <c r="B487" s="38"/>
      <c r="C487" s="234" t="s">
        <v>1219</v>
      </c>
      <c r="D487" s="234" t="s">
        <v>149</v>
      </c>
      <c r="E487" s="235" t="s">
        <v>1220</v>
      </c>
      <c r="F487" s="236" t="s">
        <v>1221</v>
      </c>
      <c r="G487" s="237" t="s">
        <v>200</v>
      </c>
      <c r="H487" s="238">
        <v>1</v>
      </c>
      <c r="I487" s="239"/>
      <c r="J487" s="240">
        <f>ROUND(I487*H487,2)</f>
        <v>0</v>
      </c>
      <c r="K487" s="236" t="s">
        <v>194</v>
      </c>
      <c r="L487" s="43"/>
      <c r="M487" s="241" t="s">
        <v>1</v>
      </c>
      <c r="N487" s="242" t="s">
        <v>40</v>
      </c>
      <c r="O487" s="90"/>
      <c r="P487" s="243">
        <f>O487*H487</f>
        <v>0</v>
      </c>
      <c r="Q487" s="243">
        <v>0.00025999999999999998</v>
      </c>
      <c r="R487" s="243">
        <f>Q487*H487</f>
        <v>0.00025999999999999998</v>
      </c>
      <c r="S487" s="243">
        <v>0</v>
      </c>
      <c r="T487" s="244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245" t="s">
        <v>457</v>
      </c>
      <c r="AT487" s="245" t="s">
        <v>149</v>
      </c>
      <c r="AU487" s="245" t="s">
        <v>84</v>
      </c>
      <c r="AY487" s="16" t="s">
        <v>146</v>
      </c>
      <c r="BE487" s="246">
        <f>IF(N487="základní",J487,0)</f>
        <v>0</v>
      </c>
      <c r="BF487" s="246">
        <f>IF(N487="snížená",J487,0)</f>
        <v>0</v>
      </c>
      <c r="BG487" s="246">
        <f>IF(N487="zákl. přenesená",J487,0)</f>
        <v>0</v>
      </c>
      <c r="BH487" s="246">
        <f>IF(N487="sníž. přenesená",J487,0)</f>
        <v>0</v>
      </c>
      <c r="BI487" s="246">
        <f>IF(N487="nulová",J487,0)</f>
        <v>0</v>
      </c>
      <c r="BJ487" s="16" t="s">
        <v>82</v>
      </c>
      <c r="BK487" s="246">
        <f>ROUND(I487*H487,2)</f>
        <v>0</v>
      </c>
      <c r="BL487" s="16" t="s">
        <v>457</v>
      </c>
      <c r="BM487" s="245" t="s">
        <v>1222</v>
      </c>
    </row>
    <row r="488" s="2" customFormat="1" ht="16.5" customHeight="1">
      <c r="A488" s="37"/>
      <c r="B488" s="38"/>
      <c r="C488" s="270" t="s">
        <v>1223</v>
      </c>
      <c r="D488" s="270" t="s">
        <v>310</v>
      </c>
      <c r="E488" s="271" t="s">
        <v>1224</v>
      </c>
      <c r="F488" s="272" t="s">
        <v>1225</v>
      </c>
      <c r="G488" s="273" t="s">
        <v>269</v>
      </c>
      <c r="H488" s="274">
        <v>1</v>
      </c>
      <c r="I488" s="275"/>
      <c r="J488" s="276">
        <f>ROUND(I488*H488,2)</f>
        <v>0</v>
      </c>
      <c r="K488" s="272" t="s">
        <v>1</v>
      </c>
      <c r="L488" s="277"/>
      <c r="M488" s="278" t="s">
        <v>1</v>
      </c>
      <c r="N488" s="279" t="s">
        <v>40</v>
      </c>
      <c r="O488" s="90"/>
      <c r="P488" s="243">
        <f>O488*H488</f>
        <v>0</v>
      </c>
      <c r="Q488" s="243">
        <v>0.025999999999999999</v>
      </c>
      <c r="R488" s="243">
        <f>Q488*H488</f>
        <v>0.025999999999999999</v>
      </c>
      <c r="S488" s="243">
        <v>0</v>
      </c>
      <c r="T488" s="244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245" t="s">
        <v>295</v>
      </c>
      <c r="AT488" s="245" t="s">
        <v>310</v>
      </c>
      <c r="AU488" s="245" t="s">
        <v>84</v>
      </c>
      <c r="AY488" s="16" t="s">
        <v>146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16" t="s">
        <v>82</v>
      </c>
      <c r="BK488" s="246">
        <f>ROUND(I488*H488,2)</f>
        <v>0</v>
      </c>
      <c r="BL488" s="16" t="s">
        <v>457</v>
      </c>
      <c r="BM488" s="245" t="s">
        <v>1226</v>
      </c>
    </row>
    <row r="489" s="2" customFormat="1" ht="21.75" customHeight="1">
      <c r="A489" s="37"/>
      <c r="B489" s="38"/>
      <c r="C489" s="234" t="s">
        <v>1227</v>
      </c>
      <c r="D489" s="234" t="s">
        <v>149</v>
      </c>
      <c r="E489" s="235" t="s">
        <v>1228</v>
      </c>
      <c r="F489" s="236" t="s">
        <v>1229</v>
      </c>
      <c r="G489" s="237" t="s">
        <v>200</v>
      </c>
      <c r="H489" s="238">
        <v>41.670000000000002</v>
      </c>
      <c r="I489" s="239"/>
      <c r="J489" s="240">
        <f>ROUND(I489*H489,2)</f>
        <v>0</v>
      </c>
      <c r="K489" s="236" t="s">
        <v>194</v>
      </c>
      <c r="L489" s="43"/>
      <c r="M489" s="241" t="s">
        <v>1</v>
      </c>
      <c r="N489" s="242" t="s">
        <v>40</v>
      </c>
      <c r="O489" s="90"/>
      <c r="P489" s="243">
        <f>O489*H489</f>
        <v>0</v>
      </c>
      <c r="Q489" s="243">
        <v>0.00027</v>
      </c>
      <c r="R489" s="243">
        <f>Q489*H489</f>
        <v>0.011250900000000001</v>
      </c>
      <c r="S489" s="243">
        <v>0</v>
      </c>
      <c r="T489" s="244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45" t="s">
        <v>457</v>
      </c>
      <c r="AT489" s="245" t="s">
        <v>149</v>
      </c>
      <c r="AU489" s="245" t="s">
        <v>84</v>
      </c>
      <c r="AY489" s="16" t="s">
        <v>146</v>
      </c>
      <c r="BE489" s="246">
        <f>IF(N489="základní",J489,0)</f>
        <v>0</v>
      </c>
      <c r="BF489" s="246">
        <f>IF(N489="snížená",J489,0)</f>
        <v>0</v>
      </c>
      <c r="BG489" s="246">
        <f>IF(N489="zákl. přenesená",J489,0)</f>
        <v>0</v>
      </c>
      <c r="BH489" s="246">
        <f>IF(N489="sníž. přenesená",J489,0)</f>
        <v>0</v>
      </c>
      <c r="BI489" s="246">
        <f>IF(N489="nulová",J489,0)</f>
        <v>0</v>
      </c>
      <c r="BJ489" s="16" t="s">
        <v>82</v>
      </c>
      <c r="BK489" s="246">
        <f>ROUND(I489*H489,2)</f>
        <v>0</v>
      </c>
      <c r="BL489" s="16" t="s">
        <v>457</v>
      </c>
      <c r="BM489" s="245" t="s">
        <v>1230</v>
      </c>
    </row>
    <row r="490" s="13" customFormat="1">
      <c r="A490" s="13"/>
      <c r="B490" s="247"/>
      <c r="C490" s="248"/>
      <c r="D490" s="249" t="s">
        <v>156</v>
      </c>
      <c r="E490" s="250" t="s">
        <v>1</v>
      </c>
      <c r="F490" s="251" t="s">
        <v>1231</v>
      </c>
      <c r="G490" s="248"/>
      <c r="H490" s="252">
        <v>41.670000000000002</v>
      </c>
      <c r="I490" s="253"/>
      <c r="J490" s="248"/>
      <c r="K490" s="248"/>
      <c r="L490" s="254"/>
      <c r="M490" s="255"/>
      <c r="N490" s="256"/>
      <c r="O490" s="256"/>
      <c r="P490" s="256"/>
      <c r="Q490" s="256"/>
      <c r="R490" s="256"/>
      <c r="S490" s="256"/>
      <c r="T490" s="25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8" t="s">
        <v>156</v>
      </c>
      <c r="AU490" s="258" t="s">
        <v>84</v>
      </c>
      <c r="AV490" s="13" t="s">
        <v>84</v>
      </c>
      <c r="AW490" s="13" t="s">
        <v>32</v>
      </c>
      <c r="AX490" s="13" t="s">
        <v>82</v>
      </c>
      <c r="AY490" s="258" t="s">
        <v>146</v>
      </c>
    </row>
    <row r="491" s="2" customFormat="1" ht="21.75" customHeight="1">
      <c r="A491" s="37"/>
      <c r="B491" s="38"/>
      <c r="C491" s="270" t="s">
        <v>1232</v>
      </c>
      <c r="D491" s="270" t="s">
        <v>310</v>
      </c>
      <c r="E491" s="271" t="s">
        <v>1233</v>
      </c>
      <c r="F491" s="272" t="s">
        <v>1234</v>
      </c>
      <c r="G491" s="273" t="s">
        <v>200</v>
      </c>
      <c r="H491" s="274">
        <v>41.670000000000002</v>
      </c>
      <c r="I491" s="275"/>
      <c r="J491" s="276">
        <f>ROUND(I491*H491,2)</f>
        <v>0</v>
      </c>
      <c r="K491" s="272" t="s">
        <v>194</v>
      </c>
      <c r="L491" s="277"/>
      <c r="M491" s="278" t="s">
        <v>1</v>
      </c>
      <c r="N491" s="279" t="s">
        <v>40</v>
      </c>
      <c r="O491" s="90"/>
      <c r="P491" s="243">
        <f>O491*H491</f>
        <v>0</v>
      </c>
      <c r="Q491" s="243">
        <v>0.036110000000000003</v>
      </c>
      <c r="R491" s="243">
        <f>Q491*H491</f>
        <v>1.5047037000000001</v>
      </c>
      <c r="S491" s="243">
        <v>0</v>
      </c>
      <c r="T491" s="244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245" t="s">
        <v>295</v>
      </c>
      <c r="AT491" s="245" t="s">
        <v>310</v>
      </c>
      <c r="AU491" s="245" t="s">
        <v>84</v>
      </c>
      <c r="AY491" s="16" t="s">
        <v>146</v>
      </c>
      <c r="BE491" s="246">
        <f>IF(N491="základní",J491,0)</f>
        <v>0</v>
      </c>
      <c r="BF491" s="246">
        <f>IF(N491="snížená",J491,0)</f>
        <v>0</v>
      </c>
      <c r="BG491" s="246">
        <f>IF(N491="zákl. přenesená",J491,0)</f>
        <v>0</v>
      </c>
      <c r="BH491" s="246">
        <f>IF(N491="sníž. přenesená",J491,0)</f>
        <v>0</v>
      </c>
      <c r="BI491" s="246">
        <f>IF(N491="nulová",J491,0)</f>
        <v>0</v>
      </c>
      <c r="BJ491" s="16" t="s">
        <v>82</v>
      </c>
      <c r="BK491" s="246">
        <f>ROUND(I491*H491,2)</f>
        <v>0</v>
      </c>
      <c r="BL491" s="16" t="s">
        <v>457</v>
      </c>
      <c r="BM491" s="245" t="s">
        <v>1235</v>
      </c>
    </row>
    <row r="492" s="2" customFormat="1" ht="21.75" customHeight="1">
      <c r="A492" s="37"/>
      <c r="B492" s="38"/>
      <c r="C492" s="270" t="s">
        <v>1236</v>
      </c>
      <c r="D492" s="270" t="s">
        <v>310</v>
      </c>
      <c r="E492" s="271" t="s">
        <v>1237</v>
      </c>
      <c r="F492" s="272" t="s">
        <v>1238</v>
      </c>
      <c r="G492" s="273" t="s">
        <v>269</v>
      </c>
      <c r="H492" s="274">
        <v>1</v>
      </c>
      <c r="I492" s="275"/>
      <c r="J492" s="276">
        <f>ROUND(I492*H492,2)</f>
        <v>0</v>
      </c>
      <c r="K492" s="272" t="s">
        <v>194</v>
      </c>
      <c r="L492" s="277"/>
      <c r="M492" s="278" t="s">
        <v>1</v>
      </c>
      <c r="N492" s="279" t="s">
        <v>40</v>
      </c>
      <c r="O492" s="90"/>
      <c r="P492" s="243">
        <f>O492*H492</f>
        <v>0</v>
      </c>
      <c r="Q492" s="243">
        <v>0.0275</v>
      </c>
      <c r="R492" s="243">
        <f>Q492*H492</f>
        <v>0.0275</v>
      </c>
      <c r="S492" s="243">
        <v>0</v>
      </c>
      <c r="T492" s="244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45" t="s">
        <v>295</v>
      </c>
      <c r="AT492" s="245" t="s">
        <v>310</v>
      </c>
      <c r="AU492" s="245" t="s">
        <v>84</v>
      </c>
      <c r="AY492" s="16" t="s">
        <v>146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16" t="s">
        <v>82</v>
      </c>
      <c r="BK492" s="246">
        <f>ROUND(I492*H492,2)</f>
        <v>0</v>
      </c>
      <c r="BL492" s="16" t="s">
        <v>457</v>
      </c>
      <c r="BM492" s="245" t="s">
        <v>1239</v>
      </c>
    </row>
    <row r="493" s="2" customFormat="1" ht="21.75" customHeight="1">
      <c r="A493" s="37"/>
      <c r="B493" s="38"/>
      <c r="C493" s="270" t="s">
        <v>1240</v>
      </c>
      <c r="D493" s="270" t="s">
        <v>310</v>
      </c>
      <c r="E493" s="271" t="s">
        <v>1241</v>
      </c>
      <c r="F493" s="272" t="s">
        <v>1242</v>
      </c>
      <c r="G493" s="273" t="s">
        <v>269</v>
      </c>
      <c r="H493" s="274">
        <v>8</v>
      </c>
      <c r="I493" s="275"/>
      <c r="J493" s="276">
        <f>ROUND(I493*H493,2)</f>
        <v>0</v>
      </c>
      <c r="K493" s="272" t="s">
        <v>302</v>
      </c>
      <c r="L493" s="277"/>
      <c r="M493" s="278" t="s">
        <v>1</v>
      </c>
      <c r="N493" s="279" t="s">
        <v>40</v>
      </c>
      <c r="O493" s="90"/>
      <c r="P493" s="243">
        <f>O493*H493</f>
        <v>0</v>
      </c>
      <c r="Q493" s="243">
        <v>0.017000000000000001</v>
      </c>
      <c r="R493" s="243">
        <f>Q493*H493</f>
        <v>0.13600000000000001</v>
      </c>
      <c r="S493" s="243">
        <v>0</v>
      </c>
      <c r="T493" s="244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245" t="s">
        <v>295</v>
      </c>
      <c r="AT493" s="245" t="s">
        <v>310</v>
      </c>
      <c r="AU493" s="245" t="s">
        <v>84</v>
      </c>
      <c r="AY493" s="16" t="s">
        <v>146</v>
      </c>
      <c r="BE493" s="246">
        <f>IF(N493="základní",J493,0)</f>
        <v>0</v>
      </c>
      <c r="BF493" s="246">
        <f>IF(N493="snížená",J493,0)</f>
        <v>0</v>
      </c>
      <c r="BG493" s="246">
        <f>IF(N493="zákl. přenesená",J493,0)</f>
        <v>0</v>
      </c>
      <c r="BH493" s="246">
        <f>IF(N493="sníž. přenesená",J493,0)</f>
        <v>0</v>
      </c>
      <c r="BI493" s="246">
        <f>IF(N493="nulová",J493,0)</f>
        <v>0</v>
      </c>
      <c r="BJ493" s="16" t="s">
        <v>82</v>
      </c>
      <c r="BK493" s="246">
        <f>ROUND(I493*H493,2)</f>
        <v>0</v>
      </c>
      <c r="BL493" s="16" t="s">
        <v>457</v>
      </c>
      <c r="BM493" s="245" t="s">
        <v>1243</v>
      </c>
    </row>
    <row r="494" s="2" customFormat="1" ht="21.75" customHeight="1">
      <c r="A494" s="37"/>
      <c r="B494" s="38"/>
      <c r="C494" s="234" t="s">
        <v>1244</v>
      </c>
      <c r="D494" s="234" t="s">
        <v>149</v>
      </c>
      <c r="E494" s="235" t="s">
        <v>1245</v>
      </c>
      <c r="F494" s="236" t="s">
        <v>1246</v>
      </c>
      <c r="G494" s="237" t="s">
        <v>269</v>
      </c>
      <c r="H494" s="238">
        <v>4</v>
      </c>
      <c r="I494" s="239"/>
      <c r="J494" s="240">
        <f>ROUND(I494*H494,2)</f>
        <v>0</v>
      </c>
      <c r="K494" s="236" t="s">
        <v>194</v>
      </c>
      <c r="L494" s="43"/>
      <c r="M494" s="241" t="s">
        <v>1</v>
      </c>
      <c r="N494" s="242" t="s">
        <v>40</v>
      </c>
      <c r="O494" s="90"/>
      <c r="P494" s="243">
        <f>O494*H494</f>
        <v>0</v>
      </c>
      <c r="Q494" s="243">
        <v>0</v>
      </c>
      <c r="R494" s="243">
        <f>Q494*H494</f>
        <v>0</v>
      </c>
      <c r="S494" s="243">
        <v>0</v>
      </c>
      <c r="T494" s="244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245" t="s">
        <v>457</v>
      </c>
      <c r="AT494" s="245" t="s">
        <v>149</v>
      </c>
      <c r="AU494" s="245" t="s">
        <v>84</v>
      </c>
      <c r="AY494" s="16" t="s">
        <v>146</v>
      </c>
      <c r="BE494" s="246">
        <f>IF(N494="základní",J494,0)</f>
        <v>0</v>
      </c>
      <c r="BF494" s="246">
        <f>IF(N494="snížená",J494,0)</f>
        <v>0</v>
      </c>
      <c r="BG494" s="246">
        <f>IF(N494="zákl. přenesená",J494,0)</f>
        <v>0</v>
      </c>
      <c r="BH494" s="246">
        <f>IF(N494="sníž. přenesená",J494,0)</f>
        <v>0</v>
      </c>
      <c r="BI494" s="246">
        <f>IF(N494="nulová",J494,0)</f>
        <v>0</v>
      </c>
      <c r="BJ494" s="16" t="s">
        <v>82</v>
      </c>
      <c r="BK494" s="246">
        <f>ROUND(I494*H494,2)</f>
        <v>0</v>
      </c>
      <c r="BL494" s="16" t="s">
        <v>457</v>
      </c>
      <c r="BM494" s="245" t="s">
        <v>1247</v>
      </c>
    </row>
    <row r="495" s="2" customFormat="1" ht="21.75" customHeight="1">
      <c r="A495" s="37"/>
      <c r="B495" s="38"/>
      <c r="C495" s="270" t="s">
        <v>1248</v>
      </c>
      <c r="D495" s="270" t="s">
        <v>310</v>
      </c>
      <c r="E495" s="271" t="s">
        <v>1249</v>
      </c>
      <c r="F495" s="272" t="s">
        <v>1250</v>
      </c>
      <c r="G495" s="273" t="s">
        <v>269</v>
      </c>
      <c r="H495" s="274">
        <v>5</v>
      </c>
      <c r="I495" s="275"/>
      <c r="J495" s="276">
        <f>ROUND(I495*H495,2)</f>
        <v>0</v>
      </c>
      <c r="K495" s="272" t="s">
        <v>194</v>
      </c>
      <c r="L495" s="277"/>
      <c r="M495" s="278" t="s">
        <v>1</v>
      </c>
      <c r="N495" s="279" t="s">
        <v>40</v>
      </c>
      <c r="O495" s="90"/>
      <c r="P495" s="243">
        <f>O495*H495</f>
        <v>0</v>
      </c>
      <c r="Q495" s="243">
        <v>0.016</v>
      </c>
      <c r="R495" s="243">
        <f>Q495*H495</f>
        <v>0.080000000000000002</v>
      </c>
      <c r="S495" s="243">
        <v>0</v>
      </c>
      <c r="T495" s="244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245" t="s">
        <v>295</v>
      </c>
      <c r="AT495" s="245" t="s">
        <v>310</v>
      </c>
      <c r="AU495" s="245" t="s">
        <v>84</v>
      </c>
      <c r="AY495" s="16" t="s">
        <v>146</v>
      </c>
      <c r="BE495" s="246">
        <f>IF(N495="základní",J495,0)</f>
        <v>0</v>
      </c>
      <c r="BF495" s="246">
        <f>IF(N495="snížená",J495,0)</f>
        <v>0</v>
      </c>
      <c r="BG495" s="246">
        <f>IF(N495="zákl. přenesená",J495,0)</f>
        <v>0</v>
      </c>
      <c r="BH495" s="246">
        <f>IF(N495="sníž. přenesená",J495,0)</f>
        <v>0</v>
      </c>
      <c r="BI495" s="246">
        <f>IF(N495="nulová",J495,0)</f>
        <v>0</v>
      </c>
      <c r="BJ495" s="16" t="s">
        <v>82</v>
      </c>
      <c r="BK495" s="246">
        <f>ROUND(I495*H495,2)</f>
        <v>0</v>
      </c>
      <c r="BL495" s="16" t="s">
        <v>457</v>
      </c>
      <c r="BM495" s="245" t="s">
        <v>1251</v>
      </c>
    </row>
    <row r="496" s="2" customFormat="1" ht="21.75" customHeight="1">
      <c r="A496" s="37"/>
      <c r="B496" s="38"/>
      <c r="C496" s="234" t="s">
        <v>1252</v>
      </c>
      <c r="D496" s="234" t="s">
        <v>149</v>
      </c>
      <c r="E496" s="235" t="s">
        <v>1253</v>
      </c>
      <c r="F496" s="236" t="s">
        <v>1254</v>
      </c>
      <c r="G496" s="237" t="s">
        <v>269</v>
      </c>
      <c r="H496" s="238">
        <v>8</v>
      </c>
      <c r="I496" s="239"/>
      <c r="J496" s="240">
        <f>ROUND(I496*H496,2)</f>
        <v>0</v>
      </c>
      <c r="K496" s="236" t="s">
        <v>194</v>
      </c>
      <c r="L496" s="43"/>
      <c r="M496" s="241" t="s">
        <v>1</v>
      </c>
      <c r="N496" s="242" t="s">
        <v>40</v>
      </c>
      <c r="O496" s="90"/>
      <c r="P496" s="243">
        <f>O496*H496</f>
        <v>0</v>
      </c>
      <c r="Q496" s="243">
        <v>0</v>
      </c>
      <c r="R496" s="243">
        <f>Q496*H496</f>
        <v>0</v>
      </c>
      <c r="S496" s="243">
        <v>0</v>
      </c>
      <c r="T496" s="244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45" t="s">
        <v>457</v>
      </c>
      <c r="AT496" s="245" t="s">
        <v>149</v>
      </c>
      <c r="AU496" s="245" t="s">
        <v>84</v>
      </c>
      <c r="AY496" s="16" t="s">
        <v>146</v>
      </c>
      <c r="BE496" s="246">
        <f>IF(N496="základní",J496,0)</f>
        <v>0</v>
      </c>
      <c r="BF496" s="246">
        <f>IF(N496="snížená",J496,0)</f>
        <v>0</v>
      </c>
      <c r="BG496" s="246">
        <f>IF(N496="zákl. přenesená",J496,0)</f>
        <v>0</v>
      </c>
      <c r="BH496" s="246">
        <f>IF(N496="sníž. přenesená",J496,0)</f>
        <v>0</v>
      </c>
      <c r="BI496" s="246">
        <f>IF(N496="nulová",J496,0)</f>
        <v>0</v>
      </c>
      <c r="BJ496" s="16" t="s">
        <v>82</v>
      </c>
      <c r="BK496" s="246">
        <f>ROUND(I496*H496,2)</f>
        <v>0</v>
      </c>
      <c r="BL496" s="16" t="s">
        <v>457</v>
      </c>
      <c r="BM496" s="245" t="s">
        <v>1255</v>
      </c>
    </row>
    <row r="497" s="2" customFormat="1" ht="21.75" customHeight="1">
      <c r="A497" s="37"/>
      <c r="B497" s="38"/>
      <c r="C497" s="270" t="s">
        <v>1256</v>
      </c>
      <c r="D497" s="270" t="s">
        <v>310</v>
      </c>
      <c r="E497" s="271" t="s">
        <v>1257</v>
      </c>
      <c r="F497" s="272" t="s">
        <v>1258</v>
      </c>
      <c r="G497" s="273" t="s">
        <v>269</v>
      </c>
      <c r="H497" s="274">
        <v>2</v>
      </c>
      <c r="I497" s="275"/>
      <c r="J497" s="276">
        <f>ROUND(I497*H497,2)</f>
        <v>0</v>
      </c>
      <c r="K497" s="272" t="s">
        <v>194</v>
      </c>
      <c r="L497" s="277"/>
      <c r="M497" s="278" t="s">
        <v>1</v>
      </c>
      <c r="N497" s="279" t="s">
        <v>40</v>
      </c>
      <c r="O497" s="90"/>
      <c r="P497" s="243">
        <f>O497*H497</f>
        <v>0</v>
      </c>
      <c r="Q497" s="243">
        <v>0.0016000000000000001</v>
      </c>
      <c r="R497" s="243">
        <f>Q497*H497</f>
        <v>0.0032000000000000002</v>
      </c>
      <c r="S497" s="243">
        <v>0</v>
      </c>
      <c r="T497" s="244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245" t="s">
        <v>295</v>
      </c>
      <c r="AT497" s="245" t="s">
        <v>310</v>
      </c>
      <c r="AU497" s="245" t="s">
        <v>84</v>
      </c>
      <c r="AY497" s="16" t="s">
        <v>146</v>
      </c>
      <c r="BE497" s="246">
        <f>IF(N497="základní",J497,0)</f>
        <v>0</v>
      </c>
      <c r="BF497" s="246">
        <f>IF(N497="snížená",J497,0)</f>
        <v>0</v>
      </c>
      <c r="BG497" s="246">
        <f>IF(N497="zákl. přenesená",J497,0)</f>
        <v>0</v>
      </c>
      <c r="BH497" s="246">
        <f>IF(N497="sníž. přenesená",J497,0)</f>
        <v>0</v>
      </c>
      <c r="BI497" s="246">
        <f>IF(N497="nulová",J497,0)</f>
        <v>0</v>
      </c>
      <c r="BJ497" s="16" t="s">
        <v>82</v>
      </c>
      <c r="BK497" s="246">
        <f>ROUND(I497*H497,2)</f>
        <v>0</v>
      </c>
      <c r="BL497" s="16" t="s">
        <v>457</v>
      </c>
      <c r="BM497" s="245" t="s">
        <v>1259</v>
      </c>
    </row>
    <row r="498" s="2" customFormat="1" ht="21.75" customHeight="1">
      <c r="A498" s="37"/>
      <c r="B498" s="38"/>
      <c r="C498" s="234" t="s">
        <v>1260</v>
      </c>
      <c r="D498" s="234" t="s">
        <v>149</v>
      </c>
      <c r="E498" s="235" t="s">
        <v>1261</v>
      </c>
      <c r="F498" s="236" t="s">
        <v>1262</v>
      </c>
      <c r="G498" s="237" t="s">
        <v>269</v>
      </c>
      <c r="H498" s="238">
        <v>2</v>
      </c>
      <c r="I498" s="239"/>
      <c r="J498" s="240">
        <f>ROUND(I498*H498,2)</f>
        <v>0</v>
      </c>
      <c r="K498" s="236" t="s">
        <v>194</v>
      </c>
      <c r="L498" s="43"/>
      <c r="M498" s="241" t="s">
        <v>1</v>
      </c>
      <c r="N498" s="242" t="s">
        <v>40</v>
      </c>
      <c r="O498" s="90"/>
      <c r="P498" s="243">
        <f>O498*H498</f>
        <v>0</v>
      </c>
      <c r="Q498" s="243">
        <v>0</v>
      </c>
      <c r="R498" s="243">
        <f>Q498*H498</f>
        <v>0</v>
      </c>
      <c r="S498" s="243">
        <v>0</v>
      </c>
      <c r="T498" s="244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45" t="s">
        <v>457</v>
      </c>
      <c r="AT498" s="245" t="s">
        <v>149</v>
      </c>
      <c r="AU498" s="245" t="s">
        <v>84</v>
      </c>
      <c r="AY498" s="16" t="s">
        <v>146</v>
      </c>
      <c r="BE498" s="246">
        <f>IF(N498="základní",J498,0)</f>
        <v>0</v>
      </c>
      <c r="BF498" s="246">
        <f>IF(N498="snížená",J498,0)</f>
        <v>0</v>
      </c>
      <c r="BG498" s="246">
        <f>IF(N498="zákl. přenesená",J498,0)</f>
        <v>0</v>
      </c>
      <c r="BH498" s="246">
        <f>IF(N498="sníž. přenesená",J498,0)</f>
        <v>0</v>
      </c>
      <c r="BI498" s="246">
        <f>IF(N498="nulová",J498,0)</f>
        <v>0</v>
      </c>
      <c r="BJ498" s="16" t="s">
        <v>82</v>
      </c>
      <c r="BK498" s="246">
        <f>ROUND(I498*H498,2)</f>
        <v>0</v>
      </c>
      <c r="BL498" s="16" t="s">
        <v>457</v>
      </c>
      <c r="BM498" s="245" t="s">
        <v>1263</v>
      </c>
    </row>
    <row r="499" s="2" customFormat="1" ht="16.5" customHeight="1">
      <c r="A499" s="37"/>
      <c r="B499" s="38"/>
      <c r="C499" s="234" t="s">
        <v>1264</v>
      </c>
      <c r="D499" s="234" t="s">
        <v>149</v>
      </c>
      <c r="E499" s="235" t="s">
        <v>1265</v>
      </c>
      <c r="F499" s="236" t="s">
        <v>1266</v>
      </c>
      <c r="G499" s="237" t="s">
        <v>269</v>
      </c>
      <c r="H499" s="238">
        <v>14</v>
      </c>
      <c r="I499" s="239"/>
      <c r="J499" s="240">
        <f>ROUND(I499*H499,2)</f>
        <v>0</v>
      </c>
      <c r="K499" s="236" t="s">
        <v>194</v>
      </c>
      <c r="L499" s="43"/>
      <c r="M499" s="241" t="s">
        <v>1</v>
      </c>
      <c r="N499" s="242" t="s">
        <v>40</v>
      </c>
      <c r="O499" s="90"/>
      <c r="P499" s="243">
        <f>O499*H499</f>
        <v>0</v>
      </c>
      <c r="Q499" s="243">
        <v>0</v>
      </c>
      <c r="R499" s="243">
        <f>Q499*H499</f>
        <v>0</v>
      </c>
      <c r="S499" s="243">
        <v>0</v>
      </c>
      <c r="T499" s="244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45" t="s">
        <v>457</v>
      </c>
      <c r="AT499" s="245" t="s">
        <v>149</v>
      </c>
      <c r="AU499" s="245" t="s">
        <v>84</v>
      </c>
      <c r="AY499" s="16" t="s">
        <v>146</v>
      </c>
      <c r="BE499" s="246">
        <f>IF(N499="základní",J499,0)</f>
        <v>0</v>
      </c>
      <c r="BF499" s="246">
        <f>IF(N499="snížená",J499,0)</f>
        <v>0</v>
      </c>
      <c r="BG499" s="246">
        <f>IF(N499="zákl. přenesená",J499,0)</f>
        <v>0</v>
      </c>
      <c r="BH499" s="246">
        <f>IF(N499="sníž. přenesená",J499,0)</f>
        <v>0</v>
      </c>
      <c r="BI499" s="246">
        <f>IF(N499="nulová",J499,0)</f>
        <v>0</v>
      </c>
      <c r="BJ499" s="16" t="s">
        <v>82</v>
      </c>
      <c r="BK499" s="246">
        <f>ROUND(I499*H499,2)</f>
        <v>0</v>
      </c>
      <c r="BL499" s="16" t="s">
        <v>457</v>
      </c>
      <c r="BM499" s="245" t="s">
        <v>1267</v>
      </c>
    </row>
    <row r="500" s="2" customFormat="1" ht="21.75" customHeight="1">
      <c r="A500" s="37"/>
      <c r="B500" s="38"/>
      <c r="C500" s="270" t="s">
        <v>1268</v>
      </c>
      <c r="D500" s="270" t="s">
        <v>310</v>
      </c>
      <c r="E500" s="271" t="s">
        <v>1269</v>
      </c>
      <c r="F500" s="272" t="s">
        <v>1270</v>
      </c>
      <c r="G500" s="273" t="s">
        <v>269</v>
      </c>
      <c r="H500" s="274">
        <v>14</v>
      </c>
      <c r="I500" s="275"/>
      <c r="J500" s="276">
        <f>ROUND(I500*H500,2)</f>
        <v>0</v>
      </c>
      <c r="K500" s="272" t="s">
        <v>194</v>
      </c>
      <c r="L500" s="277"/>
      <c r="M500" s="278" t="s">
        <v>1</v>
      </c>
      <c r="N500" s="279" t="s">
        <v>40</v>
      </c>
      <c r="O500" s="90"/>
      <c r="P500" s="243">
        <f>O500*H500</f>
        <v>0</v>
      </c>
      <c r="Q500" s="243">
        <v>0.0011999999999999999</v>
      </c>
      <c r="R500" s="243">
        <f>Q500*H500</f>
        <v>0.016799999999999999</v>
      </c>
      <c r="S500" s="243">
        <v>0</v>
      </c>
      <c r="T500" s="244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45" t="s">
        <v>295</v>
      </c>
      <c r="AT500" s="245" t="s">
        <v>310</v>
      </c>
      <c r="AU500" s="245" t="s">
        <v>84</v>
      </c>
      <c r="AY500" s="16" t="s">
        <v>146</v>
      </c>
      <c r="BE500" s="246">
        <f>IF(N500="základní",J500,0)</f>
        <v>0</v>
      </c>
      <c r="BF500" s="246">
        <f>IF(N500="snížená",J500,0)</f>
        <v>0</v>
      </c>
      <c r="BG500" s="246">
        <f>IF(N500="zákl. přenesená",J500,0)</f>
        <v>0</v>
      </c>
      <c r="BH500" s="246">
        <f>IF(N500="sníž. přenesená",J500,0)</f>
        <v>0</v>
      </c>
      <c r="BI500" s="246">
        <f>IF(N500="nulová",J500,0)</f>
        <v>0</v>
      </c>
      <c r="BJ500" s="16" t="s">
        <v>82</v>
      </c>
      <c r="BK500" s="246">
        <f>ROUND(I500*H500,2)</f>
        <v>0</v>
      </c>
      <c r="BL500" s="16" t="s">
        <v>457</v>
      </c>
      <c r="BM500" s="245" t="s">
        <v>1271</v>
      </c>
    </row>
    <row r="501" s="2" customFormat="1" ht="16.5" customHeight="1">
      <c r="A501" s="37"/>
      <c r="B501" s="38"/>
      <c r="C501" s="234" t="s">
        <v>1272</v>
      </c>
      <c r="D501" s="234" t="s">
        <v>149</v>
      </c>
      <c r="E501" s="235" t="s">
        <v>1273</v>
      </c>
      <c r="F501" s="236" t="s">
        <v>1274</v>
      </c>
      <c r="G501" s="237" t="s">
        <v>269</v>
      </c>
      <c r="H501" s="238">
        <v>2</v>
      </c>
      <c r="I501" s="239"/>
      <c r="J501" s="240">
        <f>ROUND(I501*H501,2)</f>
        <v>0</v>
      </c>
      <c r="K501" s="236" t="s">
        <v>302</v>
      </c>
      <c r="L501" s="43"/>
      <c r="M501" s="241" t="s">
        <v>1</v>
      </c>
      <c r="N501" s="242" t="s">
        <v>40</v>
      </c>
      <c r="O501" s="90"/>
      <c r="P501" s="243">
        <f>O501*H501</f>
        <v>0</v>
      </c>
      <c r="Q501" s="243">
        <v>0</v>
      </c>
      <c r="R501" s="243">
        <f>Q501*H501</f>
        <v>0</v>
      </c>
      <c r="S501" s="243">
        <v>0</v>
      </c>
      <c r="T501" s="244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45" t="s">
        <v>457</v>
      </c>
      <c r="AT501" s="245" t="s">
        <v>149</v>
      </c>
      <c r="AU501" s="245" t="s">
        <v>84</v>
      </c>
      <c r="AY501" s="16" t="s">
        <v>146</v>
      </c>
      <c r="BE501" s="246">
        <f>IF(N501="základní",J501,0)</f>
        <v>0</v>
      </c>
      <c r="BF501" s="246">
        <f>IF(N501="snížená",J501,0)</f>
        <v>0</v>
      </c>
      <c r="BG501" s="246">
        <f>IF(N501="zákl. přenesená",J501,0)</f>
        <v>0</v>
      </c>
      <c r="BH501" s="246">
        <f>IF(N501="sníž. přenesená",J501,0)</f>
        <v>0</v>
      </c>
      <c r="BI501" s="246">
        <f>IF(N501="nulová",J501,0)</f>
        <v>0</v>
      </c>
      <c r="BJ501" s="16" t="s">
        <v>82</v>
      </c>
      <c r="BK501" s="246">
        <f>ROUND(I501*H501,2)</f>
        <v>0</v>
      </c>
      <c r="BL501" s="16" t="s">
        <v>457</v>
      </c>
      <c r="BM501" s="245" t="s">
        <v>1275</v>
      </c>
    </row>
    <row r="502" s="2" customFormat="1" ht="16.5" customHeight="1">
      <c r="A502" s="37"/>
      <c r="B502" s="38"/>
      <c r="C502" s="270" t="s">
        <v>1276</v>
      </c>
      <c r="D502" s="270" t="s">
        <v>310</v>
      </c>
      <c r="E502" s="271" t="s">
        <v>1277</v>
      </c>
      <c r="F502" s="272" t="s">
        <v>1278</v>
      </c>
      <c r="G502" s="273" t="s">
        <v>269</v>
      </c>
      <c r="H502" s="274">
        <v>2</v>
      </c>
      <c r="I502" s="275"/>
      <c r="J502" s="276">
        <f>ROUND(I502*H502,2)</f>
        <v>0</v>
      </c>
      <c r="K502" s="272" t="s">
        <v>302</v>
      </c>
      <c r="L502" s="277"/>
      <c r="M502" s="278" t="s">
        <v>1</v>
      </c>
      <c r="N502" s="279" t="s">
        <v>40</v>
      </c>
      <c r="O502" s="90"/>
      <c r="P502" s="243">
        <f>O502*H502</f>
        <v>0</v>
      </c>
      <c r="Q502" s="243">
        <v>0.0022000000000000001</v>
      </c>
      <c r="R502" s="243">
        <f>Q502*H502</f>
        <v>0.0044000000000000003</v>
      </c>
      <c r="S502" s="243">
        <v>0</v>
      </c>
      <c r="T502" s="244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245" t="s">
        <v>295</v>
      </c>
      <c r="AT502" s="245" t="s">
        <v>310</v>
      </c>
      <c r="AU502" s="245" t="s">
        <v>84</v>
      </c>
      <c r="AY502" s="16" t="s">
        <v>146</v>
      </c>
      <c r="BE502" s="246">
        <f>IF(N502="základní",J502,0)</f>
        <v>0</v>
      </c>
      <c r="BF502" s="246">
        <f>IF(N502="snížená",J502,0)</f>
        <v>0</v>
      </c>
      <c r="BG502" s="246">
        <f>IF(N502="zákl. přenesená",J502,0)</f>
        <v>0</v>
      </c>
      <c r="BH502" s="246">
        <f>IF(N502="sníž. přenesená",J502,0)</f>
        <v>0</v>
      </c>
      <c r="BI502" s="246">
        <f>IF(N502="nulová",J502,0)</f>
        <v>0</v>
      </c>
      <c r="BJ502" s="16" t="s">
        <v>82</v>
      </c>
      <c r="BK502" s="246">
        <f>ROUND(I502*H502,2)</f>
        <v>0</v>
      </c>
      <c r="BL502" s="16" t="s">
        <v>457</v>
      </c>
      <c r="BM502" s="245" t="s">
        <v>1279</v>
      </c>
    </row>
    <row r="503" s="2" customFormat="1" ht="21.75" customHeight="1">
      <c r="A503" s="37"/>
      <c r="B503" s="38"/>
      <c r="C503" s="234" t="s">
        <v>1280</v>
      </c>
      <c r="D503" s="234" t="s">
        <v>149</v>
      </c>
      <c r="E503" s="235" t="s">
        <v>1281</v>
      </c>
      <c r="F503" s="236" t="s">
        <v>1282</v>
      </c>
      <c r="G503" s="237" t="s">
        <v>269</v>
      </c>
      <c r="H503" s="238">
        <v>14</v>
      </c>
      <c r="I503" s="239"/>
      <c r="J503" s="240">
        <f>ROUND(I503*H503,2)</f>
        <v>0</v>
      </c>
      <c r="K503" s="236" t="s">
        <v>194</v>
      </c>
      <c r="L503" s="43"/>
      <c r="M503" s="241" t="s">
        <v>1</v>
      </c>
      <c r="N503" s="242" t="s">
        <v>40</v>
      </c>
      <c r="O503" s="90"/>
      <c r="P503" s="243">
        <f>O503*H503</f>
        <v>0</v>
      </c>
      <c r="Q503" s="243">
        <v>0.00046999999999999999</v>
      </c>
      <c r="R503" s="243">
        <f>Q503*H503</f>
        <v>0.0065799999999999999</v>
      </c>
      <c r="S503" s="243">
        <v>0</v>
      </c>
      <c r="T503" s="244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245" t="s">
        <v>457</v>
      </c>
      <c r="AT503" s="245" t="s">
        <v>149</v>
      </c>
      <c r="AU503" s="245" t="s">
        <v>84</v>
      </c>
      <c r="AY503" s="16" t="s">
        <v>146</v>
      </c>
      <c r="BE503" s="246">
        <f>IF(N503="základní",J503,0)</f>
        <v>0</v>
      </c>
      <c r="BF503" s="246">
        <f>IF(N503="snížená",J503,0)</f>
        <v>0</v>
      </c>
      <c r="BG503" s="246">
        <f>IF(N503="zákl. přenesená",J503,0)</f>
        <v>0</v>
      </c>
      <c r="BH503" s="246">
        <f>IF(N503="sníž. přenesená",J503,0)</f>
        <v>0</v>
      </c>
      <c r="BI503" s="246">
        <f>IF(N503="nulová",J503,0)</f>
        <v>0</v>
      </c>
      <c r="BJ503" s="16" t="s">
        <v>82</v>
      </c>
      <c r="BK503" s="246">
        <f>ROUND(I503*H503,2)</f>
        <v>0</v>
      </c>
      <c r="BL503" s="16" t="s">
        <v>457</v>
      </c>
      <c r="BM503" s="245" t="s">
        <v>1283</v>
      </c>
    </row>
    <row r="504" s="2" customFormat="1" ht="21.75" customHeight="1">
      <c r="A504" s="37"/>
      <c r="B504" s="38"/>
      <c r="C504" s="270" t="s">
        <v>1284</v>
      </c>
      <c r="D504" s="270" t="s">
        <v>310</v>
      </c>
      <c r="E504" s="271" t="s">
        <v>1285</v>
      </c>
      <c r="F504" s="272" t="s">
        <v>1286</v>
      </c>
      <c r="G504" s="273" t="s">
        <v>269</v>
      </c>
      <c r="H504" s="274">
        <v>14</v>
      </c>
      <c r="I504" s="275"/>
      <c r="J504" s="276">
        <f>ROUND(I504*H504,2)</f>
        <v>0</v>
      </c>
      <c r="K504" s="272" t="s">
        <v>194</v>
      </c>
      <c r="L504" s="277"/>
      <c r="M504" s="278" t="s">
        <v>1</v>
      </c>
      <c r="N504" s="279" t="s">
        <v>40</v>
      </c>
      <c r="O504" s="90"/>
      <c r="P504" s="243">
        <f>O504*H504</f>
        <v>0</v>
      </c>
      <c r="Q504" s="243">
        <v>0.016</v>
      </c>
      <c r="R504" s="243">
        <f>Q504*H504</f>
        <v>0.22400000000000001</v>
      </c>
      <c r="S504" s="243">
        <v>0</v>
      </c>
      <c r="T504" s="244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45" t="s">
        <v>295</v>
      </c>
      <c r="AT504" s="245" t="s">
        <v>310</v>
      </c>
      <c r="AU504" s="245" t="s">
        <v>84</v>
      </c>
      <c r="AY504" s="16" t="s">
        <v>146</v>
      </c>
      <c r="BE504" s="246">
        <f>IF(N504="základní",J504,0)</f>
        <v>0</v>
      </c>
      <c r="BF504" s="246">
        <f>IF(N504="snížená",J504,0)</f>
        <v>0</v>
      </c>
      <c r="BG504" s="246">
        <f>IF(N504="zákl. přenesená",J504,0)</f>
        <v>0</v>
      </c>
      <c r="BH504" s="246">
        <f>IF(N504="sníž. přenesená",J504,0)</f>
        <v>0</v>
      </c>
      <c r="BI504" s="246">
        <f>IF(N504="nulová",J504,0)</f>
        <v>0</v>
      </c>
      <c r="BJ504" s="16" t="s">
        <v>82</v>
      </c>
      <c r="BK504" s="246">
        <f>ROUND(I504*H504,2)</f>
        <v>0</v>
      </c>
      <c r="BL504" s="16" t="s">
        <v>457</v>
      </c>
      <c r="BM504" s="245" t="s">
        <v>1287</v>
      </c>
    </row>
    <row r="505" s="2" customFormat="1" ht="21.75" customHeight="1">
      <c r="A505" s="37"/>
      <c r="B505" s="38"/>
      <c r="C505" s="234" t="s">
        <v>1288</v>
      </c>
      <c r="D505" s="234" t="s">
        <v>149</v>
      </c>
      <c r="E505" s="235" t="s">
        <v>1289</v>
      </c>
      <c r="F505" s="236" t="s">
        <v>1290</v>
      </c>
      <c r="G505" s="237" t="s">
        <v>260</v>
      </c>
      <c r="H505" s="238">
        <v>28.5</v>
      </c>
      <c r="I505" s="239"/>
      <c r="J505" s="240">
        <f>ROUND(I505*H505,2)</f>
        <v>0</v>
      </c>
      <c r="K505" s="236" t="s">
        <v>302</v>
      </c>
      <c r="L505" s="43"/>
      <c r="M505" s="241" t="s">
        <v>1</v>
      </c>
      <c r="N505" s="242" t="s">
        <v>40</v>
      </c>
      <c r="O505" s="90"/>
      <c r="P505" s="243">
        <f>O505*H505</f>
        <v>0</v>
      </c>
      <c r="Q505" s="243">
        <v>0</v>
      </c>
      <c r="R505" s="243">
        <f>Q505*H505</f>
        <v>0</v>
      </c>
      <c r="S505" s="243">
        <v>0</v>
      </c>
      <c r="T505" s="244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245" t="s">
        <v>457</v>
      </c>
      <c r="AT505" s="245" t="s">
        <v>149</v>
      </c>
      <c r="AU505" s="245" t="s">
        <v>84</v>
      </c>
      <c r="AY505" s="16" t="s">
        <v>146</v>
      </c>
      <c r="BE505" s="246">
        <f>IF(N505="základní",J505,0)</f>
        <v>0</v>
      </c>
      <c r="BF505" s="246">
        <f>IF(N505="snížená",J505,0)</f>
        <v>0</v>
      </c>
      <c r="BG505" s="246">
        <f>IF(N505="zákl. přenesená",J505,0)</f>
        <v>0</v>
      </c>
      <c r="BH505" s="246">
        <f>IF(N505="sníž. přenesená",J505,0)</f>
        <v>0</v>
      </c>
      <c r="BI505" s="246">
        <f>IF(N505="nulová",J505,0)</f>
        <v>0</v>
      </c>
      <c r="BJ505" s="16" t="s">
        <v>82</v>
      </c>
      <c r="BK505" s="246">
        <f>ROUND(I505*H505,2)</f>
        <v>0</v>
      </c>
      <c r="BL505" s="16" t="s">
        <v>457</v>
      </c>
      <c r="BM505" s="245" t="s">
        <v>1291</v>
      </c>
    </row>
    <row r="506" s="2" customFormat="1" ht="16.5" customHeight="1">
      <c r="A506" s="37"/>
      <c r="B506" s="38"/>
      <c r="C506" s="270" t="s">
        <v>1292</v>
      </c>
      <c r="D506" s="270" t="s">
        <v>310</v>
      </c>
      <c r="E506" s="271" t="s">
        <v>1293</v>
      </c>
      <c r="F506" s="272" t="s">
        <v>1294</v>
      </c>
      <c r="G506" s="273" t="s">
        <v>260</v>
      </c>
      <c r="H506" s="274">
        <v>28.5</v>
      </c>
      <c r="I506" s="275"/>
      <c r="J506" s="276">
        <f>ROUND(I506*H506,2)</f>
        <v>0</v>
      </c>
      <c r="K506" s="272" t="s">
        <v>302</v>
      </c>
      <c r="L506" s="277"/>
      <c r="M506" s="278" t="s">
        <v>1</v>
      </c>
      <c r="N506" s="279" t="s">
        <v>40</v>
      </c>
      <c r="O506" s="90"/>
      <c r="P506" s="243">
        <f>O506*H506</f>
        <v>0</v>
      </c>
      <c r="Q506" s="243">
        <v>0.0050000000000000001</v>
      </c>
      <c r="R506" s="243">
        <f>Q506*H506</f>
        <v>0.14250000000000002</v>
      </c>
      <c r="S506" s="243">
        <v>0</v>
      </c>
      <c r="T506" s="244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45" t="s">
        <v>295</v>
      </c>
      <c r="AT506" s="245" t="s">
        <v>310</v>
      </c>
      <c r="AU506" s="245" t="s">
        <v>84</v>
      </c>
      <c r="AY506" s="16" t="s">
        <v>146</v>
      </c>
      <c r="BE506" s="246">
        <f>IF(N506="základní",J506,0)</f>
        <v>0</v>
      </c>
      <c r="BF506" s="246">
        <f>IF(N506="snížená",J506,0)</f>
        <v>0</v>
      </c>
      <c r="BG506" s="246">
        <f>IF(N506="zákl. přenesená",J506,0)</f>
        <v>0</v>
      </c>
      <c r="BH506" s="246">
        <f>IF(N506="sníž. přenesená",J506,0)</f>
        <v>0</v>
      </c>
      <c r="BI506" s="246">
        <f>IF(N506="nulová",J506,0)</f>
        <v>0</v>
      </c>
      <c r="BJ506" s="16" t="s">
        <v>82</v>
      </c>
      <c r="BK506" s="246">
        <f>ROUND(I506*H506,2)</f>
        <v>0</v>
      </c>
      <c r="BL506" s="16" t="s">
        <v>457</v>
      </c>
      <c r="BM506" s="245" t="s">
        <v>1295</v>
      </c>
    </row>
    <row r="507" s="2" customFormat="1" ht="16.5" customHeight="1">
      <c r="A507" s="37"/>
      <c r="B507" s="38"/>
      <c r="C507" s="270" t="s">
        <v>1296</v>
      </c>
      <c r="D507" s="270" t="s">
        <v>310</v>
      </c>
      <c r="E507" s="271" t="s">
        <v>1297</v>
      </c>
      <c r="F507" s="272" t="s">
        <v>1298</v>
      </c>
      <c r="G507" s="273" t="s">
        <v>269</v>
      </c>
      <c r="H507" s="274">
        <v>36</v>
      </c>
      <c r="I507" s="275"/>
      <c r="J507" s="276">
        <f>ROUND(I507*H507,2)</f>
        <v>0</v>
      </c>
      <c r="K507" s="272" t="s">
        <v>302</v>
      </c>
      <c r="L507" s="277"/>
      <c r="M507" s="278" t="s">
        <v>1</v>
      </c>
      <c r="N507" s="279" t="s">
        <v>40</v>
      </c>
      <c r="O507" s="90"/>
      <c r="P507" s="243">
        <f>O507*H507</f>
        <v>0</v>
      </c>
      <c r="Q507" s="243">
        <v>6.0000000000000002E-05</v>
      </c>
      <c r="R507" s="243">
        <f>Q507*H507</f>
        <v>0.00216</v>
      </c>
      <c r="S507" s="243">
        <v>0</v>
      </c>
      <c r="T507" s="244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245" t="s">
        <v>295</v>
      </c>
      <c r="AT507" s="245" t="s">
        <v>310</v>
      </c>
      <c r="AU507" s="245" t="s">
        <v>84</v>
      </c>
      <c r="AY507" s="16" t="s">
        <v>146</v>
      </c>
      <c r="BE507" s="246">
        <f>IF(N507="základní",J507,0)</f>
        <v>0</v>
      </c>
      <c r="BF507" s="246">
        <f>IF(N507="snížená",J507,0)</f>
        <v>0</v>
      </c>
      <c r="BG507" s="246">
        <f>IF(N507="zákl. přenesená",J507,0)</f>
        <v>0</v>
      </c>
      <c r="BH507" s="246">
        <f>IF(N507="sníž. přenesená",J507,0)</f>
        <v>0</v>
      </c>
      <c r="BI507" s="246">
        <f>IF(N507="nulová",J507,0)</f>
        <v>0</v>
      </c>
      <c r="BJ507" s="16" t="s">
        <v>82</v>
      </c>
      <c r="BK507" s="246">
        <f>ROUND(I507*H507,2)</f>
        <v>0</v>
      </c>
      <c r="BL507" s="16" t="s">
        <v>457</v>
      </c>
      <c r="BM507" s="245" t="s">
        <v>1299</v>
      </c>
    </row>
    <row r="508" s="2" customFormat="1" ht="21.75" customHeight="1">
      <c r="A508" s="37"/>
      <c r="B508" s="38"/>
      <c r="C508" s="234" t="s">
        <v>1300</v>
      </c>
      <c r="D508" s="234" t="s">
        <v>149</v>
      </c>
      <c r="E508" s="235" t="s">
        <v>1301</v>
      </c>
      <c r="F508" s="236" t="s">
        <v>1302</v>
      </c>
      <c r="G508" s="237" t="s">
        <v>200</v>
      </c>
      <c r="H508" s="238">
        <v>13.800000000000001</v>
      </c>
      <c r="I508" s="239"/>
      <c r="J508" s="240">
        <f>ROUND(I508*H508,2)</f>
        <v>0</v>
      </c>
      <c r="K508" s="236" t="s">
        <v>194</v>
      </c>
      <c r="L508" s="43"/>
      <c r="M508" s="241" t="s">
        <v>1</v>
      </c>
      <c r="N508" s="242" t="s">
        <v>40</v>
      </c>
      <c r="O508" s="90"/>
      <c r="P508" s="243">
        <f>O508*H508</f>
        <v>0</v>
      </c>
      <c r="Q508" s="243">
        <v>0</v>
      </c>
      <c r="R508" s="243">
        <f>Q508*H508</f>
        <v>0</v>
      </c>
      <c r="S508" s="243">
        <v>0</v>
      </c>
      <c r="T508" s="244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45" t="s">
        <v>457</v>
      </c>
      <c r="AT508" s="245" t="s">
        <v>149</v>
      </c>
      <c r="AU508" s="245" t="s">
        <v>84</v>
      </c>
      <c r="AY508" s="16" t="s">
        <v>146</v>
      </c>
      <c r="BE508" s="246">
        <f>IF(N508="základní",J508,0)</f>
        <v>0</v>
      </c>
      <c r="BF508" s="246">
        <f>IF(N508="snížená",J508,0)</f>
        <v>0</v>
      </c>
      <c r="BG508" s="246">
        <f>IF(N508="zákl. přenesená",J508,0)</f>
        <v>0</v>
      </c>
      <c r="BH508" s="246">
        <f>IF(N508="sníž. přenesená",J508,0)</f>
        <v>0</v>
      </c>
      <c r="BI508" s="246">
        <f>IF(N508="nulová",J508,0)</f>
        <v>0</v>
      </c>
      <c r="BJ508" s="16" t="s">
        <v>82</v>
      </c>
      <c r="BK508" s="246">
        <f>ROUND(I508*H508,2)</f>
        <v>0</v>
      </c>
      <c r="BL508" s="16" t="s">
        <v>457</v>
      </c>
      <c r="BM508" s="245" t="s">
        <v>1303</v>
      </c>
    </row>
    <row r="509" s="2" customFormat="1" ht="16.5" customHeight="1">
      <c r="A509" s="37"/>
      <c r="B509" s="38"/>
      <c r="C509" s="270" t="s">
        <v>1304</v>
      </c>
      <c r="D509" s="270" t="s">
        <v>310</v>
      </c>
      <c r="E509" s="271" t="s">
        <v>1305</v>
      </c>
      <c r="F509" s="272" t="s">
        <v>1306</v>
      </c>
      <c r="G509" s="273" t="s">
        <v>200</v>
      </c>
      <c r="H509" s="274">
        <v>13.800000000000001</v>
      </c>
      <c r="I509" s="275"/>
      <c r="J509" s="276">
        <f>ROUND(I509*H509,2)</f>
        <v>0</v>
      </c>
      <c r="K509" s="272" t="s">
        <v>1</v>
      </c>
      <c r="L509" s="277"/>
      <c r="M509" s="278" t="s">
        <v>1</v>
      </c>
      <c r="N509" s="279" t="s">
        <v>40</v>
      </c>
      <c r="O509" s="90"/>
      <c r="P509" s="243">
        <f>O509*H509</f>
        <v>0</v>
      </c>
      <c r="Q509" s="243">
        <v>0.02</v>
      </c>
      <c r="R509" s="243">
        <f>Q509*H509</f>
        <v>0.27600000000000002</v>
      </c>
      <c r="S509" s="243">
        <v>0</v>
      </c>
      <c r="T509" s="244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245" t="s">
        <v>295</v>
      </c>
      <c r="AT509" s="245" t="s">
        <v>310</v>
      </c>
      <c r="AU509" s="245" t="s">
        <v>84</v>
      </c>
      <c r="AY509" s="16" t="s">
        <v>146</v>
      </c>
      <c r="BE509" s="246">
        <f>IF(N509="základní",J509,0)</f>
        <v>0</v>
      </c>
      <c r="BF509" s="246">
        <f>IF(N509="snížená",J509,0)</f>
        <v>0</v>
      </c>
      <c r="BG509" s="246">
        <f>IF(N509="zákl. přenesená",J509,0)</f>
        <v>0</v>
      </c>
      <c r="BH509" s="246">
        <f>IF(N509="sníž. přenesená",J509,0)</f>
        <v>0</v>
      </c>
      <c r="BI509" s="246">
        <f>IF(N509="nulová",J509,0)</f>
        <v>0</v>
      </c>
      <c r="BJ509" s="16" t="s">
        <v>82</v>
      </c>
      <c r="BK509" s="246">
        <f>ROUND(I509*H509,2)</f>
        <v>0</v>
      </c>
      <c r="BL509" s="16" t="s">
        <v>457</v>
      </c>
      <c r="BM509" s="245" t="s">
        <v>1307</v>
      </c>
    </row>
    <row r="510" s="2" customFormat="1" ht="21.75" customHeight="1">
      <c r="A510" s="37"/>
      <c r="B510" s="38"/>
      <c r="C510" s="234" t="s">
        <v>1308</v>
      </c>
      <c r="D510" s="234" t="s">
        <v>149</v>
      </c>
      <c r="E510" s="235" t="s">
        <v>1309</v>
      </c>
      <c r="F510" s="236" t="s">
        <v>1310</v>
      </c>
      <c r="G510" s="237" t="s">
        <v>498</v>
      </c>
      <c r="H510" s="280"/>
      <c r="I510" s="239"/>
      <c r="J510" s="240">
        <f>ROUND(I510*H510,2)</f>
        <v>0</v>
      </c>
      <c r="K510" s="236" t="s">
        <v>194</v>
      </c>
      <c r="L510" s="43"/>
      <c r="M510" s="241" t="s">
        <v>1</v>
      </c>
      <c r="N510" s="242" t="s">
        <v>40</v>
      </c>
      <c r="O510" s="90"/>
      <c r="P510" s="243">
        <f>O510*H510</f>
        <v>0</v>
      </c>
      <c r="Q510" s="243">
        <v>0</v>
      </c>
      <c r="R510" s="243">
        <f>Q510*H510</f>
        <v>0</v>
      </c>
      <c r="S510" s="243">
        <v>0</v>
      </c>
      <c r="T510" s="244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245" t="s">
        <v>457</v>
      </c>
      <c r="AT510" s="245" t="s">
        <v>149</v>
      </c>
      <c r="AU510" s="245" t="s">
        <v>84</v>
      </c>
      <c r="AY510" s="16" t="s">
        <v>146</v>
      </c>
      <c r="BE510" s="246">
        <f>IF(N510="základní",J510,0)</f>
        <v>0</v>
      </c>
      <c r="BF510" s="246">
        <f>IF(N510="snížená",J510,0)</f>
        <v>0</v>
      </c>
      <c r="BG510" s="246">
        <f>IF(N510="zákl. přenesená",J510,0)</f>
        <v>0</v>
      </c>
      <c r="BH510" s="246">
        <f>IF(N510="sníž. přenesená",J510,0)</f>
        <v>0</v>
      </c>
      <c r="BI510" s="246">
        <f>IF(N510="nulová",J510,0)</f>
        <v>0</v>
      </c>
      <c r="BJ510" s="16" t="s">
        <v>82</v>
      </c>
      <c r="BK510" s="246">
        <f>ROUND(I510*H510,2)</f>
        <v>0</v>
      </c>
      <c r="BL510" s="16" t="s">
        <v>457</v>
      </c>
      <c r="BM510" s="245" t="s">
        <v>1311</v>
      </c>
    </row>
    <row r="511" s="12" customFormat="1" ht="22.8" customHeight="1">
      <c r="A511" s="12"/>
      <c r="B511" s="218"/>
      <c r="C511" s="219"/>
      <c r="D511" s="220" t="s">
        <v>74</v>
      </c>
      <c r="E511" s="232" t="s">
        <v>1312</v>
      </c>
      <c r="F511" s="232" t="s">
        <v>1313</v>
      </c>
      <c r="G511" s="219"/>
      <c r="H511" s="219"/>
      <c r="I511" s="222"/>
      <c r="J511" s="233">
        <f>BK511</f>
        <v>0</v>
      </c>
      <c r="K511" s="219"/>
      <c r="L511" s="224"/>
      <c r="M511" s="225"/>
      <c r="N511" s="226"/>
      <c r="O511" s="226"/>
      <c r="P511" s="227">
        <f>SUM(P512:P523)</f>
        <v>0</v>
      </c>
      <c r="Q511" s="226"/>
      <c r="R511" s="227">
        <f>SUM(R512:R523)</f>
        <v>0.071590000000000001</v>
      </c>
      <c r="S511" s="226"/>
      <c r="T511" s="228">
        <f>SUM(T512:T523)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29" t="s">
        <v>84</v>
      </c>
      <c r="AT511" s="230" t="s">
        <v>74</v>
      </c>
      <c r="AU511" s="230" t="s">
        <v>82</v>
      </c>
      <c r="AY511" s="229" t="s">
        <v>146</v>
      </c>
      <c r="BK511" s="231">
        <f>SUM(BK512:BK523)</f>
        <v>0</v>
      </c>
    </row>
    <row r="512" s="2" customFormat="1" ht="16.5" customHeight="1">
      <c r="A512" s="37"/>
      <c r="B512" s="38"/>
      <c r="C512" s="234" t="s">
        <v>1314</v>
      </c>
      <c r="D512" s="234" t="s">
        <v>149</v>
      </c>
      <c r="E512" s="235" t="s">
        <v>1315</v>
      </c>
      <c r="F512" s="236" t="s">
        <v>1316</v>
      </c>
      <c r="G512" s="237" t="s">
        <v>269</v>
      </c>
      <c r="H512" s="238">
        <v>3</v>
      </c>
      <c r="I512" s="239"/>
      <c r="J512" s="240">
        <f>ROUND(I512*H512,2)</f>
        <v>0</v>
      </c>
      <c r="K512" s="236" t="s">
        <v>302</v>
      </c>
      <c r="L512" s="43"/>
      <c r="M512" s="241" t="s">
        <v>1</v>
      </c>
      <c r="N512" s="242" t="s">
        <v>40</v>
      </c>
      <c r="O512" s="90"/>
      <c r="P512" s="243">
        <f>O512*H512</f>
        <v>0</v>
      </c>
      <c r="Q512" s="243">
        <v>0.00048999999999999998</v>
      </c>
      <c r="R512" s="243">
        <f>Q512*H512</f>
        <v>0.00147</v>
      </c>
      <c r="S512" s="243">
        <v>0</v>
      </c>
      <c r="T512" s="244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245" t="s">
        <v>457</v>
      </c>
      <c r="AT512" s="245" t="s">
        <v>149</v>
      </c>
      <c r="AU512" s="245" t="s">
        <v>84</v>
      </c>
      <c r="AY512" s="16" t="s">
        <v>146</v>
      </c>
      <c r="BE512" s="246">
        <f>IF(N512="základní",J512,0)</f>
        <v>0</v>
      </c>
      <c r="BF512" s="246">
        <f>IF(N512="snížená",J512,0)</f>
        <v>0</v>
      </c>
      <c r="BG512" s="246">
        <f>IF(N512="zákl. přenesená",J512,0)</f>
        <v>0</v>
      </c>
      <c r="BH512" s="246">
        <f>IF(N512="sníž. přenesená",J512,0)</f>
        <v>0</v>
      </c>
      <c r="BI512" s="246">
        <f>IF(N512="nulová",J512,0)</f>
        <v>0</v>
      </c>
      <c r="BJ512" s="16" t="s">
        <v>82</v>
      </c>
      <c r="BK512" s="246">
        <f>ROUND(I512*H512,2)</f>
        <v>0</v>
      </c>
      <c r="BL512" s="16" t="s">
        <v>457</v>
      </c>
      <c r="BM512" s="245" t="s">
        <v>1317</v>
      </c>
    </row>
    <row r="513" s="2" customFormat="1" ht="16.5" customHeight="1">
      <c r="A513" s="37"/>
      <c r="B513" s="38"/>
      <c r="C513" s="270" t="s">
        <v>1318</v>
      </c>
      <c r="D513" s="270" t="s">
        <v>310</v>
      </c>
      <c r="E513" s="271" t="s">
        <v>1319</v>
      </c>
      <c r="F513" s="272" t="s">
        <v>1320</v>
      </c>
      <c r="G513" s="273" t="s">
        <v>269</v>
      </c>
      <c r="H513" s="274">
        <v>3</v>
      </c>
      <c r="I513" s="275"/>
      <c r="J513" s="276">
        <f>ROUND(I513*H513,2)</f>
        <v>0</v>
      </c>
      <c r="K513" s="272" t="s">
        <v>302</v>
      </c>
      <c r="L513" s="277"/>
      <c r="M513" s="278" t="s">
        <v>1</v>
      </c>
      <c r="N513" s="279" t="s">
        <v>40</v>
      </c>
      <c r="O513" s="90"/>
      <c r="P513" s="243">
        <f>O513*H513</f>
        <v>0</v>
      </c>
      <c r="Q513" s="243">
        <v>0.0040000000000000001</v>
      </c>
      <c r="R513" s="243">
        <f>Q513*H513</f>
        <v>0.012</v>
      </c>
      <c r="S513" s="243">
        <v>0</v>
      </c>
      <c r="T513" s="244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245" t="s">
        <v>295</v>
      </c>
      <c r="AT513" s="245" t="s">
        <v>310</v>
      </c>
      <c r="AU513" s="245" t="s">
        <v>84</v>
      </c>
      <c r="AY513" s="16" t="s">
        <v>146</v>
      </c>
      <c r="BE513" s="246">
        <f>IF(N513="základní",J513,0)</f>
        <v>0</v>
      </c>
      <c r="BF513" s="246">
        <f>IF(N513="snížená",J513,0)</f>
        <v>0</v>
      </c>
      <c r="BG513" s="246">
        <f>IF(N513="zákl. přenesená",J513,0)</f>
        <v>0</v>
      </c>
      <c r="BH513" s="246">
        <f>IF(N513="sníž. přenesená",J513,0)</f>
        <v>0</v>
      </c>
      <c r="BI513" s="246">
        <f>IF(N513="nulová",J513,0)</f>
        <v>0</v>
      </c>
      <c r="BJ513" s="16" t="s">
        <v>82</v>
      </c>
      <c r="BK513" s="246">
        <f>ROUND(I513*H513,2)</f>
        <v>0</v>
      </c>
      <c r="BL513" s="16" t="s">
        <v>457</v>
      </c>
      <c r="BM513" s="245" t="s">
        <v>1321</v>
      </c>
    </row>
    <row r="514" s="2" customFormat="1" ht="21.75" customHeight="1">
      <c r="A514" s="37"/>
      <c r="B514" s="38"/>
      <c r="C514" s="234" t="s">
        <v>1322</v>
      </c>
      <c r="D514" s="234" t="s">
        <v>149</v>
      </c>
      <c r="E514" s="235" t="s">
        <v>1323</v>
      </c>
      <c r="F514" s="236" t="s">
        <v>1324</v>
      </c>
      <c r="G514" s="237" t="s">
        <v>269</v>
      </c>
      <c r="H514" s="238">
        <v>1</v>
      </c>
      <c r="I514" s="239"/>
      <c r="J514" s="240">
        <f>ROUND(I514*H514,2)</f>
        <v>0</v>
      </c>
      <c r="K514" s="236" t="s">
        <v>194</v>
      </c>
      <c r="L514" s="43"/>
      <c r="M514" s="241" t="s">
        <v>1</v>
      </c>
      <c r="N514" s="242" t="s">
        <v>40</v>
      </c>
      <c r="O514" s="90"/>
      <c r="P514" s="243">
        <f>O514*H514</f>
        <v>0</v>
      </c>
      <c r="Q514" s="243">
        <v>0</v>
      </c>
      <c r="R514" s="243">
        <f>Q514*H514</f>
        <v>0</v>
      </c>
      <c r="S514" s="243">
        <v>0</v>
      </c>
      <c r="T514" s="244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245" t="s">
        <v>457</v>
      </c>
      <c r="AT514" s="245" t="s">
        <v>149</v>
      </c>
      <c r="AU514" s="245" t="s">
        <v>84</v>
      </c>
      <c r="AY514" s="16" t="s">
        <v>146</v>
      </c>
      <c r="BE514" s="246">
        <f>IF(N514="základní",J514,0)</f>
        <v>0</v>
      </c>
      <c r="BF514" s="246">
        <f>IF(N514="snížená",J514,0)</f>
        <v>0</v>
      </c>
      <c r="BG514" s="246">
        <f>IF(N514="zákl. přenesená",J514,0)</f>
        <v>0</v>
      </c>
      <c r="BH514" s="246">
        <f>IF(N514="sníž. přenesená",J514,0)</f>
        <v>0</v>
      </c>
      <c r="BI514" s="246">
        <f>IF(N514="nulová",J514,0)</f>
        <v>0</v>
      </c>
      <c r="BJ514" s="16" t="s">
        <v>82</v>
      </c>
      <c r="BK514" s="246">
        <f>ROUND(I514*H514,2)</f>
        <v>0</v>
      </c>
      <c r="BL514" s="16" t="s">
        <v>457</v>
      </c>
      <c r="BM514" s="245" t="s">
        <v>1325</v>
      </c>
    </row>
    <row r="515" s="2" customFormat="1" ht="21.75" customHeight="1">
      <c r="A515" s="37"/>
      <c r="B515" s="38"/>
      <c r="C515" s="270" t="s">
        <v>1326</v>
      </c>
      <c r="D515" s="270" t="s">
        <v>310</v>
      </c>
      <c r="E515" s="271" t="s">
        <v>1327</v>
      </c>
      <c r="F515" s="272" t="s">
        <v>1328</v>
      </c>
      <c r="G515" s="273" t="s">
        <v>1329</v>
      </c>
      <c r="H515" s="274">
        <v>1</v>
      </c>
      <c r="I515" s="275"/>
      <c r="J515" s="276">
        <f>ROUND(I515*H515,2)</f>
        <v>0</v>
      </c>
      <c r="K515" s="272" t="s">
        <v>194</v>
      </c>
      <c r="L515" s="277"/>
      <c r="M515" s="278" t="s">
        <v>1</v>
      </c>
      <c r="N515" s="279" t="s">
        <v>40</v>
      </c>
      <c r="O515" s="90"/>
      <c r="P515" s="243">
        <f>O515*H515</f>
        <v>0</v>
      </c>
      <c r="Q515" s="243">
        <v>0.0071000000000000004</v>
      </c>
      <c r="R515" s="243">
        <f>Q515*H515</f>
        <v>0.0071000000000000004</v>
      </c>
      <c r="S515" s="243">
        <v>0</v>
      </c>
      <c r="T515" s="244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245" t="s">
        <v>295</v>
      </c>
      <c r="AT515" s="245" t="s">
        <v>310</v>
      </c>
      <c r="AU515" s="245" t="s">
        <v>84</v>
      </c>
      <c r="AY515" s="16" t="s">
        <v>146</v>
      </c>
      <c r="BE515" s="246">
        <f>IF(N515="základní",J515,0)</f>
        <v>0</v>
      </c>
      <c r="BF515" s="246">
        <f>IF(N515="snížená",J515,0)</f>
        <v>0</v>
      </c>
      <c r="BG515" s="246">
        <f>IF(N515="zákl. přenesená",J515,0)</f>
        <v>0</v>
      </c>
      <c r="BH515" s="246">
        <f>IF(N515="sníž. přenesená",J515,0)</f>
        <v>0</v>
      </c>
      <c r="BI515" s="246">
        <f>IF(N515="nulová",J515,0)</f>
        <v>0</v>
      </c>
      <c r="BJ515" s="16" t="s">
        <v>82</v>
      </c>
      <c r="BK515" s="246">
        <f>ROUND(I515*H515,2)</f>
        <v>0</v>
      </c>
      <c r="BL515" s="16" t="s">
        <v>457</v>
      </c>
      <c r="BM515" s="245" t="s">
        <v>1330</v>
      </c>
    </row>
    <row r="516" s="2" customFormat="1" ht="21.75" customHeight="1">
      <c r="A516" s="37"/>
      <c r="B516" s="38"/>
      <c r="C516" s="270" t="s">
        <v>1331</v>
      </c>
      <c r="D516" s="270" t="s">
        <v>310</v>
      </c>
      <c r="E516" s="271" t="s">
        <v>1332</v>
      </c>
      <c r="F516" s="272" t="s">
        <v>1333</v>
      </c>
      <c r="G516" s="273" t="s">
        <v>269</v>
      </c>
      <c r="H516" s="274">
        <v>1</v>
      </c>
      <c r="I516" s="275"/>
      <c r="J516" s="276">
        <f>ROUND(I516*H516,2)</f>
        <v>0</v>
      </c>
      <c r="K516" s="272" t="s">
        <v>194</v>
      </c>
      <c r="L516" s="277"/>
      <c r="M516" s="278" t="s">
        <v>1</v>
      </c>
      <c r="N516" s="279" t="s">
        <v>40</v>
      </c>
      <c r="O516" s="90"/>
      <c r="P516" s="243">
        <f>O516*H516</f>
        <v>0</v>
      </c>
      <c r="Q516" s="243">
        <v>0.0080999999999999996</v>
      </c>
      <c r="R516" s="243">
        <f>Q516*H516</f>
        <v>0.0080999999999999996</v>
      </c>
      <c r="S516" s="243">
        <v>0</v>
      </c>
      <c r="T516" s="244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245" t="s">
        <v>295</v>
      </c>
      <c r="AT516" s="245" t="s">
        <v>310</v>
      </c>
      <c r="AU516" s="245" t="s">
        <v>84</v>
      </c>
      <c r="AY516" s="16" t="s">
        <v>146</v>
      </c>
      <c r="BE516" s="246">
        <f>IF(N516="základní",J516,0)</f>
        <v>0</v>
      </c>
      <c r="BF516" s="246">
        <f>IF(N516="snížená",J516,0)</f>
        <v>0</v>
      </c>
      <c r="BG516" s="246">
        <f>IF(N516="zákl. přenesená",J516,0)</f>
        <v>0</v>
      </c>
      <c r="BH516" s="246">
        <f>IF(N516="sníž. přenesená",J516,0)</f>
        <v>0</v>
      </c>
      <c r="BI516" s="246">
        <f>IF(N516="nulová",J516,0)</f>
        <v>0</v>
      </c>
      <c r="BJ516" s="16" t="s">
        <v>82</v>
      </c>
      <c r="BK516" s="246">
        <f>ROUND(I516*H516,2)</f>
        <v>0</v>
      </c>
      <c r="BL516" s="16" t="s">
        <v>457</v>
      </c>
      <c r="BM516" s="245" t="s">
        <v>1334</v>
      </c>
    </row>
    <row r="517" s="2" customFormat="1" ht="21.75" customHeight="1">
      <c r="A517" s="37"/>
      <c r="B517" s="38"/>
      <c r="C517" s="234" t="s">
        <v>1335</v>
      </c>
      <c r="D517" s="234" t="s">
        <v>149</v>
      </c>
      <c r="E517" s="235" t="s">
        <v>1336</v>
      </c>
      <c r="F517" s="236" t="s">
        <v>1337</v>
      </c>
      <c r="G517" s="237" t="s">
        <v>260</v>
      </c>
      <c r="H517" s="238">
        <v>2</v>
      </c>
      <c r="I517" s="239"/>
      <c r="J517" s="240">
        <f>ROUND(I517*H517,2)</f>
        <v>0</v>
      </c>
      <c r="K517" s="236" t="s">
        <v>194</v>
      </c>
      <c r="L517" s="43"/>
      <c r="M517" s="241" t="s">
        <v>1</v>
      </c>
      <c r="N517" s="242" t="s">
        <v>40</v>
      </c>
      <c r="O517" s="90"/>
      <c r="P517" s="243">
        <f>O517*H517</f>
        <v>0</v>
      </c>
      <c r="Q517" s="243">
        <v>0</v>
      </c>
      <c r="R517" s="243">
        <f>Q517*H517</f>
        <v>0</v>
      </c>
      <c r="S517" s="243">
        <v>0</v>
      </c>
      <c r="T517" s="244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245" t="s">
        <v>457</v>
      </c>
      <c r="AT517" s="245" t="s">
        <v>149</v>
      </c>
      <c r="AU517" s="245" t="s">
        <v>84</v>
      </c>
      <c r="AY517" s="16" t="s">
        <v>146</v>
      </c>
      <c r="BE517" s="246">
        <f>IF(N517="základní",J517,0)</f>
        <v>0</v>
      </c>
      <c r="BF517" s="246">
        <f>IF(N517="snížená",J517,0)</f>
        <v>0</v>
      </c>
      <c r="BG517" s="246">
        <f>IF(N517="zákl. přenesená",J517,0)</f>
        <v>0</v>
      </c>
      <c r="BH517" s="246">
        <f>IF(N517="sníž. přenesená",J517,0)</f>
        <v>0</v>
      </c>
      <c r="BI517" s="246">
        <f>IF(N517="nulová",J517,0)</f>
        <v>0</v>
      </c>
      <c r="BJ517" s="16" t="s">
        <v>82</v>
      </c>
      <c r="BK517" s="246">
        <f>ROUND(I517*H517,2)</f>
        <v>0</v>
      </c>
      <c r="BL517" s="16" t="s">
        <v>457</v>
      </c>
      <c r="BM517" s="245" t="s">
        <v>1338</v>
      </c>
    </row>
    <row r="518" s="2" customFormat="1" ht="16.5" customHeight="1">
      <c r="A518" s="37"/>
      <c r="B518" s="38"/>
      <c r="C518" s="270" t="s">
        <v>1339</v>
      </c>
      <c r="D518" s="270" t="s">
        <v>310</v>
      </c>
      <c r="E518" s="271" t="s">
        <v>1340</v>
      </c>
      <c r="F518" s="272" t="s">
        <v>1341</v>
      </c>
      <c r="G518" s="273" t="s">
        <v>260</v>
      </c>
      <c r="H518" s="274">
        <v>2</v>
      </c>
      <c r="I518" s="275"/>
      <c r="J518" s="276">
        <f>ROUND(I518*H518,2)</f>
        <v>0</v>
      </c>
      <c r="K518" s="272" t="s">
        <v>194</v>
      </c>
      <c r="L518" s="277"/>
      <c r="M518" s="278" t="s">
        <v>1</v>
      </c>
      <c r="N518" s="279" t="s">
        <v>40</v>
      </c>
      <c r="O518" s="90"/>
      <c r="P518" s="243">
        <f>O518*H518</f>
        <v>0</v>
      </c>
      <c r="Q518" s="243">
        <v>0.00036000000000000002</v>
      </c>
      <c r="R518" s="243">
        <f>Q518*H518</f>
        <v>0.00072000000000000005</v>
      </c>
      <c r="S518" s="243">
        <v>0</v>
      </c>
      <c r="T518" s="244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245" t="s">
        <v>295</v>
      </c>
      <c r="AT518" s="245" t="s">
        <v>310</v>
      </c>
      <c r="AU518" s="245" t="s">
        <v>84</v>
      </c>
      <c r="AY518" s="16" t="s">
        <v>146</v>
      </c>
      <c r="BE518" s="246">
        <f>IF(N518="základní",J518,0)</f>
        <v>0</v>
      </c>
      <c r="BF518" s="246">
        <f>IF(N518="snížená",J518,0)</f>
        <v>0</v>
      </c>
      <c r="BG518" s="246">
        <f>IF(N518="zákl. přenesená",J518,0)</f>
        <v>0</v>
      </c>
      <c r="BH518" s="246">
        <f>IF(N518="sníž. přenesená",J518,0)</f>
        <v>0</v>
      </c>
      <c r="BI518" s="246">
        <f>IF(N518="nulová",J518,0)</f>
        <v>0</v>
      </c>
      <c r="BJ518" s="16" t="s">
        <v>82</v>
      </c>
      <c r="BK518" s="246">
        <f>ROUND(I518*H518,2)</f>
        <v>0</v>
      </c>
      <c r="BL518" s="16" t="s">
        <v>457</v>
      </c>
      <c r="BM518" s="245" t="s">
        <v>1342</v>
      </c>
    </row>
    <row r="519" s="2" customFormat="1" ht="21.75" customHeight="1">
      <c r="A519" s="37"/>
      <c r="B519" s="38"/>
      <c r="C519" s="234" t="s">
        <v>1343</v>
      </c>
      <c r="D519" s="234" t="s">
        <v>149</v>
      </c>
      <c r="E519" s="235" t="s">
        <v>1344</v>
      </c>
      <c r="F519" s="236" t="s">
        <v>1345</v>
      </c>
      <c r="G519" s="237" t="s">
        <v>269</v>
      </c>
      <c r="H519" s="238">
        <v>1</v>
      </c>
      <c r="I519" s="239"/>
      <c r="J519" s="240">
        <f>ROUND(I519*H519,2)</f>
        <v>0</v>
      </c>
      <c r="K519" s="236" t="s">
        <v>194</v>
      </c>
      <c r="L519" s="43"/>
      <c r="M519" s="241" t="s">
        <v>1</v>
      </c>
      <c r="N519" s="242" t="s">
        <v>40</v>
      </c>
      <c r="O519" s="90"/>
      <c r="P519" s="243">
        <f>O519*H519</f>
        <v>0</v>
      </c>
      <c r="Q519" s="243">
        <v>0</v>
      </c>
      <c r="R519" s="243">
        <f>Q519*H519</f>
        <v>0</v>
      </c>
      <c r="S519" s="243">
        <v>0</v>
      </c>
      <c r="T519" s="244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245" t="s">
        <v>457</v>
      </c>
      <c r="AT519" s="245" t="s">
        <v>149</v>
      </c>
      <c r="AU519" s="245" t="s">
        <v>84</v>
      </c>
      <c r="AY519" s="16" t="s">
        <v>146</v>
      </c>
      <c r="BE519" s="246">
        <f>IF(N519="základní",J519,0)</f>
        <v>0</v>
      </c>
      <c r="BF519" s="246">
        <f>IF(N519="snížená",J519,0)</f>
        <v>0</v>
      </c>
      <c r="BG519" s="246">
        <f>IF(N519="zákl. přenesená",J519,0)</f>
        <v>0</v>
      </c>
      <c r="BH519" s="246">
        <f>IF(N519="sníž. přenesená",J519,0)</f>
        <v>0</v>
      </c>
      <c r="BI519" s="246">
        <f>IF(N519="nulová",J519,0)</f>
        <v>0</v>
      </c>
      <c r="BJ519" s="16" t="s">
        <v>82</v>
      </c>
      <c r="BK519" s="246">
        <f>ROUND(I519*H519,2)</f>
        <v>0</v>
      </c>
      <c r="BL519" s="16" t="s">
        <v>457</v>
      </c>
      <c r="BM519" s="245" t="s">
        <v>1346</v>
      </c>
    </row>
    <row r="520" s="2" customFormat="1" ht="21.75" customHeight="1">
      <c r="A520" s="37"/>
      <c r="B520" s="38"/>
      <c r="C520" s="270" t="s">
        <v>1347</v>
      </c>
      <c r="D520" s="270" t="s">
        <v>310</v>
      </c>
      <c r="E520" s="271" t="s">
        <v>1348</v>
      </c>
      <c r="F520" s="272" t="s">
        <v>1349</v>
      </c>
      <c r="G520" s="273" t="s">
        <v>1329</v>
      </c>
      <c r="H520" s="274">
        <v>1</v>
      </c>
      <c r="I520" s="275"/>
      <c r="J520" s="276">
        <f>ROUND(I520*H520,2)</f>
        <v>0</v>
      </c>
      <c r="K520" s="272" t="s">
        <v>194</v>
      </c>
      <c r="L520" s="277"/>
      <c r="M520" s="278" t="s">
        <v>1</v>
      </c>
      <c r="N520" s="279" t="s">
        <v>40</v>
      </c>
      <c r="O520" s="90"/>
      <c r="P520" s="243">
        <f>O520*H520</f>
        <v>0</v>
      </c>
      <c r="Q520" s="243">
        <v>0.00020000000000000001</v>
      </c>
      <c r="R520" s="243">
        <f>Q520*H520</f>
        <v>0.00020000000000000001</v>
      </c>
      <c r="S520" s="243">
        <v>0</v>
      </c>
      <c r="T520" s="244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245" t="s">
        <v>295</v>
      </c>
      <c r="AT520" s="245" t="s">
        <v>310</v>
      </c>
      <c r="AU520" s="245" t="s">
        <v>84</v>
      </c>
      <c r="AY520" s="16" t="s">
        <v>146</v>
      </c>
      <c r="BE520" s="246">
        <f>IF(N520="základní",J520,0)</f>
        <v>0</v>
      </c>
      <c r="BF520" s="246">
        <f>IF(N520="snížená",J520,0)</f>
        <v>0</v>
      </c>
      <c r="BG520" s="246">
        <f>IF(N520="zákl. přenesená",J520,0)</f>
        <v>0</v>
      </c>
      <c r="BH520" s="246">
        <f>IF(N520="sníž. přenesená",J520,0)</f>
        <v>0</v>
      </c>
      <c r="BI520" s="246">
        <f>IF(N520="nulová",J520,0)</f>
        <v>0</v>
      </c>
      <c r="BJ520" s="16" t="s">
        <v>82</v>
      </c>
      <c r="BK520" s="246">
        <f>ROUND(I520*H520,2)</f>
        <v>0</v>
      </c>
      <c r="BL520" s="16" t="s">
        <v>457</v>
      </c>
      <c r="BM520" s="245" t="s">
        <v>1350</v>
      </c>
    </row>
    <row r="521" s="2" customFormat="1" ht="21.75" customHeight="1">
      <c r="A521" s="37"/>
      <c r="B521" s="38"/>
      <c r="C521" s="234" t="s">
        <v>1351</v>
      </c>
      <c r="D521" s="234" t="s">
        <v>149</v>
      </c>
      <c r="E521" s="235" t="s">
        <v>1352</v>
      </c>
      <c r="F521" s="236" t="s">
        <v>1353</v>
      </c>
      <c r="G521" s="237" t="s">
        <v>269</v>
      </c>
      <c r="H521" s="238">
        <v>1</v>
      </c>
      <c r="I521" s="239"/>
      <c r="J521" s="240">
        <f>ROUND(I521*H521,2)</f>
        <v>0</v>
      </c>
      <c r="K521" s="236" t="s">
        <v>302</v>
      </c>
      <c r="L521" s="43"/>
      <c r="M521" s="241" t="s">
        <v>1</v>
      </c>
      <c r="N521" s="242" t="s">
        <v>40</v>
      </c>
      <c r="O521" s="90"/>
      <c r="P521" s="243">
        <f>O521*H521</f>
        <v>0</v>
      </c>
      <c r="Q521" s="243">
        <v>0</v>
      </c>
      <c r="R521" s="243">
        <f>Q521*H521</f>
        <v>0</v>
      </c>
      <c r="S521" s="243">
        <v>0</v>
      </c>
      <c r="T521" s="244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245" t="s">
        <v>457</v>
      </c>
      <c r="AT521" s="245" t="s">
        <v>149</v>
      </c>
      <c r="AU521" s="245" t="s">
        <v>84</v>
      </c>
      <c r="AY521" s="16" t="s">
        <v>146</v>
      </c>
      <c r="BE521" s="246">
        <f>IF(N521="základní",J521,0)</f>
        <v>0</v>
      </c>
      <c r="BF521" s="246">
        <f>IF(N521="snížená",J521,0)</f>
        <v>0</v>
      </c>
      <c r="BG521" s="246">
        <f>IF(N521="zákl. přenesená",J521,0)</f>
        <v>0</v>
      </c>
      <c r="BH521" s="246">
        <f>IF(N521="sníž. přenesená",J521,0)</f>
        <v>0</v>
      </c>
      <c r="BI521" s="246">
        <f>IF(N521="nulová",J521,0)</f>
        <v>0</v>
      </c>
      <c r="BJ521" s="16" t="s">
        <v>82</v>
      </c>
      <c r="BK521" s="246">
        <f>ROUND(I521*H521,2)</f>
        <v>0</v>
      </c>
      <c r="BL521" s="16" t="s">
        <v>457</v>
      </c>
      <c r="BM521" s="245" t="s">
        <v>1354</v>
      </c>
    </row>
    <row r="522" s="2" customFormat="1" ht="16.5" customHeight="1">
      <c r="A522" s="37"/>
      <c r="B522" s="38"/>
      <c r="C522" s="270" t="s">
        <v>1355</v>
      </c>
      <c r="D522" s="270" t="s">
        <v>310</v>
      </c>
      <c r="E522" s="271" t="s">
        <v>1356</v>
      </c>
      <c r="F522" s="272" t="s">
        <v>1357</v>
      </c>
      <c r="G522" s="273" t="s">
        <v>269</v>
      </c>
      <c r="H522" s="274">
        <v>1</v>
      </c>
      <c r="I522" s="275"/>
      <c r="J522" s="276">
        <f>ROUND(I522*H522,2)</f>
        <v>0</v>
      </c>
      <c r="K522" s="272" t="s">
        <v>302</v>
      </c>
      <c r="L522" s="277"/>
      <c r="M522" s="278" t="s">
        <v>1</v>
      </c>
      <c r="N522" s="279" t="s">
        <v>40</v>
      </c>
      <c r="O522" s="90"/>
      <c r="P522" s="243">
        <f>O522*H522</f>
        <v>0</v>
      </c>
      <c r="Q522" s="243">
        <v>0.042000000000000003</v>
      </c>
      <c r="R522" s="243">
        <f>Q522*H522</f>
        <v>0.042000000000000003</v>
      </c>
      <c r="S522" s="243">
        <v>0</v>
      </c>
      <c r="T522" s="244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245" t="s">
        <v>295</v>
      </c>
      <c r="AT522" s="245" t="s">
        <v>310</v>
      </c>
      <c r="AU522" s="245" t="s">
        <v>84</v>
      </c>
      <c r="AY522" s="16" t="s">
        <v>146</v>
      </c>
      <c r="BE522" s="246">
        <f>IF(N522="základní",J522,0)</f>
        <v>0</v>
      </c>
      <c r="BF522" s="246">
        <f>IF(N522="snížená",J522,0)</f>
        <v>0</v>
      </c>
      <c r="BG522" s="246">
        <f>IF(N522="zákl. přenesená",J522,0)</f>
        <v>0</v>
      </c>
      <c r="BH522" s="246">
        <f>IF(N522="sníž. přenesená",J522,0)</f>
        <v>0</v>
      </c>
      <c r="BI522" s="246">
        <f>IF(N522="nulová",J522,0)</f>
        <v>0</v>
      </c>
      <c r="BJ522" s="16" t="s">
        <v>82</v>
      </c>
      <c r="BK522" s="246">
        <f>ROUND(I522*H522,2)</f>
        <v>0</v>
      </c>
      <c r="BL522" s="16" t="s">
        <v>457</v>
      </c>
      <c r="BM522" s="245" t="s">
        <v>1358</v>
      </c>
    </row>
    <row r="523" s="2" customFormat="1" ht="21.75" customHeight="1">
      <c r="A523" s="37"/>
      <c r="B523" s="38"/>
      <c r="C523" s="234" t="s">
        <v>1359</v>
      </c>
      <c r="D523" s="234" t="s">
        <v>149</v>
      </c>
      <c r="E523" s="235" t="s">
        <v>1360</v>
      </c>
      <c r="F523" s="236" t="s">
        <v>1361</v>
      </c>
      <c r="G523" s="237" t="s">
        <v>498</v>
      </c>
      <c r="H523" s="280"/>
      <c r="I523" s="239"/>
      <c r="J523" s="240">
        <f>ROUND(I523*H523,2)</f>
        <v>0</v>
      </c>
      <c r="K523" s="236" t="s">
        <v>194</v>
      </c>
      <c r="L523" s="43"/>
      <c r="M523" s="241" t="s">
        <v>1</v>
      </c>
      <c r="N523" s="242" t="s">
        <v>40</v>
      </c>
      <c r="O523" s="90"/>
      <c r="P523" s="243">
        <f>O523*H523</f>
        <v>0</v>
      </c>
      <c r="Q523" s="243">
        <v>0</v>
      </c>
      <c r="R523" s="243">
        <f>Q523*H523</f>
        <v>0</v>
      </c>
      <c r="S523" s="243">
        <v>0</v>
      </c>
      <c r="T523" s="244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245" t="s">
        <v>457</v>
      </c>
      <c r="AT523" s="245" t="s">
        <v>149</v>
      </c>
      <c r="AU523" s="245" t="s">
        <v>84</v>
      </c>
      <c r="AY523" s="16" t="s">
        <v>146</v>
      </c>
      <c r="BE523" s="246">
        <f>IF(N523="základní",J523,0)</f>
        <v>0</v>
      </c>
      <c r="BF523" s="246">
        <f>IF(N523="snížená",J523,0)</f>
        <v>0</v>
      </c>
      <c r="BG523" s="246">
        <f>IF(N523="zákl. přenesená",J523,0)</f>
        <v>0</v>
      </c>
      <c r="BH523" s="246">
        <f>IF(N523="sníž. přenesená",J523,0)</f>
        <v>0</v>
      </c>
      <c r="BI523" s="246">
        <f>IF(N523="nulová",J523,0)</f>
        <v>0</v>
      </c>
      <c r="BJ523" s="16" t="s">
        <v>82</v>
      </c>
      <c r="BK523" s="246">
        <f>ROUND(I523*H523,2)</f>
        <v>0</v>
      </c>
      <c r="BL523" s="16" t="s">
        <v>457</v>
      </c>
      <c r="BM523" s="245" t="s">
        <v>1362</v>
      </c>
    </row>
    <row r="524" s="12" customFormat="1" ht="22.8" customHeight="1">
      <c r="A524" s="12"/>
      <c r="B524" s="218"/>
      <c r="C524" s="219"/>
      <c r="D524" s="220" t="s">
        <v>74</v>
      </c>
      <c r="E524" s="232" t="s">
        <v>1363</v>
      </c>
      <c r="F524" s="232" t="s">
        <v>1364</v>
      </c>
      <c r="G524" s="219"/>
      <c r="H524" s="219"/>
      <c r="I524" s="222"/>
      <c r="J524" s="233">
        <f>BK524</f>
        <v>0</v>
      </c>
      <c r="K524" s="219"/>
      <c r="L524" s="224"/>
      <c r="M524" s="225"/>
      <c r="N524" s="226"/>
      <c r="O524" s="226"/>
      <c r="P524" s="227">
        <f>SUM(P525:P536)</f>
        <v>0</v>
      </c>
      <c r="Q524" s="226"/>
      <c r="R524" s="227">
        <f>SUM(R525:R536)</f>
        <v>3.574878</v>
      </c>
      <c r="S524" s="226"/>
      <c r="T524" s="228">
        <f>SUM(T525:T536)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29" t="s">
        <v>84</v>
      </c>
      <c r="AT524" s="230" t="s">
        <v>74</v>
      </c>
      <c r="AU524" s="230" t="s">
        <v>82</v>
      </c>
      <c r="AY524" s="229" t="s">
        <v>146</v>
      </c>
      <c r="BK524" s="231">
        <f>SUM(BK525:BK536)</f>
        <v>0</v>
      </c>
    </row>
    <row r="525" s="2" customFormat="1" ht="21.75" customHeight="1">
      <c r="A525" s="37"/>
      <c r="B525" s="38"/>
      <c r="C525" s="234" t="s">
        <v>1365</v>
      </c>
      <c r="D525" s="234" t="s">
        <v>149</v>
      </c>
      <c r="E525" s="235" t="s">
        <v>1366</v>
      </c>
      <c r="F525" s="236" t="s">
        <v>1367</v>
      </c>
      <c r="G525" s="237" t="s">
        <v>260</v>
      </c>
      <c r="H525" s="238">
        <v>53.200000000000003</v>
      </c>
      <c r="I525" s="239"/>
      <c r="J525" s="240">
        <f>ROUND(I525*H525,2)</f>
        <v>0</v>
      </c>
      <c r="K525" s="236" t="s">
        <v>153</v>
      </c>
      <c r="L525" s="43"/>
      <c r="M525" s="241" t="s">
        <v>1</v>
      </c>
      <c r="N525" s="242" t="s">
        <v>40</v>
      </c>
      <c r="O525" s="90"/>
      <c r="P525" s="243">
        <f>O525*H525</f>
        <v>0</v>
      </c>
      <c r="Q525" s="243">
        <v>0.00062</v>
      </c>
      <c r="R525" s="243">
        <f>Q525*H525</f>
        <v>0.032983999999999999</v>
      </c>
      <c r="S525" s="243">
        <v>0</v>
      </c>
      <c r="T525" s="244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245" t="s">
        <v>457</v>
      </c>
      <c r="AT525" s="245" t="s">
        <v>149</v>
      </c>
      <c r="AU525" s="245" t="s">
        <v>84</v>
      </c>
      <c r="AY525" s="16" t="s">
        <v>146</v>
      </c>
      <c r="BE525" s="246">
        <f>IF(N525="základní",J525,0)</f>
        <v>0</v>
      </c>
      <c r="BF525" s="246">
        <f>IF(N525="snížená",J525,0)</f>
        <v>0</v>
      </c>
      <c r="BG525" s="246">
        <f>IF(N525="zákl. přenesená",J525,0)</f>
        <v>0</v>
      </c>
      <c r="BH525" s="246">
        <f>IF(N525="sníž. přenesená",J525,0)</f>
        <v>0</v>
      </c>
      <c r="BI525" s="246">
        <f>IF(N525="nulová",J525,0)</f>
        <v>0</v>
      </c>
      <c r="BJ525" s="16" t="s">
        <v>82</v>
      </c>
      <c r="BK525" s="246">
        <f>ROUND(I525*H525,2)</f>
        <v>0</v>
      </c>
      <c r="BL525" s="16" t="s">
        <v>457</v>
      </c>
      <c r="BM525" s="245" t="s">
        <v>1368</v>
      </c>
    </row>
    <row r="526" s="2" customFormat="1" ht="16.5" customHeight="1">
      <c r="A526" s="37"/>
      <c r="B526" s="38"/>
      <c r="C526" s="270" t="s">
        <v>1369</v>
      </c>
      <c r="D526" s="270" t="s">
        <v>310</v>
      </c>
      <c r="E526" s="271" t="s">
        <v>1370</v>
      </c>
      <c r="F526" s="272" t="s">
        <v>1371</v>
      </c>
      <c r="G526" s="273" t="s">
        <v>269</v>
      </c>
      <c r="H526" s="274">
        <v>194.69999999999999</v>
      </c>
      <c r="I526" s="275"/>
      <c r="J526" s="276">
        <f>ROUND(I526*H526,2)</f>
        <v>0</v>
      </c>
      <c r="K526" s="272" t="s">
        <v>153</v>
      </c>
      <c r="L526" s="277"/>
      <c r="M526" s="278" t="s">
        <v>1</v>
      </c>
      <c r="N526" s="279" t="s">
        <v>40</v>
      </c>
      <c r="O526" s="90"/>
      <c r="P526" s="243">
        <f>O526*H526</f>
        <v>0</v>
      </c>
      <c r="Q526" s="243">
        <v>0.00036000000000000002</v>
      </c>
      <c r="R526" s="243">
        <f>Q526*H526</f>
        <v>0.070092000000000002</v>
      </c>
      <c r="S526" s="243">
        <v>0</v>
      </c>
      <c r="T526" s="244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245" t="s">
        <v>295</v>
      </c>
      <c r="AT526" s="245" t="s">
        <v>310</v>
      </c>
      <c r="AU526" s="245" t="s">
        <v>84</v>
      </c>
      <c r="AY526" s="16" t="s">
        <v>146</v>
      </c>
      <c r="BE526" s="246">
        <f>IF(N526="základní",J526,0)</f>
        <v>0</v>
      </c>
      <c r="BF526" s="246">
        <f>IF(N526="snížená",J526,0)</f>
        <v>0</v>
      </c>
      <c r="BG526" s="246">
        <f>IF(N526="zákl. přenesená",J526,0)</f>
        <v>0</v>
      </c>
      <c r="BH526" s="246">
        <f>IF(N526="sníž. přenesená",J526,0)</f>
        <v>0</v>
      </c>
      <c r="BI526" s="246">
        <f>IF(N526="nulová",J526,0)</f>
        <v>0</v>
      </c>
      <c r="BJ526" s="16" t="s">
        <v>82</v>
      </c>
      <c r="BK526" s="246">
        <f>ROUND(I526*H526,2)</f>
        <v>0</v>
      </c>
      <c r="BL526" s="16" t="s">
        <v>457</v>
      </c>
      <c r="BM526" s="245" t="s">
        <v>1372</v>
      </c>
    </row>
    <row r="527" s="2" customFormat="1" ht="21.75" customHeight="1">
      <c r="A527" s="37"/>
      <c r="B527" s="38"/>
      <c r="C527" s="234" t="s">
        <v>1373</v>
      </c>
      <c r="D527" s="234" t="s">
        <v>149</v>
      </c>
      <c r="E527" s="235" t="s">
        <v>1374</v>
      </c>
      <c r="F527" s="236" t="s">
        <v>1375</v>
      </c>
      <c r="G527" s="237" t="s">
        <v>200</v>
      </c>
      <c r="H527" s="238">
        <v>94.599999999999994</v>
      </c>
      <c r="I527" s="239"/>
      <c r="J527" s="240">
        <f>ROUND(I527*H527,2)</f>
        <v>0</v>
      </c>
      <c r="K527" s="236" t="s">
        <v>153</v>
      </c>
      <c r="L527" s="43"/>
      <c r="M527" s="241" t="s">
        <v>1</v>
      </c>
      <c r="N527" s="242" t="s">
        <v>40</v>
      </c>
      <c r="O527" s="90"/>
      <c r="P527" s="243">
        <f>O527*H527</f>
        <v>0</v>
      </c>
      <c r="Q527" s="243">
        <v>0.0037599999999999999</v>
      </c>
      <c r="R527" s="243">
        <f>Q527*H527</f>
        <v>0.35569599999999996</v>
      </c>
      <c r="S527" s="243">
        <v>0</v>
      </c>
      <c r="T527" s="244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245" t="s">
        <v>457</v>
      </c>
      <c r="AT527" s="245" t="s">
        <v>149</v>
      </c>
      <c r="AU527" s="245" t="s">
        <v>84</v>
      </c>
      <c r="AY527" s="16" t="s">
        <v>146</v>
      </c>
      <c r="BE527" s="246">
        <f>IF(N527="základní",J527,0)</f>
        <v>0</v>
      </c>
      <c r="BF527" s="246">
        <f>IF(N527="snížená",J527,0)</f>
        <v>0</v>
      </c>
      <c r="BG527" s="246">
        <f>IF(N527="zákl. přenesená",J527,0)</f>
        <v>0</v>
      </c>
      <c r="BH527" s="246">
        <f>IF(N527="sníž. přenesená",J527,0)</f>
        <v>0</v>
      </c>
      <c r="BI527" s="246">
        <f>IF(N527="nulová",J527,0)</f>
        <v>0</v>
      </c>
      <c r="BJ527" s="16" t="s">
        <v>82</v>
      </c>
      <c r="BK527" s="246">
        <f>ROUND(I527*H527,2)</f>
        <v>0</v>
      </c>
      <c r="BL527" s="16" t="s">
        <v>457</v>
      </c>
      <c r="BM527" s="245" t="s">
        <v>1376</v>
      </c>
    </row>
    <row r="528" s="2" customFormat="1" ht="21.75" customHeight="1">
      <c r="A528" s="37"/>
      <c r="B528" s="38"/>
      <c r="C528" s="270" t="s">
        <v>1377</v>
      </c>
      <c r="D528" s="270" t="s">
        <v>310</v>
      </c>
      <c r="E528" s="271" t="s">
        <v>1378</v>
      </c>
      <c r="F528" s="272" t="s">
        <v>1379</v>
      </c>
      <c r="G528" s="273" t="s">
        <v>200</v>
      </c>
      <c r="H528" s="274">
        <v>104.06</v>
      </c>
      <c r="I528" s="275"/>
      <c r="J528" s="276">
        <f>ROUND(I528*H528,2)</f>
        <v>0</v>
      </c>
      <c r="K528" s="272" t="s">
        <v>153</v>
      </c>
      <c r="L528" s="277"/>
      <c r="M528" s="278" t="s">
        <v>1</v>
      </c>
      <c r="N528" s="279" t="s">
        <v>40</v>
      </c>
      <c r="O528" s="90"/>
      <c r="P528" s="243">
        <f>O528*H528</f>
        <v>0</v>
      </c>
      <c r="Q528" s="243">
        <v>0.022499999999999999</v>
      </c>
      <c r="R528" s="243">
        <f>Q528*H528</f>
        <v>2.3413499999999998</v>
      </c>
      <c r="S528" s="243">
        <v>0</v>
      </c>
      <c r="T528" s="244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245" t="s">
        <v>295</v>
      </c>
      <c r="AT528" s="245" t="s">
        <v>310</v>
      </c>
      <c r="AU528" s="245" t="s">
        <v>84</v>
      </c>
      <c r="AY528" s="16" t="s">
        <v>146</v>
      </c>
      <c r="BE528" s="246">
        <f>IF(N528="základní",J528,0)</f>
        <v>0</v>
      </c>
      <c r="BF528" s="246">
        <f>IF(N528="snížená",J528,0)</f>
        <v>0</v>
      </c>
      <c r="BG528" s="246">
        <f>IF(N528="zákl. přenesená",J528,0)</f>
        <v>0</v>
      </c>
      <c r="BH528" s="246">
        <f>IF(N528="sníž. přenesená",J528,0)</f>
        <v>0</v>
      </c>
      <c r="BI528" s="246">
        <f>IF(N528="nulová",J528,0)</f>
        <v>0</v>
      </c>
      <c r="BJ528" s="16" t="s">
        <v>82</v>
      </c>
      <c r="BK528" s="246">
        <f>ROUND(I528*H528,2)</f>
        <v>0</v>
      </c>
      <c r="BL528" s="16" t="s">
        <v>457</v>
      </c>
      <c r="BM528" s="245" t="s">
        <v>1380</v>
      </c>
    </row>
    <row r="529" s="2" customFormat="1" ht="16.5" customHeight="1">
      <c r="A529" s="37"/>
      <c r="B529" s="38"/>
      <c r="C529" s="234" t="s">
        <v>1381</v>
      </c>
      <c r="D529" s="234" t="s">
        <v>149</v>
      </c>
      <c r="E529" s="235" t="s">
        <v>1382</v>
      </c>
      <c r="F529" s="236" t="s">
        <v>1383</v>
      </c>
      <c r="G529" s="237" t="s">
        <v>200</v>
      </c>
      <c r="H529" s="238">
        <v>94.599999999999994</v>
      </c>
      <c r="I529" s="239"/>
      <c r="J529" s="240">
        <f>ROUND(I529*H529,2)</f>
        <v>0</v>
      </c>
      <c r="K529" s="236" t="s">
        <v>153</v>
      </c>
      <c r="L529" s="43"/>
      <c r="M529" s="241" t="s">
        <v>1</v>
      </c>
      <c r="N529" s="242" t="s">
        <v>40</v>
      </c>
      <c r="O529" s="90"/>
      <c r="P529" s="243">
        <f>O529*H529</f>
        <v>0</v>
      </c>
      <c r="Q529" s="243">
        <v>0.00029999999999999997</v>
      </c>
      <c r="R529" s="243">
        <f>Q529*H529</f>
        <v>0.028379999999999996</v>
      </c>
      <c r="S529" s="243">
        <v>0</v>
      </c>
      <c r="T529" s="244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245" t="s">
        <v>457</v>
      </c>
      <c r="AT529" s="245" t="s">
        <v>149</v>
      </c>
      <c r="AU529" s="245" t="s">
        <v>84</v>
      </c>
      <c r="AY529" s="16" t="s">
        <v>146</v>
      </c>
      <c r="BE529" s="246">
        <f>IF(N529="základní",J529,0)</f>
        <v>0</v>
      </c>
      <c r="BF529" s="246">
        <f>IF(N529="snížená",J529,0)</f>
        <v>0</v>
      </c>
      <c r="BG529" s="246">
        <f>IF(N529="zákl. přenesená",J529,0)</f>
        <v>0</v>
      </c>
      <c r="BH529" s="246">
        <f>IF(N529="sníž. přenesená",J529,0)</f>
        <v>0</v>
      </c>
      <c r="BI529" s="246">
        <f>IF(N529="nulová",J529,0)</f>
        <v>0</v>
      </c>
      <c r="BJ529" s="16" t="s">
        <v>82</v>
      </c>
      <c r="BK529" s="246">
        <f>ROUND(I529*H529,2)</f>
        <v>0</v>
      </c>
      <c r="BL529" s="16" t="s">
        <v>457</v>
      </c>
      <c r="BM529" s="245" t="s">
        <v>1384</v>
      </c>
    </row>
    <row r="530" s="2" customFormat="1" ht="21.75" customHeight="1">
      <c r="A530" s="37"/>
      <c r="B530" s="38"/>
      <c r="C530" s="234" t="s">
        <v>1385</v>
      </c>
      <c r="D530" s="234" t="s">
        <v>149</v>
      </c>
      <c r="E530" s="235" t="s">
        <v>1386</v>
      </c>
      <c r="F530" s="236" t="s">
        <v>1387</v>
      </c>
      <c r="G530" s="237" t="s">
        <v>200</v>
      </c>
      <c r="H530" s="238">
        <v>39.100000000000001</v>
      </c>
      <c r="I530" s="239"/>
      <c r="J530" s="240">
        <f>ROUND(I530*H530,2)</f>
        <v>0</v>
      </c>
      <c r="K530" s="236" t="s">
        <v>194</v>
      </c>
      <c r="L530" s="43"/>
      <c r="M530" s="241" t="s">
        <v>1</v>
      </c>
      <c r="N530" s="242" t="s">
        <v>40</v>
      </c>
      <c r="O530" s="90"/>
      <c r="P530" s="243">
        <f>O530*H530</f>
        <v>0</v>
      </c>
      <c r="Q530" s="243">
        <v>0.0015</v>
      </c>
      <c r="R530" s="243">
        <f>Q530*H530</f>
        <v>0.058650000000000001</v>
      </c>
      <c r="S530" s="243">
        <v>0</v>
      </c>
      <c r="T530" s="244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245" t="s">
        <v>457</v>
      </c>
      <c r="AT530" s="245" t="s">
        <v>149</v>
      </c>
      <c r="AU530" s="245" t="s">
        <v>84</v>
      </c>
      <c r="AY530" s="16" t="s">
        <v>146</v>
      </c>
      <c r="BE530" s="246">
        <f>IF(N530="základní",J530,0)</f>
        <v>0</v>
      </c>
      <c r="BF530" s="246">
        <f>IF(N530="snížená",J530,0)</f>
        <v>0</v>
      </c>
      <c r="BG530" s="246">
        <f>IF(N530="zákl. přenesená",J530,0)</f>
        <v>0</v>
      </c>
      <c r="BH530" s="246">
        <f>IF(N530="sníž. přenesená",J530,0)</f>
        <v>0</v>
      </c>
      <c r="BI530" s="246">
        <f>IF(N530="nulová",J530,0)</f>
        <v>0</v>
      </c>
      <c r="BJ530" s="16" t="s">
        <v>82</v>
      </c>
      <c r="BK530" s="246">
        <f>ROUND(I530*H530,2)</f>
        <v>0</v>
      </c>
      <c r="BL530" s="16" t="s">
        <v>457</v>
      </c>
      <c r="BM530" s="245" t="s">
        <v>1388</v>
      </c>
    </row>
    <row r="531" s="2" customFormat="1" ht="16.5" customHeight="1">
      <c r="A531" s="37"/>
      <c r="B531" s="38"/>
      <c r="C531" s="234" t="s">
        <v>1389</v>
      </c>
      <c r="D531" s="234" t="s">
        <v>149</v>
      </c>
      <c r="E531" s="235" t="s">
        <v>1390</v>
      </c>
      <c r="F531" s="236" t="s">
        <v>1391</v>
      </c>
      <c r="G531" s="237" t="s">
        <v>260</v>
      </c>
      <c r="H531" s="238">
        <v>53.200000000000003</v>
      </c>
      <c r="I531" s="239"/>
      <c r="J531" s="240">
        <f>ROUND(I531*H531,2)</f>
        <v>0</v>
      </c>
      <c r="K531" s="236" t="s">
        <v>153</v>
      </c>
      <c r="L531" s="43"/>
      <c r="M531" s="241" t="s">
        <v>1</v>
      </c>
      <c r="N531" s="242" t="s">
        <v>40</v>
      </c>
      <c r="O531" s="90"/>
      <c r="P531" s="243">
        <f>O531*H531</f>
        <v>0</v>
      </c>
      <c r="Q531" s="243">
        <v>3.0000000000000001E-05</v>
      </c>
      <c r="R531" s="243">
        <f>Q531*H531</f>
        <v>0.0015960000000000002</v>
      </c>
      <c r="S531" s="243">
        <v>0</v>
      </c>
      <c r="T531" s="244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245" t="s">
        <v>457</v>
      </c>
      <c r="AT531" s="245" t="s">
        <v>149</v>
      </c>
      <c r="AU531" s="245" t="s">
        <v>84</v>
      </c>
      <c r="AY531" s="16" t="s">
        <v>146</v>
      </c>
      <c r="BE531" s="246">
        <f>IF(N531="základní",J531,0)</f>
        <v>0</v>
      </c>
      <c r="BF531" s="246">
        <f>IF(N531="snížená",J531,0)</f>
        <v>0</v>
      </c>
      <c r="BG531" s="246">
        <f>IF(N531="zákl. přenesená",J531,0)</f>
        <v>0</v>
      </c>
      <c r="BH531" s="246">
        <f>IF(N531="sníž. přenesená",J531,0)</f>
        <v>0</v>
      </c>
      <c r="BI531" s="246">
        <f>IF(N531="nulová",J531,0)</f>
        <v>0</v>
      </c>
      <c r="BJ531" s="16" t="s">
        <v>82</v>
      </c>
      <c r="BK531" s="246">
        <f>ROUND(I531*H531,2)</f>
        <v>0</v>
      </c>
      <c r="BL531" s="16" t="s">
        <v>457</v>
      </c>
      <c r="BM531" s="245" t="s">
        <v>1392</v>
      </c>
    </row>
    <row r="532" s="2" customFormat="1" ht="16.5" customHeight="1">
      <c r="A532" s="37"/>
      <c r="B532" s="38"/>
      <c r="C532" s="234" t="s">
        <v>1393</v>
      </c>
      <c r="D532" s="234" t="s">
        <v>149</v>
      </c>
      <c r="E532" s="235" t="s">
        <v>1394</v>
      </c>
      <c r="F532" s="236" t="s">
        <v>1395</v>
      </c>
      <c r="G532" s="237" t="s">
        <v>269</v>
      </c>
      <c r="H532" s="238">
        <v>50</v>
      </c>
      <c r="I532" s="239"/>
      <c r="J532" s="240">
        <f>ROUND(I532*H532,2)</f>
        <v>0</v>
      </c>
      <c r="K532" s="236" t="s">
        <v>153</v>
      </c>
      <c r="L532" s="43"/>
      <c r="M532" s="241" t="s">
        <v>1</v>
      </c>
      <c r="N532" s="242" t="s">
        <v>40</v>
      </c>
      <c r="O532" s="90"/>
      <c r="P532" s="243">
        <f>O532*H532</f>
        <v>0</v>
      </c>
      <c r="Q532" s="243">
        <v>0</v>
      </c>
      <c r="R532" s="243">
        <f>Q532*H532</f>
        <v>0</v>
      </c>
      <c r="S532" s="243">
        <v>0</v>
      </c>
      <c r="T532" s="244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245" t="s">
        <v>457</v>
      </c>
      <c r="AT532" s="245" t="s">
        <v>149</v>
      </c>
      <c r="AU532" s="245" t="s">
        <v>84</v>
      </c>
      <c r="AY532" s="16" t="s">
        <v>146</v>
      </c>
      <c r="BE532" s="246">
        <f>IF(N532="základní",J532,0)</f>
        <v>0</v>
      </c>
      <c r="BF532" s="246">
        <f>IF(N532="snížená",J532,0)</f>
        <v>0</v>
      </c>
      <c r="BG532" s="246">
        <f>IF(N532="zákl. přenesená",J532,0)</f>
        <v>0</v>
      </c>
      <c r="BH532" s="246">
        <f>IF(N532="sníž. přenesená",J532,0)</f>
        <v>0</v>
      </c>
      <c r="BI532" s="246">
        <f>IF(N532="nulová",J532,0)</f>
        <v>0</v>
      </c>
      <c r="BJ532" s="16" t="s">
        <v>82</v>
      </c>
      <c r="BK532" s="246">
        <f>ROUND(I532*H532,2)</f>
        <v>0</v>
      </c>
      <c r="BL532" s="16" t="s">
        <v>457</v>
      </c>
      <c r="BM532" s="245" t="s">
        <v>1396</v>
      </c>
    </row>
    <row r="533" s="2" customFormat="1" ht="16.5" customHeight="1">
      <c r="A533" s="37"/>
      <c r="B533" s="38"/>
      <c r="C533" s="234" t="s">
        <v>1397</v>
      </c>
      <c r="D533" s="234" t="s">
        <v>149</v>
      </c>
      <c r="E533" s="235" t="s">
        <v>1398</v>
      </c>
      <c r="F533" s="236" t="s">
        <v>1399</v>
      </c>
      <c r="G533" s="237" t="s">
        <v>269</v>
      </c>
      <c r="H533" s="238">
        <v>41</v>
      </c>
      <c r="I533" s="239"/>
      <c r="J533" s="240">
        <f>ROUND(I533*H533,2)</f>
        <v>0</v>
      </c>
      <c r="K533" s="236" t="s">
        <v>194</v>
      </c>
      <c r="L533" s="43"/>
      <c r="M533" s="241" t="s">
        <v>1</v>
      </c>
      <c r="N533" s="242" t="s">
        <v>40</v>
      </c>
      <c r="O533" s="90"/>
      <c r="P533" s="243">
        <f>O533*H533</f>
        <v>0</v>
      </c>
      <c r="Q533" s="243">
        <v>0.00022000000000000001</v>
      </c>
      <c r="R533" s="243">
        <f>Q533*H533</f>
        <v>0.0090200000000000002</v>
      </c>
      <c r="S533" s="243">
        <v>0</v>
      </c>
      <c r="T533" s="244">
        <f>S533*H533</f>
        <v>0</v>
      </c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R533" s="245" t="s">
        <v>457</v>
      </c>
      <c r="AT533" s="245" t="s">
        <v>149</v>
      </c>
      <c r="AU533" s="245" t="s">
        <v>84</v>
      </c>
      <c r="AY533" s="16" t="s">
        <v>146</v>
      </c>
      <c r="BE533" s="246">
        <f>IF(N533="základní",J533,0)</f>
        <v>0</v>
      </c>
      <c r="BF533" s="246">
        <f>IF(N533="snížená",J533,0)</f>
        <v>0</v>
      </c>
      <c r="BG533" s="246">
        <f>IF(N533="zákl. přenesená",J533,0)</f>
        <v>0</v>
      </c>
      <c r="BH533" s="246">
        <f>IF(N533="sníž. přenesená",J533,0)</f>
        <v>0</v>
      </c>
      <c r="BI533" s="246">
        <f>IF(N533="nulová",J533,0)</f>
        <v>0</v>
      </c>
      <c r="BJ533" s="16" t="s">
        <v>82</v>
      </c>
      <c r="BK533" s="246">
        <f>ROUND(I533*H533,2)</f>
        <v>0</v>
      </c>
      <c r="BL533" s="16" t="s">
        <v>457</v>
      </c>
      <c r="BM533" s="245" t="s">
        <v>1400</v>
      </c>
    </row>
    <row r="534" s="2" customFormat="1" ht="16.5" customHeight="1">
      <c r="A534" s="37"/>
      <c r="B534" s="38"/>
      <c r="C534" s="234" t="s">
        <v>1401</v>
      </c>
      <c r="D534" s="234" t="s">
        <v>149</v>
      </c>
      <c r="E534" s="235" t="s">
        <v>1402</v>
      </c>
      <c r="F534" s="236" t="s">
        <v>1403</v>
      </c>
      <c r="G534" s="237" t="s">
        <v>269</v>
      </c>
      <c r="H534" s="238">
        <v>4</v>
      </c>
      <c r="I534" s="239"/>
      <c r="J534" s="240">
        <f>ROUND(I534*H534,2)</f>
        <v>0</v>
      </c>
      <c r="K534" s="236" t="s">
        <v>194</v>
      </c>
      <c r="L534" s="43"/>
      <c r="M534" s="241" t="s">
        <v>1</v>
      </c>
      <c r="N534" s="242" t="s">
        <v>40</v>
      </c>
      <c r="O534" s="90"/>
      <c r="P534" s="243">
        <f>O534*H534</f>
        <v>0</v>
      </c>
      <c r="Q534" s="243">
        <v>0.00018000000000000001</v>
      </c>
      <c r="R534" s="243">
        <f>Q534*H534</f>
        <v>0.00072000000000000005</v>
      </c>
      <c r="S534" s="243">
        <v>0</v>
      </c>
      <c r="T534" s="244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245" t="s">
        <v>457</v>
      </c>
      <c r="AT534" s="245" t="s">
        <v>149</v>
      </c>
      <c r="AU534" s="245" t="s">
        <v>84</v>
      </c>
      <c r="AY534" s="16" t="s">
        <v>146</v>
      </c>
      <c r="BE534" s="246">
        <f>IF(N534="základní",J534,0)</f>
        <v>0</v>
      </c>
      <c r="BF534" s="246">
        <f>IF(N534="snížená",J534,0)</f>
        <v>0</v>
      </c>
      <c r="BG534" s="246">
        <f>IF(N534="zákl. přenesená",J534,0)</f>
        <v>0</v>
      </c>
      <c r="BH534" s="246">
        <f>IF(N534="sníž. přenesená",J534,0)</f>
        <v>0</v>
      </c>
      <c r="BI534" s="246">
        <f>IF(N534="nulová",J534,0)</f>
        <v>0</v>
      </c>
      <c r="BJ534" s="16" t="s">
        <v>82</v>
      </c>
      <c r="BK534" s="246">
        <f>ROUND(I534*H534,2)</f>
        <v>0</v>
      </c>
      <c r="BL534" s="16" t="s">
        <v>457</v>
      </c>
      <c r="BM534" s="245" t="s">
        <v>1404</v>
      </c>
    </row>
    <row r="535" s="2" customFormat="1" ht="21.75" customHeight="1">
      <c r="A535" s="37"/>
      <c r="B535" s="38"/>
      <c r="C535" s="234" t="s">
        <v>1405</v>
      </c>
      <c r="D535" s="234" t="s">
        <v>149</v>
      </c>
      <c r="E535" s="235" t="s">
        <v>1406</v>
      </c>
      <c r="F535" s="236" t="s">
        <v>1407</v>
      </c>
      <c r="G535" s="237" t="s">
        <v>200</v>
      </c>
      <c r="H535" s="238">
        <v>94.599999999999994</v>
      </c>
      <c r="I535" s="239"/>
      <c r="J535" s="240">
        <f>ROUND(I535*H535,2)</f>
        <v>0</v>
      </c>
      <c r="K535" s="236" t="s">
        <v>153</v>
      </c>
      <c r="L535" s="43"/>
      <c r="M535" s="241" t="s">
        <v>1</v>
      </c>
      <c r="N535" s="242" t="s">
        <v>40</v>
      </c>
      <c r="O535" s="90"/>
      <c r="P535" s="243">
        <f>O535*H535</f>
        <v>0</v>
      </c>
      <c r="Q535" s="243">
        <v>0.0071500000000000001</v>
      </c>
      <c r="R535" s="243">
        <f>Q535*H535</f>
        <v>0.67638999999999994</v>
      </c>
      <c r="S535" s="243">
        <v>0</v>
      </c>
      <c r="T535" s="244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245" t="s">
        <v>457</v>
      </c>
      <c r="AT535" s="245" t="s">
        <v>149</v>
      </c>
      <c r="AU535" s="245" t="s">
        <v>84</v>
      </c>
      <c r="AY535" s="16" t="s">
        <v>146</v>
      </c>
      <c r="BE535" s="246">
        <f>IF(N535="základní",J535,0)</f>
        <v>0</v>
      </c>
      <c r="BF535" s="246">
        <f>IF(N535="snížená",J535,0)</f>
        <v>0</v>
      </c>
      <c r="BG535" s="246">
        <f>IF(N535="zákl. přenesená",J535,0)</f>
        <v>0</v>
      </c>
      <c r="BH535" s="246">
        <f>IF(N535="sníž. přenesená",J535,0)</f>
        <v>0</v>
      </c>
      <c r="BI535" s="246">
        <f>IF(N535="nulová",J535,0)</f>
        <v>0</v>
      </c>
      <c r="BJ535" s="16" t="s">
        <v>82</v>
      </c>
      <c r="BK535" s="246">
        <f>ROUND(I535*H535,2)</f>
        <v>0</v>
      </c>
      <c r="BL535" s="16" t="s">
        <v>457</v>
      </c>
      <c r="BM535" s="245" t="s">
        <v>1408</v>
      </c>
    </row>
    <row r="536" s="2" customFormat="1" ht="21.75" customHeight="1">
      <c r="A536" s="37"/>
      <c r="B536" s="38"/>
      <c r="C536" s="234" t="s">
        <v>1409</v>
      </c>
      <c r="D536" s="234" t="s">
        <v>149</v>
      </c>
      <c r="E536" s="235" t="s">
        <v>1410</v>
      </c>
      <c r="F536" s="236" t="s">
        <v>1411</v>
      </c>
      <c r="G536" s="237" t="s">
        <v>498</v>
      </c>
      <c r="H536" s="280"/>
      <c r="I536" s="239"/>
      <c r="J536" s="240">
        <f>ROUND(I536*H536,2)</f>
        <v>0</v>
      </c>
      <c r="K536" s="236" t="s">
        <v>153</v>
      </c>
      <c r="L536" s="43"/>
      <c r="M536" s="241" t="s">
        <v>1</v>
      </c>
      <c r="N536" s="242" t="s">
        <v>40</v>
      </c>
      <c r="O536" s="90"/>
      <c r="P536" s="243">
        <f>O536*H536</f>
        <v>0</v>
      </c>
      <c r="Q536" s="243">
        <v>0</v>
      </c>
      <c r="R536" s="243">
        <f>Q536*H536</f>
        <v>0</v>
      </c>
      <c r="S536" s="243">
        <v>0</v>
      </c>
      <c r="T536" s="244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245" t="s">
        <v>457</v>
      </c>
      <c r="AT536" s="245" t="s">
        <v>149</v>
      </c>
      <c r="AU536" s="245" t="s">
        <v>84</v>
      </c>
      <c r="AY536" s="16" t="s">
        <v>146</v>
      </c>
      <c r="BE536" s="246">
        <f>IF(N536="základní",J536,0)</f>
        <v>0</v>
      </c>
      <c r="BF536" s="246">
        <f>IF(N536="snížená",J536,0)</f>
        <v>0</v>
      </c>
      <c r="BG536" s="246">
        <f>IF(N536="zákl. přenesená",J536,0)</f>
        <v>0</v>
      </c>
      <c r="BH536" s="246">
        <f>IF(N536="sníž. přenesená",J536,0)</f>
        <v>0</v>
      </c>
      <c r="BI536" s="246">
        <f>IF(N536="nulová",J536,0)</f>
        <v>0</v>
      </c>
      <c r="BJ536" s="16" t="s">
        <v>82</v>
      </c>
      <c r="BK536" s="246">
        <f>ROUND(I536*H536,2)</f>
        <v>0</v>
      </c>
      <c r="BL536" s="16" t="s">
        <v>457</v>
      </c>
      <c r="BM536" s="245" t="s">
        <v>1412</v>
      </c>
    </row>
    <row r="537" s="12" customFormat="1" ht="22.8" customHeight="1">
      <c r="A537" s="12"/>
      <c r="B537" s="218"/>
      <c r="C537" s="219"/>
      <c r="D537" s="220" t="s">
        <v>74</v>
      </c>
      <c r="E537" s="232" t="s">
        <v>1413</v>
      </c>
      <c r="F537" s="232" t="s">
        <v>1414</v>
      </c>
      <c r="G537" s="219"/>
      <c r="H537" s="219"/>
      <c r="I537" s="222"/>
      <c r="J537" s="233">
        <f>BK537</f>
        <v>0</v>
      </c>
      <c r="K537" s="219"/>
      <c r="L537" s="224"/>
      <c r="M537" s="225"/>
      <c r="N537" s="226"/>
      <c r="O537" s="226"/>
      <c r="P537" s="227">
        <f>SUM(P538:P546)</f>
        <v>0</v>
      </c>
      <c r="Q537" s="226"/>
      <c r="R537" s="227">
        <f>SUM(R538:R546)</f>
        <v>1.4598052000000001</v>
      </c>
      <c r="S537" s="226"/>
      <c r="T537" s="228">
        <f>SUM(T538:T546)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9" t="s">
        <v>84</v>
      </c>
      <c r="AT537" s="230" t="s">
        <v>74</v>
      </c>
      <c r="AU537" s="230" t="s">
        <v>82</v>
      </c>
      <c r="AY537" s="229" t="s">
        <v>146</v>
      </c>
      <c r="BK537" s="231">
        <f>SUM(BK538:BK546)</f>
        <v>0</v>
      </c>
    </row>
    <row r="538" s="2" customFormat="1" ht="16.5" customHeight="1">
      <c r="A538" s="37"/>
      <c r="B538" s="38"/>
      <c r="C538" s="234" t="s">
        <v>1415</v>
      </c>
      <c r="D538" s="234" t="s">
        <v>149</v>
      </c>
      <c r="E538" s="235" t="s">
        <v>1416</v>
      </c>
      <c r="F538" s="236" t="s">
        <v>1417</v>
      </c>
      <c r="G538" s="237" t="s">
        <v>200</v>
      </c>
      <c r="H538" s="238">
        <v>149.59999999999999</v>
      </c>
      <c r="I538" s="239"/>
      <c r="J538" s="240">
        <f>ROUND(I538*H538,2)</f>
        <v>0</v>
      </c>
      <c r="K538" s="236" t="s">
        <v>153</v>
      </c>
      <c r="L538" s="43"/>
      <c r="M538" s="241" t="s">
        <v>1</v>
      </c>
      <c r="N538" s="242" t="s">
        <v>40</v>
      </c>
      <c r="O538" s="90"/>
      <c r="P538" s="243">
        <f>O538*H538</f>
        <v>0</v>
      </c>
      <c r="Q538" s="243">
        <v>0</v>
      </c>
      <c r="R538" s="243">
        <f>Q538*H538</f>
        <v>0</v>
      </c>
      <c r="S538" s="243">
        <v>0</v>
      </c>
      <c r="T538" s="244">
        <f>S538*H538</f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245" t="s">
        <v>457</v>
      </c>
      <c r="AT538" s="245" t="s">
        <v>149</v>
      </c>
      <c r="AU538" s="245" t="s">
        <v>84</v>
      </c>
      <c r="AY538" s="16" t="s">
        <v>146</v>
      </c>
      <c r="BE538" s="246">
        <f>IF(N538="základní",J538,0)</f>
        <v>0</v>
      </c>
      <c r="BF538" s="246">
        <f>IF(N538="snížená",J538,0)</f>
        <v>0</v>
      </c>
      <c r="BG538" s="246">
        <f>IF(N538="zákl. přenesená",J538,0)</f>
        <v>0</v>
      </c>
      <c r="BH538" s="246">
        <f>IF(N538="sníž. přenesená",J538,0)</f>
        <v>0</v>
      </c>
      <c r="BI538" s="246">
        <f>IF(N538="nulová",J538,0)</f>
        <v>0</v>
      </c>
      <c r="BJ538" s="16" t="s">
        <v>82</v>
      </c>
      <c r="BK538" s="246">
        <f>ROUND(I538*H538,2)</f>
        <v>0</v>
      </c>
      <c r="BL538" s="16" t="s">
        <v>457</v>
      </c>
      <c r="BM538" s="245" t="s">
        <v>1418</v>
      </c>
    </row>
    <row r="539" s="2" customFormat="1" ht="16.5" customHeight="1">
      <c r="A539" s="37"/>
      <c r="B539" s="38"/>
      <c r="C539" s="234" t="s">
        <v>1419</v>
      </c>
      <c r="D539" s="234" t="s">
        <v>149</v>
      </c>
      <c r="E539" s="235" t="s">
        <v>1420</v>
      </c>
      <c r="F539" s="236" t="s">
        <v>1421</v>
      </c>
      <c r="G539" s="237" t="s">
        <v>200</v>
      </c>
      <c r="H539" s="238">
        <v>149.59999999999999</v>
      </c>
      <c r="I539" s="239"/>
      <c r="J539" s="240">
        <f>ROUND(I539*H539,2)</f>
        <v>0</v>
      </c>
      <c r="K539" s="236" t="s">
        <v>153</v>
      </c>
      <c r="L539" s="43"/>
      <c r="M539" s="241" t="s">
        <v>1</v>
      </c>
      <c r="N539" s="242" t="s">
        <v>40</v>
      </c>
      <c r="O539" s="90"/>
      <c r="P539" s="243">
        <f>O539*H539</f>
        <v>0</v>
      </c>
      <c r="Q539" s="243">
        <v>0</v>
      </c>
      <c r="R539" s="243">
        <f>Q539*H539</f>
        <v>0</v>
      </c>
      <c r="S539" s="243">
        <v>0</v>
      </c>
      <c r="T539" s="244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245" t="s">
        <v>457</v>
      </c>
      <c r="AT539" s="245" t="s">
        <v>149</v>
      </c>
      <c r="AU539" s="245" t="s">
        <v>84</v>
      </c>
      <c r="AY539" s="16" t="s">
        <v>146</v>
      </c>
      <c r="BE539" s="246">
        <f>IF(N539="základní",J539,0)</f>
        <v>0</v>
      </c>
      <c r="BF539" s="246">
        <f>IF(N539="snížená",J539,0)</f>
        <v>0</v>
      </c>
      <c r="BG539" s="246">
        <f>IF(N539="zákl. přenesená",J539,0)</f>
        <v>0</v>
      </c>
      <c r="BH539" s="246">
        <f>IF(N539="sníž. přenesená",J539,0)</f>
        <v>0</v>
      </c>
      <c r="BI539" s="246">
        <f>IF(N539="nulová",J539,0)</f>
        <v>0</v>
      </c>
      <c r="BJ539" s="16" t="s">
        <v>82</v>
      </c>
      <c r="BK539" s="246">
        <f>ROUND(I539*H539,2)</f>
        <v>0</v>
      </c>
      <c r="BL539" s="16" t="s">
        <v>457</v>
      </c>
      <c r="BM539" s="245" t="s">
        <v>1422</v>
      </c>
    </row>
    <row r="540" s="2" customFormat="1" ht="21.75" customHeight="1">
      <c r="A540" s="37"/>
      <c r="B540" s="38"/>
      <c r="C540" s="234" t="s">
        <v>1423</v>
      </c>
      <c r="D540" s="234" t="s">
        <v>149</v>
      </c>
      <c r="E540" s="235" t="s">
        <v>1424</v>
      </c>
      <c r="F540" s="236" t="s">
        <v>1425</v>
      </c>
      <c r="G540" s="237" t="s">
        <v>200</v>
      </c>
      <c r="H540" s="238">
        <v>149.59999999999999</v>
      </c>
      <c r="I540" s="239"/>
      <c r="J540" s="240">
        <f>ROUND(I540*H540,2)</f>
        <v>0</v>
      </c>
      <c r="K540" s="236" t="s">
        <v>153</v>
      </c>
      <c r="L540" s="43"/>
      <c r="M540" s="241" t="s">
        <v>1</v>
      </c>
      <c r="N540" s="242" t="s">
        <v>40</v>
      </c>
      <c r="O540" s="90"/>
      <c r="P540" s="243">
        <f>O540*H540</f>
        <v>0</v>
      </c>
      <c r="Q540" s="243">
        <v>3.0000000000000001E-05</v>
      </c>
      <c r="R540" s="243">
        <f>Q540*H540</f>
        <v>0.0044879999999999998</v>
      </c>
      <c r="S540" s="243">
        <v>0</v>
      </c>
      <c r="T540" s="244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245" t="s">
        <v>457</v>
      </c>
      <c r="AT540" s="245" t="s">
        <v>149</v>
      </c>
      <c r="AU540" s="245" t="s">
        <v>84</v>
      </c>
      <c r="AY540" s="16" t="s">
        <v>146</v>
      </c>
      <c r="BE540" s="246">
        <f>IF(N540="základní",J540,0)</f>
        <v>0</v>
      </c>
      <c r="BF540" s="246">
        <f>IF(N540="snížená",J540,0)</f>
        <v>0</v>
      </c>
      <c r="BG540" s="246">
        <f>IF(N540="zákl. přenesená",J540,0)</f>
        <v>0</v>
      </c>
      <c r="BH540" s="246">
        <f>IF(N540="sníž. přenesená",J540,0)</f>
        <v>0</v>
      </c>
      <c r="BI540" s="246">
        <f>IF(N540="nulová",J540,0)</f>
        <v>0</v>
      </c>
      <c r="BJ540" s="16" t="s">
        <v>82</v>
      </c>
      <c r="BK540" s="246">
        <f>ROUND(I540*H540,2)</f>
        <v>0</v>
      </c>
      <c r="BL540" s="16" t="s">
        <v>457</v>
      </c>
      <c r="BM540" s="245" t="s">
        <v>1426</v>
      </c>
    </row>
    <row r="541" s="2" customFormat="1" ht="21.75" customHeight="1">
      <c r="A541" s="37"/>
      <c r="B541" s="38"/>
      <c r="C541" s="234" t="s">
        <v>1427</v>
      </c>
      <c r="D541" s="234" t="s">
        <v>149</v>
      </c>
      <c r="E541" s="235" t="s">
        <v>1428</v>
      </c>
      <c r="F541" s="236" t="s">
        <v>1429</v>
      </c>
      <c r="G541" s="237" t="s">
        <v>200</v>
      </c>
      <c r="H541" s="238">
        <v>149.59999999999999</v>
      </c>
      <c r="I541" s="239"/>
      <c r="J541" s="240">
        <f>ROUND(I541*H541,2)</f>
        <v>0</v>
      </c>
      <c r="K541" s="236" t="s">
        <v>153</v>
      </c>
      <c r="L541" s="43"/>
      <c r="M541" s="241" t="s">
        <v>1</v>
      </c>
      <c r="N541" s="242" t="s">
        <v>40</v>
      </c>
      <c r="O541" s="90"/>
      <c r="P541" s="243">
        <f>O541*H541</f>
        <v>0</v>
      </c>
      <c r="Q541" s="243">
        <v>0.0045500000000000002</v>
      </c>
      <c r="R541" s="243">
        <f>Q541*H541</f>
        <v>0.68068000000000006</v>
      </c>
      <c r="S541" s="243">
        <v>0</v>
      </c>
      <c r="T541" s="244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245" t="s">
        <v>457</v>
      </c>
      <c r="AT541" s="245" t="s">
        <v>149</v>
      </c>
      <c r="AU541" s="245" t="s">
        <v>84</v>
      </c>
      <c r="AY541" s="16" t="s">
        <v>146</v>
      </c>
      <c r="BE541" s="246">
        <f>IF(N541="základní",J541,0)</f>
        <v>0</v>
      </c>
      <c r="BF541" s="246">
        <f>IF(N541="snížená",J541,0)</f>
        <v>0</v>
      </c>
      <c r="BG541" s="246">
        <f>IF(N541="zákl. přenesená",J541,0)</f>
        <v>0</v>
      </c>
      <c r="BH541" s="246">
        <f>IF(N541="sníž. přenesená",J541,0)</f>
        <v>0</v>
      </c>
      <c r="BI541" s="246">
        <f>IF(N541="nulová",J541,0)</f>
        <v>0</v>
      </c>
      <c r="BJ541" s="16" t="s">
        <v>82</v>
      </c>
      <c r="BK541" s="246">
        <f>ROUND(I541*H541,2)</f>
        <v>0</v>
      </c>
      <c r="BL541" s="16" t="s">
        <v>457</v>
      </c>
      <c r="BM541" s="245" t="s">
        <v>1430</v>
      </c>
    </row>
    <row r="542" s="2" customFormat="1" ht="16.5" customHeight="1">
      <c r="A542" s="37"/>
      <c r="B542" s="38"/>
      <c r="C542" s="234" t="s">
        <v>1431</v>
      </c>
      <c r="D542" s="234" t="s">
        <v>149</v>
      </c>
      <c r="E542" s="235" t="s">
        <v>1432</v>
      </c>
      <c r="F542" s="236" t="s">
        <v>1433</v>
      </c>
      <c r="G542" s="237" t="s">
        <v>200</v>
      </c>
      <c r="H542" s="238">
        <v>149.59999999999999</v>
      </c>
      <c r="I542" s="239"/>
      <c r="J542" s="240">
        <f>ROUND(I542*H542,2)</f>
        <v>0</v>
      </c>
      <c r="K542" s="236" t="s">
        <v>153</v>
      </c>
      <c r="L542" s="43"/>
      <c r="M542" s="241" t="s">
        <v>1</v>
      </c>
      <c r="N542" s="242" t="s">
        <v>40</v>
      </c>
      <c r="O542" s="90"/>
      <c r="P542" s="243">
        <f>O542*H542</f>
        <v>0</v>
      </c>
      <c r="Q542" s="243">
        <v>0.00029999999999999997</v>
      </c>
      <c r="R542" s="243">
        <f>Q542*H542</f>
        <v>0.044879999999999996</v>
      </c>
      <c r="S542" s="243">
        <v>0</v>
      </c>
      <c r="T542" s="244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245" t="s">
        <v>457</v>
      </c>
      <c r="AT542" s="245" t="s">
        <v>149</v>
      </c>
      <c r="AU542" s="245" t="s">
        <v>84</v>
      </c>
      <c r="AY542" s="16" t="s">
        <v>146</v>
      </c>
      <c r="BE542" s="246">
        <f>IF(N542="základní",J542,0)</f>
        <v>0</v>
      </c>
      <c r="BF542" s="246">
        <f>IF(N542="snížená",J542,0)</f>
        <v>0</v>
      </c>
      <c r="BG542" s="246">
        <f>IF(N542="zákl. přenesená",J542,0)</f>
        <v>0</v>
      </c>
      <c r="BH542" s="246">
        <f>IF(N542="sníž. přenesená",J542,0)</f>
        <v>0</v>
      </c>
      <c r="BI542" s="246">
        <f>IF(N542="nulová",J542,0)</f>
        <v>0</v>
      </c>
      <c r="BJ542" s="16" t="s">
        <v>82</v>
      </c>
      <c r="BK542" s="246">
        <f>ROUND(I542*H542,2)</f>
        <v>0</v>
      </c>
      <c r="BL542" s="16" t="s">
        <v>457</v>
      </c>
      <c r="BM542" s="245" t="s">
        <v>1434</v>
      </c>
    </row>
    <row r="543" s="2" customFormat="1" ht="33" customHeight="1">
      <c r="A543" s="37"/>
      <c r="B543" s="38"/>
      <c r="C543" s="270" t="s">
        <v>1435</v>
      </c>
      <c r="D543" s="270" t="s">
        <v>310</v>
      </c>
      <c r="E543" s="271" t="s">
        <v>1436</v>
      </c>
      <c r="F543" s="272" t="s">
        <v>1437</v>
      </c>
      <c r="G543" s="273" t="s">
        <v>200</v>
      </c>
      <c r="H543" s="274">
        <v>164.56</v>
      </c>
      <c r="I543" s="275"/>
      <c r="J543" s="276">
        <f>ROUND(I543*H543,2)</f>
        <v>0</v>
      </c>
      <c r="K543" s="272" t="s">
        <v>153</v>
      </c>
      <c r="L543" s="277"/>
      <c r="M543" s="278" t="s">
        <v>1</v>
      </c>
      <c r="N543" s="279" t="s">
        <v>40</v>
      </c>
      <c r="O543" s="90"/>
      <c r="P543" s="243">
        <f>O543*H543</f>
        <v>0</v>
      </c>
      <c r="Q543" s="243">
        <v>0.0042900000000000004</v>
      </c>
      <c r="R543" s="243">
        <f>Q543*H543</f>
        <v>0.7059624000000001</v>
      </c>
      <c r="S543" s="243">
        <v>0</v>
      </c>
      <c r="T543" s="244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245" t="s">
        <v>295</v>
      </c>
      <c r="AT543" s="245" t="s">
        <v>310</v>
      </c>
      <c r="AU543" s="245" t="s">
        <v>84</v>
      </c>
      <c r="AY543" s="16" t="s">
        <v>146</v>
      </c>
      <c r="BE543" s="246">
        <f>IF(N543="základní",J543,0)</f>
        <v>0</v>
      </c>
      <c r="BF543" s="246">
        <f>IF(N543="snížená",J543,0)</f>
        <v>0</v>
      </c>
      <c r="BG543" s="246">
        <f>IF(N543="zákl. přenesená",J543,0)</f>
        <v>0</v>
      </c>
      <c r="BH543" s="246">
        <f>IF(N543="sníž. přenesená",J543,0)</f>
        <v>0</v>
      </c>
      <c r="BI543" s="246">
        <f>IF(N543="nulová",J543,0)</f>
        <v>0</v>
      </c>
      <c r="BJ543" s="16" t="s">
        <v>82</v>
      </c>
      <c r="BK543" s="246">
        <f>ROUND(I543*H543,2)</f>
        <v>0</v>
      </c>
      <c r="BL543" s="16" t="s">
        <v>457</v>
      </c>
      <c r="BM543" s="245" t="s">
        <v>1438</v>
      </c>
    </row>
    <row r="544" s="2" customFormat="1" ht="16.5" customHeight="1">
      <c r="A544" s="37"/>
      <c r="B544" s="38"/>
      <c r="C544" s="234" t="s">
        <v>1439</v>
      </c>
      <c r="D544" s="234" t="s">
        <v>149</v>
      </c>
      <c r="E544" s="235" t="s">
        <v>1440</v>
      </c>
      <c r="F544" s="236" t="s">
        <v>1441</v>
      </c>
      <c r="G544" s="237" t="s">
        <v>260</v>
      </c>
      <c r="H544" s="238">
        <v>75.299999999999997</v>
      </c>
      <c r="I544" s="239"/>
      <c r="J544" s="240">
        <f>ROUND(I544*H544,2)</f>
        <v>0</v>
      </c>
      <c r="K544" s="236" t="s">
        <v>153</v>
      </c>
      <c r="L544" s="43"/>
      <c r="M544" s="241" t="s">
        <v>1</v>
      </c>
      <c r="N544" s="242" t="s">
        <v>40</v>
      </c>
      <c r="O544" s="90"/>
      <c r="P544" s="243">
        <f>O544*H544</f>
        <v>0</v>
      </c>
      <c r="Q544" s="243">
        <v>1.0000000000000001E-05</v>
      </c>
      <c r="R544" s="243">
        <f>Q544*H544</f>
        <v>0.00075299999999999998</v>
      </c>
      <c r="S544" s="243">
        <v>0</v>
      </c>
      <c r="T544" s="244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245" t="s">
        <v>457</v>
      </c>
      <c r="AT544" s="245" t="s">
        <v>149</v>
      </c>
      <c r="AU544" s="245" t="s">
        <v>84</v>
      </c>
      <c r="AY544" s="16" t="s">
        <v>146</v>
      </c>
      <c r="BE544" s="246">
        <f>IF(N544="základní",J544,0)</f>
        <v>0</v>
      </c>
      <c r="BF544" s="246">
        <f>IF(N544="snížená",J544,0)</f>
        <v>0</v>
      </c>
      <c r="BG544" s="246">
        <f>IF(N544="zákl. přenesená",J544,0)</f>
        <v>0</v>
      </c>
      <c r="BH544" s="246">
        <f>IF(N544="sníž. přenesená",J544,0)</f>
        <v>0</v>
      </c>
      <c r="BI544" s="246">
        <f>IF(N544="nulová",J544,0)</f>
        <v>0</v>
      </c>
      <c r="BJ544" s="16" t="s">
        <v>82</v>
      </c>
      <c r="BK544" s="246">
        <f>ROUND(I544*H544,2)</f>
        <v>0</v>
      </c>
      <c r="BL544" s="16" t="s">
        <v>457</v>
      </c>
      <c r="BM544" s="245" t="s">
        <v>1442</v>
      </c>
    </row>
    <row r="545" s="2" customFormat="1" ht="16.5" customHeight="1">
      <c r="A545" s="37"/>
      <c r="B545" s="38"/>
      <c r="C545" s="270" t="s">
        <v>1443</v>
      </c>
      <c r="D545" s="270" t="s">
        <v>310</v>
      </c>
      <c r="E545" s="271" t="s">
        <v>1444</v>
      </c>
      <c r="F545" s="272" t="s">
        <v>1445</v>
      </c>
      <c r="G545" s="273" t="s">
        <v>260</v>
      </c>
      <c r="H545" s="274">
        <v>76.805999999999997</v>
      </c>
      <c r="I545" s="275"/>
      <c r="J545" s="276">
        <f>ROUND(I545*H545,2)</f>
        <v>0</v>
      </c>
      <c r="K545" s="272" t="s">
        <v>153</v>
      </c>
      <c r="L545" s="277"/>
      <c r="M545" s="278" t="s">
        <v>1</v>
      </c>
      <c r="N545" s="279" t="s">
        <v>40</v>
      </c>
      <c r="O545" s="90"/>
      <c r="P545" s="243">
        <f>O545*H545</f>
        <v>0</v>
      </c>
      <c r="Q545" s="243">
        <v>0.00029999999999999997</v>
      </c>
      <c r="R545" s="243">
        <f>Q545*H545</f>
        <v>0.023041799999999998</v>
      </c>
      <c r="S545" s="243">
        <v>0</v>
      </c>
      <c r="T545" s="244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245" t="s">
        <v>295</v>
      </c>
      <c r="AT545" s="245" t="s">
        <v>310</v>
      </c>
      <c r="AU545" s="245" t="s">
        <v>84</v>
      </c>
      <c r="AY545" s="16" t="s">
        <v>146</v>
      </c>
      <c r="BE545" s="246">
        <f>IF(N545="základní",J545,0)</f>
        <v>0</v>
      </c>
      <c r="BF545" s="246">
        <f>IF(N545="snížená",J545,0)</f>
        <v>0</v>
      </c>
      <c r="BG545" s="246">
        <f>IF(N545="zákl. přenesená",J545,0)</f>
        <v>0</v>
      </c>
      <c r="BH545" s="246">
        <f>IF(N545="sníž. přenesená",J545,0)</f>
        <v>0</v>
      </c>
      <c r="BI545" s="246">
        <f>IF(N545="nulová",J545,0)</f>
        <v>0</v>
      </c>
      <c r="BJ545" s="16" t="s">
        <v>82</v>
      </c>
      <c r="BK545" s="246">
        <f>ROUND(I545*H545,2)</f>
        <v>0</v>
      </c>
      <c r="BL545" s="16" t="s">
        <v>457</v>
      </c>
      <c r="BM545" s="245" t="s">
        <v>1446</v>
      </c>
    </row>
    <row r="546" s="2" customFormat="1" ht="21.75" customHeight="1">
      <c r="A546" s="37"/>
      <c r="B546" s="38"/>
      <c r="C546" s="234" t="s">
        <v>1447</v>
      </c>
      <c r="D546" s="234" t="s">
        <v>149</v>
      </c>
      <c r="E546" s="235" t="s">
        <v>1448</v>
      </c>
      <c r="F546" s="236" t="s">
        <v>1449</v>
      </c>
      <c r="G546" s="237" t="s">
        <v>498</v>
      </c>
      <c r="H546" s="280"/>
      <c r="I546" s="239"/>
      <c r="J546" s="240">
        <f>ROUND(I546*H546,2)</f>
        <v>0</v>
      </c>
      <c r="K546" s="236" t="s">
        <v>153</v>
      </c>
      <c r="L546" s="43"/>
      <c r="M546" s="241" t="s">
        <v>1</v>
      </c>
      <c r="N546" s="242" t="s">
        <v>40</v>
      </c>
      <c r="O546" s="90"/>
      <c r="P546" s="243">
        <f>O546*H546</f>
        <v>0</v>
      </c>
      <c r="Q546" s="243">
        <v>0</v>
      </c>
      <c r="R546" s="243">
        <f>Q546*H546</f>
        <v>0</v>
      </c>
      <c r="S546" s="243">
        <v>0</v>
      </c>
      <c r="T546" s="244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245" t="s">
        <v>457</v>
      </c>
      <c r="AT546" s="245" t="s">
        <v>149</v>
      </c>
      <c r="AU546" s="245" t="s">
        <v>84</v>
      </c>
      <c r="AY546" s="16" t="s">
        <v>146</v>
      </c>
      <c r="BE546" s="246">
        <f>IF(N546="základní",J546,0)</f>
        <v>0</v>
      </c>
      <c r="BF546" s="246">
        <f>IF(N546="snížená",J546,0)</f>
        <v>0</v>
      </c>
      <c r="BG546" s="246">
        <f>IF(N546="zákl. přenesená",J546,0)</f>
        <v>0</v>
      </c>
      <c r="BH546" s="246">
        <f>IF(N546="sníž. přenesená",J546,0)</f>
        <v>0</v>
      </c>
      <c r="BI546" s="246">
        <f>IF(N546="nulová",J546,0)</f>
        <v>0</v>
      </c>
      <c r="BJ546" s="16" t="s">
        <v>82</v>
      </c>
      <c r="BK546" s="246">
        <f>ROUND(I546*H546,2)</f>
        <v>0</v>
      </c>
      <c r="BL546" s="16" t="s">
        <v>457</v>
      </c>
      <c r="BM546" s="245" t="s">
        <v>1450</v>
      </c>
    </row>
    <row r="547" s="12" customFormat="1" ht="22.8" customHeight="1">
      <c r="A547" s="12"/>
      <c r="B547" s="218"/>
      <c r="C547" s="219"/>
      <c r="D547" s="220" t="s">
        <v>74</v>
      </c>
      <c r="E547" s="232" t="s">
        <v>1451</v>
      </c>
      <c r="F547" s="232" t="s">
        <v>1452</v>
      </c>
      <c r="G547" s="219"/>
      <c r="H547" s="219"/>
      <c r="I547" s="222"/>
      <c r="J547" s="233">
        <f>BK547</f>
        <v>0</v>
      </c>
      <c r="K547" s="219"/>
      <c r="L547" s="224"/>
      <c r="M547" s="225"/>
      <c r="N547" s="226"/>
      <c r="O547" s="226"/>
      <c r="P547" s="227">
        <f>SUM(P548:P565)</f>
        <v>0</v>
      </c>
      <c r="Q547" s="226"/>
      <c r="R547" s="227">
        <f>SUM(R548:R565)</f>
        <v>1.8121375999999998</v>
      </c>
      <c r="S547" s="226"/>
      <c r="T547" s="228">
        <f>SUM(T548:T565)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9" t="s">
        <v>84</v>
      </c>
      <c r="AT547" s="230" t="s">
        <v>74</v>
      </c>
      <c r="AU547" s="230" t="s">
        <v>82</v>
      </c>
      <c r="AY547" s="229" t="s">
        <v>146</v>
      </c>
      <c r="BK547" s="231">
        <f>SUM(BK548:BK565)</f>
        <v>0</v>
      </c>
    </row>
    <row r="548" s="2" customFormat="1" ht="21.75" customHeight="1">
      <c r="A548" s="37"/>
      <c r="B548" s="38"/>
      <c r="C548" s="234" t="s">
        <v>1453</v>
      </c>
      <c r="D548" s="234" t="s">
        <v>149</v>
      </c>
      <c r="E548" s="235" t="s">
        <v>1454</v>
      </c>
      <c r="F548" s="236" t="s">
        <v>1455</v>
      </c>
      <c r="G548" s="237" t="s">
        <v>200</v>
      </c>
      <c r="H548" s="238">
        <v>41.200000000000003</v>
      </c>
      <c r="I548" s="239"/>
      <c r="J548" s="240">
        <f>ROUND(I548*H548,2)</f>
        <v>0</v>
      </c>
      <c r="K548" s="236" t="s">
        <v>194</v>
      </c>
      <c r="L548" s="43"/>
      <c r="M548" s="241" t="s">
        <v>1</v>
      </c>
      <c r="N548" s="242" t="s">
        <v>40</v>
      </c>
      <c r="O548" s="90"/>
      <c r="P548" s="243">
        <f>O548*H548</f>
        <v>0</v>
      </c>
      <c r="Q548" s="243">
        <v>0.0015</v>
      </c>
      <c r="R548" s="243">
        <f>Q548*H548</f>
        <v>0.061800000000000008</v>
      </c>
      <c r="S548" s="243">
        <v>0</v>
      </c>
      <c r="T548" s="244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245" t="s">
        <v>457</v>
      </c>
      <c r="AT548" s="245" t="s">
        <v>149</v>
      </c>
      <c r="AU548" s="245" t="s">
        <v>84</v>
      </c>
      <c r="AY548" s="16" t="s">
        <v>146</v>
      </c>
      <c r="BE548" s="246">
        <f>IF(N548="základní",J548,0)</f>
        <v>0</v>
      </c>
      <c r="BF548" s="246">
        <f>IF(N548="snížená",J548,0)</f>
        <v>0</v>
      </c>
      <c r="BG548" s="246">
        <f>IF(N548="zákl. přenesená",J548,0)</f>
        <v>0</v>
      </c>
      <c r="BH548" s="246">
        <f>IF(N548="sníž. přenesená",J548,0)</f>
        <v>0</v>
      </c>
      <c r="BI548" s="246">
        <f>IF(N548="nulová",J548,0)</f>
        <v>0</v>
      </c>
      <c r="BJ548" s="16" t="s">
        <v>82</v>
      </c>
      <c r="BK548" s="246">
        <f>ROUND(I548*H548,2)</f>
        <v>0</v>
      </c>
      <c r="BL548" s="16" t="s">
        <v>457</v>
      </c>
      <c r="BM548" s="245" t="s">
        <v>1456</v>
      </c>
    </row>
    <row r="549" s="2" customFormat="1" ht="16.5" customHeight="1">
      <c r="A549" s="37"/>
      <c r="B549" s="38"/>
      <c r="C549" s="234" t="s">
        <v>1457</v>
      </c>
      <c r="D549" s="234" t="s">
        <v>149</v>
      </c>
      <c r="E549" s="235" t="s">
        <v>1458</v>
      </c>
      <c r="F549" s="236" t="s">
        <v>1459</v>
      </c>
      <c r="G549" s="237" t="s">
        <v>260</v>
      </c>
      <c r="H549" s="238">
        <v>72</v>
      </c>
      <c r="I549" s="239"/>
      <c r="J549" s="240">
        <f>ROUND(I549*H549,2)</f>
        <v>0</v>
      </c>
      <c r="K549" s="236" t="s">
        <v>302</v>
      </c>
      <c r="L549" s="43"/>
      <c r="M549" s="241" t="s">
        <v>1</v>
      </c>
      <c r="N549" s="242" t="s">
        <v>40</v>
      </c>
      <c r="O549" s="90"/>
      <c r="P549" s="243">
        <f>O549*H549</f>
        <v>0</v>
      </c>
      <c r="Q549" s="243">
        <v>0.00020000000000000001</v>
      </c>
      <c r="R549" s="243">
        <f>Q549*H549</f>
        <v>0.014400000000000001</v>
      </c>
      <c r="S549" s="243">
        <v>0</v>
      </c>
      <c r="T549" s="244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245" t="s">
        <v>457</v>
      </c>
      <c r="AT549" s="245" t="s">
        <v>149</v>
      </c>
      <c r="AU549" s="245" t="s">
        <v>84</v>
      </c>
      <c r="AY549" s="16" t="s">
        <v>146</v>
      </c>
      <c r="BE549" s="246">
        <f>IF(N549="základní",J549,0)</f>
        <v>0</v>
      </c>
      <c r="BF549" s="246">
        <f>IF(N549="snížená",J549,0)</f>
        <v>0</v>
      </c>
      <c r="BG549" s="246">
        <f>IF(N549="zákl. přenesená",J549,0)</f>
        <v>0</v>
      </c>
      <c r="BH549" s="246">
        <f>IF(N549="sníž. přenesená",J549,0)</f>
        <v>0</v>
      </c>
      <c r="BI549" s="246">
        <f>IF(N549="nulová",J549,0)</f>
        <v>0</v>
      </c>
      <c r="BJ549" s="16" t="s">
        <v>82</v>
      </c>
      <c r="BK549" s="246">
        <f>ROUND(I549*H549,2)</f>
        <v>0</v>
      </c>
      <c r="BL549" s="16" t="s">
        <v>457</v>
      </c>
      <c r="BM549" s="245" t="s">
        <v>1460</v>
      </c>
    </row>
    <row r="550" s="2" customFormat="1" ht="21.75" customHeight="1">
      <c r="A550" s="37"/>
      <c r="B550" s="38"/>
      <c r="C550" s="270" t="s">
        <v>1461</v>
      </c>
      <c r="D550" s="270" t="s">
        <v>310</v>
      </c>
      <c r="E550" s="271" t="s">
        <v>1462</v>
      </c>
      <c r="F550" s="272" t="s">
        <v>1463</v>
      </c>
      <c r="G550" s="273" t="s">
        <v>260</v>
      </c>
      <c r="H550" s="274">
        <v>79.200000000000003</v>
      </c>
      <c r="I550" s="275"/>
      <c r="J550" s="276">
        <f>ROUND(I550*H550,2)</f>
        <v>0</v>
      </c>
      <c r="K550" s="272" t="s">
        <v>302</v>
      </c>
      <c r="L550" s="277"/>
      <c r="M550" s="278" t="s">
        <v>1</v>
      </c>
      <c r="N550" s="279" t="s">
        <v>40</v>
      </c>
      <c r="O550" s="90"/>
      <c r="P550" s="243">
        <f>O550*H550</f>
        <v>0</v>
      </c>
      <c r="Q550" s="243">
        <v>8.0000000000000007E-05</v>
      </c>
      <c r="R550" s="243">
        <f>Q550*H550</f>
        <v>0.0063360000000000005</v>
      </c>
      <c r="S550" s="243">
        <v>0</v>
      </c>
      <c r="T550" s="244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245" t="s">
        <v>295</v>
      </c>
      <c r="AT550" s="245" t="s">
        <v>310</v>
      </c>
      <c r="AU550" s="245" t="s">
        <v>84</v>
      </c>
      <c r="AY550" s="16" t="s">
        <v>146</v>
      </c>
      <c r="BE550" s="246">
        <f>IF(N550="základní",J550,0)</f>
        <v>0</v>
      </c>
      <c r="BF550" s="246">
        <f>IF(N550="snížená",J550,0)</f>
        <v>0</v>
      </c>
      <c r="BG550" s="246">
        <f>IF(N550="zákl. přenesená",J550,0)</f>
        <v>0</v>
      </c>
      <c r="BH550" s="246">
        <f>IF(N550="sníž. přenesená",J550,0)</f>
        <v>0</v>
      </c>
      <c r="BI550" s="246">
        <f>IF(N550="nulová",J550,0)</f>
        <v>0</v>
      </c>
      <c r="BJ550" s="16" t="s">
        <v>82</v>
      </c>
      <c r="BK550" s="246">
        <f>ROUND(I550*H550,2)</f>
        <v>0</v>
      </c>
      <c r="BL550" s="16" t="s">
        <v>457</v>
      </c>
      <c r="BM550" s="245" t="s">
        <v>1464</v>
      </c>
    </row>
    <row r="551" s="13" customFormat="1">
      <c r="A551" s="13"/>
      <c r="B551" s="247"/>
      <c r="C551" s="248"/>
      <c r="D551" s="249" t="s">
        <v>156</v>
      </c>
      <c r="E551" s="248"/>
      <c r="F551" s="251" t="s">
        <v>1465</v>
      </c>
      <c r="G551" s="248"/>
      <c r="H551" s="252">
        <v>79.200000000000003</v>
      </c>
      <c r="I551" s="253"/>
      <c r="J551" s="248"/>
      <c r="K551" s="248"/>
      <c r="L551" s="254"/>
      <c r="M551" s="255"/>
      <c r="N551" s="256"/>
      <c r="O551" s="256"/>
      <c r="P551" s="256"/>
      <c r="Q551" s="256"/>
      <c r="R551" s="256"/>
      <c r="S551" s="256"/>
      <c r="T551" s="25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8" t="s">
        <v>156</v>
      </c>
      <c r="AU551" s="258" t="s">
        <v>84</v>
      </c>
      <c r="AV551" s="13" t="s">
        <v>84</v>
      </c>
      <c r="AW551" s="13" t="s">
        <v>4</v>
      </c>
      <c r="AX551" s="13" t="s">
        <v>82</v>
      </c>
      <c r="AY551" s="258" t="s">
        <v>146</v>
      </c>
    </row>
    <row r="552" s="2" customFormat="1" ht="21.75" customHeight="1">
      <c r="A552" s="37"/>
      <c r="B552" s="38"/>
      <c r="C552" s="234" t="s">
        <v>1466</v>
      </c>
      <c r="D552" s="234" t="s">
        <v>149</v>
      </c>
      <c r="E552" s="235" t="s">
        <v>1467</v>
      </c>
      <c r="F552" s="236" t="s">
        <v>1468</v>
      </c>
      <c r="G552" s="237" t="s">
        <v>200</v>
      </c>
      <c r="H552" s="238">
        <v>92.269999999999996</v>
      </c>
      <c r="I552" s="239"/>
      <c r="J552" s="240">
        <f>ROUND(I552*H552,2)</f>
        <v>0</v>
      </c>
      <c r="K552" s="236" t="s">
        <v>153</v>
      </c>
      <c r="L552" s="43"/>
      <c r="M552" s="241" t="s">
        <v>1</v>
      </c>
      <c r="N552" s="242" t="s">
        <v>40</v>
      </c>
      <c r="O552" s="90"/>
      <c r="P552" s="243">
        <f>O552*H552</f>
        <v>0</v>
      </c>
      <c r="Q552" s="243">
        <v>0.0032499999999999999</v>
      </c>
      <c r="R552" s="243">
        <f>Q552*H552</f>
        <v>0.29987749999999996</v>
      </c>
      <c r="S552" s="243">
        <v>0</v>
      </c>
      <c r="T552" s="244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245" t="s">
        <v>457</v>
      </c>
      <c r="AT552" s="245" t="s">
        <v>149</v>
      </c>
      <c r="AU552" s="245" t="s">
        <v>84</v>
      </c>
      <c r="AY552" s="16" t="s">
        <v>146</v>
      </c>
      <c r="BE552" s="246">
        <f>IF(N552="základní",J552,0)</f>
        <v>0</v>
      </c>
      <c r="BF552" s="246">
        <f>IF(N552="snížená",J552,0)</f>
        <v>0</v>
      </c>
      <c r="BG552" s="246">
        <f>IF(N552="zákl. přenesená",J552,0)</f>
        <v>0</v>
      </c>
      <c r="BH552" s="246">
        <f>IF(N552="sníž. přenesená",J552,0)</f>
        <v>0</v>
      </c>
      <c r="BI552" s="246">
        <f>IF(N552="nulová",J552,0)</f>
        <v>0</v>
      </c>
      <c r="BJ552" s="16" t="s">
        <v>82</v>
      </c>
      <c r="BK552" s="246">
        <f>ROUND(I552*H552,2)</f>
        <v>0</v>
      </c>
      <c r="BL552" s="16" t="s">
        <v>457</v>
      </c>
      <c r="BM552" s="245" t="s">
        <v>1469</v>
      </c>
    </row>
    <row r="553" s="13" customFormat="1">
      <c r="A553" s="13"/>
      <c r="B553" s="247"/>
      <c r="C553" s="248"/>
      <c r="D553" s="249" t="s">
        <v>156</v>
      </c>
      <c r="E553" s="250" t="s">
        <v>1</v>
      </c>
      <c r="F553" s="251" t="s">
        <v>1470</v>
      </c>
      <c r="G553" s="248"/>
      <c r="H553" s="252">
        <v>36.270000000000003</v>
      </c>
      <c r="I553" s="253"/>
      <c r="J553" s="248"/>
      <c r="K553" s="248"/>
      <c r="L553" s="254"/>
      <c r="M553" s="255"/>
      <c r="N553" s="256"/>
      <c r="O553" s="256"/>
      <c r="P553" s="256"/>
      <c r="Q553" s="256"/>
      <c r="R553" s="256"/>
      <c r="S553" s="256"/>
      <c r="T553" s="25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8" t="s">
        <v>156</v>
      </c>
      <c r="AU553" s="258" t="s">
        <v>84</v>
      </c>
      <c r="AV553" s="13" t="s">
        <v>84</v>
      </c>
      <c r="AW553" s="13" t="s">
        <v>32</v>
      </c>
      <c r="AX553" s="13" t="s">
        <v>75</v>
      </c>
      <c r="AY553" s="258" t="s">
        <v>146</v>
      </c>
    </row>
    <row r="554" s="13" customFormat="1">
      <c r="A554" s="13"/>
      <c r="B554" s="247"/>
      <c r="C554" s="248"/>
      <c r="D554" s="249" t="s">
        <v>156</v>
      </c>
      <c r="E554" s="250" t="s">
        <v>1</v>
      </c>
      <c r="F554" s="251" t="s">
        <v>1471</v>
      </c>
      <c r="G554" s="248"/>
      <c r="H554" s="252">
        <v>25</v>
      </c>
      <c r="I554" s="253"/>
      <c r="J554" s="248"/>
      <c r="K554" s="248"/>
      <c r="L554" s="254"/>
      <c r="M554" s="255"/>
      <c r="N554" s="256"/>
      <c r="O554" s="256"/>
      <c r="P554" s="256"/>
      <c r="Q554" s="256"/>
      <c r="R554" s="256"/>
      <c r="S554" s="256"/>
      <c r="T554" s="25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8" t="s">
        <v>156</v>
      </c>
      <c r="AU554" s="258" t="s">
        <v>84</v>
      </c>
      <c r="AV554" s="13" t="s">
        <v>84</v>
      </c>
      <c r="AW554" s="13" t="s">
        <v>32</v>
      </c>
      <c r="AX554" s="13" t="s">
        <v>75</v>
      </c>
      <c r="AY554" s="258" t="s">
        <v>146</v>
      </c>
    </row>
    <row r="555" s="13" customFormat="1">
      <c r="A555" s="13"/>
      <c r="B555" s="247"/>
      <c r="C555" s="248"/>
      <c r="D555" s="249" t="s">
        <v>156</v>
      </c>
      <c r="E555" s="250" t="s">
        <v>1</v>
      </c>
      <c r="F555" s="251" t="s">
        <v>1472</v>
      </c>
      <c r="G555" s="248"/>
      <c r="H555" s="252">
        <v>31</v>
      </c>
      <c r="I555" s="253"/>
      <c r="J555" s="248"/>
      <c r="K555" s="248"/>
      <c r="L555" s="254"/>
      <c r="M555" s="255"/>
      <c r="N555" s="256"/>
      <c r="O555" s="256"/>
      <c r="P555" s="256"/>
      <c r="Q555" s="256"/>
      <c r="R555" s="256"/>
      <c r="S555" s="256"/>
      <c r="T555" s="25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8" t="s">
        <v>156</v>
      </c>
      <c r="AU555" s="258" t="s">
        <v>84</v>
      </c>
      <c r="AV555" s="13" t="s">
        <v>84</v>
      </c>
      <c r="AW555" s="13" t="s">
        <v>32</v>
      </c>
      <c r="AX555" s="13" t="s">
        <v>75</v>
      </c>
      <c r="AY555" s="258" t="s">
        <v>146</v>
      </c>
    </row>
    <row r="556" s="14" customFormat="1">
      <c r="A556" s="14"/>
      <c r="B556" s="259"/>
      <c r="C556" s="260"/>
      <c r="D556" s="249" t="s">
        <v>156</v>
      </c>
      <c r="E556" s="261" t="s">
        <v>1</v>
      </c>
      <c r="F556" s="262" t="s">
        <v>165</v>
      </c>
      <c r="G556" s="260"/>
      <c r="H556" s="263">
        <v>92.27000000000001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9" t="s">
        <v>156</v>
      </c>
      <c r="AU556" s="269" t="s">
        <v>84</v>
      </c>
      <c r="AV556" s="14" t="s">
        <v>154</v>
      </c>
      <c r="AW556" s="14" t="s">
        <v>32</v>
      </c>
      <c r="AX556" s="14" t="s">
        <v>82</v>
      </c>
      <c r="AY556" s="269" t="s">
        <v>146</v>
      </c>
    </row>
    <row r="557" s="2" customFormat="1" ht="21.75" customHeight="1">
      <c r="A557" s="37"/>
      <c r="B557" s="38"/>
      <c r="C557" s="270" t="s">
        <v>1473</v>
      </c>
      <c r="D557" s="270" t="s">
        <v>310</v>
      </c>
      <c r="E557" s="271" t="s">
        <v>1474</v>
      </c>
      <c r="F557" s="272" t="s">
        <v>1475</v>
      </c>
      <c r="G557" s="273" t="s">
        <v>200</v>
      </c>
      <c r="H557" s="274">
        <v>101.497</v>
      </c>
      <c r="I557" s="275"/>
      <c r="J557" s="276">
        <f>ROUND(I557*H557,2)</f>
        <v>0</v>
      </c>
      <c r="K557" s="272" t="s">
        <v>153</v>
      </c>
      <c r="L557" s="277"/>
      <c r="M557" s="278" t="s">
        <v>1</v>
      </c>
      <c r="N557" s="279" t="s">
        <v>40</v>
      </c>
      <c r="O557" s="90"/>
      <c r="P557" s="243">
        <f>O557*H557</f>
        <v>0</v>
      </c>
      <c r="Q557" s="243">
        <v>0.0138</v>
      </c>
      <c r="R557" s="243">
        <f>Q557*H557</f>
        <v>1.4006585999999999</v>
      </c>
      <c r="S557" s="243">
        <v>0</v>
      </c>
      <c r="T557" s="244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245" t="s">
        <v>295</v>
      </c>
      <c r="AT557" s="245" t="s">
        <v>310</v>
      </c>
      <c r="AU557" s="245" t="s">
        <v>84</v>
      </c>
      <c r="AY557" s="16" t="s">
        <v>146</v>
      </c>
      <c r="BE557" s="246">
        <f>IF(N557="základní",J557,0)</f>
        <v>0</v>
      </c>
      <c r="BF557" s="246">
        <f>IF(N557="snížená",J557,0)</f>
        <v>0</v>
      </c>
      <c r="BG557" s="246">
        <f>IF(N557="zákl. přenesená",J557,0)</f>
        <v>0</v>
      </c>
      <c r="BH557" s="246">
        <f>IF(N557="sníž. přenesená",J557,0)</f>
        <v>0</v>
      </c>
      <c r="BI557" s="246">
        <f>IF(N557="nulová",J557,0)</f>
        <v>0</v>
      </c>
      <c r="BJ557" s="16" t="s">
        <v>82</v>
      </c>
      <c r="BK557" s="246">
        <f>ROUND(I557*H557,2)</f>
        <v>0</v>
      </c>
      <c r="BL557" s="16" t="s">
        <v>457</v>
      </c>
      <c r="BM557" s="245" t="s">
        <v>1476</v>
      </c>
    </row>
    <row r="558" s="13" customFormat="1">
      <c r="A558" s="13"/>
      <c r="B558" s="247"/>
      <c r="C558" s="248"/>
      <c r="D558" s="249" t="s">
        <v>156</v>
      </c>
      <c r="E558" s="250" t="s">
        <v>1</v>
      </c>
      <c r="F558" s="251" t="s">
        <v>1477</v>
      </c>
      <c r="G558" s="248"/>
      <c r="H558" s="252">
        <v>101.497</v>
      </c>
      <c r="I558" s="253"/>
      <c r="J558" s="248"/>
      <c r="K558" s="248"/>
      <c r="L558" s="254"/>
      <c r="M558" s="255"/>
      <c r="N558" s="256"/>
      <c r="O558" s="256"/>
      <c r="P558" s="256"/>
      <c r="Q558" s="256"/>
      <c r="R558" s="256"/>
      <c r="S558" s="256"/>
      <c r="T558" s="257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8" t="s">
        <v>156</v>
      </c>
      <c r="AU558" s="258" t="s">
        <v>84</v>
      </c>
      <c r="AV558" s="13" t="s">
        <v>84</v>
      </c>
      <c r="AW558" s="13" t="s">
        <v>32</v>
      </c>
      <c r="AX558" s="13" t="s">
        <v>82</v>
      </c>
      <c r="AY558" s="258" t="s">
        <v>146</v>
      </c>
    </row>
    <row r="559" s="2" customFormat="1" ht="21.75" customHeight="1">
      <c r="A559" s="37"/>
      <c r="B559" s="38"/>
      <c r="C559" s="234" t="s">
        <v>1478</v>
      </c>
      <c r="D559" s="234" t="s">
        <v>149</v>
      </c>
      <c r="E559" s="235" t="s">
        <v>1479</v>
      </c>
      <c r="F559" s="236" t="s">
        <v>1480</v>
      </c>
      <c r="G559" s="237" t="s">
        <v>200</v>
      </c>
      <c r="H559" s="238">
        <v>92.269999999999996</v>
      </c>
      <c r="I559" s="239"/>
      <c r="J559" s="240">
        <f>ROUND(I559*H559,2)</f>
        <v>0</v>
      </c>
      <c r="K559" s="236" t="s">
        <v>153</v>
      </c>
      <c r="L559" s="43"/>
      <c r="M559" s="241" t="s">
        <v>1</v>
      </c>
      <c r="N559" s="242" t="s">
        <v>40</v>
      </c>
      <c r="O559" s="90"/>
      <c r="P559" s="243">
        <f>O559*H559</f>
        <v>0</v>
      </c>
      <c r="Q559" s="243">
        <v>0</v>
      </c>
      <c r="R559" s="243">
        <f>Q559*H559</f>
        <v>0</v>
      </c>
      <c r="S559" s="243">
        <v>0</v>
      </c>
      <c r="T559" s="244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245" t="s">
        <v>457</v>
      </c>
      <c r="AT559" s="245" t="s">
        <v>149</v>
      </c>
      <c r="AU559" s="245" t="s">
        <v>84</v>
      </c>
      <c r="AY559" s="16" t="s">
        <v>146</v>
      </c>
      <c r="BE559" s="246">
        <f>IF(N559="základní",J559,0)</f>
        <v>0</v>
      </c>
      <c r="BF559" s="246">
        <f>IF(N559="snížená",J559,0)</f>
        <v>0</v>
      </c>
      <c r="BG559" s="246">
        <f>IF(N559="zákl. přenesená",J559,0)</f>
        <v>0</v>
      </c>
      <c r="BH559" s="246">
        <f>IF(N559="sníž. přenesená",J559,0)</f>
        <v>0</v>
      </c>
      <c r="BI559" s="246">
        <f>IF(N559="nulová",J559,0)</f>
        <v>0</v>
      </c>
      <c r="BJ559" s="16" t="s">
        <v>82</v>
      </c>
      <c r="BK559" s="246">
        <f>ROUND(I559*H559,2)</f>
        <v>0</v>
      </c>
      <c r="BL559" s="16" t="s">
        <v>457</v>
      </c>
      <c r="BM559" s="245" t="s">
        <v>1481</v>
      </c>
    </row>
    <row r="560" s="2" customFormat="1" ht="16.5" customHeight="1">
      <c r="A560" s="37"/>
      <c r="B560" s="38"/>
      <c r="C560" s="234" t="s">
        <v>1482</v>
      </c>
      <c r="D560" s="234" t="s">
        <v>149</v>
      </c>
      <c r="E560" s="235" t="s">
        <v>1483</v>
      </c>
      <c r="F560" s="236" t="s">
        <v>1484</v>
      </c>
      <c r="G560" s="237" t="s">
        <v>200</v>
      </c>
      <c r="H560" s="238">
        <v>92.269999999999996</v>
      </c>
      <c r="I560" s="239"/>
      <c r="J560" s="240">
        <f>ROUND(I560*H560,2)</f>
        <v>0</v>
      </c>
      <c r="K560" s="236" t="s">
        <v>153</v>
      </c>
      <c r="L560" s="43"/>
      <c r="M560" s="241" t="s">
        <v>1</v>
      </c>
      <c r="N560" s="242" t="s">
        <v>40</v>
      </c>
      <c r="O560" s="90"/>
      <c r="P560" s="243">
        <f>O560*H560</f>
        <v>0</v>
      </c>
      <c r="Q560" s="243">
        <v>0.00029999999999999997</v>
      </c>
      <c r="R560" s="243">
        <f>Q560*H560</f>
        <v>0.027680999999999997</v>
      </c>
      <c r="S560" s="243">
        <v>0</v>
      </c>
      <c r="T560" s="244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245" t="s">
        <v>457</v>
      </c>
      <c r="AT560" s="245" t="s">
        <v>149</v>
      </c>
      <c r="AU560" s="245" t="s">
        <v>84</v>
      </c>
      <c r="AY560" s="16" t="s">
        <v>146</v>
      </c>
      <c r="BE560" s="246">
        <f>IF(N560="základní",J560,0)</f>
        <v>0</v>
      </c>
      <c r="BF560" s="246">
        <f>IF(N560="snížená",J560,0)</f>
        <v>0</v>
      </c>
      <c r="BG560" s="246">
        <f>IF(N560="zákl. přenesená",J560,0)</f>
        <v>0</v>
      </c>
      <c r="BH560" s="246">
        <f>IF(N560="sníž. přenesená",J560,0)</f>
        <v>0</v>
      </c>
      <c r="BI560" s="246">
        <f>IF(N560="nulová",J560,0)</f>
        <v>0</v>
      </c>
      <c r="BJ560" s="16" t="s">
        <v>82</v>
      </c>
      <c r="BK560" s="246">
        <f>ROUND(I560*H560,2)</f>
        <v>0</v>
      </c>
      <c r="BL560" s="16" t="s">
        <v>457</v>
      </c>
      <c r="BM560" s="245" t="s">
        <v>1485</v>
      </c>
    </row>
    <row r="561" s="2" customFormat="1" ht="16.5" customHeight="1">
      <c r="A561" s="37"/>
      <c r="B561" s="38"/>
      <c r="C561" s="234" t="s">
        <v>1486</v>
      </c>
      <c r="D561" s="234" t="s">
        <v>149</v>
      </c>
      <c r="E561" s="235" t="s">
        <v>1487</v>
      </c>
      <c r="F561" s="236" t="s">
        <v>1488</v>
      </c>
      <c r="G561" s="237" t="s">
        <v>260</v>
      </c>
      <c r="H561" s="238">
        <v>46.149999999999999</v>
      </c>
      <c r="I561" s="239"/>
      <c r="J561" s="240">
        <f>ROUND(I561*H561,2)</f>
        <v>0</v>
      </c>
      <c r="K561" s="236" t="s">
        <v>153</v>
      </c>
      <c r="L561" s="43"/>
      <c r="M561" s="241" t="s">
        <v>1</v>
      </c>
      <c r="N561" s="242" t="s">
        <v>40</v>
      </c>
      <c r="O561" s="90"/>
      <c r="P561" s="243">
        <f>O561*H561</f>
        <v>0</v>
      </c>
      <c r="Q561" s="243">
        <v>3.0000000000000001E-05</v>
      </c>
      <c r="R561" s="243">
        <f>Q561*H561</f>
        <v>0.0013845000000000001</v>
      </c>
      <c r="S561" s="243">
        <v>0</v>
      </c>
      <c r="T561" s="244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245" t="s">
        <v>457</v>
      </c>
      <c r="AT561" s="245" t="s">
        <v>149</v>
      </c>
      <c r="AU561" s="245" t="s">
        <v>84</v>
      </c>
      <c r="AY561" s="16" t="s">
        <v>146</v>
      </c>
      <c r="BE561" s="246">
        <f>IF(N561="základní",J561,0)</f>
        <v>0</v>
      </c>
      <c r="BF561" s="246">
        <f>IF(N561="snížená",J561,0)</f>
        <v>0</v>
      </c>
      <c r="BG561" s="246">
        <f>IF(N561="zákl. přenesená",J561,0)</f>
        <v>0</v>
      </c>
      <c r="BH561" s="246">
        <f>IF(N561="sníž. přenesená",J561,0)</f>
        <v>0</v>
      </c>
      <c r="BI561" s="246">
        <f>IF(N561="nulová",J561,0)</f>
        <v>0</v>
      </c>
      <c r="BJ561" s="16" t="s">
        <v>82</v>
      </c>
      <c r="BK561" s="246">
        <f>ROUND(I561*H561,2)</f>
        <v>0</v>
      </c>
      <c r="BL561" s="16" t="s">
        <v>457</v>
      </c>
      <c r="BM561" s="245" t="s">
        <v>1489</v>
      </c>
    </row>
    <row r="562" s="2" customFormat="1" ht="16.5" customHeight="1">
      <c r="A562" s="37"/>
      <c r="B562" s="38"/>
      <c r="C562" s="234" t="s">
        <v>1490</v>
      </c>
      <c r="D562" s="234" t="s">
        <v>149</v>
      </c>
      <c r="E562" s="235" t="s">
        <v>1491</v>
      </c>
      <c r="F562" s="236" t="s">
        <v>1492</v>
      </c>
      <c r="G562" s="237" t="s">
        <v>269</v>
      </c>
      <c r="H562" s="238">
        <v>41</v>
      </c>
      <c r="I562" s="239"/>
      <c r="J562" s="240">
        <f>ROUND(I562*H562,2)</f>
        <v>0</v>
      </c>
      <c r="K562" s="236" t="s">
        <v>153</v>
      </c>
      <c r="L562" s="43"/>
      <c r="M562" s="241" t="s">
        <v>1</v>
      </c>
      <c r="N562" s="242" t="s">
        <v>40</v>
      </c>
      <c r="O562" s="90"/>
      <c r="P562" s="243">
        <f>O562*H562</f>
        <v>0</v>
      </c>
      <c r="Q562" s="243">
        <v>0</v>
      </c>
      <c r="R562" s="243">
        <f>Q562*H562</f>
        <v>0</v>
      </c>
      <c r="S562" s="243">
        <v>0</v>
      </c>
      <c r="T562" s="244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245" t="s">
        <v>457</v>
      </c>
      <c r="AT562" s="245" t="s">
        <v>149</v>
      </c>
      <c r="AU562" s="245" t="s">
        <v>84</v>
      </c>
      <c r="AY562" s="16" t="s">
        <v>146</v>
      </c>
      <c r="BE562" s="246">
        <f>IF(N562="základní",J562,0)</f>
        <v>0</v>
      </c>
      <c r="BF562" s="246">
        <f>IF(N562="snížená",J562,0)</f>
        <v>0</v>
      </c>
      <c r="BG562" s="246">
        <f>IF(N562="zákl. přenesená",J562,0)</f>
        <v>0</v>
      </c>
      <c r="BH562" s="246">
        <f>IF(N562="sníž. přenesená",J562,0)</f>
        <v>0</v>
      </c>
      <c r="BI562" s="246">
        <f>IF(N562="nulová",J562,0)</f>
        <v>0</v>
      </c>
      <c r="BJ562" s="16" t="s">
        <v>82</v>
      </c>
      <c r="BK562" s="246">
        <f>ROUND(I562*H562,2)</f>
        <v>0</v>
      </c>
      <c r="BL562" s="16" t="s">
        <v>457</v>
      </c>
      <c r="BM562" s="245" t="s">
        <v>1493</v>
      </c>
    </row>
    <row r="563" s="2" customFormat="1" ht="16.5" customHeight="1">
      <c r="A563" s="37"/>
      <c r="B563" s="38"/>
      <c r="C563" s="234" t="s">
        <v>1494</v>
      </c>
      <c r="D563" s="234" t="s">
        <v>149</v>
      </c>
      <c r="E563" s="235" t="s">
        <v>1495</v>
      </c>
      <c r="F563" s="236" t="s">
        <v>1496</v>
      </c>
      <c r="G563" s="237" t="s">
        <v>269</v>
      </c>
      <c r="H563" s="238">
        <v>24</v>
      </c>
      <c r="I563" s="239"/>
      <c r="J563" s="240">
        <f>ROUND(I563*H563,2)</f>
        <v>0</v>
      </c>
      <c r="K563" s="236" t="s">
        <v>153</v>
      </c>
      <c r="L563" s="43"/>
      <c r="M563" s="241" t="s">
        <v>1</v>
      </c>
      <c r="N563" s="242" t="s">
        <v>40</v>
      </c>
      <c r="O563" s="90"/>
      <c r="P563" s="243">
        <f>O563*H563</f>
        <v>0</v>
      </c>
      <c r="Q563" s="243">
        <v>0</v>
      </c>
      <c r="R563" s="243">
        <f>Q563*H563</f>
        <v>0</v>
      </c>
      <c r="S563" s="243">
        <v>0</v>
      </c>
      <c r="T563" s="244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245" t="s">
        <v>457</v>
      </c>
      <c r="AT563" s="245" t="s">
        <v>149</v>
      </c>
      <c r="AU563" s="245" t="s">
        <v>84</v>
      </c>
      <c r="AY563" s="16" t="s">
        <v>146</v>
      </c>
      <c r="BE563" s="246">
        <f>IF(N563="základní",J563,0)</f>
        <v>0</v>
      </c>
      <c r="BF563" s="246">
        <f>IF(N563="snížená",J563,0)</f>
        <v>0</v>
      </c>
      <c r="BG563" s="246">
        <f>IF(N563="zákl. přenesená",J563,0)</f>
        <v>0</v>
      </c>
      <c r="BH563" s="246">
        <f>IF(N563="sníž. přenesená",J563,0)</f>
        <v>0</v>
      </c>
      <c r="BI563" s="246">
        <f>IF(N563="nulová",J563,0)</f>
        <v>0</v>
      </c>
      <c r="BJ563" s="16" t="s">
        <v>82</v>
      </c>
      <c r="BK563" s="246">
        <f>ROUND(I563*H563,2)</f>
        <v>0</v>
      </c>
      <c r="BL563" s="16" t="s">
        <v>457</v>
      </c>
      <c r="BM563" s="245" t="s">
        <v>1497</v>
      </c>
    </row>
    <row r="564" s="2" customFormat="1" ht="16.5" customHeight="1">
      <c r="A564" s="37"/>
      <c r="B564" s="38"/>
      <c r="C564" s="234" t="s">
        <v>1498</v>
      </c>
      <c r="D564" s="234" t="s">
        <v>149</v>
      </c>
      <c r="E564" s="235" t="s">
        <v>1499</v>
      </c>
      <c r="F564" s="236" t="s">
        <v>1500</v>
      </c>
      <c r="G564" s="237" t="s">
        <v>269</v>
      </c>
      <c r="H564" s="238">
        <v>80</v>
      </c>
      <c r="I564" s="239"/>
      <c r="J564" s="240">
        <f>ROUND(I564*H564,2)</f>
        <v>0</v>
      </c>
      <c r="K564" s="236" t="s">
        <v>153</v>
      </c>
      <c r="L564" s="43"/>
      <c r="M564" s="241" t="s">
        <v>1</v>
      </c>
      <c r="N564" s="242" t="s">
        <v>40</v>
      </c>
      <c r="O564" s="90"/>
      <c r="P564" s="243">
        <f>O564*H564</f>
        <v>0</v>
      </c>
      <c r="Q564" s="243">
        <v>0</v>
      </c>
      <c r="R564" s="243">
        <f>Q564*H564</f>
        <v>0</v>
      </c>
      <c r="S564" s="243">
        <v>0</v>
      </c>
      <c r="T564" s="244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245" t="s">
        <v>457</v>
      </c>
      <c r="AT564" s="245" t="s">
        <v>149</v>
      </c>
      <c r="AU564" s="245" t="s">
        <v>84</v>
      </c>
      <c r="AY564" s="16" t="s">
        <v>146</v>
      </c>
      <c r="BE564" s="246">
        <f>IF(N564="základní",J564,0)</f>
        <v>0</v>
      </c>
      <c r="BF564" s="246">
        <f>IF(N564="snížená",J564,0)</f>
        <v>0</v>
      </c>
      <c r="BG564" s="246">
        <f>IF(N564="zákl. přenesená",J564,0)</f>
        <v>0</v>
      </c>
      <c r="BH564" s="246">
        <f>IF(N564="sníž. přenesená",J564,0)</f>
        <v>0</v>
      </c>
      <c r="BI564" s="246">
        <f>IF(N564="nulová",J564,0)</f>
        <v>0</v>
      </c>
      <c r="BJ564" s="16" t="s">
        <v>82</v>
      </c>
      <c r="BK564" s="246">
        <f>ROUND(I564*H564,2)</f>
        <v>0</v>
      </c>
      <c r="BL564" s="16" t="s">
        <v>457</v>
      </c>
      <c r="BM564" s="245" t="s">
        <v>1501</v>
      </c>
    </row>
    <row r="565" s="2" customFormat="1" ht="21.75" customHeight="1">
      <c r="A565" s="37"/>
      <c r="B565" s="38"/>
      <c r="C565" s="234" t="s">
        <v>1502</v>
      </c>
      <c r="D565" s="234" t="s">
        <v>149</v>
      </c>
      <c r="E565" s="235" t="s">
        <v>1503</v>
      </c>
      <c r="F565" s="236" t="s">
        <v>1504</v>
      </c>
      <c r="G565" s="237" t="s">
        <v>498</v>
      </c>
      <c r="H565" s="280"/>
      <c r="I565" s="239"/>
      <c r="J565" s="240">
        <f>ROUND(I565*H565,2)</f>
        <v>0</v>
      </c>
      <c r="K565" s="236" t="s">
        <v>153</v>
      </c>
      <c r="L565" s="43"/>
      <c r="M565" s="241" t="s">
        <v>1</v>
      </c>
      <c r="N565" s="242" t="s">
        <v>40</v>
      </c>
      <c r="O565" s="90"/>
      <c r="P565" s="243">
        <f>O565*H565</f>
        <v>0</v>
      </c>
      <c r="Q565" s="243">
        <v>0</v>
      </c>
      <c r="R565" s="243">
        <f>Q565*H565</f>
        <v>0</v>
      </c>
      <c r="S565" s="243">
        <v>0</v>
      </c>
      <c r="T565" s="244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245" t="s">
        <v>457</v>
      </c>
      <c r="AT565" s="245" t="s">
        <v>149</v>
      </c>
      <c r="AU565" s="245" t="s">
        <v>84</v>
      </c>
      <c r="AY565" s="16" t="s">
        <v>146</v>
      </c>
      <c r="BE565" s="246">
        <f>IF(N565="základní",J565,0)</f>
        <v>0</v>
      </c>
      <c r="BF565" s="246">
        <f>IF(N565="snížená",J565,0)</f>
        <v>0</v>
      </c>
      <c r="BG565" s="246">
        <f>IF(N565="zákl. přenesená",J565,0)</f>
        <v>0</v>
      </c>
      <c r="BH565" s="246">
        <f>IF(N565="sníž. přenesená",J565,0)</f>
        <v>0</v>
      </c>
      <c r="BI565" s="246">
        <f>IF(N565="nulová",J565,0)</f>
        <v>0</v>
      </c>
      <c r="BJ565" s="16" t="s">
        <v>82</v>
      </c>
      <c r="BK565" s="246">
        <f>ROUND(I565*H565,2)</f>
        <v>0</v>
      </c>
      <c r="BL565" s="16" t="s">
        <v>457</v>
      </c>
      <c r="BM565" s="245" t="s">
        <v>1505</v>
      </c>
    </row>
    <row r="566" s="12" customFormat="1" ht="22.8" customHeight="1">
      <c r="A566" s="12"/>
      <c r="B566" s="218"/>
      <c r="C566" s="219"/>
      <c r="D566" s="220" t="s">
        <v>74</v>
      </c>
      <c r="E566" s="232" t="s">
        <v>1506</v>
      </c>
      <c r="F566" s="232" t="s">
        <v>1507</v>
      </c>
      <c r="G566" s="219"/>
      <c r="H566" s="219"/>
      <c r="I566" s="222"/>
      <c r="J566" s="233">
        <f>BK566</f>
        <v>0</v>
      </c>
      <c r="K566" s="219"/>
      <c r="L566" s="224"/>
      <c r="M566" s="225"/>
      <c r="N566" s="226"/>
      <c r="O566" s="226"/>
      <c r="P566" s="227">
        <f>SUM(P567:P568)</f>
        <v>0</v>
      </c>
      <c r="Q566" s="226"/>
      <c r="R566" s="227">
        <f>SUM(R567:R568)</f>
        <v>0.38766361999999999</v>
      </c>
      <c r="S566" s="226"/>
      <c r="T566" s="228">
        <f>SUM(T567:T568)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29" t="s">
        <v>84</v>
      </c>
      <c r="AT566" s="230" t="s">
        <v>74</v>
      </c>
      <c r="AU566" s="230" t="s">
        <v>82</v>
      </c>
      <c r="AY566" s="229" t="s">
        <v>146</v>
      </c>
      <c r="BK566" s="231">
        <f>SUM(BK567:BK568)</f>
        <v>0</v>
      </c>
    </row>
    <row r="567" s="2" customFormat="1" ht="21.75" customHeight="1">
      <c r="A567" s="37"/>
      <c r="B567" s="38"/>
      <c r="C567" s="234" t="s">
        <v>1508</v>
      </c>
      <c r="D567" s="234" t="s">
        <v>149</v>
      </c>
      <c r="E567" s="235" t="s">
        <v>1509</v>
      </c>
      <c r="F567" s="236" t="s">
        <v>1510</v>
      </c>
      <c r="G567" s="237" t="s">
        <v>200</v>
      </c>
      <c r="H567" s="238">
        <v>842.74699999999996</v>
      </c>
      <c r="I567" s="239"/>
      <c r="J567" s="240">
        <f>ROUND(I567*H567,2)</f>
        <v>0</v>
      </c>
      <c r="K567" s="236" t="s">
        <v>194</v>
      </c>
      <c r="L567" s="43"/>
      <c r="M567" s="241" t="s">
        <v>1</v>
      </c>
      <c r="N567" s="242" t="s">
        <v>40</v>
      </c>
      <c r="O567" s="90"/>
      <c r="P567" s="243">
        <f>O567*H567</f>
        <v>0</v>
      </c>
      <c r="Q567" s="243">
        <v>0.00020000000000000001</v>
      </c>
      <c r="R567" s="243">
        <f>Q567*H567</f>
        <v>0.16854939999999999</v>
      </c>
      <c r="S567" s="243">
        <v>0</v>
      </c>
      <c r="T567" s="244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245" t="s">
        <v>457</v>
      </c>
      <c r="AT567" s="245" t="s">
        <v>149</v>
      </c>
      <c r="AU567" s="245" t="s">
        <v>84</v>
      </c>
      <c r="AY567" s="16" t="s">
        <v>146</v>
      </c>
      <c r="BE567" s="246">
        <f>IF(N567="základní",J567,0)</f>
        <v>0</v>
      </c>
      <c r="BF567" s="246">
        <f>IF(N567="snížená",J567,0)</f>
        <v>0</v>
      </c>
      <c r="BG567" s="246">
        <f>IF(N567="zákl. přenesená",J567,0)</f>
        <v>0</v>
      </c>
      <c r="BH567" s="246">
        <f>IF(N567="sníž. přenesená",J567,0)</f>
        <v>0</v>
      </c>
      <c r="BI567" s="246">
        <f>IF(N567="nulová",J567,0)</f>
        <v>0</v>
      </c>
      <c r="BJ567" s="16" t="s">
        <v>82</v>
      </c>
      <c r="BK567" s="246">
        <f>ROUND(I567*H567,2)</f>
        <v>0</v>
      </c>
      <c r="BL567" s="16" t="s">
        <v>457</v>
      </c>
      <c r="BM567" s="245" t="s">
        <v>1511</v>
      </c>
    </row>
    <row r="568" s="2" customFormat="1" ht="21.75" customHeight="1">
      <c r="A568" s="37"/>
      <c r="B568" s="38"/>
      <c r="C568" s="234" t="s">
        <v>1512</v>
      </c>
      <c r="D568" s="234" t="s">
        <v>149</v>
      </c>
      <c r="E568" s="235" t="s">
        <v>1513</v>
      </c>
      <c r="F568" s="236" t="s">
        <v>1514</v>
      </c>
      <c r="G568" s="237" t="s">
        <v>200</v>
      </c>
      <c r="H568" s="238">
        <v>842.74699999999996</v>
      </c>
      <c r="I568" s="239"/>
      <c r="J568" s="240">
        <f>ROUND(I568*H568,2)</f>
        <v>0</v>
      </c>
      <c r="K568" s="236" t="s">
        <v>194</v>
      </c>
      <c r="L568" s="43"/>
      <c r="M568" s="241" t="s">
        <v>1</v>
      </c>
      <c r="N568" s="242" t="s">
        <v>40</v>
      </c>
      <c r="O568" s="90"/>
      <c r="P568" s="243">
        <f>O568*H568</f>
        <v>0</v>
      </c>
      <c r="Q568" s="243">
        <v>0.00025999999999999998</v>
      </c>
      <c r="R568" s="243">
        <f>Q568*H568</f>
        <v>0.21911421999999997</v>
      </c>
      <c r="S568" s="243">
        <v>0</v>
      </c>
      <c r="T568" s="244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245" t="s">
        <v>457</v>
      </c>
      <c r="AT568" s="245" t="s">
        <v>149</v>
      </c>
      <c r="AU568" s="245" t="s">
        <v>84</v>
      </c>
      <c r="AY568" s="16" t="s">
        <v>146</v>
      </c>
      <c r="BE568" s="246">
        <f>IF(N568="základní",J568,0)</f>
        <v>0</v>
      </c>
      <c r="BF568" s="246">
        <f>IF(N568="snížená",J568,0)</f>
        <v>0</v>
      </c>
      <c r="BG568" s="246">
        <f>IF(N568="zákl. přenesená",J568,0)</f>
        <v>0</v>
      </c>
      <c r="BH568" s="246">
        <f>IF(N568="sníž. přenesená",J568,0)</f>
        <v>0</v>
      </c>
      <c r="BI568" s="246">
        <f>IF(N568="nulová",J568,0)</f>
        <v>0</v>
      </c>
      <c r="BJ568" s="16" t="s">
        <v>82</v>
      </c>
      <c r="BK568" s="246">
        <f>ROUND(I568*H568,2)</f>
        <v>0</v>
      </c>
      <c r="BL568" s="16" t="s">
        <v>457</v>
      </c>
      <c r="BM568" s="245" t="s">
        <v>1515</v>
      </c>
    </row>
    <row r="569" s="12" customFormat="1" ht="22.8" customHeight="1">
      <c r="A569" s="12"/>
      <c r="B569" s="218"/>
      <c r="C569" s="219"/>
      <c r="D569" s="220" t="s">
        <v>74</v>
      </c>
      <c r="E569" s="232" t="s">
        <v>1516</v>
      </c>
      <c r="F569" s="232" t="s">
        <v>1517</v>
      </c>
      <c r="G569" s="219"/>
      <c r="H569" s="219"/>
      <c r="I569" s="222"/>
      <c r="J569" s="233">
        <f>BK569</f>
        <v>0</v>
      </c>
      <c r="K569" s="219"/>
      <c r="L569" s="224"/>
      <c r="M569" s="225"/>
      <c r="N569" s="226"/>
      <c r="O569" s="226"/>
      <c r="P569" s="227">
        <f>SUM(P570:P573)</f>
        <v>0</v>
      </c>
      <c r="Q569" s="226"/>
      <c r="R569" s="227">
        <f>SUM(R570:R573)</f>
        <v>0.027845999999999999</v>
      </c>
      <c r="S569" s="226"/>
      <c r="T569" s="228">
        <f>SUM(T570:T573)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29" t="s">
        <v>84</v>
      </c>
      <c r="AT569" s="230" t="s">
        <v>74</v>
      </c>
      <c r="AU569" s="230" t="s">
        <v>82</v>
      </c>
      <c r="AY569" s="229" t="s">
        <v>146</v>
      </c>
      <c r="BK569" s="231">
        <f>SUM(BK570:BK573)</f>
        <v>0</v>
      </c>
    </row>
    <row r="570" s="2" customFormat="1" ht="21.75" customHeight="1">
      <c r="A570" s="37"/>
      <c r="B570" s="38"/>
      <c r="C570" s="234" t="s">
        <v>1518</v>
      </c>
      <c r="D570" s="234" t="s">
        <v>149</v>
      </c>
      <c r="E570" s="235" t="s">
        <v>1519</v>
      </c>
      <c r="F570" s="236" t="s">
        <v>1520</v>
      </c>
      <c r="G570" s="237" t="s">
        <v>200</v>
      </c>
      <c r="H570" s="238">
        <v>21.420000000000002</v>
      </c>
      <c r="I570" s="239"/>
      <c r="J570" s="240">
        <f>ROUND(I570*H570,2)</f>
        <v>0</v>
      </c>
      <c r="K570" s="236" t="s">
        <v>302</v>
      </c>
      <c r="L570" s="43"/>
      <c r="M570" s="241" t="s">
        <v>1</v>
      </c>
      <c r="N570" s="242" t="s">
        <v>40</v>
      </c>
      <c r="O570" s="90"/>
      <c r="P570" s="243">
        <f>O570*H570</f>
        <v>0</v>
      </c>
      <c r="Q570" s="243">
        <v>0</v>
      </c>
      <c r="R570" s="243">
        <f>Q570*H570</f>
        <v>0</v>
      </c>
      <c r="S570" s="243">
        <v>0</v>
      </c>
      <c r="T570" s="244">
        <f>S570*H570</f>
        <v>0</v>
      </c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R570" s="245" t="s">
        <v>457</v>
      </c>
      <c r="AT570" s="245" t="s">
        <v>149</v>
      </c>
      <c r="AU570" s="245" t="s">
        <v>84</v>
      </c>
      <c r="AY570" s="16" t="s">
        <v>146</v>
      </c>
      <c r="BE570" s="246">
        <f>IF(N570="základní",J570,0)</f>
        <v>0</v>
      </c>
      <c r="BF570" s="246">
        <f>IF(N570="snížená",J570,0)</f>
        <v>0</v>
      </c>
      <c r="BG570" s="246">
        <f>IF(N570="zákl. přenesená",J570,0)</f>
        <v>0</v>
      </c>
      <c r="BH570" s="246">
        <f>IF(N570="sníž. přenesená",J570,0)</f>
        <v>0</v>
      </c>
      <c r="BI570" s="246">
        <f>IF(N570="nulová",J570,0)</f>
        <v>0</v>
      </c>
      <c r="BJ570" s="16" t="s">
        <v>82</v>
      </c>
      <c r="BK570" s="246">
        <f>ROUND(I570*H570,2)</f>
        <v>0</v>
      </c>
      <c r="BL570" s="16" t="s">
        <v>457</v>
      </c>
      <c r="BM570" s="245" t="s">
        <v>1521</v>
      </c>
    </row>
    <row r="571" s="13" customFormat="1">
      <c r="A571" s="13"/>
      <c r="B571" s="247"/>
      <c r="C571" s="248"/>
      <c r="D571" s="249" t="s">
        <v>156</v>
      </c>
      <c r="E571" s="250" t="s">
        <v>1</v>
      </c>
      <c r="F571" s="251" t="s">
        <v>1522</v>
      </c>
      <c r="G571" s="248"/>
      <c r="H571" s="252">
        <v>21.420000000000002</v>
      </c>
      <c r="I571" s="253"/>
      <c r="J571" s="248"/>
      <c r="K571" s="248"/>
      <c r="L571" s="254"/>
      <c r="M571" s="255"/>
      <c r="N571" s="256"/>
      <c r="O571" s="256"/>
      <c r="P571" s="256"/>
      <c r="Q571" s="256"/>
      <c r="R571" s="256"/>
      <c r="S571" s="256"/>
      <c r="T571" s="257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8" t="s">
        <v>156</v>
      </c>
      <c r="AU571" s="258" t="s">
        <v>84</v>
      </c>
      <c r="AV571" s="13" t="s">
        <v>84</v>
      </c>
      <c r="AW571" s="13" t="s">
        <v>32</v>
      </c>
      <c r="AX571" s="13" t="s">
        <v>82</v>
      </c>
      <c r="AY571" s="258" t="s">
        <v>146</v>
      </c>
    </row>
    <row r="572" s="2" customFormat="1" ht="16.5" customHeight="1">
      <c r="A572" s="37"/>
      <c r="B572" s="38"/>
      <c r="C572" s="270" t="s">
        <v>1523</v>
      </c>
      <c r="D572" s="270" t="s">
        <v>310</v>
      </c>
      <c r="E572" s="271" t="s">
        <v>1524</v>
      </c>
      <c r="F572" s="272" t="s">
        <v>1525</v>
      </c>
      <c r="G572" s="273" t="s">
        <v>200</v>
      </c>
      <c r="H572" s="274">
        <v>21.420000000000002</v>
      </c>
      <c r="I572" s="275"/>
      <c r="J572" s="276">
        <f>ROUND(I572*H572,2)</f>
        <v>0</v>
      </c>
      <c r="K572" s="272" t="s">
        <v>302</v>
      </c>
      <c r="L572" s="277"/>
      <c r="M572" s="278" t="s">
        <v>1</v>
      </c>
      <c r="N572" s="279" t="s">
        <v>40</v>
      </c>
      <c r="O572" s="90"/>
      <c r="P572" s="243">
        <f>O572*H572</f>
        <v>0</v>
      </c>
      <c r="Q572" s="243">
        <v>0.0012999999999999999</v>
      </c>
      <c r="R572" s="243">
        <f>Q572*H572</f>
        <v>0.027845999999999999</v>
      </c>
      <c r="S572" s="243">
        <v>0</v>
      </c>
      <c r="T572" s="244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245" t="s">
        <v>295</v>
      </c>
      <c r="AT572" s="245" t="s">
        <v>310</v>
      </c>
      <c r="AU572" s="245" t="s">
        <v>84</v>
      </c>
      <c r="AY572" s="16" t="s">
        <v>146</v>
      </c>
      <c r="BE572" s="246">
        <f>IF(N572="základní",J572,0)</f>
        <v>0</v>
      </c>
      <c r="BF572" s="246">
        <f>IF(N572="snížená",J572,0)</f>
        <v>0</v>
      </c>
      <c r="BG572" s="246">
        <f>IF(N572="zákl. přenesená",J572,0)</f>
        <v>0</v>
      </c>
      <c r="BH572" s="246">
        <f>IF(N572="sníž. přenesená",J572,0)</f>
        <v>0</v>
      </c>
      <c r="BI572" s="246">
        <f>IF(N572="nulová",J572,0)</f>
        <v>0</v>
      </c>
      <c r="BJ572" s="16" t="s">
        <v>82</v>
      </c>
      <c r="BK572" s="246">
        <f>ROUND(I572*H572,2)</f>
        <v>0</v>
      </c>
      <c r="BL572" s="16" t="s">
        <v>457</v>
      </c>
      <c r="BM572" s="245" t="s">
        <v>1526</v>
      </c>
    </row>
    <row r="573" s="2" customFormat="1" ht="21.75" customHeight="1">
      <c r="A573" s="37"/>
      <c r="B573" s="38"/>
      <c r="C573" s="234" t="s">
        <v>1527</v>
      </c>
      <c r="D573" s="234" t="s">
        <v>149</v>
      </c>
      <c r="E573" s="235" t="s">
        <v>1528</v>
      </c>
      <c r="F573" s="236" t="s">
        <v>1529</v>
      </c>
      <c r="G573" s="237" t="s">
        <v>498</v>
      </c>
      <c r="H573" s="280"/>
      <c r="I573" s="239"/>
      <c r="J573" s="240">
        <f>ROUND(I573*H573,2)</f>
        <v>0</v>
      </c>
      <c r="K573" s="236" t="s">
        <v>302</v>
      </c>
      <c r="L573" s="43"/>
      <c r="M573" s="241" t="s">
        <v>1</v>
      </c>
      <c r="N573" s="242" t="s">
        <v>40</v>
      </c>
      <c r="O573" s="90"/>
      <c r="P573" s="243">
        <f>O573*H573</f>
        <v>0</v>
      </c>
      <c r="Q573" s="243">
        <v>0</v>
      </c>
      <c r="R573" s="243">
        <f>Q573*H573</f>
        <v>0</v>
      </c>
      <c r="S573" s="243">
        <v>0</v>
      </c>
      <c r="T573" s="244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245" t="s">
        <v>457</v>
      </c>
      <c r="AT573" s="245" t="s">
        <v>149</v>
      </c>
      <c r="AU573" s="245" t="s">
        <v>84</v>
      </c>
      <c r="AY573" s="16" t="s">
        <v>146</v>
      </c>
      <c r="BE573" s="246">
        <f>IF(N573="základní",J573,0)</f>
        <v>0</v>
      </c>
      <c r="BF573" s="246">
        <f>IF(N573="snížená",J573,0)</f>
        <v>0</v>
      </c>
      <c r="BG573" s="246">
        <f>IF(N573="zákl. přenesená",J573,0)</f>
        <v>0</v>
      </c>
      <c r="BH573" s="246">
        <f>IF(N573="sníž. přenesená",J573,0)</f>
        <v>0</v>
      </c>
      <c r="BI573" s="246">
        <f>IF(N573="nulová",J573,0)</f>
        <v>0</v>
      </c>
      <c r="BJ573" s="16" t="s">
        <v>82</v>
      </c>
      <c r="BK573" s="246">
        <f>ROUND(I573*H573,2)</f>
        <v>0</v>
      </c>
      <c r="BL573" s="16" t="s">
        <v>457</v>
      </c>
      <c r="BM573" s="245" t="s">
        <v>1530</v>
      </c>
    </row>
    <row r="574" s="12" customFormat="1" ht="25.92" customHeight="1">
      <c r="A574" s="12"/>
      <c r="B574" s="218"/>
      <c r="C574" s="219"/>
      <c r="D574" s="220" t="s">
        <v>74</v>
      </c>
      <c r="E574" s="221" t="s">
        <v>310</v>
      </c>
      <c r="F574" s="221" t="s">
        <v>1531</v>
      </c>
      <c r="G574" s="219"/>
      <c r="H574" s="219"/>
      <c r="I574" s="222"/>
      <c r="J574" s="223">
        <f>BK574</f>
        <v>0</v>
      </c>
      <c r="K574" s="219"/>
      <c r="L574" s="224"/>
      <c r="M574" s="225"/>
      <c r="N574" s="226"/>
      <c r="O574" s="226"/>
      <c r="P574" s="227">
        <f>P575</f>
        <v>0</v>
      </c>
      <c r="Q574" s="226"/>
      <c r="R574" s="227">
        <f>R575</f>
        <v>0</v>
      </c>
      <c r="S574" s="226"/>
      <c r="T574" s="228">
        <f>T575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29" t="s">
        <v>166</v>
      </c>
      <c r="AT574" s="230" t="s">
        <v>74</v>
      </c>
      <c r="AU574" s="230" t="s">
        <v>75</v>
      </c>
      <c r="AY574" s="229" t="s">
        <v>146</v>
      </c>
      <c r="BK574" s="231">
        <f>BK575</f>
        <v>0</v>
      </c>
    </row>
    <row r="575" s="12" customFormat="1" ht="22.8" customHeight="1">
      <c r="A575" s="12"/>
      <c r="B575" s="218"/>
      <c r="C575" s="219"/>
      <c r="D575" s="220" t="s">
        <v>74</v>
      </c>
      <c r="E575" s="232" t="s">
        <v>1532</v>
      </c>
      <c r="F575" s="232" t="s">
        <v>1533</v>
      </c>
      <c r="G575" s="219"/>
      <c r="H575" s="219"/>
      <c r="I575" s="222"/>
      <c r="J575" s="233">
        <f>BK575</f>
        <v>0</v>
      </c>
      <c r="K575" s="219"/>
      <c r="L575" s="224"/>
      <c r="M575" s="225"/>
      <c r="N575" s="226"/>
      <c r="O575" s="226"/>
      <c r="P575" s="227">
        <f>P576</f>
        <v>0</v>
      </c>
      <c r="Q575" s="226"/>
      <c r="R575" s="227">
        <f>R576</f>
        <v>0</v>
      </c>
      <c r="S575" s="226"/>
      <c r="T575" s="228">
        <f>T576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9" t="s">
        <v>166</v>
      </c>
      <c r="AT575" s="230" t="s">
        <v>74</v>
      </c>
      <c r="AU575" s="230" t="s">
        <v>82</v>
      </c>
      <c r="AY575" s="229" t="s">
        <v>146</v>
      </c>
      <c r="BK575" s="231">
        <f>BK576</f>
        <v>0</v>
      </c>
    </row>
    <row r="576" s="2" customFormat="1" ht="16.5" customHeight="1">
      <c r="A576" s="37"/>
      <c r="B576" s="38"/>
      <c r="C576" s="234" t="s">
        <v>1534</v>
      </c>
      <c r="D576" s="234" t="s">
        <v>149</v>
      </c>
      <c r="E576" s="235" t="s">
        <v>1535</v>
      </c>
      <c r="F576" s="236" t="s">
        <v>1536</v>
      </c>
      <c r="G576" s="237" t="s">
        <v>1002</v>
      </c>
      <c r="H576" s="238">
        <v>1</v>
      </c>
      <c r="I576" s="239"/>
      <c r="J576" s="240">
        <f>ROUND(I576*H576,2)</f>
        <v>0</v>
      </c>
      <c r="K576" s="236" t="s">
        <v>1</v>
      </c>
      <c r="L576" s="43"/>
      <c r="M576" s="241" t="s">
        <v>1</v>
      </c>
      <c r="N576" s="242" t="s">
        <v>40</v>
      </c>
      <c r="O576" s="90"/>
      <c r="P576" s="243">
        <f>O576*H576</f>
        <v>0</v>
      </c>
      <c r="Q576" s="243">
        <v>0</v>
      </c>
      <c r="R576" s="243">
        <f>Q576*H576</f>
        <v>0</v>
      </c>
      <c r="S576" s="243">
        <v>0</v>
      </c>
      <c r="T576" s="244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245" t="s">
        <v>1109</v>
      </c>
      <c r="AT576" s="245" t="s">
        <v>149</v>
      </c>
      <c r="AU576" s="245" t="s">
        <v>84</v>
      </c>
      <c r="AY576" s="16" t="s">
        <v>146</v>
      </c>
      <c r="BE576" s="246">
        <f>IF(N576="základní",J576,0)</f>
        <v>0</v>
      </c>
      <c r="BF576" s="246">
        <f>IF(N576="snížená",J576,0)</f>
        <v>0</v>
      </c>
      <c r="BG576" s="246">
        <f>IF(N576="zákl. přenesená",J576,0)</f>
        <v>0</v>
      </c>
      <c r="BH576" s="246">
        <f>IF(N576="sníž. přenesená",J576,0)</f>
        <v>0</v>
      </c>
      <c r="BI576" s="246">
        <f>IF(N576="nulová",J576,0)</f>
        <v>0</v>
      </c>
      <c r="BJ576" s="16" t="s">
        <v>82</v>
      </c>
      <c r="BK576" s="246">
        <f>ROUND(I576*H576,2)</f>
        <v>0</v>
      </c>
      <c r="BL576" s="16" t="s">
        <v>1109</v>
      </c>
      <c r="BM576" s="245" t="s">
        <v>1537</v>
      </c>
    </row>
    <row r="577" s="12" customFormat="1" ht="25.92" customHeight="1">
      <c r="A577" s="12"/>
      <c r="B577" s="218"/>
      <c r="C577" s="219"/>
      <c r="D577" s="220" t="s">
        <v>74</v>
      </c>
      <c r="E577" s="221" t="s">
        <v>1538</v>
      </c>
      <c r="F577" s="221" t="s">
        <v>1539</v>
      </c>
      <c r="G577" s="219"/>
      <c r="H577" s="219"/>
      <c r="I577" s="222"/>
      <c r="J577" s="223">
        <f>BK577</f>
        <v>0</v>
      </c>
      <c r="K577" s="219"/>
      <c r="L577" s="224"/>
      <c r="M577" s="225"/>
      <c r="N577" s="226"/>
      <c r="O577" s="226"/>
      <c r="P577" s="227">
        <f>P578</f>
        <v>0</v>
      </c>
      <c r="Q577" s="226"/>
      <c r="R577" s="227">
        <f>R578</f>
        <v>0</v>
      </c>
      <c r="S577" s="226"/>
      <c r="T577" s="228">
        <f>T578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29" t="s">
        <v>154</v>
      </c>
      <c r="AT577" s="230" t="s">
        <v>74</v>
      </c>
      <c r="AU577" s="230" t="s">
        <v>75</v>
      </c>
      <c r="AY577" s="229" t="s">
        <v>146</v>
      </c>
      <c r="BK577" s="231">
        <f>BK578</f>
        <v>0</v>
      </c>
    </row>
    <row r="578" s="2" customFormat="1" ht="16.5" customHeight="1">
      <c r="A578" s="37"/>
      <c r="B578" s="38"/>
      <c r="C578" s="234" t="s">
        <v>1540</v>
      </c>
      <c r="D578" s="234" t="s">
        <v>149</v>
      </c>
      <c r="E578" s="235" t="s">
        <v>1541</v>
      </c>
      <c r="F578" s="236" t="s">
        <v>1542</v>
      </c>
      <c r="G578" s="237" t="s">
        <v>1543</v>
      </c>
      <c r="H578" s="238">
        <v>48</v>
      </c>
      <c r="I578" s="239"/>
      <c r="J578" s="240">
        <f>ROUND(I578*H578,2)</f>
        <v>0</v>
      </c>
      <c r="K578" s="236" t="s">
        <v>302</v>
      </c>
      <c r="L578" s="43"/>
      <c r="M578" s="281" t="s">
        <v>1</v>
      </c>
      <c r="N578" s="282" t="s">
        <v>40</v>
      </c>
      <c r="O578" s="283"/>
      <c r="P578" s="284">
        <f>O578*H578</f>
        <v>0</v>
      </c>
      <c r="Q578" s="284">
        <v>0</v>
      </c>
      <c r="R578" s="284">
        <f>Q578*H578</f>
        <v>0</v>
      </c>
      <c r="S578" s="284">
        <v>0</v>
      </c>
      <c r="T578" s="285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245" t="s">
        <v>1544</v>
      </c>
      <c r="AT578" s="245" t="s">
        <v>149</v>
      </c>
      <c r="AU578" s="245" t="s">
        <v>82</v>
      </c>
      <c r="AY578" s="16" t="s">
        <v>146</v>
      </c>
      <c r="BE578" s="246">
        <f>IF(N578="základní",J578,0)</f>
        <v>0</v>
      </c>
      <c r="BF578" s="246">
        <f>IF(N578="snížená",J578,0)</f>
        <v>0</v>
      </c>
      <c r="BG578" s="246">
        <f>IF(N578="zákl. přenesená",J578,0)</f>
        <v>0</v>
      </c>
      <c r="BH578" s="246">
        <f>IF(N578="sníž. přenesená",J578,0)</f>
        <v>0</v>
      </c>
      <c r="BI578" s="246">
        <f>IF(N578="nulová",J578,0)</f>
        <v>0</v>
      </c>
      <c r="BJ578" s="16" t="s">
        <v>82</v>
      </c>
      <c r="BK578" s="246">
        <f>ROUND(I578*H578,2)</f>
        <v>0</v>
      </c>
      <c r="BL578" s="16" t="s">
        <v>1544</v>
      </c>
      <c r="BM578" s="245" t="s">
        <v>1545</v>
      </c>
    </row>
    <row r="579" s="2" customFormat="1" ht="6.96" customHeight="1">
      <c r="A579" s="37"/>
      <c r="B579" s="65"/>
      <c r="C579" s="66"/>
      <c r="D579" s="66"/>
      <c r="E579" s="66"/>
      <c r="F579" s="66"/>
      <c r="G579" s="66"/>
      <c r="H579" s="66"/>
      <c r="I579" s="182"/>
      <c r="J579" s="66"/>
      <c r="K579" s="66"/>
      <c r="L579" s="43"/>
      <c r="M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</sheetData>
  <sheetProtection sheet="1" autoFilter="0" formatColumns="0" formatRows="0" objects="1" scenarios="1" spinCount="100000" saltValue="4UizvMpLwH4EWtuEv0hYe90+ERXUAV5RpDAdnY+Y1FJs65fhXOHEWUeih9b0mvNu75Xvc2jKWNZjsIxVpZLkBw==" hashValue="CO/IaOguoS1hP3RWpO3WYoEtD1EpqQddVwRnwGKiepl3e1PL0FhIxLUx7KtrwpCwl0ZCyQss743yO1A+GpH8XQ==" algorithmName="SHA-512" password="CC35"/>
  <autoFilter ref="C150:K578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1546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ROUND((SUM(BE123:BE198)),  2)</f>
        <v>0</v>
      </c>
      <c r="G33" s="37"/>
      <c r="H33" s="37"/>
      <c r="I33" s="161">
        <v>0.20999999999999999</v>
      </c>
      <c r="J33" s="160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ROUND((SUM(BF123:BF198)),  2)</f>
        <v>0</v>
      </c>
      <c r="G34" s="37"/>
      <c r="H34" s="37"/>
      <c r="I34" s="161">
        <v>0.14999999999999999</v>
      </c>
      <c r="J34" s="160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ROUND((SUM(BG123:BG198)),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ROUND((SUM(BH123:BH198)),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ROUND((SUM(BI123:BI198)),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pol51b - Venkovní úpravy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100</v>
      </c>
      <c r="E99" s="202"/>
      <c r="F99" s="202"/>
      <c r="G99" s="202"/>
      <c r="H99" s="202"/>
      <c r="I99" s="203"/>
      <c r="J99" s="204">
        <f>J148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1547</v>
      </c>
      <c r="E100" s="202"/>
      <c r="F100" s="202"/>
      <c r="G100" s="202"/>
      <c r="H100" s="202"/>
      <c r="I100" s="203"/>
      <c r="J100" s="204">
        <f>J151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1548</v>
      </c>
      <c r="E101" s="202"/>
      <c r="F101" s="202"/>
      <c r="G101" s="202"/>
      <c r="H101" s="202"/>
      <c r="I101" s="203"/>
      <c r="J101" s="204">
        <f>J158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102</v>
      </c>
      <c r="E102" s="202"/>
      <c r="F102" s="202"/>
      <c r="G102" s="202"/>
      <c r="H102" s="202"/>
      <c r="I102" s="203"/>
      <c r="J102" s="204">
        <f>J192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103</v>
      </c>
      <c r="E103" s="202"/>
      <c r="F103" s="202"/>
      <c r="G103" s="202"/>
      <c r="H103" s="202"/>
      <c r="I103" s="203"/>
      <c r="J103" s="204">
        <f>J197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131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Novostavba mateřské školy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pol51b - Venkovní úpravy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Žalhostice</v>
      </c>
      <c r="G117" s="39"/>
      <c r="H117" s="39"/>
      <c r="I117" s="146" t="s">
        <v>22</v>
      </c>
      <c r="J117" s="78" t="str">
        <f>IF(J12="","",J12)</f>
        <v>21. 1. 2019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 xml:space="preserve"> </v>
      </c>
      <c r="G119" s="39"/>
      <c r="H119" s="39"/>
      <c r="I119" s="146" t="s">
        <v>30</v>
      </c>
      <c r="J119" s="35" t="str">
        <f>E21</f>
        <v>Polerecký s.r.o.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146" t="s">
        <v>33</v>
      </c>
      <c r="J120" s="35" t="str">
        <f>E24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132</v>
      </c>
      <c r="D122" s="209" t="s">
        <v>60</v>
      </c>
      <c r="E122" s="209" t="s">
        <v>56</v>
      </c>
      <c r="F122" s="209" t="s">
        <v>57</v>
      </c>
      <c r="G122" s="209" t="s">
        <v>133</v>
      </c>
      <c r="H122" s="209" t="s">
        <v>134</v>
      </c>
      <c r="I122" s="210" t="s">
        <v>135</v>
      </c>
      <c r="J122" s="209" t="s">
        <v>93</v>
      </c>
      <c r="K122" s="211" t="s">
        <v>136</v>
      </c>
      <c r="L122" s="212"/>
      <c r="M122" s="99" t="s">
        <v>1</v>
      </c>
      <c r="N122" s="100" t="s">
        <v>39</v>
      </c>
      <c r="O122" s="100" t="s">
        <v>137</v>
      </c>
      <c r="P122" s="100" t="s">
        <v>138</v>
      </c>
      <c r="Q122" s="100" t="s">
        <v>139</v>
      </c>
      <c r="R122" s="100" t="s">
        <v>140</v>
      </c>
      <c r="S122" s="100" t="s">
        <v>141</v>
      </c>
      <c r="T122" s="101" t="s">
        <v>142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143</v>
      </c>
      <c r="D123" s="39"/>
      <c r="E123" s="39"/>
      <c r="F123" s="39"/>
      <c r="G123" s="39"/>
      <c r="H123" s="39"/>
      <c r="I123" s="143"/>
      <c r="J123" s="213">
        <f>BK123</f>
        <v>0</v>
      </c>
      <c r="K123" s="39"/>
      <c r="L123" s="43"/>
      <c r="M123" s="102"/>
      <c r="N123" s="214"/>
      <c r="O123" s="103"/>
      <c r="P123" s="215">
        <f>P124</f>
        <v>0</v>
      </c>
      <c r="Q123" s="103"/>
      <c r="R123" s="215">
        <f>R124</f>
        <v>226.43654100000001</v>
      </c>
      <c r="S123" s="103"/>
      <c r="T123" s="216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74</v>
      </c>
      <c r="AU123" s="16" t="s">
        <v>95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144</v>
      </c>
      <c r="F124" s="221" t="s">
        <v>145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P125+P148+P151+P158+P192+P197</f>
        <v>0</v>
      </c>
      <c r="Q124" s="226"/>
      <c r="R124" s="227">
        <f>R125+R148+R151+R158+R192+R197</f>
        <v>226.43654100000001</v>
      </c>
      <c r="S124" s="226"/>
      <c r="T124" s="228">
        <f>T125+T148+T151+T158+T192+T197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82</v>
      </c>
      <c r="AT124" s="230" t="s">
        <v>74</v>
      </c>
      <c r="AU124" s="230" t="s">
        <v>75</v>
      </c>
      <c r="AY124" s="229" t="s">
        <v>146</v>
      </c>
      <c r="BK124" s="231">
        <f>BK125+BK148+BK151+BK158+BK192+BK197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82</v>
      </c>
      <c r="F125" s="232" t="s">
        <v>147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SUM(P126:P147)</f>
        <v>0</v>
      </c>
      <c r="Q125" s="226"/>
      <c r="R125" s="227">
        <f>SUM(R126:R147)</f>
        <v>69.900000000000006</v>
      </c>
      <c r="S125" s="226"/>
      <c r="T125" s="228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82</v>
      </c>
      <c r="AT125" s="230" t="s">
        <v>74</v>
      </c>
      <c r="AU125" s="230" t="s">
        <v>82</v>
      </c>
      <c r="AY125" s="229" t="s">
        <v>146</v>
      </c>
      <c r="BK125" s="231">
        <f>SUM(BK126:BK147)</f>
        <v>0</v>
      </c>
    </row>
    <row r="126" s="2" customFormat="1" ht="21.75" customHeight="1">
      <c r="A126" s="37"/>
      <c r="B126" s="38"/>
      <c r="C126" s="234" t="s">
        <v>82</v>
      </c>
      <c r="D126" s="234" t="s">
        <v>149</v>
      </c>
      <c r="E126" s="235" t="s">
        <v>1549</v>
      </c>
      <c r="F126" s="236" t="s">
        <v>1550</v>
      </c>
      <c r="G126" s="237" t="s">
        <v>152</v>
      </c>
      <c r="H126" s="238">
        <v>167.08500000000001</v>
      </c>
      <c r="I126" s="239"/>
      <c r="J126" s="240">
        <f>ROUND(I126*H126,2)</f>
        <v>0</v>
      </c>
      <c r="K126" s="236" t="s">
        <v>194</v>
      </c>
      <c r="L126" s="43"/>
      <c r="M126" s="241" t="s">
        <v>1</v>
      </c>
      <c r="N126" s="242" t="s">
        <v>40</v>
      </c>
      <c r="O126" s="90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5" t="s">
        <v>154</v>
      </c>
      <c r="AT126" s="245" t="s">
        <v>149</v>
      </c>
      <c r="AU126" s="245" t="s">
        <v>84</v>
      </c>
      <c r="AY126" s="16" t="s">
        <v>146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6" t="s">
        <v>82</v>
      </c>
      <c r="BK126" s="246">
        <f>ROUND(I126*H126,2)</f>
        <v>0</v>
      </c>
      <c r="BL126" s="16" t="s">
        <v>154</v>
      </c>
      <c r="BM126" s="245" t="s">
        <v>1551</v>
      </c>
    </row>
    <row r="127" s="13" customFormat="1">
      <c r="A127" s="13"/>
      <c r="B127" s="247"/>
      <c r="C127" s="248"/>
      <c r="D127" s="249" t="s">
        <v>156</v>
      </c>
      <c r="E127" s="250" t="s">
        <v>1</v>
      </c>
      <c r="F127" s="251" t="s">
        <v>1552</v>
      </c>
      <c r="G127" s="248"/>
      <c r="H127" s="252">
        <v>167.08500000000001</v>
      </c>
      <c r="I127" s="253"/>
      <c r="J127" s="248"/>
      <c r="K127" s="248"/>
      <c r="L127" s="254"/>
      <c r="M127" s="255"/>
      <c r="N127" s="256"/>
      <c r="O127" s="256"/>
      <c r="P127" s="256"/>
      <c r="Q127" s="256"/>
      <c r="R127" s="256"/>
      <c r="S127" s="256"/>
      <c r="T127" s="25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8" t="s">
        <v>156</v>
      </c>
      <c r="AU127" s="258" t="s">
        <v>84</v>
      </c>
      <c r="AV127" s="13" t="s">
        <v>84</v>
      </c>
      <c r="AW127" s="13" t="s">
        <v>32</v>
      </c>
      <c r="AX127" s="13" t="s">
        <v>82</v>
      </c>
      <c r="AY127" s="258" t="s">
        <v>146</v>
      </c>
    </row>
    <row r="128" s="2" customFormat="1" ht="21.75" customHeight="1">
      <c r="A128" s="37"/>
      <c r="B128" s="38"/>
      <c r="C128" s="234" t="s">
        <v>1553</v>
      </c>
      <c r="D128" s="234" t="s">
        <v>149</v>
      </c>
      <c r="E128" s="235" t="s">
        <v>1554</v>
      </c>
      <c r="F128" s="236" t="s">
        <v>160</v>
      </c>
      <c r="G128" s="237" t="s">
        <v>152</v>
      </c>
      <c r="H128" s="238">
        <v>163.5</v>
      </c>
      <c r="I128" s="239"/>
      <c r="J128" s="240">
        <f>ROUND(I128*H128,2)</f>
        <v>0</v>
      </c>
      <c r="K128" s="236" t="s">
        <v>194</v>
      </c>
      <c r="L128" s="43"/>
      <c r="M128" s="241" t="s">
        <v>1</v>
      </c>
      <c r="N128" s="242" t="s">
        <v>40</v>
      </c>
      <c r="O128" s="90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5" t="s">
        <v>154</v>
      </c>
      <c r="AT128" s="245" t="s">
        <v>149</v>
      </c>
      <c r="AU128" s="245" t="s">
        <v>84</v>
      </c>
      <c r="AY128" s="16" t="s">
        <v>146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6" t="s">
        <v>82</v>
      </c>
      <c r="BK128" s="246">
        <f>ROUND(I128*H128,2)</f>
        <v>0</v>
      </c>
      <c r="BL128" s="16" t="s">
        <v>154</v>
      </c>
      <c r="BM128" s="245" t="s">
        <v>1555</v>
      </c>
    </row>
    <row r="129" s="13" customFormat="1">
      <c r="A129" s="13"/>
      <c r="B129" s="247"/>
      <c r="C129" s="248"/>
      <c r="D129" s="249" t="s">
        <v>156</v>
      </c>
      <c r="E129" s="250" t="s">
        <v>1</v>
      </c>
      <c r="F129" s="251" t="s">
        <v>1556</v>
      </c>
      <c r="G129" s="248"/>
      <c r="H129" s="252">
        <v>43.200000000000003</v>
      </c>
      <c r="I129" s="253"/>
      <c r="J129" s="248"/>
      <c r="K129" s="248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156</v>
      </c>
      <c r="AU129" s="258" t="s">
        <v>84</v>
      </c>
      <c r="AV129" s="13" t="s">
        <v>84</v>
      </c>
      <c r="AW129" s="13" t="s">
        <v>32</v>
      </c>
      <c r="AX129" s="13" t="s">
        <v>75</v>
      </c>
      <c r="AY129" s="258" t="s">
        <v>146</v>
      </c>
    </row>
    <row r="130" s="13" customFormat="1">
      <c r="A130" s="13"/>
      <c r="B130" s="247"/>
      <c r="C130" s="248"/>
      <c r="D130" s="249" t="s">
        <v>156</v>
      </c>
      <c r="E130" s="250" t="s">
        <v>1</v>
      </c>
      <c r="F130" s="251" t="s">
        <v>1557</v>
      </c>
      <c r="G130" s="248"/>
      <c r="H130" s="252">
        <v>88.200000000000003</v>
      </c>
      <c r="I130" s="253"/>
      <c r="J130" s="248"/>
      <c r="K130" s="248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156</v>
      </c>
      <c r="AU130" s="258" t="s">
        <v>84</v>
      </c>
      <c r="AV130" s="13" t="s">
        <v>84</v>
      </c>
      <c r="AW130" s="13" t="s">
        <v>32</v>
      </c>
      <c r="AX130" s="13" t="s">
        <v>75</v>
      </c>
      <c r="AY130" s="258" t="s">
        <v>146</v>
      </c>
    </row>
    <row r="131" s="13" customFormat="1">
      <c r="A131" s="13"/>
      <c r="B131" s="247"/>
      <c r="C131" s="248"/>
      <c r="D131" s="249" t="s">
        <v>156</v>
      </c>
      <c r="E131" s="250" t="s">
        <v>1</v>
      </c>
      <c r="F131" s="251" t="s">
        <v>1558</v>
      </c>
      <c r="G131" s="248"/>
      <c r="H131" s="252">
        <v>21.699999999999999</v>
      </c>
      <c r="I131" s="253"/>
      <c r="J131" s="248"/>
      <c r="K131" s="248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156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146</v>
      </c>
    </row>
    <row r="132" s="13" customFormat="1">
      <c r="A132" s="13"/>
      <c r="B132" s="247"/>
      <c r="C132" s="248"/>
      <c r="D132" s="249" t="s">
        <v>156</v>
      </c>
      <c r="E132" s="250" t="s">
        <v>1</v>
      </c>
      <c r="F132" s="251" t="s">
        <v>1559</v>
      </c>
      <c r="G132" s="248"/>
      <c r="H132" s="252">
        <v>10.4</v>
      </c>
      <c r="I132" s="253"/>
      <c r="J132" s="248"/>
      <c r="K132" s="248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156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146</v>
      </c>
    </row>
    <row r="133" s="14" customFormat="1">
      <c r="A133" s="14"/>
      <c r="B133" s="259"/>
      <c r="C133" s="260"/>
      <c r="D133" s="249" t="s">
        <v>156</v>
      </c>
      <c r="E133" s="261" t="s">
        <v>1</v>
      </c>
      <c r="F133" s="262" t="s">
        <v>165</v>
      </c>
      <c r="G133" s="260"/>
      <c r="H133" s="263">
        <v>163.5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9" t="s">
        <v>156</v>
      </c>
      <c r="AU133" s="269" t="s">
        <v>84</v>
      </c>
      <c r="AV133" s="14" t="s">
        <v>154</v>
      </c>
      <c r="AW133" s="14" t="s">
        <v>32</v>
      </c>
      <c r="AX133" s="14" t="s">
        <v>82</v>
      </c>
      <c r="AY133" s="269" t="s">
        <v>146</v>
      </c>
    </row>
    <row r="134" s="2" customFormat="1" ht="16.5" customHeight="1">
      <c r="A134" s="37"/>
      <c r="B134" s="38"/>
      <c r="C134" s="234" t="s">
        <v>1560</v>
      </c>
      <c r="D134" s="234" t="s">
        <v>149</v>
      </c>
      <c r="E134" s="235" t="s">
        <v>1561</v>
      </c>
      <c r="F134" s="236" t="s">
        <v>1562</v>
      </c>
      <c r="G134" s="237" t="s">
        <v>152</v>
      </c>
      <c r="H134" s="238">
        <v>47.060000000000002</v>
      </c>
      <c r="I134" s="239"/>
      <c r="J134" s="240">
        <f>ROUND(I134*H134,2)</f>
        <v>0</v>
      </c>
      <c r="K134" s="236" t="s">
        <v>194</v>
      </c>
      <c r="L134" s="43"/>
      <c r="M134" s="241" t="s">
        <v>1</v>
      </c>
      <c r="N134" s="242" t="s">
        <v>40</v>
      </c>
      <c r="O134" s="90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5" t="s">
        <v>154</v>
      </c>
      <c r="AT134" s="245" t="s">
        <v>149</v>
      </c>
      <c r="AU134" s="245" t="s">
        <v>84</v>
      </c>
      <c r="AY134" s="16" t="s">
        <v>146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6" t="s">
        <v>82</v>
      </c>
      <c r="BK134" s="246">
        <f>ROUND(I134*H134,2)</f>
        <v>0</v>
      </c>
      <c r="BL134" s="16" t="s">
        <v>154</v>
      </c>
      <c r="BM134" s="245" t="s">
        <v>1563</v>
      </c>
    </row>
    <row r="135" s="13" customFormat="1">
      <c r="A135" s="13"/>
      <c r="B135" s="247"/>
      <c r="C135" s="248"/>
      <c r="D135" s="249" t="s">
        <v>156</v>
      </c>
      <c r="E135" s="250" t="s">
        <v>1</v>
      </c>
      <c r="F135" s="251" t="s">
        <v>1564</v>
      </c>
      <c r="G135" s="248"/>
      <c r="H135" s="252">
        <v>47.060000000000002</v>
      </c>
      <c r="I135" s="253"/>
      <c r="J135" s="248"/>
      <c r="K135" s="248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156</v>
      </c>
      <c r="AU135" s="258" t="s">
        <v>84</v>
      </c>
      <c r="AV135" s="13" t="s">
        <v>84</v>
      </c>
      <c r="AW135" s="13" t="s">
        <v>32</v>
      </c>
      <c r="AX135" s="13" t="s">
        <v>82</v>
      </c>
      <c r="AY135" s="258" t="s">
        <v>146</v>
      </c>
    </row>
    <row r="136" s="2" customFormat="1" ht="21.75" customHeight="1">
      <c r="A136" s="37"/>
      <c r="B136" s="38"/>
      <c r="C136" s="234" t="s">
        <v>84</v>
      </c>
      <c r="D136" s="234" t="s">
        <v>149</v>
      </c>
      <c r="E136" s="235" t="s">
        <v>167</v>
      </c>
      <c r="F136" s="236" t="s">
        <v>168</v>
      </c>
      <c r="G136" s="237" t="s">
        <v>152</v>
      </c>
      <c r="H136" s="238">
        <v>240.33500000000001</v>
      </c>
      <c r="I136" s="239"/>
      <c r="J136" s="240">
        <f>ROUND(I136*H136,2)</f>
        <v>0</v>
      </c>
      <c r="K136" s="236" t="s">
        <v>194</v>
      </c>
      <c r="L136" s="43"/>
      <c r="M136" s="241" t="s">
        <v>1</v>
      </c>
      <c r="N136" s="242" t="s">
        <v>40</v>
      </c>
      <c r="O136" s="90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5" t="s">
        <v>154</v>
      </c>
      <c r="AT136" s="245" t="s">
        <v>149</v>
      </c>
      <c r="AU136" s="245" t="s">
        <v>84</v>
      </c>
      <c r="AY136" s="16" t="s">
        <v>146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6" t="s">
        <v>82</v>
      </c>
      <c r="BK136" s="246">
        <f>ROUND(I136*H136,2)</f>
        <v>0</v>
      </c>
      <c r="BL136" s="16" t="s">
        <v>154</v>
      </c>
      <c r="BM136" s="245" t="s">
        <v>1565</v>
      </c>
    </row>
    <row r="137" s="13" customFormat="1">
      <c r="A137" s="13"/>
      <c r="B137" s="247"/>
      <c r="C137" s="248"/>
      <c r="D137" s="249" t="s">
        <v>156</v>
      </c>
      <c r="E137" s="250" t="s">
        <v>1</v>
      </c>
      <c r="F137" s="251" t="s">
        <v>1566</v>
      </c>
      <c r="G137" s="248"/>
      <c r="H137" s="252">
        <v>240.33500000000001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156</v>
      </c>
      <c r="AU137" s="258" t="s">
        <v>84</v>
      </c>
      <c r="AV137" s="13" t="s">
        <v>84</v>
      </c>
      <c r="AW137" s="13" t="s">
        <v>32</v>
      </c>
      <c r="AX137" s="13" t="s">
        <v>82</v>
      </c>
      <c r="AY137" s="258" t="s">
        <v>146</v>
      </c>
    </row>
    <row r="138" s="2" customFormat="1" ht="16.5" customHeight="1">
      <c r="A138" s="37"/>
      <c r="B138" s="38"/>
      <c r="C138" s="234" t="s">
        <v>166</v>
      </c>
      <c r="D138" s="234" t="s">
        <v>149</v>
      </c>
      <c r="E138" s="235" t="s">
        <v>170</v>
      </c>
      <c r="F138" s="236" t="s">
        <v>171</v>
      </c>
      <c r="G138" s="237" t="s">
        <v>152</v>
      </c>
      <c r="H138" s="238">
        <v>240.33500000000001</v>
      </c>
      <c r="I138" s="239"/>
      <c r="J138" s="240">
        <f>ROUND(I138*H138,2)</f>
        <v>0</v>
      </c>
      <c r="K138" s="236" t="s">
        <v>194</v>
      </c>
      <c r="L138" s="43"/>
      <c r="M138" s="241" t="s">
        <v>1</v>
      </c>
      <c r="N138" s="242" t="s">
        <v>40</v>
      </c>
      <c r="O138" s="90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5" t="s">
        <v>154</v>
      </c>
      <c r="AT138" s="245" t="s">
        <v>149</v>
      </c>
      <c r="AU138" s="245" t="s">
        <v>84</v>
      </c>
      <c r="AY138" s="16" t="s">
        <v>146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6" t="s">
        <v>82</v>
      </c>
      <c r="BK138" s="246">
        <f>ROUND(I138*H138,2)</f>
        <v>0</v>
      </c>
      <c r="BL138" s="16" t="s">
        <v>154</v>
      </c>
      <c r="BM138" s="245" t="s">
        <v>1567</v>
      </c>
    </row>
    <row r="139" s="2" customFormat="1" ht="16.5" customHeight="1">
      <c r="A139" s="37"/>
      <c r="B139" s="38"/>
      <c r="C139" s="234" t="s">
        <v>154</v>
      </c>
      <c r="D139" s="234" t="s">
        <v>149</v>
      </c>
      <c r="E139" s="235" t="s">
        <v>174</v>
      </c>
      <c r="F139" s="236" t="s">
        <v>175</v>
      </c>
      <c r="G139" s="237" t="s">
        <v>152</v>
      </c>
      <c r="H139" s="238">
        <v>240.33500000000001</v>
      </c>
      <c r="I139" s="239"/>
      <c r="J139" s="240">
        <f>ROUND(I139*H139,2)</f>
        <v>0</v>
      </c>
      <c r="K139" s="236" t="s">
        <v>194</v>
      </c>
      <c r="L139" s="43"/>
      <c r="M139" s="241" t="s">
        <v>1</v>
      </c>
      <c r="N139" s="242" t="s">
        <v>40</v>
      </c>
      <c r="O139" s="90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5" t="s">
        <v>154</v>
      </c>
      <c r="AT139" s="245" t="s">
        <v>149</v>
      </c>
      <c r="AU139" s="245" t="s">
        <v>84</v>
      </c>
      <c r="AY139" s="16" t="s">
        <v>146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6" t="s">
        <v>82</v>
      </c>
      <c r="BK139" s="246">
        <f>ROUND(I139*H139,2)</f>
        <v>0</v>
      </c>
      <c r="BL139" s="16" t="s">
        <v>154</v>
      </c>
      <c r="BM139" s="245" t="s">
        <v>1568</v>
      </c>
    </row>
    <row r="140" s="2" customFormat="1" ht="21.75" customHeight="1">
      <c r="A140" s="37"/>
      <c r="B140" s="38"/>
      <c r="C140" s="234" t="s">
        <v>173</v>
      </c>
      <c r="D140" s="234" t="s">
        <v>149</v>
      </c>
      <c r="E140" s="235" t="s">
        <v>181</v>
      </c>
      <c r="F140" s="236" t="s">
        <v>182</v>
      </c>
      <c r="G140" s="237" t="s">
        <v>183</v>
      </c>
      <c r="H140" s="238">
        <v>447.74400000000003</v>
      </c>
      <c r="I140" s="239"/>
      <c r="J140" s="240">
        <f>ROUND(I140*H140,2)</f>
        <v>0</v>
      </c>
      <c r="K140" s="236" t="s">
        <v>194</v>
      </c>
      <c r="L140" s="43"/>
      <c r="M140" s="241" t="s">
        <v>1</v>
      </c>
      <c r="N140" s="242" t="s">
        <v>40</v>
      </c>
      <c r="O140" s="90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5" t="s">
        <v>154</v>
      </c>
      <c r="AT140" s="245" t="s">
        <v>149</v>
      </c>
      <c r="AU140" s="245" t="s">
        <v>84</v>
      </c>
      <c r="AY140" s="16" t="s">
        <v>146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6" t="s">
        <v>82</v>
      </c>
      <c r="BK140" s="246">
        <f>ROUND(I140*H140,2)</f>
        <v>0</v>
      </c>
      <c r="BL140" s="16" t="s">
        <v>154</v>
      </c>
      <c r="BM140" s="245" t="s">
        <v>1569</v>
      </c>
    </row>
    <row r="141" s="13" customFormat="1">
      <c r="A141" s="13"/>
      <c r="B141" s="247"/>
      <c r="C141" s="248"/>
      <c r="D141" s="249" t="s">
        <v>156</v>
      </c>
      <c r="E141" s="250" t="s">
        <v>1</v>
      </c>
      <c r="F141" s="251" t="s">
        <v>1570</v>
      </c>
      <c r="G141" s="248"/>
      <c r="H141" s="252">
        <v>447.74400000000003</v>
      </c>
      <c r="I141" s="253"/>
      <c r="J141" s="248"/>
      <c r="K141" s="248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156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146</v>
      </c>
    </row>
    <row r="142" s="2" customFormat="1" ht="21.75" customHeight="1">
      <c r="A142" s="37"/>
      <c r="B142" s="38"/>
      <c r="C142" s="234" t="s">
        <v>1571</v>
      </c>
      <c r="D142" s="234" t="s">
        <v>149</v>
      </c>
      <c r="E142" s="235" t="s">
        <v>1572</v>
      </c>
      <c r="F142" s="236" t="s">
        <v>1573</v>
      </c>
      <c r="G142" s="237" t="s">
        <v>152</v>
      </c>
      <c r="H142" s="238">
        <v>136.50999999999999</v>
      </c>
      <c r="I142" s="239"/>
      <c r="J142" s="240">
        <f>ROUND(I142*H142,2)</f>
        <v>0</v>
      </c>
      <c r="K142" s="236" t="s">
        <v>194</v>
      </c>
      <c r="L142" s="43"/>
      <c r="M142" s="241" t="s">
        <v>1</v>
      </c>
      <c r="N142" s="242" t="s">
        <v>40</v>
      </c>
      <c r="O142" s="90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5" t="s">
        <v>154</v>
      </c>
      <c r="AT142" s="245" t="s">
        <v>149</v>
      </c>
      <c r="AU142" s="245" t="s">
        <v>84</v>
      </c>
      <c r="AY142" s="16" t="s">
        <v>146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6" t="s">
        <v>82</v>
      </c>
      <c r="BK142" s="246">
        <f>ROUND(I142*H142,2)</f>
        <v>0</v>
      </c>
      <c r="BL142" s="16" t="s">
        <v>154</v>
      </c>
      <c r="BM142" s="245" t="s">
        <v>1574</v>
      </c>
    </row>
    <row r="143" s="13" customFormat="1">
      <c r="A143" s="13"/>
      <c r="B143" s="247"/>
      <c r="C143" s="248"/>
      <c r="D143" s="249" t="s">
        <v>156</v>
      </c>
      <c r="E143" s="250" t="s">
        <v>1</v>
      </c>
      <c r="F143" s="251" t="s">
        <v>1575</v>
      </c>
      <c r="G143" s="248"/>
      <c r="H143" s="252">
        <v>136.50999999999999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156</v>
      </c>
      <c r="AU143" s="258" t="s">
        <v>84</v>
      </c>
      <c r="AV143" s="13" t="s">
        <v>84</v>
      </c>
      <c r="AW143" s="13" t="s">
        <v>32</v>
      </c>
      <c r="AX143" s="13" t="s">
        <v>82</v>
      </c>
      <c r="AY143" s="258" t="s">
        <v>146</v>
      </c>
    </row>
    <row r="144" s="2" customFormat="1" ht="21.75" customHeight="1">
      <c r="A144" s="37"/>
      <c r="B144" s="38"/>
      <c r="C144" s="234" t="s">
        <v>457</v>
      </c>
      <c r="D144" s="234" t="s">
        <v>149</v>
      </c>
      <c r="E144" s="235" t="s">
        <v>1576</v>
      </c>
      <c r="F144" s="236" t="s">
        <v>1577</v>
      </c>
      <c r="G144" s="237" t="s">
        <v>152</v>
      </c>
      <c r="H144" s="238">
        <v>34.950000000000003</v>
      </c>
      <c r="I144" s="239"/>
      <c r="J144" s="240">
        <f>ROUND(I144*H144,2)</f>
        <v>0</v>
      </c>
      <c r="K144" s="236" t="s">
        <v>194</v>
      </c>
      <c r="L144" s="43"/>
      <c r="M144" s="241" t="s">
        <v>1</v>
      </c>
      <c r="N144" s="242" t="s">
        <v>40</v>
      </c>
      <c r="O144" s="90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5" t="s">
        <v>154</v>
      </c>
      <c r="AT144" s="245" t="s">
        <v>149</v>
      </c>
      <c r="AU144" s="245" t="s">
        <v>84</v>
      </c>
      <c r="AY144" s="16" t="s">
        <v>146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6" t="s">
        <v>82</v>
      </c>
      <c r="BK144" s="246">
        <f>ROUND(I144*H144,2)</f>
        <v>0</v>
      </c>
      <c r="BL144" s="16" t="s">
        <v>154</v>
      </c>
      <c r="BM144" s="245" t="s">
        <v>1578</v>
      </c>
    </row>
    <row r="145" s="13" customFormat="1">
      <c r="A145" s="13"/>
      <c r="B145" s="247"/>
      <c r="C145" s="248"/>
      <c r="D145" s="249" t="s">
        <v>156</v>
      </c>
      <c r="E145" s="250" t="s">
        <v>1</v>
      </c>
      <c r="F145" s="251" t="s">
        <v>1579</v>
      </c>
      <c r="G145" s="248"/>
      <c r="H145" s="252">
        <v>34.950000000000003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156</v>
      </c>
      <c r="AU145" s="258" t="s">
        <v>84</v>
      </c>
      <c r="AV145" s="13" t="s">
        <v>84</v>
      </c>
      <c r="AW145" s="13" t="s">
        <v>32</v>
      </c>
      <c r="AX145" s="13" t="s">
        <v>82</v>
      </c>
      <c r="AY145" s="258" t="s">
        <v>146</v>
      </c>
    </row>
    <row r="146" s="2" customFormat="1" ht="16.5" customHeight="1">
      <c r="A146" s="37"/>
      <c r="B146" s="38"/>
      <c r="C146" s="270" t="s">
        <v>1580</v>
      </c>
      <c r="D146" s="270" t="s">
        <v>310</v>
      </c>
      <c r="E146" s="271" t="s">
        <v>1581</v>
      </c>
      <c r="F146" s="272" t="s">
        <v>1582</v>
      </c>
      <c r="G146" s="273" t="s">
        <v>183</v>
      </c>
      <c r="H146" s="274">
        <v>69.900000000000006</v>
      </c>
      <c r="I146" s="275"/>
      <c r="J146" s="276">
        <f>ROUND(I146*H146,2)</f>
        <v>0</v>
      </c>
      <c r="K146" s="272" t="s">
        <v>194</v>
      </c>
      <c r="L146" s="277"/>
      <c r="M146" s="278" t="s">
        <v>1</v>
      </c>
      <c r="N146" s="279" t="s">
        <v>40</v>
      </c>
      <c r="O146" s="90"/>
      <c r="P146" s="243">
        <f>O146*H146</f>
        <v>0</v>
      </c>
      <c r="Q146" s="243">
        <v>1</v>
      </c>
      <c r="R146" s="243">
        <f>Q146*H146</f>
        <v>69.900000000000006</v>
      </c>
      <c r="S146" s="243">
        <v>0</v>
      </c>
      <c r="T146" s="24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5" t="s">
        <v>313</v>
      </c>
      <c r="AT146" s="245" t="s">
        <v>310</v>
      </c>
      <c r="AU146" s="245" t="s">
        <v>84</v>
      </c>
      <c r="AY146" s="16" t="s">
        <v>146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6" t="s">
        <v>82</v>
      </c>
      <c r="BK146" s="246">
        <f>ROUND(I146*H146,2)</f>
        <v>0</v>
      </c>
      <c r="BL146" s="16" t="s">
        <v>154</v>
      </c>
      <c r="BM146" s="245" t="s">
        <v>1583</v>
      </c>
    </row>
    <row r="147" s="13" customFormat="1">
      <c r="A147" s="13"/>
      <c r="B147" s="247"/>
      <c r="C147" s="248"/>
      <c r="D147" s="249" t="s">
        <v>156</v>
      </c>
      <c r="E147" s="250" t="s">
        <v>1</v>
      </c>
      <c r="F147" s="251" t="s">
        <v>1584</v>
      </c>
      <c r="G147" s="248"/>
      <c r="H147" s="252">
        <v>69.900000000000006</v>
      </c>
      <c r="I147" s="253"/>
      <c r="J147" s="248"/>
      <c r="K147" s="248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156</v>
      </c>
      <c r="AU147" s="258" t="s">
        <v>84</v>
      </c>
      <c r="AV147" s="13" t="s">
        <v>84</v>
      </c>
      <c r="AW147" s="13" t="s">
        <v>32</v>
      </c>
      <c r="AX147" s="13" t="s">
        <v>82</v>
      </c>
      <c r="AY147" s="258" t="s">
        <v>146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154</v>
      </c>
      <c r="F148" s="232" t="s">
        <v>332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SUM(P149:P150)</f>
        <v>0</v>
      </c>
      <c r="Q148" s="226"/>
      <c r="R148" s="227">
        <f>SUM(R149:R150)</f>
        <v>0</v>
      </c>
      <c r="S148" s="226"/>
      <c r="T148" s="22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82</v>
      </c>
      <c r="AT148" s="230" t="s">
        <v>74</v>
      </c>
      <c r="AU148" s="230" t="s">
        <v>82</v>
      </c>
      <c r="AY148" s="229" t="s">
        <v>146</v>
      </c>
      <c r="BK148" s="231">
        <f>SUM(BK149:BK150)</f>
        <v>0</v>
      </c>
    </row>
    <row r="149" s="2" customFormat="1" ht="16.5" customHeight="1">
      <c r="A149" s="37"/>
      <c r="B149" s="38"/>
      <c r="C149" s="234" t="s">
        <v>8</v>
      </c>
      <c r="D149" s="234" t="s">
        <v>149</v>
      </c>
      <c r="E149" s="235" t="s">
        <v>1585</v>
      </c>
      <c r="F149" s="236" t="s">
        <v>1586</v>
      </c>
      <c r="G149" s="237" t="s">
        <v>152</v>
      </c>
      <c r="H149" s="238">
        <v>11.65</v>
      </c>
      <c r="I149" s="239"/>
      <c r="J149" s="240">
        <f>ROUND(I149*H149,2)</f>
        <v>0</v>
      </c>
      <c r="K149" s="236" t="s">
        <v>194</v>
      </c>
      <c r="L149" s="43"/>
      <c r="M149" s="241" t="s">
        <v>1</v>
      </c>
      <c r="N149" s="242" t="s">
        <v>40</v>
      </c>
      <c r="O149" s="90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5" t="s">
        <v>154</v>
      </c>
      <c r="AT149" s="245" t="s">
        <v>149</v>
      </c>
      <c r="AU149" s="245" t="s">
        <v>84</v>
      </c>
      <c r="AY149" s="16" t="s">
        <v>146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6" t="s">
        <v>82</v>
      </c>
      <c r="BK149" s="246">
        <f>ROUND(I149*H149,2)</f>
        <v>0</v>
      </c>
      <c r="BL149" s="16" t="s">
        <v>154</v>
      </c>
      <c r="BM149" s="245" t="s">
        <v>1587</v>
      </c>
    </row>
    <row r="150" s="13" customFormat="1">
      <c r="A150" s="13"/>
      <c r="B150" s="247"/>
      <c r="C150" s="248"/>
      <c r="D150" s="249" t="s">
        <v>156</v>
      </c>
      <c r="E150" s="250" t="s">
        <v>1</v>
      </c>
      <c r="F150" s="251" t="s">
        <v>1588</v>
      </c>
      <c r="G150" s="248"/>
      <c r="H150" s="252">
        <v>11.65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156</v>
      </c>
      <c r="AU150" s="258" t="s">
        <v>84</v>
      </c>
      <c r="AV150" s="13" t="s">
        <v>84</v>
      </c>
      <c r="AW150" s="13" t="s">
        <v>32</v>
      </c>
      <c r="AX150" s="13" t="s">
        <v>82</v>
      </c>
      <c r="AY150" s="258" t="s">
        <v>146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173</v>
      </c>
      <c r="F151" s="232" t="s">
        <v>1589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SUM(P152:P157)</f>
        <v>0</v>
      </c>
      <c r="Q151" s="226"/>
      <c r="R151" s="227">
        <f>SUM(R152:R157)</f>
        <v>101.57654100000001</v>
      </c>
      <c r="S151" s="226"/>
      <c r="T151" s="228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82</v>
      </c>
      <c r="AT151" s="230" t="s">
        <v>74</v>
      </c>
      <c r="AU151" s="230" t="s">
        <v>82</v>
      </c>
      <c r="AY151" s="229" t="s">
        <v>146</v>
      </c>
      <c r="BK151" s="231">
        <f>SUM(BK152:BK157)</f>
        <v>0</v>
      </c>
    </row>
    <row r="152" s="2" customFormat="1" ht="21.75" customHeight="1">
      <c r="A152" s="37"/>
      <c r="B152" s="38"/>
      <c r="C152" s="234" t="s">
        <v>313</v>
      </c>
      <c r="D152" s="234" t="s">
        <v>149</v>
      </c>
      <c r="E152" s="235" t="s">
        <v>1590</v>
      </c>
      <c r="F152" s="236" t="s">
        <v>1591</v>
      </c>
      <c r="G152" s="237" t="s">
        <v>200</v>
      </c>
      <c r="H152" s="238">
        <v>371.30000000000001</v>
      </c>
      <c r="I152" s="239"/>
      <c r="J152" s="240">
        <f>ROUND(I152*H152,2)</f>
        <v>0</v>
      </c>
      <c r="K152" s="236" t="s">
        <v>194</v>
      </c>
      <c r="L152" s="43"/>
      <c r="M152" s="241" t="s">
        <v>1</v>
      </c>
      <c r="N152" s="242" t="s">
        <v>40</v>
      </c>
      <c r="O152" s="90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5" t="s">
        <v>154</v>
      </c>
      <c r="AT152" s="245" t="s">
        <v>149</v>
      </c>
      <c r="AU152" s="245" t="s">
        <v>84</v>
      </c>
      <c r="AY152" s="16" t="s">
        <v>146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6" t="s">
        <v>82</v>
      </c>
      <c r="BK152" s="246">
        <f>ROUND(I152*H152,2)</f>
        <v>0</v>
      </c>
      <c r="BL152" s="16" t="s">
        <v>154</v>
      </c>
      <c r="BM152" s="245" t="s">
        <v>1592</v>
      </c>
    </row>
    <row r="153" s="2" customFormat="1" ht="21.75" customHeight="1">
      <c r="A153" s="37"/>
      <c r="B153" s="38"/>
      <c r="C153" s="234" t="s">
        <v>180</v>
      </c>
      <c r="D153" s="234" t="s">
        <v>149</v>
      </c>
      <c r="E153" s="235" t="s">
        <v>1593</v>
      </c>
      <c r="F153" s="236" t="s">
        <v>1594</v>
      </c>
      <c r="G153" s="237" t="s">
        <v>200</v>
      </c>
      <c r="H153" s="238">
        <v>371.30000000000001</v>
      </c>
      <c r="I153" s="239"/>
      <c r="J153" s="240">
        <f>ROUND(I153*H153,2)</f>
        <v>0</v>
      </c>
      <c r="K153" s="236" t="s">
        <v>194</v>
      </c>
      <c r="L153" s="43"/>
      <c r="M153" s="241" t="s">
        <v>1</v>
      </c>
      <c r="N153" s="242" t="s">
        <v>40</v>
      </c>
      <c r="O153" s="90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5" t="s">
        <v>154</v>
      </c>
      <c r="AT153" s="245" t="s">
        <v>149</v>
      </c>
      <c r="AU153" s="245" t="s">
        <v>84</v>
      </c>
      <c r="AY153" s="16" t="s">
        <v>146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6" t="s">
        <v>82</v>
      </c>
      <c r="BK153" s="246">
        <f>ROUND(I153*H153,2)</f>
        <v>0</v>
      </c>
      <c r="BL153" s="16" t="s">
        <v>154</v>
      </c>
      <c r="BM153" s="245" t="s">
        <v>1595</v>
      </c>
    </row>
    <row r="154" s="13" customFormat="1">
      <c r="A154" s="13"/>
      <c r="B154" s="247"/>
      <c r="C154" s="248"/>
      <c r="D154" s="249" t="s">
        <v>156</v>
      </c>
      <c r="E154" s="250" t="s">
        <v>1</v>
      </c>
      <c r="F154" s="251" t="s">
        <v>1596</v>
      </c>
      <c r="G154" s="248"/>
      <c r="H154" s="252">
        <v>371.30000000000001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156</v>
      </c>
      <c r="AU154" s="258" t="s">
        <v>84</v>
      </c>
      <c r="AV154" s="13" t="s">
        <v>84</v>
      </c>
      <c r="AW154" s="13" t="s">
        <v>32</v>
      </c>
      <c r="AX154" s="13" t="s">
        <v>82</v>
      </c>
      <c r="AY154" s="258" t="s">
        <v>146</v>
      </c>
    </row>
    <row r="155" s="2" customFormat="1" ht="21.75" customHeight="1">
      <c r="A155" s="37"/>
      <c r="B155" s="38"/>
      <c r="C155" s="234" t="s">
        <v>425</v>
      </c>
      <c r="D155" s="234" t="s">
        <v>149</v>
      </c>
      <c r="E155" s="235" t="s">
        <v>1597</v>
      </c>
      <c r="F155" s="236" t="s">
        <v>1598</v>
      </c>
      <c r="G155" s="237" t="s">
        <v>200</v>
      </c>
      <c r="H155" s="238">
        <v>371.30000000000001</v>
      </c>
      <c r="I155" s="239"/>
      <c r="J155" s="240">
        <f>ROUND(I155*H155,2)</f>
        <v>0</v>
      </c>
      <c r="K155" s="236" t="s">
        <v>194</v>
      </c>
      <c r="L155" s="43"/>
      <c r="M155" s="241" t="s">
        <v>1</v>
      </c>
      <c r="N155" s="242" t="s">
        <v>40</v>
      </c>
      <c r="O155" s="90"/>
      <c r="P155" s="243">
        <f>O155*H155</f>
        <v>0</v>
      </c>
      <c r="Q155" s="243">
        <v>0.10362</v>
      </c>
      <c r="R155" s="243">
        <f>Q155*H155</f>
        <v>38.474105999999999</v>
      </c>
      <c r="S155" s="243">
        <v>0</v>
      </c>
      <c r="T155" s="24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5" t="s">
        <v>154</v>
      </c>
      <c r="AT155" s="245" t="s">
        <v>149</v>
      </c>
      <c r="AU155" s="245" t="s">
        <v>84</v>
      </c>
      <c r="AY155" s="16" t="s">
        <v>146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6" t="s">
        <v>82</v>
      </c>
      <c r="BK155" s="246">
        <f>ROUND(I155*H155,2)</f>
        <v>0</v>
      </c>
      <c r="BL155" s="16" t="s">
        <v>154</v>
      </c>
      <c r="BM155" s="245" t="s">
        <v>1599</v>
      </c>
    </row>
    <row r="156" s="2" customFormat="1" ht="16.5" customHeight="1">
      <c r="A156" s="37"/>
      <c r="B156" s="38"/>
      <c r="C156" s="270" t="s">
        <v>1600</v>
      </c>
      <c r="D156" s="270" t="s">
        <v>310</v>
      </c>
      <c r="E156" s="271" t="s">
        <v>1601</v>
      </c>
      <c r="F156" s="272" t="s">
        <v>1602</v>
      </c>
      <c r="G156" s="273" t="s">
        <v>200</v>
      </c>
      <c r="H156" s="274">
        <v>382.43900000000002</v>
      </c>
      <c r="I156" s="275"/>
      <c r="J156" s="276">
        <f>ROUND(I156*H156,2)</f>
        <v>0</v>
      </c>
      <c r="K156" s="272" t="s">
        <v>194</v>
      </c>
      <c r="L156" s="277"/>
      <c r="M156" s="278" t="s">
        <v>1</v>
      </c>
      <c r="N156" s="279" t="s">
        <v>40</v>
      </c>
      <c r="O156" s="90"/>
      <c r="P156" s="243">
        <f>O156*H156</f>
        <v>0</v>
      </c>
      <c r="Q156" s="243">
        <v>0.16500000000000001</v>
      </c>
      <c r="R156" s="243">
        <f>Q156*H156</f>
        <v>63.102435000000007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313</v>
      </c>
      <c r="AT156" s="245" t="s">
        <v>310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1603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1604</v>
      </c>
      <c r="G157" s="248"/>
      <c r="H157" s="252">
        <v>382.43900000000002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82</v>
      </c>
      <c r="AY157" s="258" t="s">
        <v>146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313</v>
      </c>
      <c r="F158" s="232" t="s">
        <v>1605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SUM(P159:P191)</f>
        <v>0</v>
      </c>
      <c r="Q158" s="226"/>
      <c r="R158" s="227">
        <f>SUM(R159:R191)</f>
        <v>15.862820000000001</v>
      </c>
      <c r="S158" s="226"/>
      <c r="T158" s="228">
        <f>SUM(T159:T191)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82</v>
      </c>
      <c r="AT158" s="230" t="s">
        <v>74</v>
      </c>
      <c r="AU158" s="230" t="s">
        <v>82</v>
      </c>
      <c r="AY158" s="229" t="s">
        <v>146</v>
      </c>
      <c r="BK158" s="231">
        <f>SUM(BK159:BK191)</f>
        <v>0</v>
      </c>
    </row>
    <row r="159" s="2" customFormat="1" ht="21.75" customHeight="1">
      <c r="A159" s="37"/>
      <c r="B159" s="38"/>
      <c r="C159" s="234" t="s">
        <v>279</v>
      </c>
      <c r="D159" s="234" t="s">
        <v>149</v>
      </c>
      <c r="E159" s="235" t="s">
        <v>1606</v>
      </c>
      <c r="F159" s="236" t="s">
        <v>1607</v>
      </c>
      <c r="G159" s="237" t="s">
        <v>260</v>
      </c>
      <c r="H159" s="238">
        <v>62</v>
      </c>
      <c r="I159" s="239"/>
      <c r="J159" s="240">
        <f>ROUND(I159*H159,2)</f>
        <v>0</v>
      </c>
      <c r="K159" s="236" t="s">
        <v>194</v>
      </c>
      <c r="L159" s="43"/>
      <c r="M159" s="241" t="s">
        <v>1</v>
      </c>
      <c r="N159" s="242" t="s">
        <v>40</v>
      </c>
      <c r="O159" s="90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5" t="s">
        <v>154</v>
      </c>
      <c r="AT159" s="245" t="s">
        <v>149</v>
      </c>
      <c r="AU159" s="245" t="s">
        <v>84</v>
      </c>
      <c r="AY159" s="16" t="s">
        <v>146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6" t="s">
        <v>82</v>
      </c>
      <c r="BK159" s="246">
        <f>ROUND(I159*H159,2)</f>
        <v>0</v>
      </c>
      <c r="BL159" s="16" t="s">
        <v>154</v>
      </c>
      <c r="BM159" s="245" t="s">
        <v>1608</v>
      </c>
    </row>
    <row r="160" s="2" customFormat="1" ht="21.75" customHeight="1">
      <c r="A160" s="37"/>
      <c r="B160" s="38"/>
      <c r="C160" s="270" t="s">
        <v>283</v>
      </c>
      <c r="D160" s="270" t="s">
        <v>310</v>
      </c>
      <c r="E160" s="271" t="s">
        <v>1609</v>
      </c>
      <c r="F160" s="272" t="s">
        <v>1610</v>
      </c>
      <c r="G160" s="273" t="s">
        <v>260</v>
      </c>
      <c r="H160" s="274">
        <v>62</v>
      </c>
      <c r="I160" s="275"/>
      <c r="J160" s="276">
        <f>ROUND(I160*H160,2)</f>
        <v>0</v>
      </c>
      <c r="K160" s="272" t="s">
        <v>194</v>
      </c>
      <c r="L160" s="277"/>
      <c r="M160" s="278" t="s">
        <v>1</v>
      </c>
      <c r="N160" s="279" t="s">
        <v>40</v>
      </c>
      <c r="O160" s="90"/>
      <c r="P160" s="243">
        <f>O160*H160</f>
        <v>0</v>
      </c>
      <c r="Q160" s="243">
        <v>0.00067000000000000002</v>
      </c>
      <c r="R160" s="243">
        <f>Q160*H160</f>
        <v>0.041540000000000001</v>
      </c>
      <c r="S160" s="243">
        <v>0</v>
      </c>
      <c r="T160" s="24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5" t="s">
        <v>313</v>
      </c>
      <c r="AT160" s="245" t="s">
        <v>310</v>
      </c>
      <c r="AU160" s="245" t="s">
        <v>84</v>
      </c>
      <c r="AY160" s="16" t="s">
        <v>146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6" t="s">
        <v>82</v>
      </c>
      <c r="BK160" s="246">
        <f>ROUND(I160*H160,2)</f>
        <v>0</v>
      </c>
      <c r="BL160" s="16" t="s">
        <v>154</v>
      </c>
      <c r="BM160" s="245" t="s">
        <v>1611</v>
      </c>
    </row>
    <row r="161" s="2" customFormat="1" ht="21.75" customHeight="1">
      <c r="A161" s="37"/>
      <c r="B161" s="38"/>
      <c r="C161" s="234" t="s">
        <v>1075</v>
      </c>
      <c r="D161" s="234" t="s">
        <v>149</v>
      </c>
      <c r="E161" s="235" t="s">
        <v>1612</v>
      </c>
      <c r="F161" s="236" t="s">
        <v>1613</v>
      </c>
      <c r="G161" s="237" t="s">
        <v>260</v>
      </c>
      <c r="H161" s="238">
        <v>57</v>
      </c>
      <c r="I161" s="239"/>
      <c r="J161" s="240">
        <f>ROUND(I161*H161,2)</f>
        <v>0</v>
      </c>
      <c r="K161" s="236" t="s">
        <v>194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0.0014</v>
      </c>
      <c r="R161" s="243">
        <f>Q161*H161</f>
        <v>0.079799999999999996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1614</v>
      </c>
    </row>
    <row r="162" s="2" customFormat="1" ht="21.75" customHeight="1">
      <c r="A162" s="37"/>
      <c r="B162" s="38"/>
      <c r="C162" s="234" t="s">
        <v>1079</v>
      </c>
      <c r="D162" s="234" t="s">
        <v>149</v>
      </c>
      <c r="E162" s="235" t="s">
        <v>1615</v>
      </c>
      <c r="F162" s="236" t="s">
        <v>1616</v>
      </c>
      <c r="G162" s="237" t="s">
        <v>260</v>
      </c>
      <c r="H162" s="238">
        <v>30</v>
      </c>
      <c r="I162" s="239"/>
      <c r="J162" s="240">
        <f>ROUND(I162*H162,2)</f>
        <v>0</v>
      </c>
      <c r="K162" s="236" t="s">
        <v>194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0.0024099999999999998</v>
      </c>
      <c r="R162" s="243">
        <f>Q162*H162</f>
        <v>0.072299999999999989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1617</v>
      </c>
    </row>
    <row r="163" s="2" customFormat="1" ht="21.75" customHeight="1">
      <c r="A163" s="37"/>
      <c r="B163" s="38"/>
      <c r="C163" s="234" t="s">
        <v>1127</v>
      </c>
      <c r="D163" s="234" t="s">
        <v>149</v>
      </c>
      <c r="E163" s="235" t="s">
        <v>1618</v>
      </c>
      <c r="F163" s="236" t="s">
        <v>1619</v>
      </c>
      <c r="G163" s="237" t="s">
        <v>260</v>
      </c>
      <c r="H163" s="238">
        <v>31</v>
      </c>
      <c r="I163" s="239"/>
      <c r="J163" s="240">
        <f>ROUND(I163*H163,2)</f>
        <v>0</v>
      </c>
      <c r="K163" s="236" t="s">
        <v>194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0.0047600000000000003</v>
      </c>
      <c r="R163" s="243">
        <f>Q163*H163</f>
        <v>0.14756000000000002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1620</v>
      </c>
    </row>
    <row r="164" s="2" customFormat="1" ht="21.75" customHeight="1">
      <c r="A164" s="37"/>
      <c r="B164" s="38"/>
      <c r="C164" s="234" t="s">
        <v>1123</v>
      </c>
      <c r="D164" s="234" t="s">
        <v>149</v>
      </c>
      <c r="E164" s="235" t="s">
        <v>1621</v>
      </c>
      <c r="F164" s="236" t="s">
        <v>1622</v>
      </c>
      <c r="G164" s="237" t="s">
        <v>260</v>
      </c>
      <c r="H164" s="238">
        <v>39</v>
      </c>
      <c r="I164" s="239"/>
      <c r="J164" s="240">
        <f>ROUND(I164*H164,2)</f>
        <v>0</v>
      </c>
      <c r="K164" s="236" t="s">
        <v>194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0.00382</v>
      </c>
      <c r="R164" s="243">
        <f>Q164*H164</f>
        <v>0.14898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1623</v>
      </c>
    </row>
    <row r="165" s="2" customFormat="1" ht="21.75" customHeight="1">
      <c r="A165" s="37"/>
      <c r="B165" s="38"/>
      <c r="C165" s="234" t="s">
        <v>1131</v>
      </c>
      <c r="D165" s="234" t="s">
        <v>149</v>
      </c>
      <c r="E165" s="235" t="s">
        <v>1624</v>
      </c>
      <c r="F165" s="236" t="s">
        <v>1625</v>
      </c>
      <c r="G165" s="237" t="s">
        <v>269</v>
      </c>
      <c r="H165" s="238">
        <v>28</v>
      </c>
      <c r="I165" s="239"/>
      <c r="J165" s="240">
        <f>ROUND(I165*H165,2)</f>
        <v>0</v>
      </c>
      <c r="K165" s="236" t="s">
        <v>194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1626</v>
      </c>
    </row>
    <row r="166" s="2" customFormat="1" ht="16.5" customHeight="1">
      <c r="A166" s="37"/>
      <c r="B166" s="38"/>
      <c r="C166" s="270" t="s">
        <v>1135</v>
      </c>
      <c r="D166" s="270" t="s">
        <v>310</v>
      </c>
      <c r="E166" s="271" t="s">
        <v>1627</v>
      </c>
      <c r="F166" s="272" t="s">
        <v>1628</v>
      </c>
      <c r="G166" s="273" t="s">
        <v>269</v>
      </c>
      <c r="H166" s="274">
        <v>28</v>
      </c>
      <c r="I166" s="275"/>
      <c r="J166" s="276">
        <f>ROUND(I166*H166,2)</f>
        <v>0</v>
      </c>
      <c r="K166" s="272" t="s">
        <v>194</v>
      </c>
      <c r="L166" s="277"/>
      <c r="M166" s="278" t="s">
        <v>1</v>
      </c>
      <c r="N166" s="279" t="s">
        <v>40</v>
      </c>
      <c r="O166" s="90"/>
      <c r="P166" s="243">
        <f>O166*H166</f>
        <v>0</v>
      </c>
      <c r="Q166" s="243">
        <v>0.00035</v>
      </c>
      <c r="R166" s="243">
        <f>Q166*H166</f>
        <v>0.0097999999999999997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313</v>
      </c>
      <c r="AT166" s="245" t="s">
        <v>310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1629</v>
      </c>
    </row>
    <row r="167" s="2" customFormat="1" ht="21.75" customHeight="1">
      <c r="A167" s="37"/>
      <c r="B167" s="38"/>
      <c r="C167" s="234" t="s">
        <v>1139</v>
      </c>
      <c r="D167" s="234" t="s">
        <v>149</v>
      </c>
      <c r="E167" s="235" t="s">
        <v>1630</v>
      </c>
      <c r="F167" s="236" t="s">
        <v>1631</v>
      </c>
      <c r="G167" s="237" t="s">
        <v>269</v>
      </c>
      <c r="H167" s="238">
        <v>2</v>
      </c>
      <c r="I167" s="239"/>
      <c r="J167" s="240">
        <f>ROUND(I167*H167,2)</f>
        <v>0</v>
      </c>
      <c r="K167" s="236" t="s">
        <v>194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1632</v>
      </c>
    </row>
    <row r="168" s="2" customFormat="1" ht="16.5" customHeight="1">
      <c r="A168" s="37"/>
      <c r="B168" s="38"/>
      <c r="C168" s="270" t="s">
        <v>1143</v>
      </c>
      <c r="D168" s="270" t="s">
        <v>310</v>
      </c>
      <c r="E168" s="271" t="s">
        <v>1633</v>
      </c>
      <c r="F168" s="272" t="s">
        <v>1634</v>
      </c>
      <c r="G168" s="273" t="s">
        <v>269</v>
      </c>
      <c r="H168" s="274">
        <v>2</v>
      </c>
      <c r="I168" s="275"/>
      <c r="J168" s="276">
        <f>ROUND(I168*H168,2)</f>
        <v>0</v>
      </c>
      <c r="K168" s="272" t="s">
        <v>194</v>
      </c>
      <c r="L168" s="277"/>
      <c r="M168" s="278" t="s">
        <v>1</v>
      </c>
      <c r="N168" s="279" t="s">
        <v>40</v>
      </c>
      <c r="O168" s="90"/>
      <c r="P168" s="243">
        <f>O168*H168</f>
        <v>0</v>
      </c>
      <c r="Q168" s="243">
        <v>0.00064999999999999997</v>
      </c>
      <c r="R168" s="243">
        <f>Q168*H168</f>
        <v>0.0012999999999999999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313</v>
      </c>
      <c r="AT168" s="245" t="s">
        <v>310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1635</v>
      </c>
    </row>
    <row r="169" s="2" customFormat="1" ht="21.75" customHeight="1">
      <c r="A169" s="37"/>
      <c r="B169" s="38"/>
      <c r="C169" s="234" t="s">
        <v>1187</v>
      </c>
      <c r="D169" s="234" t="s">
        <v>149</v>
      </c>
      <c r="E169" s="235" t="s">
        <v>1636</v>
      </c>
      <c r="F169" s="236" t="s">
        <v>1637</v>
      </c>
      <c r="G169" s="237" t="s">
        <v>269</v>
      </c>
      <c r="H169" s="238">
        <v>3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1.0000000000000001E-05</v>
      </c>
      <c r="R169" s="243">
        <f>Q169*H169</f>
        <v>3.0000000000000004E-05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1638</v>
      </c>
    </row>
    <row r="170" s="2" customFormat="1" ht="21.75" customHeight="1">
      <c r="A170" s="37"/>
      <c r="B170" s="38"/>
      <c r="C170" s="270" t="s">
        <v>1191</v>
      </c>
      <c r="D170" s="270" t="s">
        <v>310</v>
      </c>
      <c r="E170" s="271" t="s">
        <v>1639</v>
      </c>
      <c r="F170" s="272" t="s">
        <v>1640</v>
      </c>
      <c r="G170" s="273" t="s">
        <v>269</v>
      </c>
      <c r="H170" s="274">
        <v>3</v>
      </c>
      <c r="I170" s="275"/>
      <c r="J170" s="276">
        <f>ROUND(I170*H170,2)</f>
        <v>0</v>
      </c>
      <c r="K170" s="272" t="s">
        <v>194</v>
      </c>
      <c r="L170" s="277"/>
      <c r="M170" s="278" t="s">
        <v>1</v>
      </c>
      <c r="N170" s="279" t="s">
        <v>40</v>
      </c>
      <c r="O170" s="90"/>
      <c r="P170" s="243">
        <f>O170*H170</f>
        <v>0</v>
      </c>
      <c r="Q170" s="243">
        <v>0.0012099999999999999</v>
      </c>
      <c r="R170" s="243">
        <f>Q170*H170</f>
        <v>0.0036299999999999995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313</v>
      </c>
      <c r="AT170" s="245" t="s">
        <v>310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1641</v>
      </c>
    </row>
    <row r="171" s="2" customFormat="1" ht="16.5" customHeight="1">
      <c r="A171" s="37"/>
      <c r="B171" s="38"/>
      <c r="C171" s="234" t="s">
        <v>287</v>
      </c>
      <c r="D171" s="234" t="s">
        <v>149</v>
      </c>
      <c r="E171" s="235" t="s">
        <v>1642</v>
      </c>
      <c r="F171" s="236" t="s">
        <v>1643</v>
      </c>
      <c r="G171" s="237" t="s">
        <v>269</v>
      </c>
      <c r="H171" s="238">
        <v>1</v>
      </c>
      <c r="I171" s="239"/>
      <c r="J171" s="240">
        <f>ROUND(I171*H171,2)</f>
        <v>0</v>
      </c>
      <c r="K171" s="236" t="s">
        <v>194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0.00088999999999999995</v>
      </c>
      <c r="R171" s="243">
        <f>Q171*H171</f>
        <v>0.00088999999999999995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1644</v>
      </c>
    </row>
    <row r="172" s="2" customFormat="1" ht="16.5" customHeight="1">
      <c r="A172" s="37"/>
      <c r="B172" s="38"/>
      <c r="C172" s="234" t="s">
        <v>341</v>
      </c>
      <c r="D172" s="234" t="s">
        <v>149</v>
      </c>
      <c r="E172" s="235" t="s">
        <v>1645</v>
      </c>
      <c r="F172" s="236" t="s">
        <v>1646</v>
      </c>
      <c r="G172" s="237" t="s">
        <v>269</v>
      </c>
      <c r="H172" s="238">
        <v>1</v>
      </c>
      <c r="I172" s="239"/>
      <c r="J172" s="240">
        <f>ROUND(I172*H172,2)</f>
        <v>0</v>
      </c>
      <c r="K172" s="236" t="s">
        <v>194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0.00072000000000000005</v>
      </c>
      <c r="R172" s="243">
        <f>Q172*H172</f>
        <v>0.00072000000000000005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1647</v>
      </c>
    </row>
    <row r="173" s="2" customFormat="1" ht="21.75" customHeight="1">
      <c r="A173" s="37"/>
      <c r="B173" s="38"/>
      <c r="C173" s="270" t="s">
        <v>345</v>
      </c>
      <c r="D173" s="270" t="s">
        <v>310</v>
      </c>
      <c r="E173" s="271" t="s">
        <v>1648</v>
      </c>
      <c r="F173" s="272" t="s">
        <v>1649</v>
      </c>
      <c r="G173" s="273" t="s">
        <v>269</v>
      </c>
      <c r="H173" s="274">
        <v>1</v>
      </c>
      <c r="I173" s="275"/>
      <c r="J173" s="276">
        <f>ROUND(I173*H173,2)</f>
        <v>0</v>
      </c>
      <c r="K173" s="272" t="s">
        <v>194</v>
      </c>
      <c r="L173" s="277"/>
      <c r="M173" s="278" t="s">
        <v>1</v>
      </c>
      <c r="N173" s="279" t="s">
        <v>40</v>
      </c>
      <c r="O173" s="90"/>
      <c r="P173" s="243">
        <f>O173*H173</f>
        <v>0</v>
      </c>
      <c r="Q173" s="243">
        <v>0.010999999999999999</v>
      </c>
      <c r="R173" s="243">
        <f>Q173*H173</f>
        <v>0.010999999999999999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313</v>
      </c>
      <c r="AT173" s="245" t="s">
        <v>310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1650</v>
      </c>
    </row>
    <row r="174" s="2" customFormat="1" ht="21.75" customHeight="1">
      <c r="A174" s="37"/>
      <c r="B174" s="38"/>
      <c r="C174" s="270" t="s">
        <v>349</v>
      </c>
      <c r="D174" s="270" t="s">
        <v>310</v>
      </c>
      <c r="E174" s="271" t="s">
        <v>1651</v>
      </c>
      <c r="F174" s="272" t="s">
        <v>1652</v>
      </c>
      <c r="G174" s="273" t="s">
        <v>269</v>
      </c>
      <c r="H174" s="274">
        <v>1</v>
      </c>
      <c r="I174" s="275"/>
      <c r="J174" s="276">
        <f>ROUND(I174*H174,2)</f>
        <v>0</v>
      </c>
      <c r="K174" s="272" t="s">
        <v>194</v>
      </c>
      <c r="L174" s="277"/>
      <c r="M174" s="278" t="s">
        <v>1</v>
      </c>
      <c r="N174" s="279" t="s">
        <v>40</v>
      </c>
      <c r="O174" s="90"/>
      <c r="P174" s="243">
        <f>O174*H174</f>
        <v>0</v>
      </c>
      <c r="Q174" s="243">
        <v>0.0035000000000000001</v>
      </c>
      <c r="R174" s="243">
        <f>Q174*H174</f>
        <v>0.0035000000000000001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313</v>
      </c>
      <c r="AT174" s="245" t="s">
        <v>310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1653</v>
      </c>
    </row>
    <row r="175" s="2" customFormat="1" ht="16.5" customHeight="1">
      <c r="A175" s="37"/>
      <c r="B175" s="38"/>
      <c r="C175" s="234" t="s">
        <v>291</v>
      </c>
      <c r="D175" s="234" t="s">
        <v>149</v>
      </c>
      <c r="E175" s="235" t="s">
        <v>1654</v>
      </c>
      <c r="F175" s="236" t="s">
        <v>1655</v>
      </c>
      <c r="G175" s="237" t="s">
        <v>269</v>
      </c>
      <c r="H175" s="238">
        <v>1</v>
      </c>
      <c r="I175" s="239"/>
      <c r="J175" s="240">
        <f>ROUND(I175*H175,2)</f>
        <v>0</v>
      </c>
      <c r="K175" s="236" t="s">
        <v>194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0.0015299999999999999</v>
      </c>
      <c r="R175" s="243">
        <f>Q175*H175</f>
        <v>0.0015299999999999999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1656</v>
      </c>
    </row>
    <row r="176" s="2" customFormat="1" ht="21.75" customHeight="1">
      <c r="A176" s="37"/>
      <c r="B176" s="38"/>
      <c r="C176" s="270" t="s">
        <v>295</v>
      </c>
      <c r="D176" s="270" t="s">
        <v>310</v>
      </c>
      <c r="E176" s="271" t="s">
        <v>1657</v>
      </c>
      <c r="F176" s="272" t="s">
        <v>1658</v>
      </c>
      <c r="G176" s="273" t="s">
        <v>269</v>
      </c>
      <c r="H176" s="274">
        <v>1</v>
      </c>
      <c r="I176" s="275"/>
      <c r="J176" s="276">
        <f>ROUND(I176*H176,2)</f>
        <v>0</v>
      </c>
      <c r="K176" s="272" t="s">
        <v>194</v>
      </c>
      <c r="L176" s="277"/>
      <c r="M176" s="278" t="s">
        <v>1</v>
      </c>
      <c r="N176" s="279" t="s">
        <v>40</v>
      </c>
      <c r="O176" s="90"/>
      <c r="P176" s="243">
        <f>O176*H176</f>
        <v>0</v>
      </c>
      <c r="Q176" s="243">
        <v>0.0033</v>
      </c>
      <c r="R176" s="243">
        <f>Q176*H176</f>
        <v>0.0033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313</v>
      </c>
      <c r="AT176" s="245" t="s">
        <v>310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1659</v>
      </c>
    </row>
    <row r="177" s="2" customFormat="1" ht="21.75" customHeight="1">
      <c r="A177" s="37"/>
      <c r="B177" s="38"/>
      <c r="C177" s="234" t="s">
        <v>1660</v>
      </c>
      <c r="D177" s="234" t="s">
        <v>149</v>
      </c>
      <c r="E177" s="235" t="s">
        <v>1661</v>
      </c>
      <c r="F177" s="236" t="s">
        <v>1662</v>
      </c>
      <c r="G177" s="237" t="s">
        <v>269</v>
      </c>
      <c r="H177" s="238">
        <v>2</v>
      </c>
      <c r="I177" s="239"/>
      <c r="J177" s="240">
        <f>ROUND(I177*H177,2)</f>
        <v>0</v>
      </c>
      <c r="K177" s="236" t="s">
        <v>194</v>
      </c>
      <c r="L177" s="43"/>
      <c r="M177" s="241" t="s">
        <v>1</v>
      </c>
      <c r="N177" s="242" t="s">
        <v>40</v>
      </c>
      <c r="O177" s="90"/>
      <c r="P177" s="243">
        <f>O177*H177</f>
        <v>0</v>
      </c>
      <c r="Q177" s="243">
        <v>2.0000000000000002E-05</v>
      </c>
      <c r="R177" s="243">
        <f>Q177*H177</f>
        <v>4.0000000000000003E-05</v>
      </c>
      <c r="S177" s="243">
        <v>0</v>
      </c>
      <c r="T177" s="24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45" t="s">
        <v>154</v>
      </c>
      <c r="AT177" s="245" t="s">
        <v>149</v>
      </c>
      <c r="AU177" s="245" t="s">
        <v>84</v>
      </c>
      <c r="AY177" s="16" t="s">
        <v>146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6" t="s">
        <v>82</v>
      </c>
      <c r="BK177" s="246">
        <f>ROUND(I177*H177,2)</f>
        <v>0</v>
      </c>
      <c r="BL177" s="16" t="s">
        <v>154</v>
      </c>
      <c r="BM177" s="245" t="s">
        <v>1663</v>
      </c>
    </row>
    <row r="178" s="2" customFormat="1" ht="21.75" customHeight="1">
      <c r="A178" s="37"/>
      <c r="B178" s="38"/>
      <c r="C178" s="234" t="s">
        <v>333</v>
      </c>
      <c r="D178" s="234" t="s">
        <v>149</v>
      </c>
      <c r="E178" s="235" t="s">
        <v>1664</v>
      </c>
      <c r="F178" s="236" t="s">
        <v>1665</v>
      </c>
      <c r="G178" s="237" t="s">
        <v>269</v>
      </c>
      <c r="H178" s="238">
        <v>1</v>
      </c>
      <c r="I178" s="239"/>
      <c r="J178" s="240">
        <f>ROUND(I178*H178,2)</f>
        <v>0</v>
      </c>
      <c r="K178" s="236" t="s">
        <v>194</v>
      </c>
      <c r="L178" s="43"/>
      <c r="M178" s="241" t="s">
        <v>1</v>
      </c>
      <c r="N178" s="242" t="s">
        <v>40</v>
      </c>
      <c r="O178" s="90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5" t="s">
        <v>154</v>
      </c>
      <c r="AT178" s="245" t="s">
        <v>149</v>
      </c>
      <c r="AU178" s="245" t="s">
        <v>84</v>
      </c>
      <c r="AY178" s="16" t="s">
        <v>146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6" t="s">
        <v>82</v>
      </c>
      <c r="BK178" s="246">
        <f>ROUND(I178*H178,2)</f>
        <v>0</v>
      </c>
      <c r="BL178" s="16" t="s">
        <v>154</v>
      </c>
      <c r="BM178" s="245" t="s">
        <v>1666</v>
      </c>
    </row>
    <row r="179" s="2" customFormat="1" ht="21.75" customHeight="1">
      <c r="A179" s="37"/>
      <c r="B179" s="38"/>
      <c r="C179" s="270" t="s">
        <v>337</v>
      </c>
      <c r="D179" s="270" t="s">
        <v>310</v>
      </c>
      <c r="E179" s="271" t="s">
        <v>1667</v>
      </c>
      <c r="F179" s="272" t="s">
        <v>1668</v>
      </c>
      <c r="G179" s="273" t="s">
        <v>269</v>
      </c>
      <c r="H179" s="274">
        <v>1</v>
      </c>
      <c r="I179" s="275"/>
      <c r="J179" s="276">
        <f>ROUND(I179*H179,2)</f>
        <v>0</v>
      </c>
      <c r="K179" s="272" t="s">
        <v>194</v>
      </c>
      <c r="L179" s="277"/>
      <c r="M179" s="278" t="s">
        <v>1</v>
      </c>
      <c r="N179" s="279" t="s">
        <v>40</v>
      </c>
      <c r="O179" s="90"/>
      <c r="P179" s="243">
        <f>O179*H179</f>
        <v>0</v>
      </c>
      <c r="Q179" s="243">
        <v>0.0019</v>
      </c>
      <c r="R179" s="243">
        <f>Q179*H179</f>
        <v>0.0019</v>
      </c>
      <c r="S179" s="243">
        <v>0</v>
      </c>
      <c r="T179" s="24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5" t="s">
        <v>313</v>
      </c>
      <c r="AT179" s="245" t="s">
        <v>310</v>
      </c>
      <c r="AU179" s="245" t="s">
        <v>84</v>
      </c>
      <c r="AY179" s="16" t="s">
        <v>146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6" t="s">
        <v>82</v>
      </c>
      <c r="BK179" s="246">
        <f>ROUND(I179*H179,2)</f>
        <v>0</v>
      </c>
      <c r="BL179" s="16" t="s">
        <v>154</v>
      </c>
      <c r="BM179" s="245" t="s">
        <v>1669</v>
      </c>
    </row>
    <row r="180" s="2" customFormat="1" ht="21.75" customHeight="1">
      <c r="A180" s="37"/>
      <c r="B180" s="38"/>
      <c r="C180" s="234" t="s">
        <v>1670</v>
      </c>
      <c r="D180" s="234" t="s">
        <v>149</v>
      </c>
      <c r="E180" s="235" t="s">
        <v>1671</v>
      </c>
      <c r="F180" s="236" t="s">
        <v>1672</v>
      </c>
      <c r="G180" s="237" t="s">
        <v>260</v>
      </c>
      <c r="H180" s="238">
        <v>62</v>
      </c>
      <c r="I180" s="239"/>
      <c r="J180" s="240">
        <f>ROUND(I180*H180,2)</f>
        <v>0</v>
      </c>
      <c r="K180" s="236" t="s">
        <v>194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1673</v>
      </c>
    </row>
    <row r="181" s="2" customFormat="1" ht="16.5" customHeight="1">
      <c r="A181" s="37"/>
      <c r="B181" s="38"/>
      <c r="C181" s="234" t="s">
        <v>1674</v>
      </c>
      <c r="D181" s="234" t="s">
        <v>149</v>
      </c>
      <c r="E181" s="235" t="s">
        <v>1675</v>
      </c>
      <c r="F181" s="236" t="s">
        <v>1676</v>
      </c>
      <c r="G181" s="237" t="s">
        <v>260</v>
      </c>
      <c r="H181" s="238">
        <v>62</v>
      </c>
      <c r="I181" s="239"/>
      <c r="J181" s="240">
        <f>ROUND(I181*H181,2)</f>
        <v>0</v>
      </c>
      <c r="K181" s="236" t="s">
        <v>194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1677</v>
      </c>
    </row>
    <row r="182" s="2" customFormat="1" ht="21.75" customHeight="1">
      <c r="A182" s="37"/>
      <c r="B182" s="38"/>
      <c r="C182" s="234" t="s">
        <v>7</v>
      </c>
      <c r="D182" s="234" t="s">
        <v>149</v>
      </c>
      <c r="E182" s="235" t="s">
        <v>1678</v>
      </c>
      <c r="F182" s="236" t="s">
        <v>1679</v>
      </c>
      <c r="G182" s="237" t="s">
        <v>269</v>
      </c>
      <c r="H182" s="238">
        <v>2</v>
      </c>
      <c r="I182" s="239"/>
      <c r="J182" s="240">
        <f>ROUND(I182*H182,2)</f>
        <v>0</v>
      </c>
      <c r="K182" s="236" t="s">
        <v>194</v>
      </c>
      <c r="L182" s="43"/>
      <c r="M182" s="241" t="s">
        <v>1</v>
      </c>
      <c r="N182" s="242" t="s">
        <v>40</v>
      </c>
      <c r="O182" s="90"/>
      <c r="P182" s="243">
        <f>O182*H182</f>
        <v>0</v>
      </c>
      <c r="Q182" s="243">
        <v>0.46009</v>
      </c>
      <c r="R182" s="243">
        <f>Q182*H182</f>
        <v>0.92018</v>
      </c>
      <c r="S182" s="243">
        <v>0</v>
      </c>
      <c r="T182" s="24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5" t="s">
        <v>154</v>
      </c>
      <c r="AT182" s="245" t="s">
        <v>149</v>
      </c>
      <c r="AU182" s="245" t="s">
        <v>84</v>
      </c>
      <c r="AY182" s="16" t="s">
        <v>146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6" t="s">
        <v>82</v>
      </c>
      <c r="BK182" s="246">
        <f>ROUND(I182*H182,2)</f>
        <v>0</v>
      </c>
      <c r="BL182" s="16" t="s">
        <v>154</v>
      </c>
      <c r="BM182" s="245" t="s">
        <v>1680</v>
      </c>
    </row>
    <row r="183" s="2" customFormat="1" ht="21.75" customHeight="1">
      <c r="A183" s="37"/>
      <c r="B183" s="38"/>
      <c r="C183" s="234" t="s">
        <v>446</v>
      </c>
      <c r="D183" s="234" t="s">
        <v>149</v>
      </c>
      <c r="E183" s="235" t="s">
        <v>1681</v>
      </c>
      <c r="F183" s="236" t="s">
        <v>1682</v>
      </c>
      <c r="G183" s="237" t="s">
        <v>269</v>
      </c>
      <c r="H183" s="238">
        <v>1</v>
      </c>
      <c r="I183" s="239"/>
      <c r="J183" s="240">
        <f>ROUND(I183*H183,2)</f>
        <v>0</v>
      </c>
      <c r="K183" s="236" t="s">
        <v>194</v>
      </c>
      <c r="L183" s="43"/>
      <c r="M183" s="241" t="s">
        <v>1</v>
      </c>
      <c r="N183" s="242" t="s">
        <v>40</v>
      </c>
      <c r="O183" s="90"/>
      <c r="P183" s="243">
        <f>O183*H183</f>
        <v>0</v>
      </c>
      <c r="Q183" s="243">
        <v>0.32169999999999999</v>
      </c>
      <c r="R183" s="243">
        <f>Q183*H183</f>
        <v>0.32169999999999999</v>
      </c>
      <c r="S183" s="243">
        <v>0</v>
      </c>
      <c r="T183" s="24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45" t="s">
        <v>154</v>
      </c>
      <c r="AT183" s="245" t="s">
        <v>149</v>
      </c>
      <c r="AU183" s="245" t="s">
        <v>84</v>
      </c>
      <c r="AY183" s="16" t="s">
        <v>146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6" t="s">
        <v>82</v>
      </c>
      <c r="BK183" s="246">
        <f>ROUND(I183*H183,2)</f>
        <v>0</v>
      </c>
      <c r="BL183" s="16" t="s">
        <v>154</v>
      </c>
      <c r="BM183" s="245" t="s">
        <v>1683</v>
      </c>
    </row>
    <row r="184" s="2" customFormat="1" ht="16.5" customHeight="1">
      <c r="A184" s="37"/>
      <c r="B184" s="38"/>
      <c r="C184" s="270" t="s">
        <v>1039</v>
      </c>
      <c r="D184" s="270" t="s">
        <v>310</v>
      </c>
      <c r="E184" s="271" t="s">
        <v>1684</v>
      </c>
      <c r="F184" s="272" t="s">
        <v>1685</v>
      </c>
      <c r="G184" s="273" t="s">
        <v>269</v>
      </c>
      <c r="H184" s="274">
        <v>1</v>
      </c>
      <c r="I184" s="275"/>
      <c r="J184" s="276">
        <f>ROUND(I184*H184,2)</f>
        <v>0</v>
      </c>
      <c r="K184" s="272" t="s">
        <v>194</v>
      </c>
      <c r="L184" s="277"/>
      <c r="M184" s="278" t="s">
        <v>1</v>
      </c>
      <c r="N184" s="279" t="s">
        <v>40</v>
      </c>
      <c r="O184" s="90"/>
      <c r="P184" s="243">
        <f>O184*H184</f>
        <v>0</v>
      </c>
      <c r="Q184" s="243">
        <v>0.074999999999999997</v>
      </c>
      <c r="R184" s="243">
        <f>Q184*H184</f>
        <v>0.074999999999999997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313</v>
      </c>
      <c r="AT184" s="245" t="s">
        <v>310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1686</v>
      </c>
    </row>
    <row r="185" s="2" customFormat="1" ht="21.75" customHeight="1">
      <c r="A185" s="37"/>
      <c r="B185" s="38"/>
      <c r="C185" s="234" t="s">
        <v>1033</v>
      </c>
      <c r="D185" s="234" t="s">
        <v>149</v>
      </c>
      <c r="E185" s="235" t="s">
        <v>1687</v>
      </c>
      <c r="F185" s="236" t="s">
        <v>1688</v>
      </c>
      <c r="G185" s="237" t="s">
        <v>269</v>
      </c>
      <c r="H185" s="238">
        <v>8</v>
      </c>
      <c r="I185" s="239"/>
      <c r="J185" s="240">
        <f>ROUND(I185*H185,2)</f>
        <v>0</v>
      </c>
      <c r="K185" s="236" t="s">
        <v>302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0.1056</v>
      </c>
      <c r="R185" s="243">
        <f>Q185*H185</f>
        <v>0.8448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1689</v>
      </c>
    </row>
    <row r="186" s="2" customFormat="1" ht="21.75" customHeight="1">
      <c r="A186" s="37"/>
      <c r="B186" s="38"/>
      <c r="C186" s="234" t="s">
        <v>1093</v>
      </c>
      <c r="D186" s="234" t="s">
        <v>149</v>
      </c>
      <c r="E186" s="235" t="s">
        <v>1690</v>
      </c>
      <c r="F186" s="236" t="s">
        <v>1691</v>
      </c>
      <c r="G186" s="237" t="s">
        <v>269</v>
      </c>
      <c r="H186" s="238">
        <v>8</v>
      </c>
      <c r="I186" s="239"/>
      <c r="J186" s="240">
        <f>ROUND(I186*H186,2)</f>
        <v>0</v>
      </c>
      <c r="K186" s="236" t="s">
        <v>302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0.012120000000000001</v>
      </c>
      <c r="R186" s="243">
        <f>Q186*H186</f>
        <v>0.096960000000000005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1692</v>
      </c>
    </row>
    <row r="187" s="2" customFormat="1" ht="21.75" customHeight="1">
      <c r="A187" s="37"/>
      <c r="B187" s="38"/>
      <c r="C187" s="234" t="s">
        <v>1097</v>
      </c>
      <c r="D187" s="234" t="s">
        <v>149</v>
      </c>
      <c r="E187" s="235" t="s">
        <v>1693</v>
      </c>
      <c r="F187" s="236" t="s">
        <v>1694</v>
      </c>
      <c r="G187" s="237" t="s">
        <v>269</v>
      </c>
      <c r="H187" s="238">
        <v>8</v>
      </c>
      <c r="I187" s="239"/>
      <c r="J187" s="240">
        <f>ROUND(I187*H187,2)</f>
        <v>0</v>
      </c>
      <c r="K187" s="236" t="s">
        <v>302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0.072720000000000007</v>
      </c>
      <c r="R187" s="243">
        <f>Q187*H187</f>
        <v>0.58176000000000005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1695</v>
      </c>
    </row>
    <row r="188" s="2" customFormat="1" ht="21.75" customHeight="1">
      <c r="A188" s="37"/>
      <c r="B188" s="38"/>
      <c r="C188" s="234" t="s">
        <v>1163</v>
      </c>
      <c r="D188" s="234" t="s">
        <v>149</v>
      </c>
      <c r="E188" s="235" t="s">
        <v>1696</v>
      </c>
      <c r="F188" s="236" t="s">
        <v>1697</v>
      </c>
      <c r="G188" s="237" t="s">
        <v>255</v>
      </c>
      <c r="H188" s="238">
        <v>2</v>
      </c>
      <c r="I188" s="239"/>
      <c r="J188" s="240">
        <f>ROUND(I188*H188,2)</f>
        <v>0</v>
      </c>
      <c r="K188" s="236" t="s">
        <v>194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6.1709800000000001</v>
      </c>
      <c r="R188" s="243">
        <f>Q188*H188</f>
        <v>12.34196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1698</v>
      </c>
    </row>
    <row r="189" s="2" customFormat="1" ht="16.5" customHeight="1">
      <c r="A189" s="37"/>
      <c r="B189" s="38"/>
      <c r="C189" s="234" t="s">
        <v>1699</v>
      </c>
      <c r="D189" s="234" t="s">
        <v>149</v>
      </c>
      <c r="E189" s="235" t="s">
        <v>1700</v>
      </c>
      <c r="F189" s="236" t="s">
        <v>1701</v>
      </c>
      <c r="G189" s="237" t="s">
        <v>269</v>
      </c>
      <c r="H189" s="238">
        <v>1</v>
      </c>
      <c r="I189" s="239"/>
      <c r="J189" s="240">
        <f>ROUND(I189*H189,2)</f>
        <v>0</v>
      </c>
      <c r="K189" s="236" t="s">
        <v>194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0.12303</v>
      </c>
      <c r="R189" s="243">
        <f>Q189*H189</f>
        <v>0.12303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1702</v>
      </c>
    </row>
    <row r="190" s="2" customFormat="1" ht="21.75" customHeight="1">
      <c r="A190" s="37"/>
      <c r="B190" s="38"/>
      <c r="C190" s="270" t="s">
        <v>1703</v>
      </c>
      <c r="D190" s="270" t="s">
        <v>310</v>
      </c>
      <c r="E190" s="271" t="s">
        <v>1704</v>
      </c>
      <c r="F190" s="272" t="s">
        <v>1705</v>
      </c>
      <c r="G190" s="273" t="s">
        <v>269</v>
      </c>
      <c r="H190" s="274">
        <v>1</v>
      </c>
      <c r="I190" s="275"/>
      <c r="J190" s="276">
        <f>ROUND(I190*H190,2)</f>
        <v>0</v>
      </c>
      <c r="K190" s="272" t="s">
        <v>194</v>
      </c>
      <c r="L190" s="277"/>
      <c r="M190" s="278" t="s">
        <v>1</v>
      </c>
      <c r="N190" s="279" t="s">
        <v>40</v>
      </c>
      <c r="O190" s="90"/>
      <c r="P190" s="243">
        <f>O190*H190</f>
        <v>0</v>
      </c>
      <c r="Q190" s="243">
        <v>0.013299999999999999</v>
      </c>
      <c r="R190" s="243">
        <f>Q190*H190</f>
        <v>0.013299999999999999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313</v>
      </c>
      <c r="AT190" s="245" t="s">
        <v>310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1706</v>
      </c>
    </row>
    <row r="191" s="2" customFormat="1" ht="16.5" customHeight="1">
      <c r="A191" s="37"/>
      <c r="B191" s="38"/>
      <c r="C191" s="234" t="s">
        <v>275</v>
      </c>
      <c r="D191" s="234" t="s">
        <v>149</v>
      </c>
      <c r="E191" s="235" t="s">
        <v>1707</v>
      </c>
      <c r="F191" s="236" t="s">
        <v>1708</v>
      </c>
      <c r="G191" s="237" t="s">
        <v>260</v>
      </c>
      <c r="H191" s="238">
        <v>233</v>
      </c>
      <c r="I191" s="239"/>
      <c r="J191" s="240">
        <f>ROUND(I191*H191,2)</f>
        <v>0</v>
      </c>
      <c r="K191" s="236" t="s">
        <v>194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6.9999999999999994E-05</v>
      </c>
      <c r="R191" s="243">
        <f>Q191*H191</f>
        <v>0.016309999999999998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1709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425</v>
      </c>
      <c r="F192" s="232" t="s">
        <v>426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SUM(P193:P196)</f>
        <v>0</v>
      </c>
      <c r="Q192" s="226"/>
      <c r="R192" s="227">
        <f>SUM(R193:R196)</f>
        <v>39.097180000000002</v>
      </c>
      <c r="S192" s="226"/>
      <c r="T192" s="22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82</v>
      </c>
      <c r="AT192" s="230" t="s">
        <v>74</v>
      </c>
      <c r="AU192" s="230" t="s">
        <v>82</v>
      </c>
      <c r="AY192" s="229" t="s">
        <v>146</v>
      </c>
      <c r="BK192" s="231">
        <f>SUM(BK193:BK196)</f>
        <v>0</v>
      </c>
    </row>
    <row r="193" s="2" customFormat="1" ht="21.75" customHeight="1">
      <c r="A193" s="37"/>
      <c r="B193" s="38"/>
      <c r="C193" s="234" t="s">
        <v>203</v>
      </c>
      <c r="D193" s="234" t="s">
        <v>149</v>
      </c>
      <c r="E193" s="235" t="s">
        <v>1710</v>
      </c>
      <c r="F193" s="236" t="s">
        <v>1711</v>
      </c>
      <c r="G193" s="237" t="s">
        <v>260</v>
      </c>
      <c r="H193" s="238">
        <v>107.7</v>
      </c>
      <c r="I193" s="239"/>
      <c r="J193" s="240">
        <f>ROUND(I193*H193,2)</f>
        <v>0</v>
      </c>
      <c r="K193" s="236" t="s">
        <v>194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0.15540000000000001</v>
      </c>
      <c r="R193" s="243">
        <f>Q193*H193</f>
        <v>16.73658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1712</v>
      </c>
    </row>
    <row r="194" s="2" customFormat="1" ht="16.5" customHeight="1">
      <c r="A194" s="37"/>
      <c r="B194" s="38"/>
      <c r="C194" s="270" t="s">
        <v>1713</v>
      </c>
      <c r="D194" s="270" t="s">
        <v>310</v>
      </c>
      <c r="E194" s="271" t="s">
        <v>1714</v>
      </c>
      <c r="F194" s="272" t="s">
        <v>1715</v>
      </c>
      <c r="G194" s="273" t="s">
        <v>260</v>
      </c>
      <c r="H194" s="274">
        <v>85</v>
      </c>
      <c r="I194" s="275"/>
      <c r="J194" s="276">
        <f>ROUND(I194*H194,2)</f>
        <v>0</v>
      </c>
      <c r="K194" s="272" t="s">
        <v>194</v>
      </c>
      <c r="L194" s="277"/>
      <c r="M194" s="278" t="s">
        <v>1</v>
      </c>
      <c r="N194" s="279" t="s">
        <v>40</v>
      </c>
      <c r="O194" s="90"/>
      <c r="P194" s="243">
        <f>O194*H194</f>
        <v>0</v>
      </c>
      <c r="Q194" s="243">
        <v>0.081000000000000003</v>
      </c>
      <c r="R194" s="243">
        <f>Q194*H194</f>
        <v>6.8849999999999998</v>
      </c>
      <c r="S194" s="243">
        <v>0</v>
      </c>
      <c r="T194" s="24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5" t="s">
        <v>313</v>
      </c>
      <c r="AT194" s="245" t="s">
        <v>310</v>
      </c>
      <c r="AU194" s="245" t="s">
        <v>84</v>
      </c>
      <c r="AY194" s="16" t="s">
        <v>146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6" t="s">
        <v>82</v>
      </c>
      <c r="BK194" s="246">
        <f>ROUND(I194*H194,2)</f>
        <v>0</v>
      </c>
      <c r="BL194" s="16" t="s">
        <v>154</v>
      </c>
      <c r="BM194" s="245" t="s">
        <v>1716</v>
      </c>
    </row>
    <row r="195" s="2" customFormat="1" ht="21.75" customHeight="1">
      <c r="A195" s="37"/>
      <c r="B195" s="38"/>
      <c r="C195" s="270" t="s">
        <v>1717</v>
      </c>
      <c r="D195" s="270" t="s">
        <v>310</v>
      </c>
      <c r="E195" s="271" t="s">
        <v>1718</v>
      </c>
      <c r="F195" s="272" t="s">
        <v>1719</v>
      </c>
      <c r="G195" s="273" t="s">
        <v>260</v>
      </c>
      <c r="H195" s="274">
        <v>24</v>
      </c>
      <c r="I195" s="275"/>
      <c r="J195" s="276">
        <f>ROUND(I195*H195,2)</f>
        <v>0</v>
      </c>
      <c r="K195" s="272" t="s">
        <v>194</v>
      </c>
      <c r="L195" s="277"/>
      <c r="M195" s="278" t="s">
        <v>1</v>
      </c>
      <c r="N195" s="279" t="s">
        <v>40</v>
      </c>
      <c r="O195" s="90"/>
      <c r="P195" s="243">
        <f>O195*H195</f>
        <v>0</v>
      </c>
      <c r="Q195" s="243">
        <v>0.048300000000000003</v>
      </c>
      <c r="R195" s="243">
        <f>Q195*H195</f>
        <v>1.1592</v>
      </c>
      <c r="S195" s="243">
        <v>0</v>
      </c>
      <c r="T195" s="24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45" t="s">
        <v>313</v>
      </c>
      <c r="AT195" s="245" t="s">
        <v>310</v>
      </c>
      <c r="AU195" s="245" t="s">
        <v>84</v>
      </c>
      <c r="AY195" s="16" t="s">
        <v>146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6" t="s">
        <v>82</v>
      </c>
      <c r="BK195" s="246">
        <f>ROUND(I195*H195,2)</f>
        <v>0</v>
      </c>
      <c r="BL195" s="16" t="s">
        <v>154</v>
      </c>
      <c r="BM195" s="245" t="s">
        <v>1720</v>
      </c>
    </row>
    <row r="196" s="2" customFormat="1" ht="21.75" customHeight="1">
      <c r="A196" s="37"/>
      <c r="B196" s="38"/>
      <c r="C196" s="234" t="s">
        <v>1024</v>
      </c>
      <c r="D196" s="234" t="s">
        <v>149</v>
      </c>
      <c r="E196" s="235" t="s">
        <v>1721</v>
      </c>
      <c r="F196" s="236" t="s">
        <v>1722</v>
      </c>
      <c r="G196" s="237" t="s">
        <v>260</v>
      </c>
      <c r="H196" s="238">
        <v>56</v>
      </c>
      <c r="I196" s="239"/>
      <c r="J196" s="240">
        <f>ROUND(I196*H196,2)</f>
        <v>0</v>
      </c>
      <c r="K196" s="236" t="s">
        <v>302</v>
      </c>
      <c r="L196" s="43"/>
      <c r="M196" s="241" t="s">
        <v>1</v>
      </c>
      <c r="N196" s="242" t="s">
        <v>40</v>
      </c>
      <c r="O196" s="90"/>
      <c r="P196" s="243">
        <f>O196*H196</f>
        <v>0</v>
      </c>
      <c r="Q196" s="243">
        <v>0.25564999999999999</v>
      </c>
      <c r="R196" s="243">
        <f>Q196*H196</f>
        <v>14.3164</v>
      </c>
      <c r="S196" s="243">
        <v>0</v>
      </c>
      <c r="T196" s="24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5" t="s">
        <v>154</v>
      </c>
      <c r="AT196" s="245" t="s">
        <v>149</v>
      </c>
      <c r="AU196" s="245" t="s">
        <v>84</v>
      </c>
      <c r="AY196" s="16" t="s">
        <v>146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6" t="s">
        <v>82</v>
      </c>
      <c r="BK196" s="246">
        <f>ROUND(I196*H196,2)</f>
        <v>0</v>
      </c>
      <c r="BL196" s="16" t="s">
        <v>154</v>
      </c>
      <c r="BM196" s="245" t="s">
        <v>1723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444</v>
      </c>
      <c r="F197" s="232" t="s">
        <v>445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P198</f>
        <v>0</v>
      </c>
      <c r="Q197" s="226"/>
      <c r="R197" s="227">
        <f>R198</f>
        <v>0</v>
      </c>
      <c r="S197" s="226"/>
      <c r="T197" s="22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82</v>
      </c>
      <c r="AT197" s="230" t="s">
        <v>74</v>
      </c>
      <c r="AU197" s="230" t="s">
        <v>82</v>
      </c>
      <c r="AY197" s="229" t="s">
        <v>146</v>
      </c>
      <c r="BK197" s="231">
        <f>BK198</f>
        <v>0</v>
      </c>
    </row>
    <row r="198" s="2" customFormat="1" ht="21.75" customHeight="1">
      <c r="A198" s="37"/>
      <c r="B198" s="38"/>
      <c r="C198" s="234" t="s">
        <v>1020</v>
      </c>
      <c r="D198" s="234" t="s">
        <v>149</v>
      </c>
      <c r="E198" s="235" t="s">
        <v>1724</v>
      </c>
      <c r="F198" s="236" t="s">
        <v>1725</v>
      </c>
      <c r="G198" s="237" t="s">
        <v>183</v>
      </c>
      <c r="H198" s="238">
        <v>226.97499999999999</v>
      </c>
      <c r="I198" s="239"/>
      <c r="J198" s="240">
        <f>ROUND(I198*H198,2)</f>
        <v>0</v>
      </c>
      <c r="K198" s="236" t="s">
        <v>194</v>
      </c>
      <c r="L198" s="43"/>
      <c r="M198" s="281" t="s">
        <v>1</v>
      </c>
      <c r="N198" s="282" t="s">
        <v>40</v>
      </c>
      <c r="O198" s="283"/>
      <c r="P198" s="284">
        <f>O198*H198</f>
        <v>0</v>
      </c>
      <c r="Q198" s="284">
        <v>0</v>
      </c>
      <c r="R198" s="284">
        <f>Q198*H198</f>
        <v>0</v>
      </c>
      <c r="S198" s="284">
        <v>0</v>
      </c>
      <c r="T198" s="28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1726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182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oX5pUAojkPEqXyagONYBs5EwZjx/jWrib0JalOgdYm+z/69FbUvSStvev0+O+NSkL04H7eEzx+Uhh44PgsbzCw==" hashValue="s2FRIFE76n3G15ld1dYPdi7aF05Xz3/Io+r/zt2/CXX24YfTzskF8/LQ3bbtYTueGBxEcAfk5A4w19g4Aujoiw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Miroslav Hnida</dc:creator>
  <cp:lastModifiedBy>Miroslav Hnida</cp:lastModifiedBy>
  <dcterms:created xsi:type="dcterms:W3CDTF">2020-04-17T15:00:26Z</dcterms:created>
  <dcterms:modified xsi:type="dcterms:W3CDTF">2020-04-17T15:00:54Z</dcterms:modified>
</cp:coreProperties>
</file>