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b7172775fa1690f/Plocha/zadávací dokumentace/"/>
    </mc:Choice>
  </mc:AlternateContent>
  <xr:revisionPtr revIDLastSave="0" documentId="8_{AABD6184-9CEB-4836-BE66-E9D96CB34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Pol'!$A$1:$X$180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66" i="12" l="1"/>
  <c r="BA164" i="12"/>
  <c r="BA117" i="12"/>
  <c r="BA93" i="12"/>
  <c r="BA90" i="12"/>
  <c r="BA88" i="12"/>
  <c r="BA63" i="12"/>
  <c r="BA49" i="12"/>
  <c r="BA20" i="12"/>
  <c r="BA17" i="12"/>
  <c r="BA14" i="12"/>
  <c r="G9" i="12"/>
  <c r="M9" i="12" s="1"/>
  <c r="I9" i="12"/>
  <c r="K9" i="12"/>
  <c r="O9" i="12"/>
  <c r="Q9" i="12"/>
  <c r="V9" i="12"/>
  <c r="G10" i="12"/>
  <c r="I10" i="12"/>
  <c r="K10" i="12"/>
  <c r="M10" i="12"/>
  <c r="O10" i="12"/>
  <c r="Q10" i="12"/>
  <c r="V10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19" i="12"/>
  <c r="I19" i="12"/>
  <c r="K19" i="12"/>
  <c r="M19" i="12"/>
  <c r="O19" i="12"/>
  <c r="Q19" i="12"/>
  <c r="V19" i="12"/>
  <c r="G24" i="12"/>
  <c r="I24" i="12"/>
  <c r="K24" i="12"/>
  <c r="M24" i="12"/>
  <c r="O24" i="12"/>
  <c r="Q24" i="12"/>
  <c r="V24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8" i="12"/>
  <c r="I48" i="12"/>
  <c r="K48" i="12"/>
  <c r="M48" i="12"/>
  <c r="O48" i="12"/>
  <c r="Q48" i="12"/>
  <c r="V48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5" i="12"/>
  <c r="I55" i="12"/>
  <c r="K55" i="12"/>
  <c r="M55" i="12"/>
  <c r="O55" i="12"/>
  <c r="Q55" i="12"/>
  <c r="V55" i="12"/>
  <c r="G58" i="12"/>
  <c r="G54" i="12" s="1"/>
  <c r="I54" i="1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V54" i="12" s="1"/>
  <c r="G64" i="12"/>
  <c r="I64" i="12"/>
  <c r="K64" i="12"/>
  <c r="M64" i="12"/>
  <c r="O64" i="12"/>
  <c r="Q64" i="12"/>
  <c r="V64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70" i="12"/>
  <c r="I70" i="12"/>
  <c r="K70" i="12"/>
  <c r="M70" i="12"/>
  <c r="O70" i="12"/>
  <c r="Q70" i="12"/>
  <c r="V70" i="12"/>
  <c r="G74" i="12"/>
  <c r="M74" i="12" s="1"/>
  <c r="I74" i="12"/>
  <c r="K74" i="12"/>
  <c r="O74" i="12"/>
  <c r="Q74" i="12"/>
  <c r="V74" i="12"/>
  <c r="G76" i="12"/>
  <c r="I76" i="12"/>
  <c r="K76" i="12"/>
  <c r="M76" i="12"/>
  <c r="O76" i="12"/>
  <c r="Q76" i="12"/>
  <c r="V76" i="12"/>
  <c r="G79" i="12"/>
  <c r="M79" i="12" s="1"/>
  <c r="I79" i="12"/>
  <c r="K79" i="12"/>
  <c r="O79" i="12"/>
  <c r="Q79" i="12"/>
  <c r="V79" i="12"/>
  <c r="G82" i="12"/>
  <c r="I82" i="12"/>
  <c r="K82" i="12"/>
  <c r="M82" i="12"/>
  <c r="O82" i="12"/>
  <c r="Q82" i="12"/>
  <c r="V82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Q89" i="12"/>
  <c r="V89" i="12"/>
  <c r="G92" i="12"/>
  <c r="M92" i="12" s="1"/>
  <c r="I92" i="12"/>
  <c r="K92" i="12"/>
  <c r="O92" i="12"/>
  <c r="Q92" i="12"/>
  <c r="V92" i="12"/>
  <c r="G95" i="12"/>
  <c r="M95" i="12" s="1"/>
  <c r="I95" i="12"/>
  <c r="K95" i="12"/>
  <c r="O95" i="12"/>
  <c r="Q95" i="12"/>
  <c r="V95" i="12"/>
  <c r="G97" i="12"/>
  <c r="I97" i="12"/>
  <c r="K97" i="12"/>
  <c r="M97" i="12"/>
  <c r="O97" i="12"/>
  <c r="Q97" i="12"/>
  <c r="V97" i="12"/>
  <c r="G99" i="12"/>
  <c r="M99" i="12" s="1"/>
  <c r="I99" i="12"/>
  <c r="K99" i="12"/>
  <c r="O99" i="12"/>
  <c r="Q99" i="12"/>
  <c r="V99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I56" i="1" s="1"/>
  <c r="G111" i="12"/>
  <c r="M111" i="12" s="1"/>
  <c r="M110" i="12" s="1"/>
  <c r="I111" i="12"/>
  <c r="I110" i="12" s="1"/>
  <c r="K111" i="12"/>
  <c r="K110" i="12" s="1"/>
  <c r="O111" i="12"/>
  <c r="O110" i="12" s="1"/>
  <c r="Q111" i="12"/>
  <c r="Q110" i="12" s="1"/>
  <c r="V111" i="12"/>
  <c r="V110" i="12" s="1"/>
  <c r="G113" i="12"/>
  <c r="M113" i="12" s="1"/>
  <c r="I113" i="12"/>
  <c r="K113" i="12"/>
  <c r="O113" i="12"/>
  <c r="Q113" i="12"/>
  <c r="V113" i="12"/>
  <c r="G119" i="12"/>
  <c r="M119" i="12" s="1"/>
  <c r="I119" i="12"/>
  <c r="K119" i="12"/>
  <c r="O119" i="12"/>
  <c r="Q119" i="12"/>
  <c r="V119" i="12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Q123" i="12"/>
  <c r="V123" i="12"/>
  <c r="G129" i="12"/>
  <c r="I129" i="12"/>
  <c r="K129" i="12"/>
  <c r="M129" i="12"/>
  <c r="O129" i="12"/>
  <c r="Q129" i="12"/>
  <c r="V129" i="12"/>
  <c r="G131" i="12"/>
  <c r="M131" i="12" s="1"/>
  <c r="I131" i="12"/>
  <c r="K131" i="12"/>
  <c r="O131" i="12"/>
  <c r="Q131" i="12"/>
  <c r="V131" i="12"/>
  <c r="G134" i="12"/>
  <c r="M134" i="12" s="1"/>
  <c r="I134" i="12"/>
  <c r="K134" i="12"/>
  <c r="O134" i="12"/>
  <c r="Q134" i="12"/>
  <c r="V134" i="12"/>
  <c r="G136" i="12"/>
  <c r="I136" i="12"/>
  <c r="K136" i="12"/>
  <c r="M136" i="12"/>
  <c r="O136" i="12"/>
  <c r="Q136" i="12"/>
  <c r="V136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5" i="12"/>
  <c r="I145" i="12"/>
  <c r="K145" i="12"/>
  <c r="M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I149" i="12"/>
  <c r="K149" i="12"/>
  <c r="M149" i="12"/>
  <c r="O149" i="12"/>
  <c r="Q149" i="12"/>
  <c r="V149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7" i="12"/>
  <c r="I157" i="12"/>
  <c r="K157" i="12"/>
  <c r="M157" i="12"/>
  <c r="O157" i="12"/>
  <c r="Q157" i="12"/>
  <c r="V157" i="12"/>
  <c r="G160" i="12"/>
  <c r="M160" i="12" s="1"/>
  <c r="M159" i="12" s="1"/>
  <c r="I160" i="12"/>
  <c r="I159" i="12" s="1"/>
  <c r="K160" i="12"/>
  <c r="K159" i="12" s="1"/>
  <c r="O160" i="12"/>
  <c r="O159" i="12" s="1"/>
  <c r="Q160" i="12"/>
  <c r="Q159" i="12" s="1"/>
  <c r="V160" i="12"/>
  <c r="V159" i="12" s="1"/>
  <c r="G163" i="12"/>
  <c r="G162" i="12" s="1"/>
  <c r="I59" i="1" s="1"/>
  <c r="I163" i="12"/>
  <c r="K163" i="12"/>
  <c r="O163" i="12"/>
  <c r="O162" i="12" s="1"/>
  <c r="Q163" i="12"/>
  <c r="V163" i="12"/>
  <c r="V162" i="12" s="1"/>
  <c r="G165" i="12"/>
  <c r="I165" i="12"/>
  <c r="I162" i="12" s="1"/>
  <c r="K165" i="12"/>
  <c r="M165" i="12"/>
  <c r="O165" i="12"/>
  <c r="Q165" i="12"/>
  <c r="Q162" i="12" s="1"/>
  <c r="V165" i="12"/>
  <c r="G168" i="12"/>
  <c r="M168" i="12" s="1"/>
  <c r="M167" i="12" s="1"/>
  <c r="I168" i="12"/>
  <c r="K168" i="12"/>
  <c r="O168" i="12"/>
  <c r="O167" i="12" s="1"/>
  <c r="Q168" i="12"/>
  <c r="V168" i="12"/>
  <c r="V167" i="12" s="1"/>
  <c r="G169" i="12"/>
  <c r="I169" i="12"/>
  <c r="K169" i="12"/>
  <c r="M169" i="12"/>
  <c r="O169" i="12"/>
  <c r="Q169" i="12"/>
  <c r="V169" i="12"/>
  <c r="G172" i="12"/>
  <c r="M172" i="12" s="1"/>
  <c r="I172" i="12"/>
  <c r="K172" i="12"/>
  <c r="K171" i="12" s="1"/>
  <c r="O172" i="12"/>
  <c r="Q172" i="12"/>
  <c r="V172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7" i="12"/>
  <c r="M177" i="12" s="1"/>
  <c r="I177" i="12"/>
  <c r="K177" i="12"/>
  <c r="O177" i="12"/>
  <c r="Q177" i="12"/>
  <c r="V177" i="12"/>
  <c r="AE179" i="12"/>
  <c r="F42" i="1" s="1"/>
  <c r="I42" i="1" s="1"/>
  <c r="AF179" i="12"/>
  <c r="G42" i="1" s="1"/>
  <c r="I20" i="1"/>
  <c r="I19" i="1"/>
  <c r="I18" i="1"/>
  <c r="I17" i="1"/>
  <c r="H43" i="1"/>
  <c r="I171" i="12" l="1"/>
  <c r="Q66" i="12"/>
  <c r="K54" i="12"/>
  <c r="Q8" i="12"/>
  <c r="O112" i="12"/>
  <c r="G167" i="12"/>
  <c r="I60" i="1" s="1"/>
  <c r="V112" i="12"/>
  <c r="V66" i="12"/>
  <c r="Q54" i="12"/>
  <c r="F39" i="1"/>
  <c r="M171" i="12"/>
  <c r="Q167" i="12"/>
  <c r="I112" i="12"/>
  <c r="K8" i="12"/>
  <c r="G39" i="1"/>
  <c r="G43" i="1" s="1"/>
  <c r="G25" i="1" s="1"/>
  <c r="G112" i="12"/>
  <c r="I57" i="1" s="1"/>
  <c r="I8" i="12"/>
  <c r="F41" i="1"/>
  <c r="V171" i="12"/>
  <c r="M163" i="12"/>
  <c r="M162" i="12" s="1"/>
  <c r="K66" i="12"/>
  <c r="I66" i="12"/>
  <c r="O54" i="12"/>
  <c r="G41" i="1"/>
  <c r="Q171" i="12"/>
  <c r="K167" i="12"/>
  <c r="K162" i="12"/>
  <c r="K112" i="12"/>
  <c r="I54" i="12"/>
  <c r="O8" i="12"/>
  <c r="O171" i="12"/>
  <c r="I167" i="12"/>
  <c r="Q112" i="12"/>
  <c r="O66" i="12"/>
  <c r="V8" i="12"/>
  <c r="M112" i="12"/>
  <c r="M8" i="12"/>
  <c r="M66" i="12"/>
  <c r="G171" i="12"/>
  <c r="I61" i="1" s="1"/>
  <c r="G159" i="12"/>
  <c r="I58" i="1" s="1"/>
  <c r="G66" i="12"/>
  <c r="I55" i="1" s="1"/>
  <c r="G8" i="12"/>
  <c r="M58" i="12"/>
  <c r="M54" i="12" s="1"/>
  <c r="J28" i="1"/>
  <c r="J26" i="1"/>
  <c r="G38" i="1"/>
  <c r="F38" i="1"/>
  <c r="J23" i="1"/>
  <c r="J24" i="1"/>
  <c r="J25" i="1"/>
  <c r="J27" i="1"/>
  <c r="E24" i="1"/>
  <c r="G24" i="1"/>
  <c r="E26" i="1"/>
  <c r="G26" i="1"/>
  <c r="I53" i="1" l="1"/>
  <c r="G179" i="12"/>
  <c r="I41" i="1"/>
  <c r="I39" i="1"/>
  <c r="I43" i="1" s="1"/>
  <c r="F43" i="1"/>
  <c r="G23" i="1" s="1"/>
  <c r="A27" i="1" s="1"/>
  <c r="G28" i="1" s="1"/>
  <c r="G27" i="1" s="1"/>
  <c r="G29" i="1" s="1"/>
  <c r="I16" i="1" l="1"/>
  <c r="I21" i="1" s="1"/>
  <c r="I62" i="1"/>
  <c r="A28" i="1"/>
  <c r="J42" i="1"/>
  <c r="J39" i="1"/>
  <c r="J43" i="1" s="1"/>
  <c r="J41" i="1"/>
  <c r="J61" i="1" l="1"/>
  <c r="J59" i="1"/>
  <c r="J57" i="1"/>
  <c r="J55" i="1"/>
  <c r="J60" i="1"/>
  <c r="J53" i="1"/>
  <c r="J58" i="1"/>
  <c r="J54" i="1"/>
  <c r="J56" i="1"/>
  <c r="J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<sst xmlns="http://schemas.openxmlformats.org/spreadsheetml/2006/main" count="904" uniqueCount="369">
  <si>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</si>
  <si>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</si>
  <si>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</si>
  <si>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</si>
  <si>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</si>
  <si>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</si>
  <si>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</si>
  <si>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</si>
  <si>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</si>
  <si>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</si>
  <si>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</si>
  <si>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</si>
  <si>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</si>
  <si>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</si>
  <si>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</si>
  <si>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</si>
  <si>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</si>
  <si>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</si>
  <si>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</si>
  <si>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</si>
  <si>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</si>
  <si>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</si>
  <si>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</si>
  <si>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</si>
  <si>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</si>
  <si>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</si>
  <si>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</si>
  <si>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</si>
  <si>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</si>
  <si>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</si>
  <si>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</si>
  <si>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</si>
  <si>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</si>
  <si>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</si>
  <si>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</si>
  <si>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</si>
  <si>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</si>
  <si>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</si>
  <si>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</si>
  <si>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</si>
  <si>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</si>
  <si>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</si>
  <si>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</si>
  <si>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</si>
  <si>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Zastávka autobusu "Unkovice, rozc.0,5"</t>
  </si>
  <si>
    <t>Objekt:</t>
  </si>
  <si>
    <t>Rozpočet:</t>
  </si>
  <si>
    <t>Ing.Milan Zezula</t>
  </si>
  <si>
    <t>665</t>
  </si>
  <si>
    <t>Obec Unkovice</t>
  </si>
  <si>
    <t>Stavba</t>
  </si>
  <si>
    <t>Stavební objekt</t>
  </si>
  <si>
    <t>Celkem za stavbu</t>
  </si>
  <si>
    <t>CZK</t>
  </si>
  <si>
    <t>#POPS</t>
  </si>
  <si>
    <t>Popis stavby: 665 - Obec Unkovice</t>
  </si>
  <si>
    <t>#POPO</t>
  </si>
  <si>
    <t>Popis objektu: 01 - Zastávka autobusu "Unkovice, rozc.0,5"</t>
  </si>
  <si>
    <t>#POPR</t>
  </si>
  <si>
    <t>Popis rozpočtu: 01 - Zastávka autobusu "Unkovice, rozc.0,5"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</si>
  <si>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</si>
  <si>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</si>
  <si>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</si>
  <si>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</si>
  <si>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</si>
  <si>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</si>
  <si>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</si>
  <si>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</si>
  <si>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</si>
  <si>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</si>
  <si>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</si>
  <si>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</si>
  <si>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</si>
  <si>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</si>
  <si>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ON</t>
  </si>
  <si>
    <t>VN</t>
  </si>
  <si>
    <t>D96</t>
  </si>
  <si>
    <t>Přesuny suti a vybouraných hmot</t>
  </si>
  <si>
    <t>PSU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</si>
  <si>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</si>
  <si>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</si>
  <si>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</si>
  <si>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</si>
  <si>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</si>
  <si>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</si>
  <si>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</si>
  <si>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</si>
  <si>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</si>
  <si>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</si>
  <si>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</si>
  <si>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</si>
  <si>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</si>
  <si>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</si>
  <si>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</si>
  <si>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</si>
  <si>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</si>
  <si>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</si>
  <si>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</si>
  <si>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</si>
  <si>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</si>
  <si>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</si>
  <si>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</si>
  <si>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</si>
  <si>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</si>
  <si>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</si>
  <si>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</si>
  <si>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</si>
  <si>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113107640R00</t>
  </si>
  <si>
    <t>Odstranění podkladů nebo krytů z kameniva hrubého drceného, v ploše jednotlivě nad 50 m2, tloušťka vrstvy 400 mm</t>
  </si>
  <si>
    <t>m2</t>
  </si>
  <si>
    <t>822-1</t>
  </si>
  <si>
    <t>RTS 22/ I</t>
  </si>
  <si>
    <t>RTS 21/ I</t>
  </si>
  <si>
    <t>Práce</t>
  </si>
  <si>
    <t>POL1_</t>
  </si>
  <si>
    <t>113108310R00</t>
  </si>
  <si>
    <t>Odstranění podkladů nebo krytů živičných, v ploše jednotlivě do 50 m2, tloušťka vrstvy 100 mm</t>
  </si>
  <si>
    <t>vybourání krytu na stávajícím chodníku - pro instalaci signál. pásu : 3</t>
  </si>
  <si>
    <t>VV</t>
  </si>
  <si>
    <t>113108420R00</t>
  </si>
  <si>
    <t>Odstranění podkladů nebo krytů živičných, v ploše jednotlivě nad 50 m2, tloušťka vrstvy 200 mm</t>
  </si>
  <si>
    <t>121101100R00</t>
  </si>
  <si>
    <t>Sejmutí ornice s přemístěním na vzdálenost do 50 m</t>
  </si>
  <si>
    <t>m3</t>
  </si>
  <si>
    <t>800-1</t>
  </si>
  <si>
    <t>Indiv</t>
  </si>
  <si>
    <t>nebo lesní půdy, s vodorovným přemístěním na hromady v místě upotřebení nebo na dočasné či trvalé skládky se složením</t>
  </si>
  <si>
    <t>SPI</t>
  </si>
  <si>
    <t>skrývka ornice v tl. 20cm : 350*0,2</t>
  </si>
  <si>
    <t>122302201R00</t>
  </si>
  <si>
    <t>Odkopávky a prokopávky pro silnice v hornině 4 do 100 m3</t>
  </si>
  <si>
    <t>POL1_1</t>
  </si>
  <si>
    <t>s přemístěním výkopku v příčných profilech na vzdálenost do 15 m nebo s naložením na dopravní prostředek.</t>
  </si>
  <si>
    <t>sanace - pod komunikací, pod žlabem, pod obrubníkem CSB : 53*0,3+19*0,4*0,3+15*0,4*0,3</t>
  </si>
  <si>
    <t>132301112R00</t>
  </si>
  <si>
    <t>Hloubení rýh šířky do 60 cm nad 100 m3, v hornině 4,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</si>
  <si>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</si>
  <si>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trativod : 19*0,4*0,6</t>
  </si>
  <si>
    <t>vsakovací objekt : 12*0,6*1</t>
  </si>
  <si>
    <t>přípojka : 4*0,8*1</t>
  </si>
  <si>
    <t>151101101R00</t>
  </si>
  <si>
    <t>Zřízení pažení a rozepření stěn rýh příložné  pro jakoukoliv mezerovitost, hloubky do 2 m</t>
  </si>
  <si>
    <t>pro podzemní vedení pro všechny šířky rýhy,</t>
  </si>
  <si>
    <t>rýha pro vsakovací objekt : 12*1,02*2</t>
  </si>
  <si>
    <t>dtto pro přípojku : 3,5*1*2</t>
  </si>
  <si>
    <t>151101111R00</t>
  </si>
  <si>
    <t>Odstranění pažení a rozepření rýh příložné , hloubky do 2 m</t>
  </si>
  <si>
    <t>pro podzemní vedení s uložením materiálu na vzdálenost do 3 m od kraje výkopu,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</si>
  <si>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</si>
  <si>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</si>
  <si>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</si>
  <si>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přebytečná zemina a přebytek ornice : 15,6+4,56+7,20+3,2+49,5</t>
  </si>
  <si>
    <t>sanace - fakturovat dle skutečnosti!!! : 19,98</t>
  </si>
  <si>
    <t>167101102R00</t>
  </si>
  <si>
    <t>Nakládání, skládání, překládání neulehlého výkopku nakládání výkopku_x000D_
 přes 100 m3, z horniny 1 až 4</t>
  </si>
  <si>
    <t>odvoz přebytečné ornice : 70-20,5</t>
  </si>
  <si>
    <t>171101103R00</t>
  </si>
  <si>
    <t>Uložení sypaniny do násypů zhutněných s uzavřením povrchu násypu z hornin soudržných s předepsanou mírou zhutnění v procentech výsledků zkoušek Proctor-Standard							_x000D_
							_x000D_
 přes 96 do 100 % PS</t>
  </si>
  <si>
    <t>s rozprostřením sypaniny ve vrstvách a s hrubým urovnáním,</t>
  </si>
  <si>
    <t>sanace : 19,98</t>
  </si>
  <si>
    <t>171201201R00</t>
  </si>
  <si>
    <t>Uložení sypaniny na dočasnou skládku tak, že na 1 m2 plochy připadá přes 2 m3 výkopku nebo ornice</t>
  </si>
  <si>
    <t>181101102R00</t>
  </si>
  <si>
    <t>Úprava pláně v zářezech v hornině 1 až 4, se zhutněním</t>
  </si>
  <si>
    <t>vyrovnáním výškových rozdílů, ploch vodorovných a ploch do sklonu 1 : 5.</t>
  </si>
  <si>
    <t>komunikace : 33</t>
  </si>
  <si>
    <t>zastávka - kostka : 53</t>
  </si>
  <si>
    <t>chodníky : 156</t>
  </si>
  <si>
    <t>pod žlabem : 19*0,4</t>
  </si>
  <si>
    <t>pod obrubníkem CSB : 15*0,4</t>
  </si>
  <si>
    <t>rozšíření pod ABO 13-10 : 163*0,2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</si>
  <si>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</si>
  <si>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</si>
  <si>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</si>
  <si>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</si>
  <si>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</si>
  <si>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180400020RA0</t>
  </si>
  <si>
    <t>Založení trávníku s dodáním osiva parkového, v rovině</t>
  </si>
  <si>
    <t>AP-HSV</t>
  </si>
  <si>
    <t>Agregovaná položka</t>
  </si>
  <si>
    <t>POL2_</t>
  </si>
  <si>
    <t>58344209R</t>
  </si>
  <si>
    <t>Štěrkodrtě frakce 0-125</t>
  </si>
  <si>
    <t>t</t>
  </si>
  <si>
    <t>Vlastní</t>
  </si>
  <si>
    <t>Specifikace</t>
  </si>
  <si>
    <t>POL3_</t>
  </si>
  <si>
    <t>sanace : 19,98*1,95</t>
  </si>
  <si>
    <t>211561111R00</t>
  </si>
  <si>
    <t>Výplň odvodňovacích žeber kamenivem hrubým drceným frakce 4 - 16 mm</t>
  </si>
  <si>
    <t>800-2</t>
  </si>
  <si>
    <t>do rýh bez zhutnění s úpravou povrchu výplně, s vytvořením průduchů z lomového kamene</t>
  </si>
  <si>
    <t>výplň trativodu pod žlabem : 4,56</t>
  </si>
  <si>
    <t>289971231R00</t>
  </si>
  <si>
    <t>Zřízení vrstvy z geotextilie na upraveném povrchu sklon přes 1:2,5 do 1:1, šířka od 0 do 3 m</t>
  </si>
  <si>
    <t>obalení vsakovacího objektu s překrytím spáry : 3,0*12</t>
  </si>
  <si>
    <t>212531111RK1</t>
  </si>
  <si>
    <t>Výplň odvodňov. trativodů kam. hrubě drcen. 63 mm, kraj Jihomoravský</t>
  </si>
  <si>
    <t>vsakovací objekt : 0,6*0,6*12</t>
  </si>
  <si>
    <t>212810010RAC</t>
  </si>
  <si>
    <t>Trativody z flexibilních trubek lože ze štěrkopísku a obsyp z drceného kameniva, d 100 mm</t>
  </si>
  <si>
    <t>m</t>
  </si>
  <si>
    <t>Součtová</t>
  </si>
  <si>
    <t>Lože pro trativody, položení trubek, obsyp potrubí sypaninou z vhodných hornin, nebo materiálem připraveným podél výkopu ve vzdálenosti do 3 m od jeho kraje.  Bez výkopu rýhy.</t>
  </si>
  <si>
    <t>69366057R</t>
  </si>
  <si>
    <t>geotextilie PP; funkce drenážní, separační, výztužná, filtrační; plošná hmotnost 400 g/m2; tl. při 2 kPa 4,80 mm</t>
  </si>
  <si>
    <t>SPCM</t>
  </si>
  <si>
    <t>náhradní položka za Geofiltex 73/20 - lze nahradit : 36*1,05</t>
  </si>
  <si>
    <t>564831111RT2</t>
  </si>
  <si>
    <t>Podklad ze štěrkodrti s rozprostřením a zhutněním frakce 0-32 mm, tloušťka po zhutnění 100 mm</t>
  </si>
  <si>
    <t>564851111R00</t>
  </si>
  <si>
    <t>Podklad ze štěrkodrti s rozprostřením a zhutněním frakce 0-63 mm, tloušťka po zhutnění 150 mm</t>
  </si>
  <si>
    <t>chodník : 156</t>
  </si>
  <si>
    <t>564861111R00</t>
  </si>
  <si>
    <t>Podklad ze štěrkodrti s rozprostřením a zhutněním frakce 0-63 mm, tloušťka po zhutnění 200 mm</t>
  </si>
  <si>
    <t>oprava vozovky : 33</t>
  </si>
  <si>
    <t>zastávka : 53</t>
  </si>
  <si>
    <t>pod žlabem a obrubníkem CSB : 19*0,4+15*,4</t>
  </si>
  <si>
    <t>565161211R00</t>
  </si>
  <si>
    <t>Podklad z kameniva obaleného asfaltem ACP 16+ až ACP 22+, v pruhu šířky přes 3 m, třídy 1, tloušťka po zhutnění 80 mm</t>
  </si>
  <si>
    <t>s rozprostřením a zhutněním</t>
  </si>
  <si>
    <t>567122114R00</t>
  </si>
  <si>
    <t>Podklad z kameniva zpevněného cementem SC C8/10, tloušťka po zhutnění 150 mm</t>
  </si>
  <si>
    <t>bez dilatačních spár, s rozprostřením a zhutněním, ošetřením povrchu podkladu vodou</t>
  </si>
  <si>
    <t>zastávka autobusu : 53</t>
  </si>
  <si>
    <t>567411120R00</t>
  </si>
  <si>
    <t>Podklad ze štěrku částečně vyplněného maltou (ŠCM) tloušťka 200 mm</t>
  </si>
  <si>
    <t>podkladní vrstva dle ČSN 73 6127-1</t>
  </si>
  <si>
    <t>573111112R00</t>
  </si>
  <si>
    <t>Postřik živičný infiltrační s posypem kamenivem v množství 1 kg/m2</t>
  </si>
  <si>
    <t>z asfaltu silničního</t>
  </si>
  <si>
    <t>573211111R00</t>
  </si>
  <si>
    <t>Postřik živičný spojovací bez posypu kamenivem z asfaltu silničního, v množství od 0,5 do 0,7 kg/m2</t>
  </si>
  <si>
    <t>577142112RT3</t>
  </si>
  <si>
    <t>Beton asfaltový s rozprostřením a zhutněním v pruhu šířky přes 3 m, ACO 11+ nebo ACO 16+, tloušťky 50 mm, plochy do 200 m2</t>
  </si>
  <si>
    <t>577162124R00</t>
  </si>
  <si>
    <t>Beton asfaltový s rozprostřením a zhutněním v pruhu šířky přes 3 m, ACL 16+, tloušťky 70 mm, plochy přes 1000 m2</t>
  </si>
  <si>
    <t>591211211R00</t>
  </si>
  <si>
    <t>Kladení dlažby z kostek drobných z kamene, do lože z kamenné drti tloušťky 50 mm</t>
  </si>
  <si>
    <t>RTS 21/ II</t>
  </si>
  <si>
    <t>s provedením lože do 50 mm, s vyplněním spár, s dvojím beraněním a se smetením přebytečného materiálu na krajnici</t>
  </si>
  <si>
    <t>591241111R00</t>
  </si>
  <si>
    <t>Kladení dlažby z kostek drobných z kamene, do lože z cementové malty tloušťky 50 mm</t>
  </si>
  <si>
    <t>přídlažba kolem zastávky : 7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</si>
  <si>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</si>
  <si>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</si>
  <si>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</si>
  <si>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597121111R00</t>
  </si>
  <si>
    <t xml:space="preserve">Montáž odvodňovacích trub betonových štěrbinových štěrbinových, trouba délky 4 m,  </t>
  </si>
  <si>
    <t>kus</t>
  </si>
  <si>
    <t>zřízení podkladního betonu tl. 100 mm, položení lože ze suchého betonu tl. 30 mm,</t>
  </si>
  <si>
    <t>597121151R00</t>
  </si>
  <si>
    <t xml:space="preserve">Montáž odvodňovacích trub betonových štěrbinových štěrbinových, vpusť,  </t>
  </si>
  <si>
    <t>599141110</t>
  </si>
  <si>
    <t>Zalití spáry asfalt. modifikovanou zálivkou</t>
  </si>
  <si>
    <t>napojení na stávající stav : 3*3+2*3+2*3,25+29,5</t>
  </si>
  <si>
    <t>kolem žlabu : 2*15</t>
  </si>
  <si>
    <t>58380129R</t>
  </si>
  <si>
    <t>kostka dlažební materiálová skupina I/2 (žula); 10/12 cm</t>
  </si>
  <si>
    <t>kostka na zastávce a přídlažba : 53/4*1,02</t>
  </si>
  <si>
    <t>59245020R</t>
  </si>
  <si>
    <t>dlažba betonová zámková, dvouvrstvá; kost; šedá; l = 200 mm; š = 165 mm; tl. 60,0 mm</t>
  </si>
  <si>
    <t>na chodníku : 140*1,02</t>
  </si>
  <si>
    <t>59245264R</t>
  </si>
  <si>
    <t>Dlažba červená pro nevidomé 20x10x6</t>
  </si>
  <si>
    <t>POL3_0</t>
  </si>
  <si>
    <t>signální a varovné pásy : 12*1,02</t>
  </si>
  <si>
    <t>59245266R</t>
  </si>
  <si>
    <t>Dlažba  barevná  20x10x6</t>
  </si>
  <si>
    <t>dlažba podél kasselského obrubníku : 4*1,02</t>
  </si>
  <si>
    <t>831350113RAD</t>
  </si>
  <si>
    <t>Kanalizační přípojka D 160 mm, rýha 900x1500 mm</t>
  </si>
  <si>
    <t>914001111R00</t>
  </si>
  <si>
    <t xml:space="preserve">Osazení a montáž svislých dopravních značek sloupek, do betonového základu,  </t>
  </si>
  <si>
    <t>Včetně:</t>
  </si>
  <si>
    <t>POP</t>
  </si>
  <si>
    <t>- osazení sloupků, sloupů nebo ocelových nosných konstrukcí a upevňovadel včetně   montáže,</t>
  </si>
  <si>
    <t>- výkopu jam pro sloupky s odhozem výkopku na vzdálenost do 3 m,</t>
  </si>
  <si>
    <t>- zabetonování sloupků nebo vysekání otvorů ve zdivu pro konzoly a na zaplnění a zatření   otvorů cementovou maltou.</t>
  </si>
  <si>
    <t>přemítění P4 + IJ 4a : 2</t>
  </si>
  <si>
    <t>915712111R00</t>
  </si>
  <si>
    <t>Vodorovné značení krytů stříkané barvou, bílou, vodicích proužků šířky 250 mm</t>
  </si>
  <si>
    <t>značka V11a, V7b, : 60</t>
  </si>
  <si>
    <t>915721111R00</t>
  </si>
  <si>
    <t>Vodorovné značení krytů stříkané barvou, bílou, stopčar, zeber, stínů, šipek, nápisů, přechodů apod.</t>
  </si>
  <si>
    <t>nápis BUS : 4</t>
  </si>
  <si>
    <t>917862111R00</t>
  </si>
  <si>
    <t>Osazení silničního nebo chodníkového betonového obrubníku stojatého, s boční opěrou z betonu prostého, do lože z betonu prostého C 12/15</t>
  </si>
  <si>
    <t>S dodáním hmot pro lože tl. 80-100 mm.</t>
  </si>
  <si>
    <t>ABO 13-10 : 87+41+28+7</t>
  </si>
  <si>
    <t>ABO 2-15 : 2</t>
  </si>
  <si>
    <t>ABO 2-15N : 9</t>
  </si>
  <si>
    <t>ABO 2-15 přechod. : 8</t>
  </si>
  <si>
    <t>917882111R00</t>
  </si>
  <si>
    <t>Osazení silničního nebo chodníkového betonového obrubníku zastávkového, s boční opěrou z betonu prostého, do lože z betonu prostého C 12/15</t>
  </si>
  <si>
    <t>919735113R00</t>
  </si>
  <si>
    <t>Řezání stávajících krytů nebo podkladů živičných, hloubky přes 100 do 150 mm</t>
  </si>
  <si>
    <t>včetně spotřeby vody</t>
  </si>
  <si>
    <t>napojení na stávající stav a kolem obrubníků na přechodech : 51</t>
  </si>
  <si>
    <t>914001110T00</t>
  </si>
  <si>
    <t>Montáž svislých dopr.značek na sloupek, sloup VO či jinou k-ci.</t>
  </si>
  <si>
    <t>Včetně potřebného pomocného materiálu.</t>
  </si>
  <si>
    <t>918101111T00</t>
  </si>
  <si>
    <t>Lože pod obrubníky nebo obruby dlažeb z C 16/20</t>
  </si>
  <si>
    <t xml:space="preserve"> lože nad 10 cm - společné lože pod žlabem a kassel. obrubníky : (0,1*1+0,5*0,3)*15</t>
  </si>
  <si>
    <t>40444940.AR</t>
  </si>
  <si>
    <t>značka dopravní silniční svislá; výstražná A1-A30; tvar trojúhelník; 900 mm; štít z pozink.plechu s dvoj.ohybem okraje,retroref.folie II.tř.; záruka 10 let</t>
  </si>
  <si>
    <t>IJ 4a : 1</t>
  </si>
  <si>
    <t>59217420R</t>
  </si>
  <si>
    <t>Obrubník chodníkový ABO 13-10 1000/100/200, přírodní</t>
  </si>
  <si>
    <t>Začátek provozního součtu</t>
  </si>
  <si>
    <t xml:space="preserve">  163*1,01</t>
  </si>
  <si>
    <t>Konec provozního součtu</t>
  </si>
  <si>
    <t>165</t>
  </si>
  <si>
    <t>59217460R</t>
  </si>
  <si>
    <t>obrubník silniční materiál beton; l = 1000,0 mm; š = 150,0 mm; h = 250,0 mm; barva šedá</t>
  </si>
  <si>
    <t>2*1,01</t>
  </si>
  <si>
    <t>59217490R</t>
  </si>
  <si>
    <t>Obrubník silniční nájezdový ABO 2-15 N</t>
  </si>
  <si>
    <t>9*1,01</t>
  </si>
  <si>
    <t>59217491</t>
  </si>
  <si>
    <t>Obrubník silniční přechodový pravý ABO 2-15 PP</t>
  </si>
  <si>
    <t>4*1,01</t>
  </si>
  <si>
    <t>59217492</t>
  </si>
  <si>
    <t>Obrubník silniční přechodový levý ABO 2-15 PL</t>
  </si>
  <si>
    <t>CS-beton</t>
  </si>
  <si>
    <t>Dodávka CS Beton štěrbinových žlabů</t>
  </si>
  <si>
    <t>kpl.</t>
  </si>
  <si>
    <t>Provedeno dle PD.</t>
  </si>
  <si>
    <t>6% na dopravu na staveniště.</t>
  </si>
  <si>
    <t>dle nabídky : 1</t>
  </si>
  <si>
    <t>dodávka</t>
  </si>
  <si>
    <t>Bezbariérové obrubníky</t>
  </si>
  <si>
    <t>998225311R00</t>
  </si>
  <si>
    <t>Přesun hmot pro opravy a údržbu komunikací jakékoliv délky objektu</t>
  </si>
  <si>
    <t>Přesun hmot</t>
  </si>
  <si>
    <t>POL7_</t>
  </si>
  <si>
    <t>a letišť s krytem živičným nebo betonovým</t>
  </si>
  <si>
    <t>005211030R</t>
  </si>
  <si>
    <t xml:space="preserve">Dočasná dopravní opatření </t>
  </si>
  <si>
    <t>Soubor</t>
  </si>
  <si>
    <t>VRN</t>
  </si>
  <si>
    <t>POL99_8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</si>
  <si>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</si>
  <si>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</si>
  <si>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</si>
  <si>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 včetně nákladů na  autorský dozor.</t>
  </si>
  <si>
    <t>00511 R</t>
  </si>
  <si>
    <t xml:space="preserve">Geodetické práce </t>
  </si>
  <si>
    <t>005121 R</t>
  </si>
  <si>
    <t>Zařízení staveniště</t>
  </si>
  <si>
    <t>POL99_0</t>
  </si>
  <si>
    <t>Veškeré náklady spojené s vybudováním, provozem a odstraněním zařízení staveniště.</t>
  </si>
  <si>
    <t>979082219R00</t>
  </si>
  <si>
    <t>Vodorovná doprava suti po suchu příplatek k ceně za každý další i započatý 1 km přes 1 km</t>
  </si>
  <si>
    <t>POL1_3</t>
  </si>
  <si>
    <t>celkem 5 km : 4*130,02</t>
  </si>
  <si>
    <t>979990112R00</t>
  </si>
  <si>
    <t>Poplatek za skládku obalované kamenivo, asfalt, kusovost do 300 x 300 mm, skupina 17 03 02 z Katalogu odpadů</t>
  </si>
  <si>
    <t>801-3</t>
  </si>
  <si>
    <t>979990103R00</t>
  </si>
  <si>
    <t>Poplatek za skládku suti</t>
  </si>
  <si>
    <t>130,02-43,78</t>
  </si>
  <si>
    <t>979082213R00</t>
  </si>
  <si>
    <t>Vodorovná doprava suti po suchu bez naložení, ale se složením a hrubým urovnáním na vzdálenost do 1 km</t>
  </si>
  <si>
    <t>Přesun suti</t>
  </si>
  <si>
    <t>POL8_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</si>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</sst>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sheetProtection password="DD3D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22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4" t="s">
        <v>41</v>
      </c>
      <c r="C1" s="235"/>
      <c r="D1" s="235"/>
      <c r="E1" s="235"/>
      <c r="F1" s="235"/>
      <c r="G1" s="235"/>
      <c r="H1" s="235"/>
      <c r="I1" s="235"/>
      <c r="J1" s="236"/>
    </row>
    <row r="2" spans="1:15" ht="36" customHeight="1" x14ac:dyDescent="0.2">
      <c r="A2" s="2"/>
      <c r="B2" s="77" t="s">
        <v>22</v>
      </c>
      <c r="C2" s="78"/>
      <c r="D2" s="79" t="s">
        <v>48</v>
      </c>
      <c r="E2" s="240" t="s">
        <v>49</v>
      </c>
      <c r="F2" s="241"/>
      <c r="G2" s="241"/>
      <c r="H2" s="241"/>
      <c r="I2" s="241"/>
      <c r="J2" s="242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43" t="s">
        <v>44</v>
      </c>
      <c r="F3" s="244"/>
      <c r="G3" s="244"/>
      <c r="H3" s="244"/>
      <c r="I3" s="244"/>
      <c r="J3" s="245"/>
    </row>
    <row r="4" spans="1:15" ht="23.25" customHeight="1" x14ac:dyDescent="0.2">
      <c r="A4" s="76">
        <v>371</v>
      </c>
      <c r="B4" s="82" t="s">
        <v>46</v>
      </c>
      <c r="C4" s="83"/>
      <c r="D4" s="84" t="s">
        <v>43</v>
      </c>
      <c r="E4" s="223" t="s">
        <v>44</v>
      </c>
      <c r="F4" s="224"/>
      <c r="G4" s="224"/>
      <c r="H4" s="224"/>
      <c r="I4" s="224"/>
      <c r="J4" s="225"/>
    </row>
    <row r="5" spans="1:15" ht="24" customHeight="1" x14ac:dyDescent="0.2">
      <c r="A5" s="2"/>
      <c r="B5" s="31" t="s">
        <v>42</v>
      </c>
      <c r="D5" s="228"/>
      <c r="E5" s="229"/>
      <c r="F5" s="229"/>
      <c r="G5" s="229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0"/>
      <c r="E6" s="231"/>
      <c r="F6" s="231"/>
      <c r="G6" s="231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2"/>
      <c r="F7" s="233"/>
      <c r="G7" s="23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7"/>
      <c r="E11" s="247"/>
      <c r="F11" s="247"/>
      <c r="G11" s="247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6"/>
      <c r="F13" s="227"/>
      <c r="G13" s="227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47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6"/>
      <c r="F15" s="246"/>
      <c r="G15" s="248"/>
      <c r="H15" s="248"/>
      <c r="I15" s="248" t="s">
        <v>29</v>
      </c>
      <c r="J15" s="249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11"/>
      <c r="F16" s="212"/>
      <c r="G16" s="211"/>
      <c r="H16" s="212"/>
      <c r="I16" s="211">
        <f>SUMIF(F53:F61,A16,I53:I61)+SUMIF(F53:F61,"PSU",I53:I61)</f>
        <v>0</v>
      </c>
      <c r="J16" s="213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11"/>
      <c r="F17" s="212"/>
      <c r="G17" s="211"/>
      <c r="H17" s="212"/>
      <c r="I17" s="211">
        <f>SUMIF(F53:F61,A17,I53:I61)</f>
        <v>0</v>
      </c>
      <c r="J17" s="213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11"/>
      <c r="F18" s="212"/>
      <c r="G18" s="211"/>
      <c r="H18" s="212"/>
      <c r="I18" s="211">
        <f>SUMIF(F53:F61,A18,I53:I61)</f>
        <v>0</v>
      </c>
      <c r="J18" s="213"/>
    </row>
    <row r="19" spans="1:10" ht="23.25" customHeight="1" x14ac:dyDescent="0.2">
      <c r="A19" s="143" t="s">
        <v>75</v>
      </c>
      <c r="B19" s="38" t="s">
        <v>27</v>
      </c>
      <c r="C19" s="62"/>
      <c r="D19" s="63"/>
      <c r="E19" s="211"/>
      <c r="F19" s="212"/>
      <c r="G19" s="211"/>
      <c r="H19" s="212"/>
      <c r="I19" s="211">
        <f>SUMIF(F53:F61,A19,I53:I61)</f>
        <v>0</v>
      </c>
      <c r="J19" s="213"/>
    </row>
    <row r="20" spans="1:10" ht="23.25" customHeight="1" x14ac:dyDescent="0.2">
      <c r="A20" s="143" t="s">
        <v>74</v>
      </c>
      <c r="B20" s="38" t="s">
        <v>28</v>
      </c>
      <c r="C20" s="62"/>
      <c r="D20" s="63"/>
      <c r="E20" s="211"/>
      <c r="F20" s="212"/>
      <c r="G20" s="211"/>
      <c r="H20" s="212"/>
      <c r="I20" s="211">
        <f>SUMIF(F53:F61,A20,I53:I61)</f>
        <v>0</v>
      </c>
      <c r="J20" s="213"/>
    </row>
    <row r="21" spans="1:10" ht="23.25" customHeight="1" x14ac:dyDescent="0.2">
      <c r="A21" s="2"/>
      <c r="B21" s="48" t="s">
        <v>29</v>
      </c>
      <c r="C21" s="64"/>
      <c r="D21" s="65"/>
      <c r="E21" s="214"/>
      <c r="F21" s="250"/>
      <c r="G21" s="214"/>
      <c r="H21" s="250"/>
      <c r="I21" s="214">
        <f>SUM(I16:J20)</f>
        <v>0</v>
      </c>
      <c r="J21" s="215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09">
        <f>ZakladDPHSniVypocet</f>
        <v>0</v>
      </c>
      <c r="H23" s="210"/>
      <c r="I23" s="21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07">
        <f>I23*E23/100</f>
        <v>0</v>
      </c>
      <c r="H24" s="208"/>
      <c r="I24" s="20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9">
        <f>ZakladDPHZaklVypocet</f>
        <v>0</v>
      </c>
      <c r="H25" s="210"/>
      <c r="I25" s="21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7">
        <f>I25*E25/100</f>
        <v>0</v>
      </c>
      <c r="H26" s="238"/>
      <c r="I26" s="23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9">
        <f>CenaCelkemBezDPH-(ZakladDPHSni+ZakladDPHZakl)</f>
        <v>0</v>
      </c>
      <c r="H27" s="239"/>
      <c r="I27" s="23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17">
        <f>A27</f>
        <v>0</v>
      </c>
      <c r="H28" s="217"/>
      <c r="I28" s="217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16">
        <f>ZakladDPHSni+DPHSni+ZakladDPHZakl+DPHZakl+Zaokrouhleni</f>
        <v>0</v>
      </c>
      <c r="H29" s="216"/>
      <c r="I29" s="216"/>
      <c r="J29" s="12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06" t="s">
        <v>2</v>
      </c>
      <c r="E35" s="20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50</v>
      </c>
      <c r="C39" s="202"/>
      <c r="D39" s="202"/>
      <c r="E39" s="202"/>
      <c r="F39" s="101">
        <f>'01 01 Pol'!AE179</f>
        <v>0</v>
      </c>
      <c r="G39" s="102">
        <f>'01 01 Pol'!AF179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hidden="1" customHeight="1" x14ac:dyDescent="0.2">
      <c r="A40" s="89">
        <v>2</v>
      </c>
      <c r="B40" s="106"/>
      <c r="C40" s="203" t="s">
        <v>51</v>
      </c>
      <c r="D40" s="203"/>
      <c r="E40" s="203"/>
      <c r="F40" s="107"/>
      <c r="G40" s="108"/>
      <c r="H40" s="108"/>
      <c r="I40" s="109"/>
      <c r="J40" s="110"/>
    </row>
    <row r="41" spans="1:10" ht="25.5" hidden="1" customHeight="1" x14ac:dyDescent="0.2">
      <c r="A41" s="89">
        <v>2</v>
      </c>
      <c r="B41" s="106" t="s">
        <v>43</v>
      </c>
      <c r="C41" s="203" t="s">
        <v>44</v>
      </c>
      <c r="D41" s="203"/>
      <c r="E41" s="203"/>
      <c r="F41" s="107">
        <f>'01 01 Pol'!AE179</f>
        <v>0</v>
      </c>
      <c r="G41" s="108">
        <f>'01 01 Pol'!AF179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hidden="1" customHeight="1" x14ac:dyDescent="0.2">
      <c r="A42" s="89">
        <v>3</v>
      </c>
      <c r="B42" s="111" t="s">
        <v>43</v>
      </c>
      <c r="C42" s="202" t="s">
        <v>44</v>
      </c>
      <c r="D42" s="202"/>
      <c r="E42" s="202"/>
      <c r="F42" s="112">
        <f>'01 01 Pol'!AE179</f>
        <v>0</v>
      </c>
      <c r="G42" s="103">
        <f>'01 01 Pol'!AF179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hidden="1" customHeight="1" x14ac:dyDescent="0.2">
      <c r="A43" s="89"/>
      <c r="B43" s="204" t="s">
        <v>52</v>
      </c>
      <c r="C43" s="205"/>
      <c r="D43" s="205"/>
      <c r="E43" s="205"/>
      <c r="F43" s="113">
        <f>SUMIF(A39:A42,"=1",F39:F42)</f>
        <v>0</v>
      </c>
      <c r="G43" s="114">
        <f>SUMIF(A39:A42,"=1",G39:G42)</f>
        <v>0</v>
      </c>
      <c r="H43" s="114">
        <f>SUMIF(A39:A42,"=1",H39:H42)</f>
        <v>0</v>
      </c>
      <c r="I43" s="115">
        <f>SUMIF(A39:A42,"=1",I39:I42)</f>
        <v>0</v>
      </c>
      <c r="J43" s="116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5" t="s">
        <v>60</v>
      </c>
    </row>
    <row r="52" spans="1:10" ht="25.5" customHeight="1" x14ac:dyDescent="0.2">
      <c r="A52" s="127"/>
      <c r="B52" s="130" t="s">
        <v>17</v>
      </c>
      <c r="C52" s="130" t="s">
        <v>5</v>
      </c>
      <c r="D52" s="131"/>
      <c r="E52" s="131"/>
      <c r="F52" s="132" t="s">
        <v>61</v>
      </c>
      <c r="G52" s="132"/>
      <c r="H52" s="132"/>
      <c r="I52" s="132" t="s">
        <v>29</v>
      </c>
      <c r="J52" s="132" t="s">
        <v>0</v>
      </c>
    </row>
    <row r="53" spans="1:10" ht="36.75" customHeight="1" x14ac:dyDescent="0.2">
      <c r="A53" s="128"/>
      <c r="B53" s="133" t="s">
        <v>62</v>
      </c>
      <c r="C53" s="200" t="s">
        <v>63</v>
      </c>
      <c r="D53" s="201"/>
      <c r="E53" s="201"/>
      <c r="F53" s="139" t="s">
        <v>24</v>
      </c>
      <c r="G53" s="140"/>
      <c r="H53" s="140"/>
      <c r="I53" s="140">
        <f>'01 01 Pol'!G8</f>
        <v>0</v>
      </c>
      <c r="J53" s="137" t="str">
        <f>IF(I62=0,"",I53/I62*100)</f>
        <v/>
      </c>
    </row>
    <row r="54" spans="1:10" ht="36.75" customHeight="1" x14ac:dyDescent="0.2">
      <c r="A54" s="128"/>
      <c r="B54" s="133" t="s">
        <v>64</v>
      </c>
      <c r="C54" s="200" t="s">
        <v>65</v>
      </c>
      <c r="D54" s="201"/>
      <c r="E54" s="201"/>
      <c r="F54" s="139" t="s">
        <v>24</v>
      </c>
      <c r="G54" s="140"/>
      <c r="H54" s="140"/>
      <c r="I54" s="140">
        <f>'01 01 Pol'!G54</f>
        <v>0</v>
      </c>
      <c r="J54" s="137" t="str">
        <f>IF(I62=0,"",I54/I62*100)</f>
        <v/>
      </c>
    </row>
    <row r="55" spans="1:10" ht="36.75" customHeight="1" x14ac:dyDescent="0.2">
      <c r="A55" s="128"/>
      <c r="B55" s="133" t="s">
        <v>66</v>
      </c>
      <c r="C55" s="200" t="s">
        <v>67</v>
      </c>
      <c r="D55" s="201"/>
      <c r="E55" s="201"/>
      <c r="F55" s="139" t="s">
        <v>24</v>
      </c>
      <c r="G55" s="140"/>
      <c r="H55" s="140"/>
      <c r="I55" s="140">
        <f>'01 01 Pol'!G66</f>
        <v>0</v>
      </c>
      <c r="J55" s="137" t="str">
        <f>IF(I62=0,"",I55/I62*100)</f>
        <v/>
      </c>
    </row>
    <row r="56" spans="1:10" ht="36.75" customHeight="1" x14ac:dyDescent="0.2">
      <c r="A56" s="128"/>
      <c r="B56" s="133" t="s">
        <v>68</v>
      </c>
      <c r="C56" s="200" t="s">
        <v>69</v>
      </c>
      <c r="D56" s="201"/>
      <c r="E56" s="201"/>
      <c r="F56" s="139" t="s">
        <v>24</v>
      </c>
      <c r="G56" s="140"/>
      <c r="H56" s="140"/>
      <c r="I56" s="140">
        <f>'01 01 Pol'!G110</f>
        <v>0</v>
      </c>
      <c r="J56" s="137" t="str">
        <f>IF(I62=0,"",I56/I62*100)</f>
        <v/>
      </c>
    </row>
    <row r="57" spans="1:10" ht="36.75" customHeight="1" x14ac:dyDescent="0.2">
      <c r="A57" s="128"/>
      <c r="B57" s="133" t="s">
        <v>70</v>
      </c>
      <c r="C57" s="200" t="s">
        <v>71</v>
      </c>
      <c r="D57" s="201"/>
      <c r="E57" s="201"/>
      <c r="F57" s="139" t="s">
        <v>24</v>
      </c>
      <c r="G57" s="140"/>
      <c r="H57" s="140"/>
      <c r="I57" s="140">
        <f>'01 01 Pol'!G112</f>
        <v>0</v>
      </c>
      <c r="J57" s="137" t="str">
        <f>IF(I62=0,"",I57/I62*100)</f>
        <v/>
      </c>
    </row>
    <row r="58" spans="1:10" ht="36.75" customHeight="1" x14ac:dyDescent="0.2">
      <c r="A58" s="128"/>
      <c r="B58" s="133" t="s">
        <v>72</v>
      </c>
      <c r="C58" s="200" t="s">
        <v>73</v>
      </c>
      <c r="D58" s="201"/>
      <c r="E58" s="201"/>
      <c r="F58" s="139" t="s">
        <v>24</v>
      </c>
      <c r="G58" s="140"/>
      <c r="H58" s="140"/>
      <c r="I58" s="140">
        <f>'01 01 Pol'!G159</f>
        <v>0</v>
      </c>
      <c r="J58" s="137" t="str">
        <f>IF(I62=0,"",I58/I62*100)</f>
        <v/>
      </c>
    </row>
    <row r="59" spans="1:10" ht="36.75" customHeight="1" x14ac:dyDescent="0.2">
      <c r="A59" s="128"/>
      <c r="B59" s="133" t="s">
        <v>74</v>
      </c>
      <c r="C59" s="200" t="s">
        <v>28</v>
      </c>
      <c r="D59" s="201"/>
      <c r="E59" s="201"/>
      <c r="F59" s="139" t="s">
        <v>24</v>
      </c>
      <c r="G59" s="140"/>
      <c r="H59" s="140"/>
      <c r="I59" s="140">
        <f>'01 01 Pol'!G162</f>
        <v>0</v>
      </c>
      <c r="J59" s="137" t="str">
        <f>IF(I62=0,"",I59/I62*100)</f>
        <v/>
      </c>
    </row>
    <row r="60" spans="1:10" ht="36.75" customHeight="1" x14ac:dyDescent="0.2">
      <c r="A60" s="128"/>
      <c r="B60" s="133" t="s">
        <v>75</v>
      </c>
      <c r="C60" s="200" t="s">
        <v>27</v>
      </c>
      <c r="D60" s="201"/>
      <c r="E60" s="201"/>
      <c r="F60" s="139" t="s">
        <v>24</v>
      </c>
      <c r="G60" s="140"/>
      <c r="H60" s="140"/>
      <c r="I60" s="140">
        <f>'01 01 Pol'!G167</f>
        <v>0</v>
      </c>
      <c r="J60" s="137" t="str">
        <f>IF(I62=0,"",I60/I62*100)</f>
        <v/>
      </c>
    </row>
    <row r="61" spans="1:10" ht="36.75" customHeight="1" x14ac:dyDescent="0.2">
      <c r="A61" s="128"/>
      <c r="B61" s="133" t="s">
        <v>76</v>
      </c>
      <c r="C61" s="200" t="s">
        <v>77</v>
      </c>
      <c r="D61" s="201"/>
      <c r="E61" s="201"/>
      <c r="F61" s="139" t="s">
        <v>78</v>
      </c>
      <c r="G61" s="140"/>
      <c r="H61" s="140"/>
      <c r="I61" s="140">
        <f>'01 01 Pol'!G171</f>
        <v>0</v>
      </c>
      <c r="J61" s="137" t="str">
        <f>IF(I62=0,"",I61/I62*100)</f>
        <v/>
      </c>
    </row>
    <row r="62" spans="1:10" ht="25.5" customHeight="1" x14ac:dyDescent="0.2">
      <c r="A62" s="129"/>
      <c r="B62" s="134" t="s">
        <v>1</v>
      </c>
      <c r="C62" s="135"/>
      <c r="D62" s="136"/>
      <c r="E62" s="136"/>
      <c r="F62" s="141"/>
      <c r="G62" s="142"/>
      <c r="H62" s="142"/>
      <c r="I62" s="142">
        <f>SUM(I53:I61)</f>
        <v>0</v>
      </c>
      <c r="J62" s="138">
        <f>SUM(J53:J61)</f>
        <v>0</v>
      </c>
    </row>
    <row r="63" spans="1:10" x14ac:dyDescent="0.2">
      <c r="F63" s="87"/>
      <c r="G63" s="87"/>
      <c r="H63" s="87"/>
      <c r="I63" s="87"/>
      <c r="J63" s="88"/>
    </row>
    <row r="64" spans="1:10" x14ac:dyDescent="0.2">
      <c r="F64" s="87"/>
      <c r="G64" s="87"/>
      <c r="H64" s="87"/>
      <c r="I64" s="87"/>
      <c r="J64" s="88"/>
    </row>
    <row r="65" spans="6:10" x14ac:dyDescent="0.2">
      <c r="F65" s="87"/>
      <c r="G65" s="87"/>
      <c r="H65" s="87"/>
      <c r="I65" s="87"/>
      <c r="J65" s="88"/>
    </row>
  </sheetData>
  <sheetProtection password="DD3D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1" t="s">
        <v>6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7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8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9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sheetProtection password="DD3D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63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1" t="s">
        <v>79</v>
      </c>
      <c r="B1" s="261"/>
      <c r="C1" s="261"/>
      <c r="D1" s="261"/>
      <c r="E1" s="261"/>
      <c r="F1" s="261"/>
      <c r="G1" s="261"/>
      <c r="AG1" t="s">
        <v>80</v>
      </c>
    </row>
    <row r="2" spans="1:60" ht="24.95" customHeight="1" x14ac:dyDescent="0.2">
      <c r="A2" s="144" t="s">
        <v>7</v>
      </c>
      <c r="B2" s="49" t="s">
        <v>48</v>
      </c>
      <c r="C2" s="262" t="s">
        <v>49</v>
      </c>
      <c r="D2" s="263"/>
      <c r="E2" s="263"/>
      <c r="F2" s="263"/>
      <c r="G2" s="264"/>
      <c r="AG2" t="s">
        <v>81</v>
      </c>
    </row>
    <row r="3" spans="1:60" ht="24.95" customHeight="1" x14ac:dyDescent="0.2">
      <c r="A3" s="144" t="s">
        <v>8</v>
      </c>
      <c r="B3" s="49" t="s">
        <v>43</v>
      </c>
      <c r="C3" s="262" t="s">
        <v>44</v>
      </c>
      <c r="D3" s="263"/>
      <c r="E3" s="263"/>
      <c r="F3" s="263"/>
      <c r="G3" s="264"/>
      <c r="AC3" s="126" t="s">
        <v>81</v>
      </c>
      <c r="AG3" t="s">
        <v>82</v>
      </c>
    </row>
    <row r="4" spans="1:60" ht="24.95" customHeight="1" x14ac:dyDescent="0.2">
      <c r="A4" s="145" t="s">
        <v>9</v>
      </c>
      <c r="B4" s="146" t="s">
        <v>43</v>
      </c>
      <c r="C4" s="265" t="s">
        <v>44</v>
      </c>
      <c r="D4" s="266"/>
      <c r="E4" s="266"/>
      <c r="F4" s="266"/>
      <c r="G4" s="267"/>
      <c r="AG4" t="s">
        <v>83</v>
      </c>
    </row>
    <row r="5" spans="1:60" x14ac:dyDescent="0.2">
      <c r="D5" s="10"/>
    </row>
    <row r="6" spans="1:60" ht="38.25" x14ac:dyDescent="0.2">
      <c r="A6" s="148" t="s">
        <v>84</v>
      </c>
      <c r="B6" s="150" t="s">
        <v>85</v>
      </c>
      <c r="C6" s="150" t="s">
        <v>86</v>
      </c>
      <c r="D6" s="149" t="s">
        <v>87</v>
      </c>
      <c r="E6" s="148" t="s">
        <v>88</v>
      </c>
      <c r="F6" s="147" t="s">
        <v>89</v>
      </c>
      <c r="G6" s="148" t="s">
        <v>29</v>
      </c>
      <c r="H6" s="151" t="s">
        <v>30</v>
      </c>
      <c r="I6" s="151" t="s">
        <v>90</v>
      </c>
      <c r="J6" s="151" t="s">
        <v>31</v>
      </c>
      <c r="K6" s="151" t="s">
        <v>91</v>
      </c>
      <c r="L6" s="151" t="s">
        <v>92</v>
      </c>
      <c r="M6" s="151" t="s">
        <v>93</v>
      </c>
      <c r="N6" s="151" t="s">
        <v>94</v>
      </c>
      <c r="O6" s="151" t="s">
        <v>95</v>
      </c>
      <c r="P6" s="151" t="s">
        <v>96</v>
      </c>
      <c r="Q6" s="151" t="s">
        <v>97</v>
      </c>
      <c r="R6" s="151" t="s">
        <v>98</v>
      </c>
      <c r="S6" s="151" t="s">
        <v>99</v>
      </c>
      <c r="T6" s="151" t="s">
        <v>100</v>
      </c>
      <c r="U6" s="151" t="s">
        <v>101</v>
      </c>
      <c r="V6" s="151" t="s">
        <v>102</v>
      </c>
      <c r="W6" s="151" t="s">
        <v>103</v>
      </c>
      <c r="X6" s="151" t="s">
        <v>104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</row>
    <row r="8" spans="1:60" x14ac:dyDescent="0.2">
      <c r="A8" s="168" t="s">
        <v>105</v>
      </c>
      <c r="B8" s="169" t="s">
        <v>62</v>
      </c>
      <c r="C8" s="190" t="s">
        <v>63</v>
      </c>
      <c r="D8" s="170"/>
      <c r="E8" s="171"/>
      <c r="F8" s="172"/>
      <c r="G8" s="172">
        <f>SUMIF(AG9:AG53,"&lt;&gt;NOR",G9:G53)</f>
        <v>0</v>
      </c>
      <c r="H8" s="172"/>
      <c r="I8" s="172">
        <f>SUM(I9:I53)</f>
        <v>0</v>
      </c>
      <c r="J8" s="172"/>
      <c r="K8" s="172">
        <f>SUM(K9:K53)</f>
        <v>0</v>
      </c>
      <c r="L8" s="172"/>
      <c r="M8" s="172">
        <f>SUM(M9:M53)</f>
        <v>0</v>
      </c>
      <c r="N8" s="171"/>
      <c r="O8" s="171">
        <f>SUM(O9:O53)</f>
        <v>0.04</v>
      </c>
      <c r="P8" s="171"/>
      <c r="Q8" s="171">
        <f>SUM(Q9:Q53)</f>
        <v>130.01999999999998</v>
      </c>
      <c r="R8" s="172"/>
      <c r="S8" s="172"/>
      <c r="T8" s="173"/>
      <c r="U8" s="167"/>
      <c r="V8" s="167">
        <f>SUM(V9:V53)</f>
        <v>119.8</v>
      </c>
      <c r="W8" s="167"/>
      <c r="X8" s="167"/>
      <c r="AG8" t="s">
        <v>106</v>
      </c>
    </row>
    <row r="9" spans="1:60" ht="22.5" outlineLevel="1" x14ac:dyDescent="0.2">
      <c r="A9" s="181">
        <v>1</v>
      </c>
      <c r="B9" s="182" t="s">
        <v>107</v>
      </c>
      <c r="C9" s="191" t="s">
        <v>108</v>
      </c>
      <c r="D9" s="183" t="s">
        <v>109</v>
      </c>
      <c r="E9" s="184">
        <v>98</v>
      </c>
      <c r="F9" s="185"/>
      <c r="G9" s="186">
        <f>ROUND(E9*F9,2)</f>
        <v>0</v>
      </c>
      <c r="H9" s="185"/>
      <c r="I9" s="186">
        <f>ROUND(E9*H9,2)</f>
        <v>0</v>
      </c>
      <c r="J9" s="185"/>
      <c r="K9" s="186">
        <f>ROUND(E9*J9,2)</f>
        <v>0</v>
      </c>
      <c r="L9" s="186">
        <v>21</v>
      </c>
      <c r="M9" s="186">
        <f>G9*(1+L9/100)</f>
        <v>0</v>
      </c>
      <c r="N9" s="184">
        <v>0</v>
      </c>
      <c r="O9" s="184">
        <f>ROUND(E9*N9,2)</f>
        <v>0</v>
      </c>
      <c r="P9" s="184">
        <v>0.88</v>
      </c>
      <c r="Q9" s="184">
        <f>ROUND(E9*P9,2)</f>
        <v>86.24</v>
      </c>
      <c r="R9" s="186" t="s">
        <v>110</v>
      </c>
      <c r="S9" s="186" t="s">
        <v>111</v>
      </c>
      <c r="T9" s="187" t="s">
        <v>112</v>
      </c>
      <c r="U9" s="162">
        <v>0.14399999999999999</v>
      </c>
      <c r="V9" s="162">
        <f>ROUND(E9*U9,2)</f>
        <v>14.11</v>
      </c>
      <c r="W9" s="162"/>
      <c r="X9" s="162" t="s">
        <v>113</v>
      </c>
      <c r="Y9" s="152"/>
      <c r="Z9" s="152"/>
      <c r="AA9" s="152"/>
      <c r="AB9" s="152"/>
      <c r="AC9" s="152"/>
      <c r="AD9" s="152"/>
      <c r="AE9" s="152"/>
      <c r="AF9" s="152"/>
      <c r="AG9" s="152" t="s">
        <v>114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ht="22.5" outlineLevel="1" x14ac:dyDescent="0.2">
      <c r="A10" s="174">
        <v>2</v>
      </c>
      <c r="B10" s="175" t="s">
        <v>115</v>
      </c>
      <c r="C10" s="192" t="s">
        <v>116</v>
      </c>
      <c r="D10" s="176" t="s">
        <v>109</v>
      </c>
      <c r="E10" s="177">
        <v>3</v>
      </c>
      <c r="F10" s="178"/>
      <c r="G10" s="179">
        <f>ROUND(E10*F10,2)</f>
        <v>0</v>
      </c>
      <c r="H10" s="178"/>
      <c r="I10" s="179">
        <f>ROUND(E10*H10,2)</f>
        <v>0</v>
      </c>
      <c r="J10" s="178"/>
      <c r="K10" s="179">
        <f>ROUND(E10*J10,2)</f>
        <v>0</v>
      </c>
      <c r="L10" s="179">
        <v>21</v>
      </c>
      <c r="M10" s="179">
        <f>G10*(1+L10/100)</f>
        <v>0</v>
      </c>
      <c r="N10" s="177">
        <v>0</v>
      </c>
      <c r="O10" s="177">
        <f>ROUND(E10*N10,2)</f>
        <v>0</v>
      </c>
      <c r="P10" s="177">
        <v>0.22</v>
      </c>
      <c r="Q10" s="177">
        <f>ROUND(E10*P10,2)</f>
        <v>0.66</v>
      </c>
      <c r="R10" s="179" t="s">
        <v>110</v>
      </c>
      <c r="S10" s="179" t="s">
        <v>111</v>
      </c>
      <c r="T10" s="180" t="s">
        <v>112</v>
      </c>
      <c r="U10" s="162">
        <v>0.38</v>
      </c>
      <c r="V10" s="162">
        <f>ROUND(E10*U10,2)</f>
        <v>1.1399999999999999</v>
      </c>
      <c r="W10" s="162"/>
      <c r="X10" s="162" t="s">
        <v>113</v>
      </c>
      <c r="Y10" s="152"/>
      <c r="Z10" s="152"/>
      <c r="AA10" s="152"/>
      <c r="AB10" s="152"/>
      <c r="AC10" s="152"/>
      <c r="AD10" s="152"/>
      <c r="AE10" s="152"/>
      <c r="AF10" s="152"/>
      <c r="AG10" s="152" t="s">
        <v>114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59"/>
      <c r="B11" s="160"/>
      <c r="C11" s="193" t="s">
        <v>117</v>
      </c>
      <c r="D11" s="163"/>
      <c r="E11" s="164">
        <v>3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52"/>
      <c r="Z11" s="152"/>
      <c r="AA11" s="152"/>
      <c r="AB11" s="152"/>
      <c r="AC11" s="152"/>
      <c r="AD11" s="152"/>
      <c r="AE11" s="152"/>
      <c r="AF11" s="152"/>
      <c r="AG11" s="152" t="s">
        <v>118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ht="22.5" outlineLevel="1" x14ac:dyDescent="0.2">
      <c r="A12" s="181">
        <v>3</v>
      </c>
      <c r="B12" s="182" t="s">
        <v>119</v>
      </c>
      <c r="C12" s="191" t="s">
        <v>120</v>
      </c>
      <c r="D12" s="183" t="s">
        <v>109</v>
      </c>
      <c r="E12" s="184">
        <v>98</v>
      </c>
      <c r="F12" s="185"/>
      <c r="G12" s="186">
        <f>ROUND(E12*F12,2)</f>
        <v>0</v>
      </c>
      <c r="H12" s="185"/>
      <c r="I12" s="186">
        <f>ROUND(E12*H12,2)</f>
        <v>0</v>
      </c>
      <c r="J12" s="185"/>
      <c r="K12" s="186">
        <f>ROUND(E12*J12,2)</f>
        <v>0</v>
      </c>
      <c r="L12" s="186">
        <v>21</v>
      </c>
      <c r="M12" s="186">
        <f>G12*(1+L12/100)</f>
        <v>0</v>
      </c>
      <c r="N12" s="184">
        <v>0</v>
      </c>
      <c r="O12" s="184">
        <f>ROUND(E12*N12,2)</f>
        <v>0</v>
      </c>
      <c r="P12" s="184">
        <v>0.44</v>
      </c>
      <c r="Q12" s="184">
        <f>ROUND(E12*P12,2)</f>
        <v>43.12</v>
      </c>
      <c r="R12" s="186" t="s">
        <v>110</v>
      </c>
      <c r="S12" s="186" t="s">
        <v>111</v>
      </c>
      <c r="T12" s="187" t="s">
        <v>112</v>
      </c>
      <c r="U12" s="162">
        <v>0.16</v>
      </c>
      <c r="V12" s="162">
        <f>ROUND(E12*U12,2)</f>
        <v>15.68</v>
      </c>
      <c r="W12" s="162"/>
      <c r="X12" s="162" t="s">
        <v>113</v>
      </c>
      <c r="Y12" s="152"/>
      <c r="Z12" s="152"/>
      <c r="AA12" s="152"/>
      <c r="AB12" s="152"/>
      <c r="AC12" s="152"/>
      <c r="AD12" s="152"/>
      <c r="AE12" s="152"/>
      <c r="AF12" s="152"/>
      <c r="AG12" s="152" t="s">
        <v>114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4">
        <v>4</v>
      </c>
      <c r="B13" s="175" t="s">
        <v>121</v>
      </c>
      <c r="C13" s="192" t="s">
        <v>122</v>
      </c>
      <c r="D13" s="176" t="s">
        <v>123</v>
      </c>
      <c r="E13" s="177">
        <v>70</v>
      </c>
      <c r="F13" s="178"/>
      <c r="G13" s="179">
        <f>ROUND(E13*F13,2)</f>
        <v>0</v>
      </c>
      <c r="H13" s="178"/>
      <c r="I13" s="179">
        <f>ROUND(E13*H13,2)</f>
        <v>0</v>
      </c>
      <c r="J13" s="178"/>
      <c r="K13" s="179">
        <f>ROUND(E13*J13,2)</f>
        <v>0</v>
      </c>
      <c r="L13" s="179">
        <v>21</v>
      </c>
      <c r="M13" s="179">
        <f>G13*(1+L13/100)</f>
        <v>0</v>
      </c>
      <c r="N13" s="177">
        <v>0</v>
      </c>
      <c r="O13" s="177">
        <f>ROUND(E13*N13,2)</f>
        <v>0</v>
      </c>
      <c r="P13" s="177">
        <v>0</v>
      </c>
      <c r="Q13" s="177">
        <f>ROUND(E13*P13,2)</f>
        <v>0</v>
      </c>
      <c r="R13" s="179" t="s">
        <v>124</v>
      </c>
      <c r="S13" s="179" t="s">
        <v>111</v>
      </c>
      <c r="T13" s="180" t="s">
        <v>125</v>
      </c>
      <c r="U13" s="162">
        <v>0.1</v>
      </c>
      <c r="V13" s="162">
        <f>ROUND(E13*U13,2)</f>
        <v>7</v>
      </c>
      <c r="W13" s="162"/>
      <c r="X13" s="162" t="s">
        <v>113</v>
      </c>
      <c r="Y13" s="152"/>
      <c r="Z13" s="152"/>
      <c r="AA13" s="152"/>
      <c r="AB13" s="152"/>
      <c r="AC13" s="152"/>
      <c r="AD13" s="152"/>
      <c r="AE13" s="152"/>
      <c r="AF13" s="152"/>
      <c r="AG13" s="152" t="s">
        <v>114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59"/>
      <c r="B14" s="160"/>
      <c r="C14" s="257" t="s">
        <v>126</v>
      </c>
      <c r="D14" s="258"/>
      <c r="E14" s="258"/>
      <c r="F14" s="258"/>
      <c r="G14" s="258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52"/>
      <c r="Z14" s="152"/>
      <c r="AA14" s="152"/>
      <c r="AB14" s="152"/>
      <c r="AC14" s="152"/>
      <c r="AD14" s="152"/>
      <c r="AE14" s="152"/>
      <c r="AF14" s="152"/>
      <c r="AG14" s="152" t="s">
        <v>127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88" t="str">
        <f>C14</f>
        <v>nebo lesní půdy, s vodorovným přemístěním na hromady v místě upotřebení nebo na dočasné či trvalé skládky se složením</v>
      </c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9"/>
      <c r="B15" s="160"/>
      <c r="C15" s="193" t="s">
        <v>128</v>
      </c>
      <c r="D15" s="163"/>
      <c r="E15" s="164">
        <v>70</v>
      </c>
      <c r="F15" s="162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52"/>
      <c r="Z15" s="152"/>
      <c r="AA15" s="152"/>
      <c r="AB15" s="152"/>
      <c r="AC15" s="152"/>
      <c r="AD15" s="152"/>
      <c r="AE15" s="152"/>
      <c r="AF15" s="152"/>
      <c r="AG15" s="152" t="s">
        <v>118</v>
      </c>
      <c r="AH15" s="152">
        <v>0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4">
        <v>5</v>
      </c>
      <c r="B16" s="175" t="s">
        <v>129</v>
      </c>
      <c r="C16" s="192" t="s">
        <v>130</v>
      </c>
      <c r="D16" s="176" t="s">
        <v>123</v>
      </c>
      <c r="E16" s="177">
        <v>19.98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7">
        <v>0</v>
      </c>
      <c r="O16" s="177">
        <f>ROUND(E16*N16,2)</f>
        <v>0</v>
      </c>
      <c r="P16" s="177">
        <v>0</v>
      </c>
      <c r="Q16" s="177">
        <f>ROUND(E16*P16,2)</f>
        <v>0</v>
      </c>
      <c r="R16" s="179" t="s">
        <v>124</v>
      </c>
      <c r="S16" s="179" t="s">
        <v>111</v>
      </c>
      <c r="T16" s="180" t="s">
        <v>112</v>
      </c>
      <c r="U16" s="162">
        <v>0.82</v>
      </c>
      <c r="V16" s="162">
        <f>ROUND(E16*U16,2)</f>
        <v>16.38</v>
      </c>
      <c r="W16" s="162"/>
      <c r="X16" s="162" t="s">
        <v>113</v>
      </c>
      <c r="Y16" s="152"/>
      <c r="Z16" s="152"/>
      <c r="AA16" s="152"/>
      <c r="AB16" s="152"/>
      <c r="AC16" s="152"/>
      <c r="AD16" s="152"/>
      <c r="AE16" s="152"/>
      <c r="AF16" s="152"/>
      <c r="AG16" s="152" t="s">
        <v>131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257" t="s">
        <v>132</v>
      </c>
      <c r="D17" s="258"/>
      <c r="E17" s="258"/>
      <c r="F17" s="258"/>
      <c r="G17" s="258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52"/>
      <c r="Z17" s="152"/>
      <c r="AA17" s="152"/>
      <c r="AB17" s="152"/>
      <c r="AC17" s="152"/>
      <c r="AD17" s="152"/>
      <c r="AE17" s="152"/>
      <c r="AF17" s="152"/>
      <c r="AG17" s="152" t="s">
        <v>127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88" t="str">
        <f>C17</f>
        <v>s přemístěním výkopku v příčných profilech na vzdálenost do 15 m nebo s naložením na dopravní prostředek.</v>
      </c>
      <c r="BB17" s="152"/>
      <c r="BC17" s="152"/>
      <c r="BD17" s="152"/>
      <c r="BE17" s="152"/>
      <c r="BF17" s="152"/>
      <c r="BG17" s="152"/>
      <c r="BH17" s="152"/>
    </row>
    <row r="18" spans="1:60" ht="22.5" outlineLevel="1" x14ac:dyDescent="0.2">
      <c r="A18" s="159"/>
      <c r="B18" s="160"/>
      <c r="C18" s="193" t="s">
        <v>133</v>
      </c>
      <c r="D18" s="163"/>
      <c r="E18" s="164">
        <v>19.98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52"/>
      <c r="Z18" s="152"/>
      <c r="AA18" s="152"/>
      <c r="AB18" s="152"/>
      <c r="AC18" s="152"/>
      <c r="AD18" s="152"/>
      <c r="AE18" s="152"/>
      <c r="AF18" s="152"/>
      <c r="AG18" s="152" t="s">
        <v>118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74">
        <v>6</v>
      </c>
      <c r="B19" s="175" t="s">
        <v>134</v>
      </c>
      <c r="C19" s="192" t="s">
        <v>135</v>
      </c>
      <c r="D19" s="176" t="s">
        <v>123</v>
      </c>
      <c r="E19" s="177">
        <v>14.96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7">
        <v>0</v>
      </c>
      <c r="O19" s="177">
        <f>ROUND(E19*N19,2)</f>
        <v>0</v>
      </c>
      <c r="P19" s="177">
        <v>0</v>
      </c>
      <c r="Q19" s="177">
        <f>ROUND(E19*P19,2)</f>
        <v>0</v>
      </c>
      <c r="R19" s="179" t="s">
        <v>124</v>
      </c>
      <c r="S19" s="179" t="s">
        <v>111</v>
      </c>
      <c r="T19" s="180" t="s">
        <v>112</v>
      </c>
      <c r="U19" s="162">
        <v>0.37</v>
      </c>
      <c r="V19" s="162">
        <f>ROUND(E19*U19,2)</f>
        <v>5.54</v>
      </c>
      <c r="W19" s="162"/>
      <c r="X19" s="162" t="s">
        <v>113</v>
      </c>
      <c r="Y19" s="152"/>
      <c r="Z19" s="152"/>
      <c r="AA19" s="152"/>
      <c r="AB19" s="152"/>
      <c r="AC19" s="152"/>
      <c r="AD19" s="152"/>
      <c r="AE19" s="152"/>
      <c r="AF19" s="152"/>
      <c r="AG19" s="152" t="s">
        <v>131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ht="22.5" outlineLevel="1" x14ac:dyDescent="0.2">
      <c r="A20" s="159"/>
      <c r="B20" s="160"/>
      <c r="C20" s="257" t="s">
        <v>136</v>
      </c>
      <c r="D20" s="258"/>
      <c r="E20" s="258"/>
      <c r="F20" s="258"/>
      <c r="G20" s="258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52"/>
      <c r="Z20" s="152"/>
      <c r="AA20" s="152"/>
      <c r="AB20" s="152"/>
      <c r="AC20" s="152"/>
      <c r="AD20" s="152"/>
      <c r="AE20" s="152"/>
      <c r="AF20" s="152"/>
      <c r="AG20" s="152" t="s">
        <v>127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88" t="str">
        <f>C20</f>
        <v>zapažených i nezapažených s urovnáním dna do předepsaného profilu a spádu, s přehozením výkopku na přilehlém terénu na vzdálenost do 3 m od podélné osy rýhy nebo s naložením výkopku na dopravní prostředek.</v>
      </c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93" t="s">
        <v>137</v>
      </c>
      <c r="D21" s="163"/>
      <c r="E21" s="164">
        <v>4.5599999999999996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52"/>
      <c r="Z21" s="152"/>
      <c r="AA21" s="152"/>
      <c r="AB21" s="152"/>
      <c r="AC21" s="152"/>
      <c r="AD21" s="152"/>
      <c r="AE21" s="152"/>
      <c r="AF21" s="152"/>
      <c r="AG21" s="152" t="s">
        <v>118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9"/>
      <c r="B22" s="160"/>
      <c r="C22" s="193" t="s">
        <v>138</v>
      </c>
      <c r="D22" s="163"/>
      <c r="E22" s="164">
        <v>7.2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52"/>
      <c r="Z22" s="152"/>
      <c r="AA22" s="152"/>
      <c r="AB22" s="152"/>
      <c r="AC22" s="152"/>
      <c r="AD22" s="152"/>
      <c r="AE22" s="152"/>
      <c r="AF22" s="152"/>
      <c r="AG22" s="152" t="s">
        <v>118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9"/>
      <c r="B23" s="160"/>
      <c r="C23" s="193" t="s">
        <v>139</v>
      </c>
      <c r="D23" s="163"/>
      <c r="E23" s="164">
        <v>3.2</v>
      </c>
      <c r="F23" s="162"/>
      <c r="G23" s="16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2"/>
      <c r="S23" s="162"/>
      <c r="T23" s="162"/>
      <c r="U23" s="162"/>
      <c r="V23" s="162"/>
      <c r="W23" s="162"/>
      <c r="X23" s="162"/>
      <c r="Y23" s="152"/>
      <c r="Z23" s="152"/>
      <c r="AA23" s="152"/>
      <c r="AB23" s="152"/>
      <c r="AC23" s="152"/>
      <c r="AD23" s="152"/>
      <c r="AE23" s="152"/>
      <c r="AF23" s="152"/>
      <c r="AG23" s="152" t="s">
        <v>118</v>
      </c>
      <c r="AH23" s="152">
        <v>0</v>
      </c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ht="22.5" outlineLevel="1" x14ac:dyDescent="0.2">
      <c r="A24" s="174">
        <v>7</v>
      </c>
      <c r="B24" s="175" t="s">
        <v>140</v>
      </c>
      <c r="C24" s="192" t="s">
        <v>141</v>
      </c>
      <c r="D24" s="176" t="s">
        <v>109</v>
      </c>
      <c r="E24" s="177">
        <v>31.48</v>
      </c>
      <c r="F24" s="178"/>
      <c r="G24" s="179">
        <f>ROUND(E24*F24,2)</f>
        <v>0</v>
      </c>
      <c r="H24" s="178"/>
      <c r="I24" s="179">
        <f>ROUND(E24*H24,2)</f>
        <v>0</v>
      </c>
      <c r="J24" s="178"/>
      <c r="K24" s="179">
        <f>ROUND(E24*J24,2)</f>
        <v>0</v>
      </c>
      <c r="L24" s="179">
        <v>21</v>
      </c>
      <c r="M24" s="179">
        <f>G24*(1+L24/100)</f>
        <v>0</v>
      </c>
      <c r="N24" s="177">
        <v>9.8999999999999999E-4</v>
      </c>
      <c r="O24" s="177">
        <f>ROUND(E24*N24,2)</f>
        <v>0.03</v>
      </c>
      <c r="P24" s="177">
        <v>0</v>
      </c>
      <c r="Q24" s="177">
        <f>ROUND(E24*P24,2)</f>
        <v>0</v>
      </c>
      <c r="R24" s="179" t="s">
        <v>124</v>
      </c>
      <c r="S24" s="179" t="s">
        <v>111</v>
      </c>
      <c r="T24" s="180" t="s">
        <v>125</v>
      </c>
      <c r="U24" s="162">
        <v>0.24</v>
      </c>
      <c r="V24" s="162">
        <f>ROUND(E24*U24,2)</f>
        <v>7.56</v>
      </c>
      <c r="W24" s="162"/>
      <c r="X24" s="162" t="s">
        <v>113</v>
      </c>
      <c r="Y24" s="152"/>
      <c r="Z24" s="152"/>
      <c r="AA24" s="152"/>
      <c r="AB24" s="152"/>
      <c r="AC24" s="152"/>
      <c r="AD24" s="152"/>
      <c r="AE24" s="152"/>
      <c r="AF24" s="152"/>
      <c r="AG24" s="152" t="s">
        <v>114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257" t="s">
        <v>142</v>
      </c>
      <c r="D25" s="258"/>
      <c r="E25" s="258"/>
      <c r="F25" s="258"/>
      <c r="G25" s="258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52"/>
      <c r="Z25" s="152"/>
      <c r="AA25" s="152"/>
      <c r="AB25" s="152"/>
      <c r="AC25" s="152"/>
      <c r="AD25" s="152"/>
      <c r="AE25" s="152"/>
      <c r="AF25" s="152"/>
      <c r="AG25" s="152" t="s">
        <v>127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59"/>
      <c r="B26" s="160"/>
      <c r="C26" s="193" t="s">
        <v>143</v>
      </c>
      <c r="D26" s="163"/>
      <c r="E26" s="164">
        <v>24.48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52"/>
      <c r="Z26" s="152"/>
      <c r="AA26" s="152"/>
      <c r="AB26" s="152"/>
      <c r="AC26" s="152"/>
      <c r="AD26" s="152"/>
      <c r="AE26" s="152"/>
      <c r="AF26" s="152"/>
      <c r="AG26" s="152" t="s">
        <v>118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9"/>
      <c r="B27" s="160"/>
      <c r="C27" s="193" t="s">
        <v>144</v>
      </c>
      <c r="D27" s="163"/>
      <c r="E27" s="164">
        <v>7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52"/>
      <c r="Z27" s="152"/>
      <c r="AA27" s="152"/>
      <c r="AB27" s="152"/>
      <c r="AC27" s="152"/>
      <c r="AD27" s="152"/>
      <c r="AE27" s="152"/>
      <c r="AF27" s="152"/>
      <c r="AG27" s="152" t="s">
        <v>118</v>
      </c>
      <c r="AH27" s="152">
        <v>0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4">
        <v>8</v>
      </c>
      <c r="B28" s="175" t="s">
        <v>145</v>
      </c>
      <c r="C28" s="192" t="s">
        <v>146</v>
      </c>
      <c r="D28" s="176" t="s">
        <v>109</v>
      </c>
      <c r="E28" s="177">
        <v>31.48</v>
      </c>
      <c r="F28" s="178"/>
      <c r="G28" s="179">
        <f>ROUND(E28*F28,2)</f>
        <v>0</v>
      </c>
      <c r="H28" s="178"/>
      <c r="I28" s="179">
        <f>ROUND(E28*H28,2)</f>
        <v>0</v>
      </c>
      <c r="J28" s="178"/>
      <c r="K28" s="179">
        <f>ROUND(E28*J28,2)</f>
        <v>0</v>
      </c>
      <c r="L28" s="179">
        <v>21</v>
      </c>
      <c r="M28" s="179">
        <f>G28*(1+L28/100)</f>
        <v>0</v>
      </c>
      <c r="N28" s="177">
        <v>0</v>
      </c>
      <c r="O28" s="177">
        <f>ROUND(E28*N28,2)</f>
        <v>0</v>
      </c>
      <c r="P28" s="177">
        <v>0</v>
      </c>
      <c r="Q28" s="177">
        <f>ROUND(E28*P28,2)</f>
        <v>0</v>
      </c>
      <c r="R28" s="179" t="s">
        <v>124</v>
      </c>
      <c r="S28" s="179" t="s">
        <v>111</v>
      </c>
      <c r="T28" s="180" t="s">
        <v>125</v>
      </c>
      <c r="U28" s="162">
        <v>7.0000000000000007E-2</v>
      </c>
      <c r="V28" s="162">
        <f>ROUND(E28*U28,2)</f>
        <v>2.2000000000000002</v>
      </c>
      <c r="W28" s="162"/>
      <c r="X28" s="162" t="s">
        <v>113</v>
      </c>
      <c r="Y28" s="152"/>
      <c r="Z28" s="152"/>
      <c r="AA28" s="152"/>
      <c r="AB28" s="152"/>
      <c r="AC28" s="152"/>
      <c r="AD28" s="152"/>
      <c r="AE28" s="152"/>
      <c r="AF28" s="152"/>
      <c r="AG28" s="152" t="s">
        <v>114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257" t="s">
        <v>147</v>
      </c>
      <c r="D29" s="258"/>
      <c r="E29" s="258"/>
      <c r="F29" s="258"/>
      <c r="G29" s="258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52"/>
      <c r="Z29" s="152"/>
      <c r="AA29" s="152"/>
      <c r="AB29" s="152"/>
      <c r="AC29" s="152"/>
      <c r="AD29" s="152"/>
      <c r="AE29" s="152"/>
      <c r="AF29" s="152"/>
      <c r="AG29" s="152" t="s">
        <v>127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74">
        <v>9</v>
      </c>
      <c r="B30" s="175" t="s">
        <v>148</v>
      </c>
      <c r="C30" s="192" t="s">
        <v>149</v>
      </c>
      <c r="D30" s="176" t="s">
        <v>123</v>
      </c>
      <c r="E30" s="177">
        <v>100.04</v>
      </c>
      <c r="F30" s="178"/>
      <c r="G30" s="179">
        <f>ROUND(E30*F30,2)</f>
        <v>0</v>
      </c>
      <c r="H30" s="178"/>
      <c r="I30" s="179">
        <f>ROUND(E30*H30,2)</f>
        <v>0</v>
      </c>
      <c r="J30" s="178"/>
      <c r="K30" s="179">
        <f>ROUND(E30*J30,2)</f>
        <v>0</v>
      </c>
      <c r="L30" s="179">
        <v>21</v>
      </c>
      <c r="M30" s="179">
        <f>G30*(1+L30/100)</f>
        <v>0</v>
      </c>
      <c r="N30" s="177">
        <v>0</v>
      </c>
      <c r="O30" s="177">
        <f>ROUND(E30*N30,2)</f>
        <v>0</v>
      </c>
      <c r="P30" s="177">
        <v>0</v>
      </c>
      <c r="Q30" s="177">
        <f>ROUND(E30*P30,2)</f>
        <v>0</v>
      </c>
      <c r="R30" s="179" t="s">
        <v>124</v>
      </c>
      <c r="S30" s="179" t="s">
        <v>111</v>
      </c>
      <c r="T30" s="180" t="s">
        <v>112</v>
      </c>
      <c r="U30" s="162">
        <v>0.01</v>
      </c>
      <c r="V30" s="162">
        <f>ROUND(E30*U30,2)</f>
        <v>1</v>
      </c>
      <c r="W30" s="162"/>
      <c r="X30" s="162" t="s">
        <v>113</v>
      </c>
      <c r="Y30" s="152"/>
      <c r="Z30" s="152"/>
      <c r="AA30" s="152"/>
      <c r="AB30" s="152"/>
      <c r="AC30" s="152"/>
      <c r="AD30" s="152"/>
      <c r="AE30" s="152"/>
      <c r="AF30" s="152"/>
      <c r="AG30" s="152" t="s">
        <v>131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59"/>
      <c r="B31" s="160"/>
      <c r="C31" s="257" t="s">
        <v>150</v>
      </c>
      <c r="D31" s="258"/>
      <c r="E31" s="258"/>
      <c r="F31" s="258"/>
      <c r="G31" s="258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52"/>
      <c r="Z31" s="152"/>
      <c r="AA31" s="152"/>
      <c r="AB31" s="152"/>
      <c r="AC31" s="152"/>
      <c r="AD31" s="152"/>
      <c r="AE31" s="152"/>
      <c r="AF31" s="152"/>
      <c r="AG31" s="152" t="s">
        <v>127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9"/>
      <c r="B32" s="160"/>
      <c r="C32" s="193" t="s">
        <v>151</v>
      </c>
      <c r="D32" s="163"/>
      <c r="E32" s="164">
        <v>80.06</v>
      </c>
      <c r="F32" s="162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52"/>
      <c r="Z32" s="152"/>
      <c r="AA32" s="152"/>
      <c r="AB32" s="152"/>
      <c r="AC32" s="152"/>
      <c r="AD32" s="152"/>
      <c r="AE32" s="152"/>
      <c r="AF32" s="152"/>
      <c r="AG32" s="152" t="s">
        <v>118</v>
      </c>
      <c r="AH32" s="152">
        <v>0</v>
      </c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193" t="s">
        <v>152</v>
      </c>
      <c r="D33" s="163"/>
      <c r="E33" s="164">
        <v>19.98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52"/>
      <c r="Z33" s="152"/>
      <c r="AA33" s="152"/>
      <c r="AB33" s="152"/>
      <c r="AC33" s="152"/>
      <c r="AD33" s="152"/>
      <c r="AE33" s="152"/>
      <c r="AF33" s="152"/>
      <c r="AG33" s="152" t="s">
        <v>118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74">
        <v>10</v>
      </c>
      <c r="B34" s="175" t="s">
        <v>153</v>
      </c>
      <c r="C34" s="192" t="s">
        <v>154</v>
      </c>
      <c r="D34" s="176" t="s">
        <v>123</v>
      </c>
      <c r="E34" s="177">
        <v>49.5</v>
      </c>
      <c r="F34" s="178"/>
      <c r="G34" s="179">
        <f>ROUND(E34*F34,2)</f>
        <v>0</v>
      </c>
      <c r="H34" s="178"/>
      <c r="I34" s="179">
        <f>ROUND(E34*H34,2)</f>
        <v>0</v>
      </c>
      <c r="J34" s="178"/>
      <c r="K34" s="179">
        <f>ROUND(E34*J34,2)</f>
        <v>0</v>
      </c>
      <c r="L34" s="179">
        <v>21</v>
      </c>
      <c r="M34" s="179">
        <f>G34*(1+L34/100)</f>
        <v>0</v>
      </c>
      <c r="N34" s="177">
        <v>0</v>
      </c>
      <c r="O34" s="177">
        <f>ROUND(E34*N34,2)</f>
        <v>0</v>
      </c>
      <c r="P34" s="177">
        <v>0</v>
      </c>
      <c r="Q34" s="177">
        <f>ROUND(E34*P34,2)</f>
        <v>0</v>
      </c>
      <c r="R34" s="179" t="s">
        <v>124</v>
      </c>
      <c r="S34" s="179" t="s">
        <v>111</v>
      </c>
      <c r="T34" s="180" t="s">
        <v>112</v>
      </c>
      <c r="U34" s="162">
        <v>0.05</v>
      </c>
      <c r="V34" s="162">
        <f>ROUND(E34*U34,2)</f>
        <v>2.48</v>
      </c>
      <c r="W34" s="162"/>
      <c r="X34" s="162" t="s">
        <v>113</v>
      </c>
      <c r="Y34" s="152"/>
      <c r="Z34" s="152"/>
      <c r="AA34" s="152"/>
      <c r="AB34" s="152"/>
      <c r="AC34" s="152"/>
      <c r="AD34" s="152"/>
      <c r="AE34" s="152"/>
      <c r="AF34" s="152"/>
      <c r="AG34" s="152" t="s">
        <v>131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193" t="s">
        <v>155</v>
      </c>
      <c r="D35" s="163"/>
      <c r="E35" s="164">
        <v>49.5</v>
      </c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52"/>
      <c r="Z35" s="152"/>
      <c r="AA35" s="152"/>
      <c r="AB35" s="152"/>
      <c r="AC35" s="152"/>
      <c r="AD35" s="152"/>
      <c r="AE35" s="152"/>
      <c r="AF35" s="152"/>
      <c r="AG35" s="152" t="s">
        <v>118</v>
      </c>
      <c r="AH35" s="152"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56.25" outlineLevel="1" x14ac:dyDescent="0.2">
      <c r="A36" s="174">
        <v>11</v>
      </c>
      <c r="B36" s="175" t="s">
        <v>156</v>
      </c>
      <c r="C36" s="192" t="s">
        <v>157</v>
      </c>
      <c r="D36" s="176" t="s">
        <v>123</v>
      </c>
      <c r="E36" s="177">
        <v>19.98</v>
      </c>
      <c r="F36" s="178"/>
      <c r="G36" s="179">
        <f>ROUND(E36*F36,2)</f>
        <v>0</v>
      </c>
      <c r="H36" s="178"/>
      <c r="I36" s="179">
        <f>ROUND(E36*H36,2)</f>
        <v>0</v>
      </c>
      <c r="J36" s="178"/>
      <c r="K36" s="179">
        <f>ROUND(E36*J36,2)</f>
        <v>0</v>
      </c>
      <c r="L36" s="179">
        <v>21</v>
      </c>
      <c r="M36" s="179">
        <f>G36*(1+L36/100)</f>
        <v>0</v>
      </c>
      <c r="N36" s="177">
        <v>0</v>
      </c>
      <c r="O36" s="177">
        <f>ROUND(E36*N36,2)</f>
        <v>0</v>
      </c>
      <c r="P36" s="177">
        <v>0</v>
      </c>
      <c r="Q36" s="177">
        <f>ROUND(E36*P36,2)</f>
        <v>0</v>
      </c>
      <c r="R36" s="179" t="s">
        <v>124</v>
      </c>
      <c r="S36" s="179" t="s">
        <v>111</v>
      </c>
      <c r="T36" s="180" t="s">
        <v>112</v>
      </c>
      <c r="U36" s="162">
        <v>0.05</v>
      </c>
      <c r="V36" s="162">
        <f>ROUND(E36*U36,2)</f>
        <v>1</v>
      </c>
      <c r="W36" s="162"/>
      <c r="X36" s="162" t="s">
        <v>113</v>
      </c>
      <c r="Y36" s="152"/>
      <c r="Z36" s="152"/>
      <c r="AA36" s="152"/>
      <c r="AB36" s="152"/>
      <c r="AC36" s="152"/>
      <c r="AD36" s="152"/>
      <c r="AE36" s="152"/>
      <c r="AF36" s="152"/>
      <c r="AG36" s="152" t="s">
        <v>131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59"/>
      <c r="B37" s="160"/>
      <c r="C37" s="257" t="s">
        <v>158</v>
      </c>
      <c r="D37" s="258"/>
      <c r="E37" s="258"/>
      <c r="F37" s="258"/>
      <c r="G37" s="258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2"/>
      <c r="S37" s="162"/>
      <c r="T37" s="162"/>
      <c r="U37" s="162"/>
      <c r="V37" s="162"/>
      <c r="W37" s="162"/>
      <c r="X37" s="162"/>
      <c r="Y37" s="152"/>
      <c r="Z37" s="152"/>
      <c r="AA37" s="152"/>
      <c r="AB37" s="152"/>
      <c r="AC37" s="152"/>
      <c r="AD37" s="152"/>
      <c r="AE37" s="152"/>
      <c r="AF37" s="152"/>
      <c r="AG37" s="152" t="s">
        <v>127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9"/>
      <c r="B38" s="160"/>
      <c r="C38" s="193" t="s">
        <v>159</v>
      </c>
      <c r="D38" s="163"/>
      <c r="E38" s="164">
        <v>19.98</v>
      </c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52"/>
      <c r="Z38" s="152"/>
      <c r="AA38" s="152"/>
      <c r="AB38" s="152"/>
      <c r="AC38" s="152"/>
      <c r="AD38" s="152"/>
      <c r="AE38" s="152"/>
      <c r="AF38" s="152"/>
      <c r="AG38" s="152" t="s">
        <v>118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outlineLevel="1" x14ac:dyDescent="0.2">
      <c r="A39" s="181">
        <v>12</v>
      </c>
      <c r="B39" s="182" t="s">
        <v>160</v>
      </c>
      <c r="C39" s="191" t="s">
        <v>161</v>
      </c>
      <c r="D39" s="183" t="s">
        <v>123</v>
      </c>
      <c r="E39" s="184">
        <v>100.04</v>
      </c>
      <c r="F39" s="185"/>
      <c r="G39" s="186">
        <f>ROUND(E39*F39,2)</f>
        <v>0</v>
      </c>
      <c r="H39" s="185"/>
      <c r="I39" s="186">
        <f>ROUND(E39*H39,2)</f>
        <v>0</v>
      </c>
      <c r="J39" s="185"/>
      <c r="K39" s="186">
        <f>ROUND(E39*J39,2)</f>
        <v>0</v>
      </c>
      <c r="L39" s="186">
        <v>21</v>
      </c>
      <c r="M39" s="186">
        <f>G39*(1+L39/100)</f>
        <v>0</v>
      </c>
      <c r="N39" s="184">
        <v>0</v>
      </c>
      <c r="O39" s="184">
        <f>ROUND(E39*N39,2)</f>
        <v>0</v>
      </c>
      <c r="P39" s="184">
        <v>0</v>
      </c>
      <c r="Q39" s="184">
        <f>ROUND(E39*P39,2)</f>
        <v>0</v>
      </c>
      <c r="R39" s="186" t="s">
        <v>124</v>
      </c>
      <c r="S39" s="186" t="s">
        <v>111</v>
      </c>
      <c r="T39" s="187" t="s">
        <v>112</v>
      </c>
      <c r="U39" s="162">
        <v>0.01</v>
      </c>
      <c r="V39" s="162">
        <f>ROUND(E39*U39,2)</f>
        <v>1</v>
      </c>
      <c r="W39" s="162"/>
      <c r="X39" s="162" t="s">
        <v>113</v>
      </c>
      <c r="Y39" s="152"/>
      <c r="Z39" s="152"/>
      <c r="AA39" s="152"/>
      <c r="AB39" s="152"/>
      <c r="AC39" s="152"/>
      <c r="AD39" s="152"/>
      <c r="AE39" s="152"/>
      <c r="AF39" s="152"/>
      <c r="AG39" s="152" t="s">
        <v>131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74">
        <v>13</v>
      </c>
      <c r="B40" s="175" t="s">
        <v>162</v>
      </c>
      <c r="C40" s="192" t="s">
        <v>163</v>
      </c>
      <c r="D40" s="176" t="s">
        <v>109</v>
      </c>
      <c r="E40" s="177">
        <v>288.2</v>
      </c>
      <c r="F40" s="178"/>
      <c r="G40" s="179">
        <f>ROUND(E40*F40,2)</f>
        <v>0</v>
      </c>
      <c r="H40" s="178"/>
      <c r="I40" s="179">
        <f>ROUND(E40*H40,2)</f>
        <v>0</v>
      </c>
      <c r="J40" s="178"/>
      <c r="K40" s="179">
        <f>ROUND(E40*J40,2)</f>
        <v>0</v>
      </c>
      <c r="L40" s="179">
        <v>21</v>
      </c>
      <c r="M40" s="179">
        <f>G40*(1+L40/100)</f>
        <v>0</v>
      </c>
      <c r="N40" s="177">
        <v>0</v>
      </c>
      <c r="O40" s="177">
        <f>ROUND(E40*N40,2)</f>
        <v>0</v>
      </c>
      <c r="P40" s="177">
        <v>0</v>
      </c>
      <c r="Q40" s="177">
        <f>ROUND(E40*P40,2)</f>
        <v>0</v>
      </c>
      <c r="R40" s="179" t="s">
        <v>124</v>
      </c>
      <c r="S40" s="179" t="s">
        <v>111</v>
      </c>
      <c r="T40" s="180" t="s">
        <v>112</v>
      </c>
      <c r="U40" s="162">
        <v>0.02</v>
      </c>
      <c r="V40" s="162">
        <f>ROUND(E40*U40,2)</f>
        <v>5.76</v>
      </c>
      <c r="W40" s="162"/>
      <c r="X40" s="162" t="s">
        <v>113</v>
      </c>
      <c r="Y40" s="152"/>
      <c r="Z40" s="152"/>
      <c r="AA40" s="152"/>
      <c r="AB40" s="152"/>
      <c r="AC40" s="152"/>
      <c r="AD40" s="152"/>
      <c r="AE40" s="152"/>
      <c r="AF40" s="152"/>
      <c r="AG40" s="152" t="s">
        <v>131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9"/>
      <c r="B41" s="160"/>
      <c r="C41" s="257" t="s">
        <v>164</v>
      </c>
      <c r="D41" s="258"/>
      <c r="E41" s="258"/>
      <c r="F41" s="258"/>
      <c r="G41" s="258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52"/>
      <c r="Z41" s="152"/>
      <c r="AA41" s="152"/>
      <c r="AB41" s="152"/>
      <c r="AC41" s="152"/>
      <c r="AD41" s="152"/>
      <c r="AE41" s="152"/>
      <c r="AF41" s="152"/>
      <c r="AG41" s="152" t="s">
        <v>127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59"/>
      <c r="B42" s="160"/>
      <c r="C42" s="193" t="s">
        <v>165</v>
      </c>
      <c r="D42" s="163"/>
      <c r="E42" s="164">
        <v>33</v>
      </c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52"/>
      <c r="Z42" s="152"/>
      <c r="AA42" s="152"/>
      <c r="AB42" s="152"/>
      <c r="AC42" s="152"/>
      <c r="AD42" s="152"/>
      <c r="AE42" s="152"/>
      <c r="AF42" s="152"/>
      <c r="AG42" s="152" t="s">
        <v>118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59"/>
      <c r="B43" s="160"/>
      <c r="C43" s="193" t="s">
        <v>166</v>
      </c>
      <c r="D43" s="163"/>
      <c r="E43" s="164">
        <v>53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52"/>
      <c r="Z43" s="152"/>
      <c r="AA43" s="152"/>
      <c r="AB43" s="152"/>
      <c r="AC43" s="152"/>
      <c r="AD43" s="152"/>
      <c r="AE43" s="152"/>
      <c r="AF43" s="152"/>
      <c r="AG43" s="152" t="s">
        <v>118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193" t="s">
        <v>167</v>
      </c>
      <c r="D44" s="163"/>
      <c r="E44" s="164">
        <v>156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52"/>
      <c r="Z44" s="152"/>
      <c r="AA44" s="152"/>
      <c r="AB44" s="152"/>
      <c r="AC44" s="152"/>
      <c r="AD44" s="152"/>
      <c r="AE44" s="152"/>
      <c r="AF44" s="152"/>
      <c r="AG44" s="152" t="s">
        <v>118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9"/>
      <c r="B45" s="160"/>
      <c r="C45" s="193" t="s">
        <v>168</v>
      </c>
      <c r="D45" s="163"/>
      <c r="E45" s="164">
        <v>7.6</v>
      </c>
      <c r="F45" s="162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52"/>
      <c r="Z45" s="152"/>
      <c r="AA45" s="152"/>
      <c r="AB45" s="152"/>
      <c r="AC45" s="152"/>
      <c r="AD45" s="152"/>
      <c r="AE45" s="152"/>
      <c r="AF45" s="152"/>
      <c r="AG45" s="152" t="s">
        <v>118</v>
      </c>
      <c r="AH45" s="152">
        <v>0</v>
      </c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9"/>
      <c r="B46" s="160"/>
      <c r="C46" s="193" t="s">
        <v>169</v>
      </c>
      <c r="D46" s="163"/>
      <c r="E46" s="164">
        <v>6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52"/>
      <c r="Z46" s="152"/>
      <c r="AA46" s="152"/>
      <c r="AB46" s="152"/>
      <c r="AC46" s="152"/>
      <c r="AD46" s="152"/>
      <c r="AE46" s="152"/>
      <c r="AF46" s="152"/>
      <c r="AG46" s="152" t="s">
        <v>118</v>
      </c>
      <c r="AH46" s="152">
        <v>0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59"/>
      <c r="B47" s="160"/>
      <c r="C47" s="193" t="s">
        <v>170</v>
      </c>
      <c r="D47" s="163"/>
      <c r="E47" s="164">
        <v>32.6</v>
      </c>
      <c r="F47" s="162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52"/>
      <c r="Z47" s="152"/>
      <c r="AA47" s="152"/>
      <c r="AB47" s="152"/>
      <c r="AC47" s="152"/>
      <c r="AD47" s="152"/>
      <c r="AE47" s="152"/>
      <c r="AF47" s="152"/>
      <c r="AG47" s="152" t="s">
        <v>118</v>
      </c>
      <c r="AH47" s="152"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2.5" outlineLevel="1" x14ac:dyDescent="0.2">
      <c r="A48" s="174">
        <v>14</v>
      </c>
      <c r="B48" s="175" t="s">
        <v>171</v>
      </c>
      <c r="C48" s="192" t="s">
        <v>172</v>
      </c>
      <c r="D48" s="176" t="s">
        <v>109</v>
      </c>
      <c r="E48" s="177">
        <v>205</v>
      </c>
      <c r="F48" s="178"/>
      <c r="G48" s="179">
        <f>ROUND(E48*F48,2)</f>
        <v>0</v>
      </c>
      <c r="H48" s="178"/>
      <c r="I48" s="179">
        <f>ROUND(E48*H48,2)</f>
        <v>0</v>
      </c>
      <c r="J48" s="178"/>
      <c r="K48" s="179">
        <f>ROUND(E48*J48,2)</f>
        <v>0</v>
      </c>
      <c r="L48" s="179">
        <v>21</v>
      </c>
      <c r="M48" s="179">
        <f>G48*(1+L48/100)</f>
        <v>0</v>
      </c>
      <c r="N48" s="177">
        <v>0</v>
      </c>
      <c r="O48" s="177">
        <f>ROUND(E48*N48,2)</f>
        <v>0</v>
      </c>
      <c r="P48" s="177">
        <v>0</v>
      </c>
      <c r="Q48" s="177">
        <f>ROUND(E48*P48,2)</f>
        <v>0</v>
      </c>
      <c r="R48" s="179" t="s">
        <v>124</v>
      </c>
      <c r="S48" s="179" t="s">
        <v>111</v>
      </c>
      <c r="T48" s="180" t="s">
        <v>112</v>
      </c>
      <c r="U48" s="162">
        <v>0.13</v>
      </c>
      <c r="V48" s="162">
        <f>ROUND(E48*U48,2)</f>
        <v>26.65</v>
      </c>
      <c r="W48" s="162"/>
      <c r="X48" s="162" t="s">
        <v>113</v>
      </c>
      <c r="Y48" s="152"/>
      <c r="Z48" s="152"/>
      <c r="AA48" s="152"/>
      <c r="AB48" s="152"/>
      <c r="AC48" s="152"/>
      <c r="AD48" s="152"/>
      <c r="AE48" s="152"/>
      <c r="AF48" s="152"/>
      <c r="AG48" s="152" t="s">
        <v>131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ht="22.5" outlineLevel="1" x14ac:dyDescent="0.2">
      <c r="A49" s="159"/>
      <c r="B49" s="160"/>
      <c r="C49" s="257" t="s">
        <v>173</v>
      </c>
      <c r="D49" s="258"/>
      <c r="E49" s="258"/>
      <c r="F49" s="258"/>
      <c r="G49" s="258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52"/>
      <c r="Z49" s="152"/>
      <c r="AA49" s="152"/>
      <c r="AB49" s="152"/>
      <c r="AC49" s="152"/>
      <c r="AD49" s="152"/>
      <c r="AE49" s="152"/>
      <c r="AF49" s="152"/>
      <c r="AG49" s="152" t="s">
        <v>127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88" t="str">
        <f>C49</f>
        <v>s případným nutným přemístěním hromad nebo dočasných skládek na místo potřeby ze vzdálenosti do 30 m, v rovině nebo ve svahu do 1 : 5,</v>
      </c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81">
        <v>15</v>
      </c>
      <c r="B50" s="182" t="s">
        <v>174</v>
      </c>
      <c r="C50" s="191" t="s">
        <v>175</v>
      </c>
      <c r="D50" s="183" t="s">
        <v>123</v>
      </c>
      <c r="E50" s="184">
        <v>100.04</v>
      </c>
      <c r="F50" s="185"/>
      <c r="G50" s="186">
        <f>ROUND(E50*F50,2)</f>
        <v>0</v>
      </c>
      <c r="H50" s="185"/>
      <c r="I50" s="186">
        <f>ROUND(E50*H50,2)</f>
        <v>0</v>
      </c>
      <c r="J50" s="185"/>
      <c r="K50" s="186">
        <f>ROUND(E50*J50,2)</f>
        <v>0</v>
      </c>
      <c r="L50" s="186">
        <v>21</v>
      </c>
      <c r="M50" s="186">
        <f>G50*(1+L50/100)</f>
        <v>0</v>
      </c>
      <c r="N50" s="184">
        <v>0</v>
      </c>
      <c r="O50" s="184">
        <f>ROUND(E50*N50,2)</f>
        <v>0</v>
      </c>
      <c r="P50" s="184">
        <v>0</v>
      </c>
      <c r="Q50" s="184">
        <f>ROUND(E50*P50,2)</f>
        <v>0</v>
      </c>
      <c r="R50" s="186" t="s">
        <v>124</v>
      </c>
      <c r="S50" s="186" t="s">
        <v>111</v>
      </c>
      <c r="T50" s="187" t="s">
        <v>112</v>
      </c>
      <c r="U50" s="162">
        <v>0</v>
      </c>
      <c r="V50" s="162">
        <f>ROUND(E50*U50,2)</f>
        <v>0</v>
      </c>
      <c r="W50" s="162"/>
      <c r="X50" s="162" t="s">
        <v>113</v>
      </c>
      <c r="Y50" s="152"/>
      <c r="Z50" s="152"/>
      <c r="AA50" s="152"/>
      <c r="AB50" s="152"/>
      <c r="AC50" s="152"/>
      <c r="AD50" s="152"/>
      <c r="AE50" s="152"/>
      <c r="AF50" s="152"/>
      <c r="AG50" s="152" t="s">
        <v>131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81">
        <v>16</v>
      </c>
      <c r="B51" s="182" t="s">
        <v>176</v>
      </c>
      <c r="C51" s="191" t="s">
        <v>177</v>
      </c>
      <c r="D51" s="183" t="s">
        <v>109</v>
      </c>
      <c r="E51" s="184">
        <v>205</v>
      </c>
      <c r="F51" s="185"/>
      <c r="G51" s="186">
        <f>ROUND(E51*F51,2)</f>
        <v>0</v>
      </c>
      <c r="H51" s="185"/>
      <c r="I51" s="186">
        <f>ROUND(E51*H51,2)</f>
        <v>0</v>
      </c>
      <c r="J51" s="185"/>
      <c r="K51" s="186">
        <f>ROUND(E51*J51,2)</f>
        <v>0</v>
      </c>
      <c r="L51" s="186">
        <v>21</v>
      </c>
      <c r="M51" s="186">
        <f>G51*(1+L51/100)</f>
        <v>0</v>
      </c>
      <c r="N51" s="184">
        <v>3.0000000000000001E-5</v>
      </c>
      <c r="O51" s="184">
        <f>ROUND(E51*N51,2)</f>
        <v>0.01</v>
      </c>
      <c r="P51" s="184">
        <v>0</v>
      </c>
      <c r="Q51" s="184">
        <f>ROUND(E51*P51,2)</f>
        <v>0</v>
      </c>
      <c r="R51" s="186" t="s">
        <v>178</v>
      </c>
      <c r="S51" s="186" t="s">
        <v>111</v>
      </c>
      <c r="T51" s="187" t="s">
        <v>125</v>
      </c>
      <c r="U51" s="162">
        <v>0.06</v>
      </c>
      <c r="V51" s="162">
        <f>ROUND(E51*U51,2)</f>
        <v>12.3</v>
      </c>
      <c r="W51" s="162"/>
      <c r="X51" s="162" t="s">
        <v>179</v>
      </c>
      <c r="Y51" s="152"/>
      <c r="Z51" s="152"/>
      <c r="AA51" s="152"/>
      <c r="AB51" s="152"/>
      <c r="AC51" s="152"/>
      <c r="AD51" s="152"/>
      <c r="AE51" s="152"/>
      <c r="AF51" s="152"/>
      <c r="AG51" s="152" t="s">
        <v>180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74">
        <v>17</v>
      </c>
      <c r="B52" s="175" t="s">
        <v>181</v>
      </c>
      <c r="C52" s="192" t="s">
        <v>182</v>
      </c>
      <c r="D52" s="176" t="s">
        <v>183</v>
      </c>
      <c r="E52" s="177">
        <v>38.960999999999999</v>
      </c>
      <c r="F52" s="178"/>
      <c r="G52" s="179">
        <f>ROUND(E52*F52,2)</f>
        <v>0</v>
      </c>
      <c r="H52" s="178"/>
      <c r="I52" s="179">
        <f>ROUND(E52*H52,2)</f>
        <v>0</v>
      </c>
      <c r="J52" s="178"/>
      <c r="K52" s="179">
        <f>ROUND(E52*J52,2)</f>
        <v>0</v>
      </c>
      <c r="L52" s="179">
        <v>21</v>
      </c>
      <c r="M52" s="179">
        <f>G52*(1+L52/100)</f>
        <v>0</v>
      </c>
      <c r="N52" s="177">
        <v>0</v>
      </c>
      <c r="O52" s="177">
        <f>ROUND(E52*N52,2)</f>
        <v>0</v>
      </c>
      <c r="P52" s="177">
        <v>0</v>
      </c>
      <c r="Q52" s="177">
        <f>ROUND(E52*P52,2)</f>
        <v>0</v>
      </c>
      <c r="R52" s="179"/>
      <c r="S52" s="179" t="s">
        <v>184</v>
      </c>
      <c r="T52" s="180" t="s">
        <v>125</v>
      </c>
      <c r="U52" s="162">
        <v>0</v>
      </c>
      <c r="V52" s="162">
        <f>ROUND(E52*U52,2)</f>
        <v>0</v>
      </c>
      <c r="W52" s="162"/>
      <c r="X52" s="162" t="s">
        <v>185</v>
      </c>
      <c r="Y52" s="152"/>
      <c r="Z52" s="152"/>
      <c r="AA52" s="152"/>
      <c r="AB52" s="152"/>
      <c r="AC52" s="152"/>
      <c r="AD52" s="152"/>
      <c r="AE52" s="152"/>
      <c r="AF52" s="152"/>
      <c r="AG52" s="152" t="s">
        <v>186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9"/>
      <c r="B53" s="160"/>
      <c r="C53" s="193" t="s">
        <v>187</v>
      </c>
      <c r="D53" s="163"/>
      <c r="E53" s="164">
        <v>38.960999999999999</v>
      </c>
      <c r="F53" s="162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2"/>
      <c r="S53" s="162"/>
      <c r="T53" s="162"/>
      <c r="U53" s="162"/>
      <c r="V53" s="162"/>
      <c r="W53" s="162"/>
      <c r="X53" s="162"/>
      <c r="Y53" s="152"/>
      <c r="Z53" s="152"/>
      <c r="AA53" s="152"/>
      <c r="AB53" s="152"/>
      <c r="AC53" s="152"/>
      <c r="AD53" s="152"/>
      <c r="AE53" s="152"/>
      <c r="AF53" s="152"/>
      <c r="AG53" s="152" t="s">
        <v>118</v>
      </c>
      <c r="AH53" s="152">
        <v>0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x14ac:dyDescent="0.2">
      <c r="A54" s="168" t="s">
        <v>105</v>
      </c>
      <c r="B54" s="169" t="s">
        <v>64</v>
      </c>
      <c r="C54" s="190" t="s">
        <v>65</v>
      </c>
      <c r="D54" s="170"/>
      <c r="E54" s="171"/>
      <c r="F54" s="172"/>
      <c r="G54" s="172">
        <f>SUMIF(AG55:AG65,"&lt;&gt;NOR",G55:G65)</f>
        <v>0</v>
      </c>
      <c r="H54" s="172"/>
      <c r="I54" s="172">
        <f>SUM(I55:I65)</f>
        <v>0</v>
      </c>
      <c r="J54" s="172"/>
      <c r="K54" s="172">
        <f>SUM(K55:K65)</f>
        <v>0</v>
      </c>
      <c r="L54" s="172"/>
      <c r="M54" s="172">
        <f>SUM(M55:M65)</f>
        <v>0</v>
      </c>
      <c r="N54" s="171"/>
      <c r="O54" s="171">
        <f>SUM(O55:O65)</f>
        <v>19.889999999999997</v>
      </c>
      <c r="P54" s="171"/>
      <c r="Q54" s="171">
        <f>SUM(Q55:Q65)</f>
        <v>0</v>
      </c>
      <c r="R54" s="172"/>
      <c r="S54" s="172"/>
      <c r="T54" s="173"/>
      <c r="U54" s="167"/>
      <c r="V54" s="167">
        <f>SUM(V55:V65)</f>
        <v>6.25</v>
      </c>
      <c r="W54" s="167"/>
      <c r="X54" s="167"/>
      <c r="AG54" t="s">
        <v>106</v>
      </c>
    </row>
    <row r="55" spans="1:60" outlineLevel="1" x14ac:dyDescent="0.2">
      <c r="A55" s="174">
        <v>18</v>
      </c>
      <c r="B55" s="175" t="s">
        <v>188</v>
      </c>
      <c r="C55" s="192" t="s">
        <v>189</v>
      </c>
      <c r="D55" s="176" t="s">
        <v>123</v>
      </c>
      <c r="E55" s="177">
        <v>4.5599999999999996</v>
      </c>
      <c r="F55" s="178"/>
      <c r="G55" s="179">
        <f>ROUND(E55*F55,2)</f>
        <v>0</v>
      </c>
      <c r="H55" s="178"/>
      <c r="I55" s="179">
        <f>ROUND(E55*H55,2)</f>
        <v>0</v>
      </c>
      <c r="J55" s="178"/>
      <c r="K55" s="179">
        <f>ROUND(E55*J55,2)</f>
        <v>0</v>
      </c>
      <c r="L55" s="179">
        <v>21</v>
      </c>
      <c r="M55" s="179">
        <f>G55*(1+L55/100)</f>
        <v>0</v>
      </c>
      <c r="N55" s="177">
        <v>1.665</v>
      </c>
      <c r="O55" s="177">
        <f>ROUND(E55*N55,2)</f>
        <v>7.59</v>
      </c>
      <c r="P55" s="177">
        <v>0</v>
      </c>
      <c r="Q55" s="177">
        <f>ROUND(E55*P55,2)</f>
        <v>0</v>
      </c>
      <c r="R55" s="179" t="s">
        <v>190</v>
      </c>
      <c r="S55" s="179" t="s">
        <v>111</v>
      </c>
      <c r="T55" s="180" t="s">
        <v>112</v>
      </c>
      <c r="U55" s="162">
        <v>0.92</v>
      </c>
      <c r="V55" s="162">
        <f>ROUND(E55*U55,2)</f>
        <v>4.2</v>
      </c>
      <c r="W55" s="162"/>
      <c r="X55" s="162" t="s">
        <v>113</v>
      </c>
      <c r="Y55" s="152"/>
      <c r="Z55" s="152"/>
      <c r="AA55" s="152"/>
      <c r="AB55" s="152"/>
      <c r="AC55" s="152"/>
      <c r="AD55" s="152"/>
      <c r="AE55" s="152"/>
      <c r="AF55" s="152"/>
      <c r="AG55" s="152" t="s">
        <v>114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9"/>
      <c r="B56" s="160"/>
      <c r="C56" s="257" t="s">
        <v>191</v>
      </c>
      <c r="D56" s="258"/>
      <c r="E56" s="258"/>
      <c r="F56" s="258"/>
      <c r="G56" s="258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52"/>
      <c r="Z56" s="152"/>
      <c r="AA56" s="152"/>
      <c r="AB56" s="152"/>
      <c r="AC56" s="152"/>
      <c r="AD56" s="152"/>
      <c r="AE56" s="152"/>
      <c r="AF56" s="152"/>
      <c r="AG56" s="152" t="s">
        <v>127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193" t="s">
        <v>192</v>
      </c>
      <c r="D57" s="163"/>
      <c r="E57" s="164">
        <v>4.5599999999999996</v>
      </c>
      <c r="F57" s="162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2"/>
      <c r="S57" s="162"/>
      <c r="T57" s="162"/>
      <c r="U57" s="162"/>
      <c r="V57" s="162"/>
      <c r="W57" s="162"/>
      <c r="X57" s="162"/>
      <c r="Y57" s="152"/>
      <c r="Z57" s="152"/>
      <c r="AA57" s="152"/>
      <c r="AB57" s="152"/>
      <c r="AC57" s="152"/>
      <c r="AD57" s="152"/>
      <c r="AE57" s="152"/>
      <c r="AF57" s="152"/>
      <c r="AG57" s="152" t="s">
        <v>118</v>
      </c>
      <c r="AH57" s="152">
        <v>0</v>
      </c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ht="22.5" outlineLevel="1" x14ac:dyDescent="0.2">
      <c r="A58" s="174">
        <v>19</v>
      </c>
      <c r="B58" s="175" t="s">
        <v>193</v>
      </c>
      <c r="C58" s="192" t="s">
        <v>194</v>
      </c>
      <c r="D58" s="176" t="s">
        <v>109</v>
      </c>
      <c r="E58" s="177">
        <v>36</v>
      </c>
      <c r="F58" s="178"/>
      <c r="G58" s="179">
        <f>ROUND(E58*F58,2)</f>
        <v>0</v>
      </c>
      <c r="H58" s="178"/>
      <c r="I58" s="179">
        <f>ROUND(E58*H58,2)</f>
        <v>0</v>
      </c>
      <c r="J58" s="178"/>
      <c r="K58" s="179">
        <f>ROUND(E58*J58,2)</f>
        <v>0</v>
      </c>
      <c r="L58" s="179">
        <v>21</v>
      </c>
      <c r="M58" s="179">
        <f>G58*(1+L58/100)</f>
        <v>0</v>
      </c>
      <c r="N58" s="177">
        <v>3.0000000000000001E-5</v>
      </c>
      <c r="O58" s="177">
        <f>ROUND(E58*N58,2)</f>
        <v>0</v>
      </c>
      <c r="P58" s="177">
        <v>0</v>
      </c>
      <c r="Q58" s="177">
        <f>ROUND(E58*P58,2)</f>
        <v>0</v>
      </c>
      <c r="R58" s="179" t="s">
        <v>190</v>
      </c>
      <c r="S58" s="179" t="s">
        <v>111</v>
      </c>
      <c r="T58" s="180" t="s">
        <v>112</v>
      </c>
      <c r="U58" s="162">
        <v>5.7000000000000002E-2</v>
      </c>
      <c r="V58" s="162">
        <f>ROUND(E58*U58,2)</f>
        <v>2.0499999999999998</v>
      </c>
      <c r="W58" s="162"/>
      <c r="X58" s="162" t="s">
        <v>113</v>
      </c>
      <c r="Y58" s="152"/>
      <c r="Z58" s="152"/>
      <c r="AA58" s="152"/>
      <c r="AB58" s="152"/>
      <c r="AC58" s="152"/>
      <c r="AD58" s="152"/>
      <c r="AE58" s="152"/>
      <c r="AF58" s="152"/>
      <c r="AG58" s="152" t="s">
        <v>114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9"/>
      <c r="B59" s="160"/>
      <c r="C59" s="193" t="s">
        <v>195</v>
      </c>
      <c r="D59" s="163"/>
      <c r="E59" s="164">
        <v>36</v>
      </c>
      <c r="F59" s="162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52"/>
      <c r="Z59" s="152"/>
      <c r="AA59" s="152"/>
      <c r="AB59" s="152"/>
      <c r="AC59" s="152"/>
      <c r="AD59" s="152"/>
      <c r="AE59" s="152"/>
      <c r="AF59" s="152"/>
      <c r="AG59" s="152" t="s">
        <v>118</v>
      </c>
      <c r="AH59" s="152">
        <v>0</v>
      </c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74">
        <v>20</v>
      </c>
      <c r="B60" s="175" t="s">
        <v>196</v>
      </c>
      <c r="C60" s="192" t="s">
        <v>197</v>
      </c>
      <c r="D60" s="176" t="s">
        <v>123</v>
      </c>
      <c r="E60" s="177">
        <v>4.32</v>
      </c>
      <c r="F60" s="178"/>
      <c r="G60" s="179">
        <f>ROUND(E60*F60,2)</f>
        <v>0</v>
      </c>
      <c r="H60" s="178"/>
      <c r="I60" s="179">
        <f>ROUND(E60*H60,2)</f>
        <v>0</v>
      </c>
      <c r="J60" s="178"/>
      <c r="K60" s="179">
        <f>ROUND(E60*J60,2)</f>
        <v>0</v>
      </c>
      <c r="L60" s="179">
        <v>21</v>
      </c>
      <c r="M60" s="179">
        <f>G60*(1+L60/100)</f>
        <v>0</v>
      </c>
      <c r="N60" s="177">
        <v>1.63</v>
      </c>
      <c r="O60" s="177">
        <f>ROUND(E60*N60,2)</f>
        <v>7.04</v>
      </c>
      <c r="P60" s="177">
        <v>0</v>
      </c>
      <c r="Q60" s="177">
        <f>ROUND(E60*P60,2)</f>
        <v>0</v>
      </c>
      <c r="R60" s="179"/>
      <c r="S60" s="179" t="s">
        <v>184</v>
      </c>
      <c r="T60" s="180" t="s">
        <v>125</v>
      </c>
      <c r="U60" s="162">
        <v>0</v>
      </c>
      <c r="V60" s="162">
        <f>ROUND(E60*U60,2)</f>
        <v>0</v>
      </c>
      <c r="W60" s="162"/>
      <c r="X60" s="162" t="s">
        <v>113</v>
      </c>
      <c r="Y60" s="152"/>
      <c r="Z60" s="152"/>
      <c r="AA60" s="152"/>
      <c r="AB60" s="152"/>
      <c r="AC60" s="152"/>
      <c r="AD60" s="152"/>
      <c r="AE60" s="152"/>
      <c r="AF60" s="152"/>
      <c r="AG60" s="152" t="s">
        <v>131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/>
      <c r="B61" s="160"/>
      <c r="C61" s="193" t="s">
        <v>198</v>
      </c>
      <c r="D61" s="163"/>
      <c r="E61" s="164">
        <v>4.32</v>
      </c>
      <c r="F61" s="162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52"/>
      <c r="Z61" s="152"/>
      <c r="AA61" s="152"/>
      <c r="AB61" s="152"/>
      <c r="AC61" s="152"/>
      <c r="AD61" s="152"/>
      <c r="AE61" s="152"/>
      <c r="AF61" s="152"/>
      <c r="AG61" s="152" t="s">
        <v>118</v>
      </c>
      <c r="AH61" s="152">
        <v>0</v>
      </c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ht="22.5" outlineLevel="1" x14ac:dyDescent="0.2">
      <c r="A62" s="174">
        <v>21</v>
      </c>
      <c r="B62" s="175" t="s">
        <v>199</v>
      </c>
      <c r="C62" s="192" t="s">
        <v>200</v>
      </c>
      <c r="D62" s="176" t="s">
        <v>201</v>
      </c>
      <c r="E62" s="177">
        <v>12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0.43651000000000001</v>
      </c>
      <c r="O62" s="177">
        <f>ROUND(E62*N62,2)</f>
        <v>5.24</v>
      </c>
      <c r="P62" s="177">
        <v>0</v>
      </c>
      <c r="Q62" s="177">
        <f>ROUND(E62*P62,2)</f>
        <v>0</v>
      </c>
      <c r="R62" s="179" t="s">
        <v>178</v>
      </c>
      <c r="S62" s="179" t="s">
        <v>111</v>
      </c>
      <c r="T62" s="180" t="s">
        <v>202</v>
      </c>
      <c r="U62" s="162">
        <v>0</v>
      </c>
      <c r="V62" s="162">
        <f>ROUND(E62*U62,2)</f>
        <v>0</v>
      </c>
      <c r="W62" s="162"/>
      <c r="X62" s="162" t="s">
        <v>179</v>
      </c>
      <c r="Y62" s="152"/>
      <c r="Z62" s="152"/>
      <c r="AA62" s="152"/>
      <c r="AB62" s="152"/>
      <c r="AC62" s="152"/>
      <c r="AD62" s="152"/>
      <c r="AE62" s="152"/>
      <c r="AF62" s="152"/>
      <c r="AG62" s="152" t="s">
        <v>180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ht="22.5" outlineLevel="1" x14ac:dyDescent="0.2">
      <c r="A63" s="159"/>
      <c r="B63" s="160"/>
      <c r="C63" s="257" t="s">
        <v>203</v>
      </c>
      <c r="D63" s="258"/>
      <c r="E63" s="258"/>
      <c r="F63" s="258"/>
      <c r="G63" s="258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52"/>
      <c r="Z63" s="152"/>
      <c r="AA63" s="152"/>
      <c r="AB63" s="152"/>
      <c r="AC63" s="152"/>
      <c r="AD63" s="152"/>
      <c r="AE63" s="152"/>
      <c r="AF63" s="152"/>
      <c r="AG63" s="152" t="s">
        <v>127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88" t="str">
        <f>C63</f>
        <v>Lože pro trativody, položení trubek, obsyp potrubí sypaninou z vhodných hornin, nebo materiálem připraveným podél výkopu ve vzdálenosti do 3 m od jeho kraje.  Bez výkopu rýhy.</v>
      </c>
      <c r="BB63" s="152"/>
      <c r="BC63" s="152"/>
      <c r="BD63" s="152"/>
      <c r="BE63" s="152"/>
      <c r="BF63" s="152"/>
      <c r="BG63" s="152"/>
      <c r="BH63" s="152"/>
    </row>
    <row r="64" spans="1:60" ht="22.5" outlineLevel="1" x14ac:dyDescent="0.2">
      <c r="A64" s="174">
        <v>22</v>
      </c>
      <c r="B64" s="175" t="s">
        <v>204</v>
      </c>
      <c r="C64" s="192" t="s">
        <v>205</v>
      </c>
      <c r="D64" s="176" t="s">
        <v>109</v>
      </c>
      <c r="E64" s="177">
        <v>37.799999999999997</v>
      </c>
      <c r="F64" s="178"/>
      <c r="G64" s="179">
        <f>ROUND(E64*F64,2)</f>
        <v>0</v>
      </c>
      <c r="H64" s="178"/>
      <c r="I64" s="179">
        <f>ROUND(E64*H64,2)</f>
        <v>0</v>
      </c>
      <c r="J64" s="178"/>
      <c r="K64" s="179">
        <f>ROUND(E64*J64,2)</f>
        <v>0</v>
      </c>
      <c r="L64" s="179">
        <v>21</v>
      </c>
      <c r="M64" s="179">
        <f>G64*(1+L64/100)</f>
        <v>0</v>
      </c>
      <c r="N64" s="177">
        <v>4.0000000000000002E-4</v>
      </c>
      <c r="O64" s="177">
        <f>ROUND(E64*N64,2)</f>
        <v>0.02</v>
      </c>
      <c r="P64" s="177">
        <v>0</v>
      </c>
      <c r="Q64" s="177">
        <f>ROUND(E64*P64,2)</f>
        <v>0</v>
      </c>
      <c r="R64" s="179" t="s">
        <v>206</v>
      </c>
      <c r="S64" s="179" t="s">
        <v>111</v>
      </c>
      <c r="T64" s="180" t="s">
        <v>111</v>
      </c>
      <c r="U64" s="162">
        <v>0</v>
      </c>
      <c r="V64" s="162">
        <f>ROUND(E64*U64,2)</f>
        <v>0</v>
      </c>
      <c r="W64" s="162"/>
      <c r="X64" s="162" t="s">
        <v>185</v>
      </c>
      <c r="Y64" s="152"/>
      <c r="Z64" s="152"/>
      <c r="AA64" s="152"/>
      <c r="AB64" s="152"/>
      <c r="AC64" s="152"/>
      <c r="AD64" s="152"/>
      <c r="AE64" s="152"/>
      <c r="AF64" s="152"/>
      <c r="AG64" s="152" t="s">
        <v>186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9"/>
      <c r="B65" s="160"/>
      <c r="C65" s="193" t="s">
        <v>207</v>
      </c>
      <c r="D65" s="163"/>
      <c r="E65" s="164">
        <v>37.799999999999997</v>
      </c>
      <c r="F65" s="162"/>
      <c r="G65" s="162"/>
      <c r="H65" s="162"/>
      <c r="I65" s="162"/>
      <c r="J65" s="162"/>
      <c r="K65" s="162"/>
      <c r="L65" s="162"/>
      <c r="M65" s="162"/>
      <c r="N65" s="161"/>
      <c r="O65" s="161"/>
      <c r="P65" s="161"/>
      <c r="Q65" s="161"/>
      <c r="R65" s="162"/>
      <c r="S65" s="162"/>
      <c r="T65" s="162"/>
      <c r="U65" s="162"/>
      <c r="V65" s="162"/>
      <c r="W65" s="162"/>
      <c r="X65" s="162"/>
      <c r="Y65" s="152"/>
      <c r="Z65" s="152"/>
      <c r="AA65" s="152"/>
      <c r="AB65" s="152"/>
      <c r="AC65" s="152"/>
      <c r="AD65" s="152"/>
      <c r="AE65" s="152"/>
      <c r="AF65" s="152"/>
      <c r="AG65" s="152" t="s">
        <v>118</v>
      </c>
      <c r="AH65" s="152">
        <v>0</v>
      </c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x14ac:dyDescent="0.2">
      <c r="A66" s="168" t="s">
        <v>105</v>
      </c>
      <c r="B66" s="169" t="s">
        <v>66</v>
      </c>
      <c r="C66" s="190" t="s">
        <v>67</v>
      </c>
      <c r="D66" s="170"/>
      <c r="E66" s="171"/>
      <c r="F66" s="172"/>
      <c r="G66" s="172">
        <f>SUMIF(AG67:AG109,"&lt;&gt;NOR",G67:G109)</f>
        <v>0</v>
      </c>
      <c r="H66" s="172"/>
      <c r="I66" s="172">
        <f>SUM(I67:I109)</f>
        <v>0</v>
      </c>
      <c r="J66" s="172"/>
      <c r="K66" s="172">
        <f>SUM(K67:K109)</f>
        <v>0</v>
      </c>
      <c r="L66" s="172"/>
      <c r="M66" s="172">
        <f>SUM(M67:M109)</f>
        <v>0</v>
      </c>
      <c r="N66" s="171"/>
      <c r="O66" s="171">
        <f>SUM(O67:O109)</f>
        <v>237.91</v>
      </c>
      <c r="P66" s="171"/>
      <c r="Q66" s="171">
        <f>SUM(Q67:Q109)</f>
        <v>0</v>
      </c>
      <c r="R66" s="172"/>
      <c r="S66" s="172"/>
      <c r="T66" s="173"/>
      <c r="U66" s="167"/>
      <c r="V66" s="167">
        <f>SUM(V67:V109)</f>
        <v>167.15</v>
      </c>
      <c r="W66" s="167"/>
      <c r="X66" s="167"/>
      <c r="AG66" t="s">
        <v>106</v>
      </c>
    </row>
    <row r="67" spans="1:60" ht="22.5" outlineLevel="1" x14ac:dyDescent="0.2">
      <c r="A67" s="181">
        <v>23</v>
      </c>
      <c r="B67" s="182" t="s">
        <v>208</v>
      </c>
      <c r="C67" s="191" t="s">
        <v>209</v>
      </c>
      <c r="D67" s="183" t="s">
        <v>109</v>
      </c>
      <c r="E67" s="184">
        <v>156</v>
      </c>
      <c r="F67" s="185"/>
      <c r="G67" s="186">
        <f>ROUND(E67*F67,2)</f>
        <v>0</v>
      </c>
      <c r="H67" s="185"/>
      <c r="I67" s="186">
        <f>ROUND(E67*H67,2)</f>
        <v>0</v>
      </c>
      <c r="J67" s="185"/>
      <c r="K67" s="186">
        <f>ROUND(E67*J67,2)</f>
        <v>0</v>
      </c>
      <c r="L67" s="186">
        <v>21</v>
      </c>
      <c r="M67" s="186">
        <f>G67*(1+L67/100)</f>
        <v>0</v>
      </c>
      <c r="N67" s="184">
        <v>0.28799999999999998</v>
      </c>
      <c r="O67" s="184">
        <f>ROUND(E67*N67,2)</f>
        <v>44.93</v>
      </c>
      <c r="P67" s="184">
        <v>0</v>
      </c>
      <c r="Q67" s="184">
        <f>ROUND(E67*P67,2)</f>
        <v>0</v>
      </c>
      <c r="R67" s="186" t="s">
        <v>110</v>
      </c>
      <c r="S67" s="186" t="s">
        <v>111</v>
      </c>
      <c r="T67" s="187" t="s">
        <v>112</v>
      </c>
      <c r="U67" s="162">
        <v>0.02</v>
      </c>
      <c r="V67" s="162">
        <f>ROUND(E67*U67,2)</f>
        <v>3.12</v>
      </c>
      <c r="W67" s="162"/>
      <c r="X67" s="162" t="s">
        <v>113</v>
      </c>
      <c r="Y67" s="152"/>
      <c r="Z67" s="152"/>
      <c r="AA67" s="152"/>
      <c r="AB67" s="152"/>
      <c r="AC67" s="152"/>
      <c r="AD67" s="152"/>
      <c r="AE67" s="152"/>
      <c r="AF67" s="152"/>
      <c r="AG67" s="152" t="s">
        <v>114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ht="22.5" outlineLevel="1" x14ac:dyDescent="0.2">
      <c r="A68" s="174">
        <v>24</v>
      </c>
      <c r="B68" s="175" t="s">
        <v>210</v>
      </c>
      <c r="C68" s="192" t="s">
        <v>211</v>
      </c>
      <c r="D68" s="176" t="s">
        <v>109</v>
      </c>
      <c r="E68" s="177">
        <v>156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0.27994000000000002</v>
      </c>
      <c r="O68" s="177">
        <f>ROUND(E68*N68,2)</f>
        <v>43.67</v>
      </c>
      <c r="P68" s="177">
        <v>0</v>
      </c>
      <c r="Q68" s="177">
        <f>ROUND(E68*P68,2)</f>
        <v>0</v>
      </c>
      <c r="R68" s="179" t="s">
        <v>110</v>
      </c>
      <c r="S68" s="179" t="s">
        <v>111</v>
      </c>
      <c r="T68" s="180" t="s">
        <v>112</v>
      </c>
      <c r="U68" s="162">
        <v>0.03</v>
      </c>
      <c r="V68" s="162">
        <f>ROUND(E68*U68,2)</f>
        <v>4.68</v>
      </c>
      <c r="W68" s="162"/>
      <c r="X68" s="162" t="s">
        <v>113</v>
      </c>
      <c r="Y68" s="152"/>
      <c r="Z68" s="152"/>
      <c r="AA68" s="152"/>
      <c r="AB68" s="152"/>
      <c r="AC68" s="152"/>
      <c r="AD68" s="152"/>
      <c r="AE68" s="152"/>
      <c r="AF68" s="152"/>
      <c r="AG68" s="152" t="s">
        <v>131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59"/>
      <c r="B69" s="160"/>
      <c r="C69" s="193" t="s">
        <v>212</v>
      </c>
      <c r="D69" s="163"/>
      <c r="E69" s="164">
        <v>156</v>
      </c>
      <c r="F69" s="162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2"/>
      <c r="S69" s="162"/>
      <c r="T69" s="162"/>
      <c r="U69" s="162"/>
      <c r="V69" s="162"/>
      <c r="W69" s="162"/>
      <c r="X69" s="162"/>
      <c r="Y69" s="152"/>
      <c r="Z69" s="152"/>
      <c r="AA69" s="152"/>
      <c r="AB69" s="152"/>
      <c r="AC69" s="152"/>
      <c r="AD69" s="152"/>
      <c r="AE69" s="152"/>
      <c r="AF69" s="152"/>
      <c r="AG69" s="152" t="s">
        <v>118</v>
      </c>
      <c r="AH69" s="152">
        <v>0</v>
      </c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ht="22.5" outlineLevel="1" x14ac:dyDescent="0.2">
      <c r="A70" s="174">
        <v>25</v>
      </c>
      <c r="B70" s="175" t="s">
        <v>213</v>
      </c>
      <c r="C70" s="192" t="s">
        <v>214</v>
      </c>
      <c r="D70" s="176" t="s">
        <v>109</v>
      </c>
      <c r="E70" s="177">
        <v>99.6</v>
      </c>
      <c r="F70" s="178"/>
      <c r="G70" s="179">
        <f>ROUND(E70*F70,2)</f>
        <v>0</v>
      </c>
      <c r="H70" s="178"/>
      <c r="I70" s="179">
        <f>ROUND(E70*H70,2)</f>
        <v>0</v>
      </c>
      <c r="J70" s="178"/>
      <c r="K70" s="179">
        <f>ROUND(E70*J70,2)</f>
        <v>0</v>
      </c>
      <c r="L70" s="179">
        <v>21</v>
      </c>
      <c r="M70" s="179">
        <f>G70*(1+L70/100)</f>
        <v>0</v>
      </c>
      <c r="N70" s="177">
        <v>0.37080000000000002</v>
      </c>
      <c r="O70" s="177">
        <f>ROUND(E70*N70,2)</f>
        <v>36.93</v>
      </c>
      <c r="P70" s="177">
        <v>0</v>
      </c>
      <c r="Q70" s="177">
        <f>ROUND(E70*P70,2)</f>
        <v>0</v>
      </c>
      <c r="R70" s="179" t="s">
        <v>110</v>
      </c>
      <c r="S70" s="179" t="s">
        <v>111</v>
      </c>
      <c r="T70" s="180" t="s">
        <v>112</v>
      </c>
      <c r="U70" s="162">
        <v>0.03</v>
      </c>
      <c r="V70" s="162">
        <f>ROUND(E70*U70,2)</f>
        <v>2.99</v>
      </c>
      <c r="W70" s="162"/>
      <c r="X70" s="162" t="s">
        <v>113</v>
      </c>
      <c r="Y70" s="152"/>
      <c r="Z70" s="152"/>
      <c r="AA70" s="152"/>
      <c r="AB70" s="152"/>
      <c r="AC70" s="152"/>
      <c r="AD70" s="152"/>
      <c r="AE70" s="152"/>
      <c r="AF70" s="152"/>
      <c r="AG70" s="152" t="s">
        <v>131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59"/>
      <c r="B71" s="160"/>
      <c r="C71" s="193" t="s">
        <v>215</v>
      </c>
      <c r="D71" s="163"/>
      <c r="E71" s="164">
        <v>33</v>
      </c>
      <c r="F71" s="162"/>
      <c r="G71" s="162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52"/>
      <c r="Z71" s="152"/>
      <c r="AA71" s="152"/>
      <c r="AB71" s="152"/>
      <c r="AC71" s="152"/>
      <c r="AD71" s="152"/>
      <c r="AE71" s="152"/>
      <c r="AF71" s="152"/>
      <c r="AG71" s="152" t="s">
        <v>118</v>
      </c>
      <c r="AH71" s="152">
        <v>0</v>
      </c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59"/>
      <c r="B72" s="160"/>
      <c r="C72" s="193" t="s">
        <v>216</v>
      </c>
      <c r="D72" s="163"/>
      <c r="E72" s="164">
        <v>53</v>
      </c>
      <c r="F72" s="162"/>
      <c r="G72" s="162"/>
      <c r="H72" s="162"/>
      <c r="I72" s="162"/>
      <c r="J72" s="162"/>
      <c r="K72" s="162"/>
      <c r="L72" s="162"/>
      <c r="M72" s="162"/>
      <c r="N72" s="161"/>
      <c r="O72" s="161"/>
      <c r="P72" s="161"/>
      <c r="Q72" s="161"/>
      <c r="R72" s="162"/>
      <c r="S72" s="162"/>
      <c r="T72" s="162"/>
      <c r="U72" s="162"/>
      <c r="V72" s="162"/>
      <c r="W72" s="162"/>
      <c r="X72" s="162"/>
      <c r="Y72" s="152"/>
      <c r="Z72" s="152"/>
      <c r="AA72" s="152"/>
      <c r="AB72" s="152"/>
      <c r="AC72" s="152"/>
      <c r="AD72" s="152"/>
      <c r="AE72" s="152"/>
      <c r="AF72" s="152"/>
      <c r="AG72" s="152" t="s">
        <v>118</v>
      </c>
      <c r="AH72" s="152">
        <v>0</v>
      </c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9"/>
      <c r="B73" s="160"/>
      <c r="C73" s="193" t="s">
        <v>217</v>
      </c>
      <c r="D73" s="163"/>
      <c r="E73" s="164">
        <v>13.6</v>
      </c>
      <c r="F73" s="162"/>
      <c r="G73" s="162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52"/>
      <c r="Z73" s="152"/>
      <c r="AA73" s="152"/>
      <c r="AB73" s="152"/>
      <c r="AC73" s="152"/>
      <c r="AD73" s="152"/>
      <c r="AE73" s="152"/>
      <c r="AF73" s="152"/>
      <c r="AG73" s="152" t="s">
        <v>118</v>
      </c>
      <c r="AH73" s="152">
        <v>0</v>
      </c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ht="22.5" outlineLevel="1" x14ac:dyDescent="0.2">
      <c r="A74" s="174">
        <v>26</v>
      </c>
      <c r="B74" s="175" t="s">
        <v>218</v>
      </c>
      <c r="C74" s="192" t="s">
        <v>219</v>
      </c>
      <c r="D74" s="176" t="s">
        <v>109</v>
      </c>
      <c r="E74" s="177">
        <v>33</v>
      </c>
      <c r="F74" s="178"/>
      <c r="G74" s="179">
        <f>ROUND(E74*F74,2)</f>
        <v>0</v>
      </c>
      <c r="H74" s="178"/>
      <c r="I74" s="179">
        <f>ROUND(E74*H74,2)</f>
        <v>0</v>
      </c>
      <c r="J74" s="178"/>
      <c r="K74" s="179">
        <f>ROUND(E74*J74,2)</f>
        <v>0</v>
      </c>
      <c r="L74" s="179">
        <v>21</v>
      </c>
      <c r="M74" s="179">
        <f>G74*(1+L74/100)</f>
        <v>0</v>
      </c>
      <c r="N74" s="177">
        <v>0.21099999999999999</v>
      </c>
      <c r="O74" s="177">
        <f>ROUND(E74*N74,2)</f>
        <v>6.96</v>
      </c>
      <c r="P74" s="177">
        <v>0</v>
      </c>
      <c r="Q74" s="177">
        <f>ROUND(E74*P74,2)</f>
        <v>0</v>
      </c>
      <c r="R74" s="179" t="s">
        <v>110</v>
      </c>
      <c r="S74" s="179" t="s">
        <v>111</v>
      </c>
      <c r="T74" s="180" t="s">
        <v>112</v>
      </c>
      <c r="U74" s="162">
        <v>0.03</v>
      </c>
      <c r="V74" s="162">
        <f>ROUND(E74*U74,2)</f>
        <v>0.99</v>
      </c>
      <c r="W74" s="162"/>
      <c r="X74" s="162" t="s">
        <v>113</v>
      </c>
      <c r="Y74" s="152"/>
      <c r="Z74" s="152"/>
      <c r="AA74" s="152"/>
      <c r="AB74" s="152"/>
      <c r="AC74" s="152"/>
      <c r="AD74" s="152"/>
      <c r="AE74" s="152"/>
      <c r="AF74" s="152"/>
      <c r="AG74" s="152" t="s">
        <v>114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59"/>
      <c r="B75" s="160"/>
      <c r="C75" s="257" t="s">
        <v>220</v>
      </c>
      <c r="D75" s="258"/>
      <c r="E75" s="258"/>
      <c r="F75" s="258"/>
      <c r="G75" s="258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52"/>
      <c r="Z75" s="152"/>
      <c r="AA75" s="152"/>
      <c r="AB75" s="152"/>
      <c r="AC75" s="152"/>
      <c r="AD75" s="152"/>
      <c r="AE75" s="152"/>
      <c r="AF75" s="152"/>
      <c r="AG75" s="152" t="s">
        <v>127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74">
        <v>27</v>
      </c>
      <c r="B76" s="175" t="s">
        <v>221</v>
      </c>
      <c r="C76" s="192" t="s">
        <v>222</v>
      </c>
      <c r="D76" s="176" t="s">
        <v>109</v>
      </c>
      <c r="E76" s="177">
        <v>53</v>
      </c>
      <c r="F76" s="178"/>
      <c r="G76" s="179">
        <f>ROUND(E76*F76,2)</f>
        <v>0</v>
      </c>
      <c r="H76" s="178"/>
      <c r="I76" s="179">
        <f>ROUND(E76*H76,2)</f>
        <v>0</v>
      </c>
      <c r="J76" s="178"/>
      <c r="K76" s="179">
        <f>ROUND(E76*J76,2)</f>
        <v>0</v>
      </c>
      <c r="L76" s="179">
        <v>21</v>
      </c>
      <c r="M76" s="179">
        <f>G76*(1+L76/100)</f>
        <v>0</v>
      </c>
      <c r="N76" s="177">
        <v>0.38313999999999998</v>
      </c>
      <c r="O76" s="177">
        <f>ROUND(E76*N76,2)</f>
        <v>20.309999999999999</v>
      </c>
      <c r="P76" s="177">
        <v>0</v>
      </c>
      <c r="Q76" s="177">
        <f>ROUND(E76*P76,2)</f>
        <v>0</v>
      </c>
      <c r="R76" s="179" t="s">
        <v>110</v>
      </c>
      <c r="S76" s="179" t="s">
        <v>111</v>
      </c>
      <c r="T76" s="180" t="s">
        <v>112</v>
      </c>
      <c r="U76" s="162">
        <v>0.03</v>
      </c>
      <c r="V76" s="162">
        <f>ROUND(E76*U76,2)</f>
        <v>1.59</v>
      </c>
      <c r="W76" s="162"/>
      <c r="X76" s="162" t="s">
        <v>113</v>
      </c>
      <c r="Y76" s="152"/>
      <c r="Z76" s="152"/>
      <c r="AA76" s="152"/>
      <c r="AB76" s="152"/>
      <c r="AC76" s="152"/>
      <c r="AD76" s="152"/>
      <c r="AE76" s="152"/>
      <c r="AF76" s="152"/>
      <c r="AG76" s="152" t="s">
        <v>131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59"/>
      <c r="B77" s="160"/>
      <c r="C77" s="257" t="s">
        <v>223</v>
      </c>
      <c r="D77" s="258"/>
      <c r="E77" s="258"/>
      <c r="F77" s="258"/>
      <c r="G77" s="258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52"/>
      <c r="Z77" s="152"/>
      <c r="AA77" s="152"/>
      <c r="AB77" s="152"/>
      <c r="AC77" s="152"/>
      <c r="AD77" s="152"/>
      <c r="AE77" s="152"/>
      <c r="AF77" s="152"/>
      <c r="AG77" s="152" t="s">
        <v>127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59"/>
      <c r="B78" s="160"/>
      <c r="C78" s="193" t="s">
        <v>224</v>
      </c>
      <c r="D78" s="163"/>
      <c r="E78" s="164">
        <v>53</v>
      </c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52"/>
      <c r="Z78" s="152"/>
      <c r="AA78" s="152"/>
      <c r="AB78" s="152"/>
      <c r="AC78" s="152"/>
      <c r="AD78" s="152"/>
      <c r="AE78" s="152"/>
      <c r="AF78" s="152"/>
      <c r="AG78" s="152" t="s">
        <v>118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74">
        <v>28</v>
      </c>
      <c r="B79" s="175" t="s">
        <v>225</v>
      </c>
      <c r="C79" s="192" t="s">
        <v>226</v>
      </c>
      <c r="D79" s="176" t="s">
        <v>109</v>
      </c>
      <c r="E79" s="177">
        <v>33</v>
      </c>
      <c r="F79" s="178"/>
      <c r="G79" s="179">
        <f>ROUND(E79*F79,2)</f>
        <v>0</v>
      </c>
      <c r="H79" s="178"/>
      <c r="I79" s="179">
        <f>ROUND(E79*H79,2)</f>
        <v>0</v>
      </c>
      <c r="J79" s="178"/>
      <c r="K79" s="179">
        <f>ROUND(E79*J79,2)</f>
        <v>0</v>
      </c>
      <c r="L79" s="179">
        <v>21</v>
      </c>
      <c r="M79" s="179">
        <f>G79*(1+L79/100)</f>
        <v>0</v>
      </c>
      <c r="N79" s="177">
        <v>0.49665999999999999</v>
      </c>
      <c r="O79" s="177">
        <f>ROUND(E79*N79,2)</f>
        <v>16.39</v>
      </c>
      <c r="P79" s="177">
        <v>0</v>
      </c>
      <c r="Q79" s="177">
        <f>ROUND(E79*P79,2)</f>
        <v>0</v>
      </c>
      <c r="R79" s="179" t="s">
        <v>110</v>
      </c>
      <c r="S79" s="179" t="s">
        <v>111</v>
      </c>
      <c r="T79" s="180" t="s">
        <v>112</v>
      </c>
      <c r="U79" s="162">
        <v>0.09</v>
      </c>
      <c r="V79" s="162">
        <f>ROUND(E79*U79,2)</f>
        <v>2.97</v>
      </c>
      <c r="W79" s="162"/>
      <c r="X79" s="162" t="s">
        <v>113</v>
      </c>
      <c r="Y79" s="152"/>
      <c r="Z79" s="152"/>
      <c r="AA79" s="152"/>
      <c r="AB79" s="152"/>
      <c r="AC79" s="152"/>
      <c r="AD79" s="152"/>
      <c r="AE79" s="152"/>
      <c r="AF79" s="152"/>
      <c r="AG79" s="152" t="s">
        <v>131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59"/>
      <c r="B80" s="160"/>
      <c r="C80" s="257" t="s">
        <v>227</v>
      </c>
      <c r="D80" s="258"/>
      <c r="E80" s="258"/>
      <c r="F80" s="258"/>
      <c r="G80" s="258"/>
      <c r="H80" s="162"/>
      <c r="I80" s="162"/>
      <c r="J80" s="162"/>
      <c r="K80" s="162"/>
      <c r="L80" s="162"/>
      <c r="M80" s="162"/>
      <c r="N80" s="161"/>
      <c r="O80" s="161"/>
      <c r="P80" s="161"/>
      <c r="Q80" s="161"/>
      <c r="R80" s="162"/>
      <c r="S80" s="162"/>
      <c r="T80" s="162"/>
      <c r="U80" s="162"/>
      <c r="V80" s="162"/>
      <c r="W80" s="162"/>
      <c r="X80" s="162"/>
      <c r="Y80" s="152"/>
      <c r="Z80" s="152"/>
      <c r="AA80" s="152"/>
      <c r="AB80" s="152"/>
      <c r="AC80" s="152"/>
      <c r="AD80" s="152"/>
      <c r="AE80" s="152"/>
      <c r="AF80" s="152"/>
      <c r="AG80" s="152" t="s">
        <v>127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59"/>
      <c r="B81" s="160"/>
      <c r="C81" s="193" t="s">
        <v>215</v>
      </c>
      <c r="D81" s="163"/>
      <c r="E81" s="164">
        <v>33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52"/>
      <c r="Z81" s="152"/>
      <c r="AA81" s="152"/>
      <c r="AB81" s="152"/>
      <c r="AC81" s="152"/>
      <c r="AD81" s="152"/>
      <c r="AE81" s="152"/>
      <c r="AF81" s="152"/>
      <c r="AG81" s="152" t="s">
        <v>118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174">
        <v>29</v>
      </c>
      <c r="B82" s="175" t="s">
        <v>228</v>
      </c>
      <c r="C82" s="192" t="s">
        <v>229</v>
      </c>
      <c r="D82" s="176" t="s">
        <v>109</v>
      </c>
      <c r="E82" s="177">
        <v>33</v>
      </c>
      <c r="F82" s="178"/>
      <c r="G82" s="179">
        <f>ROUND(E82*F82,2)</f>
        <v>0</v>
      </c>
      <c r="H82" s="178"/>
      <c r="I82" s="179">
        <f>ROUND(E82*H82,2)</f>
        <v>0</v>
      </c>
      <c r="J82" s="178"/>
      <c r="K82" s="179">
        <f>ROUND(E82*J82,2)</f>
        <v>0</v>
      </c>
      <c r="L82" s="179">
        <v>21</v>
      </c>
      <c r="M82" s="179">
        <f>G82*(1+L82/100)</f>
        <v>0</v>
      </c>
      <c r="N82" s="177">
        <v>6.0099999999999997E-3</v>
      </c>
      <c r="O82" s="177">
        <f>ROUND(E82*N82,2)</f>
        <v>0.2</v>
      </c>
      <c r="P82" s="177">
        <v>0</v>
      </c>
      <c r="Q82" s="177">
        <f>ROUND(E82*P82,2)</f>
        <v>0</v>
      </c>
      <c r="R82" s="179" t="s">
        <v>110</v>
      </c>
      <c r="S82" s="179" t="s">
        <v>111</v>
      </c>
      <c r="T82" s="180" t="s">
        <v>112</v>
      </c>
      <c r="U82" s="162">
        <v>4.0000000000000001E-3</v>
      </c>
      <c r="V82" s="162">
        <f>ROUND(E82*U82,2)</f>
        <v>0.13</v>
      </c>
      <c r="W82" s="162"/>
      <c r="X82" s="162" t="s">
        <v>113</v>
      </c>
      <c r="Y82" s="152"/>
      <c r="Z82" s="152"/>
      <c r="AA82" s="152"/>
      <c r="AB82" s="152"/>
      <c r="AC82" s="152"/>
      <c r="AD82" s="152"/>
      <c r="AE82" s="152"/>
      <c r="AF82" s="152"/>
      <c r="AG82" s="152" t="s">
        <v>114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1" x14ac:dyDescent="0.2">
      <c r="A83" s="159"/>
      <c r="B83" s="160"/>
      <c r="C83" s="257" t="s">
        <v>230</v>
      </c>
      <c r="D83" s="258"/>
      <c r="E83" s="258"/>
      <c r="F83" s="258"/>
      <c r="G83" s="258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52"/>
      <c r="Z83" s="152"/>
      <c r="AA83" s="152"/>
      <c r="AB83" s="152"/>
      <c r="AC83" s="152"/>
      <c r="AD83" s="152"/>
      <c r="AE83" s="152"/>
      <c r="AF83" s="152"/>
      <c r="AG83" s="152" t="s">
        <v>127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ht="22.5" outlineLevel="1" x14ac:dyDescent="0.2">
      <c r="A84" s="181">
        <v>30</v>
      </c>
      <c r="B84" s="182" t="s">
        <v>231</v>
      </c>
      <c r="C84" s="191" t="s">
        <v>232</v>
      </c>
      <c r="D84" s="183" t="s">
        <v>109</v>
      </c>
      <c r="E84" s="184">
        <v>33</v>
      </c>
      <c r="F84" s="185"/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21</v>
      </c>
      <c r="M84" s="186">
        <f>G84*(1+L84/100)</f>
        <v>0</v>
      </c>
      <c r="N84" s="184">
        <v>6.0999999999999997E-4</v>
      </c>
      <c r="O84" s="184">
        <f>ROUND(E84*N84,2)</f>
        <v>0.02</v>
      </c>
      <c r="P84" s="184">
        <v>0</v>
      </c>
      <c r="Q84" s="184">
        <f>ROUND(E84*P84,2)</f>
        <v>0</v>
      </c>
      <c r="R84" s="186" t="s">
        <v>110</v>
      </c>
      <c r="S84" s="186" t="s">
        <v>111</v>
      </c>
      <c r="T84" s="187" t="s">
        <v>112</v>
      </c>
      <c r="U84" s="162">
        <v>2E-3</v>
      </c>
      <c r="V84" s="162">
        <f>ROUND(E84*U84,2)</f>
        <v>7.0000000000000007E-2</v>
      </c>
      <c r="W84" s="162"/>
      <c r="X84" s="162" t="s">
        <v>113</v>
      </c>
      <c r="Y84" s="152"/>
      <c r="Z84" s="152"/>
      <c r="AA84" s="152"/>
      <c r="AB84" s="152"/>
      <c r="AC84" s="152"/>
      <c r="AD84" s="152"/>
      <c r="AE84" s="152"/>
      <c r="AF84" s="152"/>
      <c r="AG84" s="152" t="s">
        <v>114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ht="22.5" outlineLevel="1" x14ac:dyDescent="0.2">
      <c r="A85" s="181">
        <v>31</v>
      </c>
      <c r="B85" s="182" t="s">
        <v>233</v>
      </c>
      <c r="C85" s="191" t="s">
        <v>234</v>
      </c>
      <c r="D85" s="183" t="s">
        <v>109</v>
      </c>
      <c r="E85" s="184">
        <v>33</v>
      </c>
      <c r="F85" s="185"/>
      <c r="G85" s="186">
        <f>ROUND(E85*F85,2)</f>
        <v>0</v>
      </c>
      <c r="H85" s="185"/>
      <c r="I85" s="186">
        <f>ROUND(E85*H85,2)</f>
        <v>0</v>
      </c>
      <c r="J85" s="185"/>
      <c r="K85" s="186">
        <f>ROUND(E85*J85,2)</f>
        <v>0</v>
      </c>
      <c r="L85" s="186">
        <v>21</v>
      </c>
      <c r="M85" s="186">
        <f>G85*(1+L85/100)</f>
        <v>0</v>
      </c>
      <c r="N85" s="184">
        <v>0.12966</v>
      </c>
      <c r="O85" s="184">
        <f>ROUND(E85*N85,2)</f>
        <v>4.28</v>
      </c>
      <c r="P85" s="184">
        <v>0</v>
      </c>
      <c r="Q85" s="184">
        <f>ROUND(E85*P85,2)</f>
        <v>0</v>
      </c>
      <c r="R85" s="186" t="s">
        <v>110</v>
      </c>
      <c r="S85" s="186" t="s">
        <v>111</v>
      </c>
      <c r="T85" s="187" t="s">
        <v>112</v>
      </c>
      <c r="U85" s="162">
        <v>0.02</v>
      </c>
      <c r="V85" s="162">
        <f>ROUND(E85*U85,2)</f>
        <v>0.66</v>
      </c>
      <c r="W85" s="162"/>
      <c r="X85" s="162" t="s">
        <v>113</v>
      </c>
      <c r="Y85" s="152"/>
      <c r="Z85" s="152"/>
      <c r="AA85" s="152"/>
      <c r="AB85" s="152"/>
      <c r="AC85" s="152"/>
      <c r="AD85" s="152"/>
      <c r="AE85" s="152"/>
      <c r="AF85" s="152"/>
      <c r="AG85" s="152" t="s">
        <v>114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ht="22.5" outlineLevel="1" x14ac:dyDescent="0.2">
      <c r="A86" s="181">
        <v>32</v>
      </c>
      <c r="B86" s="182" t="s">
        <v>235</v>
      </c>
      <c r="C86" s="191" t="s">
        <v>236</v>
      </c>
      <c r="D86" s="183" t="s">
        <v>109</v>
      </c>
      <c r="E86" s="184">
        <v>33</v>
      </c>
      <c r="F86" s="185"/>
      <c r="G86" s="186">
        <f>ROUND(E86*F86,2)</f>
        <v>0</v>
      </c>
      <c r="H86" s="185"/>
      <c r="I86" s="186">
        <f>ROUND(E86*H86,2)</f>
        <v>0</v>
      </c>
      <c r="J86" s="185"/>
      <c r="K86" s="186">
        <f>ROUND(E86*J86,2)</f>
        <v>0</v>
      </c>
      <c r="L86" s="186">
        <v>21</v>
      </c>
      <c r="M86" s="186">
        <f>G86*(1+L86/100)</f>
        <v>0</v>
      </c>
      <c r="N86" s="184">
        <v>0.18151999999999999</v>
      </c>
      <c r="O86" s="184">
        <f>ROUND(E86*N86,2)</f>
        <v>5.99</v>
      </c>
      <c r="P86" s="184">
        <v>0</v>
      </c>
      <c r="Q86" s="184">
        <f>ROUND(E86*P86,2)</f>
        <v>0</v>
      </c>
      <c r="R86" s="186" t="s">
        <v>110</v>
      </c>
      <c r="S86" s="186" t="s">
        <v>111</v>
      </c>
      <c r="T86" s="187" t="s">
        <v>112</v>
      </c>
      <c r="U86" s="162">
        <v>2.7E-2</v>
      </c>
      <c r="V86" s="162">
        <f>ROUND(E86*U86,2)</f>
        <v>0.89</v>
      </c>
      <c r="W86" s="162"/>
      <c r="X86" s="162" t="s">
        <v>113</v>
      </c>
      <c r="Y86" s="152"/>
      <c r="Z86" s="152"/>
      <c r="AA86" s="152"/>
      <c r="AB86" s="152"/>
      <c r="AC86" s="152"/>
      <c r="AD86" s="152"/>
      <c r="AE86" s="152"/>
      <c r="AF86" s="152"/>
      <c r="AG86" s="152" t="s">
        <v>114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74">
        <v>33</v>
      </c>
      <c r="B87" s="175" t="s">
        <v>237</v>
      </c>
      <c r="C87" s="192" t="s">
        <v>238</v>
      </c>
      <c r="D87" s="176" t="s">
        <v>109</v>
      </c>
      <c r="E87" s="177">
        <v>46</v>
      </c>
      <c r="F87" s="178"/>
      <c r="G87" s="179">
        <f>ROUND(E87*F87,2)</f>
        <v>0</v>
      </c>
      <c r="H87" s="178"/>
      <c r="I87" s="179">
        <f>ROUND(E87*H87,2)</f>
        <v>0</v>
      </c>
      <c r="J87" s="178"/>
      <c r="K87" s="179">
        <f>ROUND(E87*J87,2)</f>
        <v>0</v>
      </c>
      <c r="L87" s="179">
        <v>21</v>
      </c>
      <c r="M87" s="179">
        <f>G87*(1+L87/100)</f>
        <v>0</v>
      </c>
      <c r="N87" s="177">
        <v>0.11</v>
      </c>
      <c r="O87" s="177">
        <f>ROUND(E87*N87,2)</f>
        <v>5.0599999999999996</v>
      </c>
      <c r="P87" s="177">
        <v>0</v>
      </c>
      <c r="Q87" s="177">
        <f>ROUND(E87*P87,2)</f>
        <v>0</v>
      </c>
      <c r="R87" s="179" t="s">
        <v>110</v>
      </c>
      <c r="S87" s="179" t="s">
        <v>111</v>
      </c>
      <c r="T87" s="180" t="s">
        <v>239</v>
      </c>
      <c r="U87" s="162">
        <v>1.19</v>
      </c>
      <c r="V87" s="162">
        <f>ROUND(E87*U87,2)</f>
        <v>54.74</v>
      </c>
      <c r="W87" s="162"/>
      <c r="X87" s="162" t="s">
        <v>113</v>
      </c>
      <c r="Y87" s="152"/>
      <c r="Z87" s="152"/>
      <c r="AA87" s="152"/>
      <c r="AB87" s="152"/>
      <c r="AC87" s="152"/>
      <c r="AD87" s="152"/>
      <c r="AE87" s="152"/>
      <c r="AF87" s="152"/>
      <c r="AG87" s="152" t="s">
        <v>114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59"/>
      <c r="B88" s="160"/>
      <c r="C88" s="257" t="s">
        <v>240</v>
      </c>
      <c r="D88" s="258"/>
      <c r="E88" s="258"/>
      <c r="F88" s="258"/>
      <c r="G88" s="258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52"/>
      <c r="Z88" s="152"/>
      <c r="AA88" s="152"/>
      <c r="AB88" s="152"/>
      <c r="AC88" s="152"/>
      <c r="AD88" s="152"/>
      <c r="AE88" s="152"/>
      <c r="AF88" s="152"/>
      <c r="AG88" s="152" t="s">
        <v>127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88" t="str">
        <f>C88</f>
        <v>s provedením lože do 50 mm, s vyplněním spár, s dvojím beraněním a se smetením přebytečného materiálu na krajnici</v>
      </c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74">
        <v>34</v>
      </c>
      <c r="B89" s="175" t="s">
        <v>241</v>
      </c>
      <c r="C89" s="192" t="s">
        <v>242</v>
      </c>
      <c r="D89" s="176" t="s">
        <v>109</v>
      </c>
      <c r="E89" s="177">
        <v>7</v>
      </c>
      <c r="F89" s="178"/>
      <c r="G89" s="179">
        <f>ROUND(E89*F89,2)</f>
        <v>0</v>
      </c>
      <c r="H89" s="178"/>
      <c r="I89" s="179">
        <f>ROUND(E89*H89,2)</f>
        <v>0</v>
      </c>
      <c r="J89" s="178"/>
      <c r="K89" s="179">
        <f>ROUND(E89*J89,2)</f>
        <v>0</v>
      </c>
      <c r="L89" s="179">
        <v>21</v>
      </c>
      <c r="M89" s="179">
        <f>G89*(1+L89/100)</f>
        <v>0</v>
      </c>
      <c r="N89" s="177">
        <v>0.31387999999999999</v>
      </c>
      <c r="O89" s="177">
        <f>ROUND(E89*N89,2)</f>
        <v>2.2000000000000002</v>
      </c>
      <c r="P89" s="177">
        <v>0</v>
      </c>
      <c r="Q89" s="177">
        <f>ROUND(E89*P89,2)</f>
        <v>0</v>
      </c>
      <c r="R89" s="179" t="s">
        <v>110</v>
      </c>
      <c r="S89" s="179" t="s">
        <v>111</v>
      </c>
      <c r="T89" s="180" t="s">
        <v>112</v>
      </c>
      <c r="U89" s="162">
        <v>1.208</v>
      </c>
      <c r="V89" s="162">
        <f>ROUND(E89*U89,2)</f>
        <v>8.4600000000000009</v>
      </c>
      <c r="W89" s="162"/>
      <c r="X89" s="162" t="s">
        <v>113</v>
      </c>
      <c r="Y89" s="152"/>
      <c r="Z89" s="152"/>
      <c r="AA89" s="152"/>
      <c r="AB89" s="152"/>
      <c r="AC89" s="152"/>
      <c r="AD89" s="152"/>
      <c r="AE89" s="152"/>
      <c r="AF89" s="152"/>
      <c r="AG89" s="152" t="s">
        <v>114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59"/>
      <c r="B90" s="160"/>
      <c r="C90" s="257" t="s">
        <v>240</v>
      </c>
      <c r="D90" s="258"/>
      <c r="E90" s="258"/>
      <c r="F90" s="258"/>
      <c r="G90" s="258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52"/>
      <c r="Z90" s="152"/>
      <c r="AA90" s="152"/>
      <c r="AB90" s="152"/>
      <c r="AC90" s="152"/>
      <c r="AD90" s="152"/>
      <c r="AE90" s="152"/>
      <c r="AF90" s="152"/>
      <c r="AG90" s="152" t="s">
        <v>127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88" t="str">
        <f>C90</f>
        <v>s provedením lože do 50 mm, s vyplněním spár, s dvojím beraněním a se smetením přebytečného materiálu na krajnici</v>
      </c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59"/>
      <c r="B91" s="160"/>
      <c r="C91" s="193" t="s">
        <v>243</v>
      </c>
      <c r="D91" s="163"/>
      <c r="E91" s="164">
        <v>7</v>
      </c>
      <c r="F91" s="162"/>
      <c r="G91" s="162"/>
      <c r="H91" s="162"/>
      <c r="I91" s="162"/>
      <c r="J91" s="162"/>
      <c r="K91" s="162"/>
      <c r="L91" s="162"/>
      <c r="M91" s="162"/>
      <c r="N91" s="161"/>
      <c r="O91" s="161"/>
      <c r="P91" s="161"/>
      <c r="Q91" s="161"/>
      <c r="R91" s="162"/>
      <c r="S91" s="162"/>
      <c r="T91" s="162"/>
      <c r="U91" s="162"/>
      <c r="V91" s="162"/>
      <c r="W91" s="162"/>
      <c r="X91" s="162"/>
      <c r="Y91" s="152"/>
      <c r="Z91" s="152"/>
      <c r="AA91" s="152"/>
      <c r="AB91" s="152"/>
      <c r="AC91" s="152"/>
      <c r="AD91" s="152"/>
      <c r="AE91" s="152"/>
      <c r="AF91" s="152"/>
      <c r="AG91" s="152" t="s">
        <v>118</v>
      </c>
      <c r="AH91" s="152">
        <v>0</v>
      </c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74">
        <v>35</v>
      </c>
      <c r="B92" s="175" t="s">
        <v>244</v>
      </c>
      <c r="C92" s="192" t="s">
        <v>245</v>
      </c>
      <c r="D92" s="176" t="s">
        <v>109</v>
      </c>
      <c r="E92" s="177">
        <v>156</v>
      </c>
      <c r="F92" s="178"/>
      <c r="G92" s="179">
        <f>ROUND(E92*F92,2)</f>
        <v>0</v>
      </c>
      <c r="H92" s="178"/>
      <c r="I92" s="179">
        <f>ROUND(E92*H92,2)</f>
        <v>0</v>
      </c>
      <c r="J92" s="178"/>
      <c r="K92" s="179">
        <f>ROUND(E92*J92,2)</f>
        <v>0</v>
      </c>
      <c r="L92" s="179">
        <v>21</v>
      </c>
      <c r="M92" s="179">
        <f>G92*(1+L92/100)</f>
        <v>0</v>
      </c>
      <c r="N92" s="177">
        <v>7.3899999999999993E-2</v>
      </c>
      <c r="O92" s="177">
        <f>ROUND(E92*N92,2)</f>
        <v>11.53</v>
      </c>
      <c r="P92" s="177">
        <v>0</v>
      </c>
      <c r="Q92" s="177">
        <f>ROUND(E92*P92,2)</f>
        <v>0</v>
      </c>
      <c r="R92" s="179" t="s">
        <v>110</v>
      </c>
      <c r="S92" s="179" t="s">
        <v>111</v>
      </c>
      <c r="T92" s="180" t="s">
        <v>112</v>
      </c>
      <c r="U92" s="162">
        <v>0.45</v>
      </c>
      <c r="V92" s="162">
        <f>ROUND(E92*U92,2)</f>
        <v>70.2</v>
      </c>
      <c r="W92" s="162"/>
      <c r="X92" s="162" t="s">
        <v>113</v>
      </c>
      <c r="Y92" s="152"/>
      <c r="Z92" s="152"/>
      <c r="AA92" s="152"/>
      <c r="AB92" s="152"/>
      <c r="AC92" s="152"/>
      <c r="AD92" s="152"/>
      <c r="AE92" s="152"/>
      <c r="AF92" s="152"/>
      <c r="AG92" s="152" t="s">
        <v>131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ht="22.5" outlineLevel="1" x14ac:dyDescent="0.2">
      <c r="A93" s="159"/>
      <c r="B93" s="160"/>
      <c r="C93" s="257" t="s">
        <v>246</v>
      </c>
      <c r="D93" s="258"/>
      <c r="E93" s="258"/>
      <c r="F93" s="258"/>
      <c r="G93" s="258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52"/>
      <c r="Z93" s="152"/>
      <c r="AA93" s="152"/>
      <c r="AB93" s="152"/>
      <c r="AC93" s="152"/>
      <c r="AD93" s="152"/>
      <c r="AE93" s="152"/>
      <c r="AF93" s="152"/>
      <c r="AG93" s="152" t="s">
        <v>127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88" t="str">
        <f>C93</f>
        <v>s provedením lože z kameniva drceného, s vyplněním spár, s dvojitým hutněním a se smetením přebytečného materiálu na krajnici. S dodáním hmot pro lože a výplň spár.</v>
      </c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59"/>
      <c r="B94" s="160"/>
      <c r="C94" s="193" t="s">
        <v>212</v>
      </c>
      <c r="D94" s="163"/>
      <c r="E94" s="164">
        <v>156</v>
      </c>
      <c r="F94" s="162"/>
      <c r="G94" s="162"/>
      <c r="H94" s="162"/>
      <c r="I94" s="162"/>
      <c r="J94" s="162"/>
      <c r="K94" s="162"/>
      <c r="L94" s="162"/>
      <c r="M94" s="162"/>
      <c r="N94" s="161"/>
      <c r="O94" s="161"/>
      <c r="P94" s="161"/>
      <c r="Q94" s="161"/>
      <c r="R94" s="162"/>
      <c r="S94" s="162"/>
      <c r="T94" s="162"/>
      <c r="U94" s="162"/>
      <c r="V94" s="162"/>
      <c r="W94" s="162"/>
      <c r="X94" s="162"/>
      <c r="Y94" s="152"/>
      <c r="Z94" s="152"/>
      <c r="AA94" s="152"/>
      <c r="AB94" s="152"/>
      <c r="AC94" s="152"/>
      <c r="AD94" s="152"/>
      <c r="AE94" s="152"/>
      <c r="AF94" s="152"/>
      <c r="AG94" s="152" t="s">
        <v>118</v>
      </c>
      <c r="AH94" s="152">
        <v>0</v>
      </c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1" x14ac:dyDescent="0.2">
      <c r="A95" s="174">
        <v>36</v>
      </c>
      <c r="B95" s="175" t="s">
        <v>247</v>
      </c>
      <c r="C95" s="192" t="s">
        <v>248</v>
      </c>
      <c r="D95" s="176" t="s">
        <v>249</v>
      </c>
      <c r="E95" s="177">
        <v>4.5</v>
      </c>
      <c r="F95" s="178"/>
      <c r="G95" s="179">
        <f>ROUND(E95*F95,2)</f>
        <v>0</v>
      </c>
      <c r="H95" s="178"/>
      <c r="I95" s="179">
        <f>ROUND(E95*H95,2)</f>
        <v>0</v>
      </c>
      <c r="J95" s="178"/>
      <c r="K95" s="179">
        <f>ROUND(E95*J95,2)</f>
        <v>0</v>
      </c>
      <c r="L95" s="179">
        <v>21</v>
      </c>
      <c r="M95" s="179">
        <f>G95*(1+L95/100)</f>
        <v>0</v>
      </c>
      <c r="N95" s="177">
        <v>0.88822000000000001</v>
      </c>
      <c r="O95" s="177">
        <f>ROUND(E95*N95,2)</f>
        <v>4</v>
      </c>
      <c r="P95" s="177">
        <v>0</v>
      </c>
      <c r="Q95" s="177">
        <f>ROUND(E95*P95,2)</f>
        <v>0</v>
      </c>
      <c r="R95" s="179" t="s">
        <v>110</v>
      </c>
      <c r="S95" s="179" t="s">
        <v>111</v>
      </c>
      <c r="T95" s="180" t="s">
        <v>112</v>
      </c>
      <c r="U95" s="162">
        <v>2.25</v>
      </c>
      <c r="V95" s="162">
        <f>ROUND(E95*U95,2)</f>
        <v>10.130000000000001</v>
      </c>
      <c r="W95" s="162"/>
      <c r="X95" s="162" t="s">
        <v>113</v>
      </c>
      <c r="Y95" s="152"/>
      <c r="Z95" s="152"/>
      <c r="AA95" s="152"/>
      <c r="AB95" s="152"/>
      <c r="AC95" s="152"/>
      <c r="AD95" s="152"/>
      <c r="AE95" s="152"/>
      <c r="AF95" s="152"/>
      <c r="AG95" s="152" t="s">
        <v>114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59"/>
      <c r="B96" s="160"/>
      <c r="C96" s="257" t="s">
        <v>250</v>
      </c>
      <c r="D96" s="258"/>
      <c r="E96" s="258"/>
      <c r="F96" s="258"/>
      <c r="G96" s="258"/>
      <c r="H96" s="162"/>
      <c r="I96" s="162"/>
      <c r="J96" s="162"/>
      <c r="K96" s="162"/>
      <c r="L96" s="162"/>
      <c r="M96" s="162"/>
      <c r="N96" s="161"/>
      <c r="O96" s="161"/>
      <c r="P96" s="161"/>
      <c r="Q96" s="161"/>
      <c r="R96" s="162"/>
      <c r="S96" s="162"/>
      <c r="T96" s="162"/>
      <c r="U96" s="162"/>
      <c r="V96" s="162"/>
      <c r="W96" s="162"/>
      <c r="X96" s="162"/>
      <c r="Y96" s="152"/>
      <c r="Z96" s="152"/>
      <c r="AA96" s="152"/>
      <c r="AB96" s="152"/>
      <c r="AC96" s="152"/>
      <c r="AD96" s="152"/>
      <c r="AE96" s="152"/>
      <c r="AF96" s="152"/>
      <c r="AG96" s="152" t="s">
        <v>127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74">
        <v>37</v>
      </c>
      <c r="B97" s="175" t="s">
        <v>251</v>
      </c>
      <c r="C97" s="192" t="s">
        <v>252</v>
      </c>
      <c r="D97" s="176" t="s">
        <v>249</v>
      </c>
      <c r="E97" s="177">
        <v>1</v>
      </c>
      <c r="F97" s="178"/>
      <c r="G97" s="179">
        <f>ROUND(E97*F97,2)</f>
        <v>0</v>
      </c>
      <c r="H97" s="178"/>
      <c r="I97" s="179">
        <f>ROUND(E97*H97,2)</f>
        <v>0</v>
      </c>
      <c r="J97" s="178"/>
      <c r="K97" s="179">
        <f>ROUND(E97*J97,2)</f>
        <v>0</v>
      </c>
      <c r="L97" s="179">
        <v>21</v>
      </c>
      <c r="M97" s="179">
        <f>G97*(1+L97/100)</f>
        <v>0</v>
      </c>
      <c r="N97" s="177">
        <v>0.22344</v>
      </c>
      <c r="O97" s="177">
        <f>ROUND(E97*N97,2)</f>
        <v>0.22</v>
      </c>
      <c r="P97" s="177">
        <v>0</v>
      </c>
      <c r="Q97" s="177">
        <f>ROUND(E97*P97,2)</f>
        <v>0</v>
      </c>
      <c r="R97" s="179" t="s">
        <v>110</v>
      </c>
      <c r="S97" s="179" t="s">
        <v>111</v>
      </c>
      <c r="T97" s="180" t="s">
        <v>112</v>
      </c>
      <c r="U97" s="162">
        <v>5.53</v>
      </c>
      <c r="V97" s="162">
        <f>ROUND(E97*U97,2)</f>
        <v>5.53</v>
      </c>
      <c r="W97" s="162"/>
      <c r="X97" s="162" t="s">
        <v>113</v>
      </c>
      <c r="Y97" s="152"/>
      <c r="Z97" s="152"/>
      <c r="AA97" s="152"/>
      <c r="AB97" s="152"/>
      <c r="AC97" s="152"/>
      <c r="AD97" s="152"/>
      <c r="AE97" s="152"/>
      <c r="AF97" s="152"/>
      <c r="AG97" s="152" t="s">
        <v>114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59"/>
      <c r="B98" s="160"/>
      <c r="C98" s="257" t="s">
        <v>250</v>
      </c>
      <c r="D98" s="258"/>
      <c r="E98" s="258"/>
      <c r="F98" s="258"/>
      <c r="G98" s="258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52"/>
      <c r="Z98" s="152"/>
      <c r="AA98" s="152"/>
      <c r="AB98" s="152"/>
      <c r="AC98" s="152"/>
      <c r="AD98" s="152"/>
      <c r="AE98" s="152"/>
      <c r="AF98" s="152"/>
      <c r="AG98" s="152" t="s">
        <v>127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74">
        <v>38</v>
      </c>
      <c r="B99" s="175" t="s">
        <v>253</v>
      </c>
      <c r="C99" s="192" t="s">
        <v>254</v>
      </c>
      <c r="D99" s="176" t="s">
        <v>201</v>
      </c>
      <c r="E99" s="177">
        <v>81</v>
      </c>
      <c r="F99" s="178"/>
      <c r="G99" s="179">
        <f>ROUND(E99*F99,2)</f>
        <v>0</v>
      </c>
      <c r="H99" s="178"/>
      <c r="I99" s="179">
        <f>ROUND(E99*H99,2)</f>
        <v>0</v>
      </c>
      <c r="J99" s="178"/>
      <c r="K99" s="179">
        <f>ROUND(E99*J99,2)</f>
        <v>0</v>
      </c>
      <c r="L99" s="179">
        <v>21</v>
      </c>
      <c r="M99" s="179">
        <f>G99*(1+L99/100)</f>
        <v>0</v>
      </c>
      <c r="N99" s="177">
        <v>4.0000000000000001E-3</v>
      </c>
      <c r="O99" s="177">
        <f>ROUND(E99*N99,2)</f>
        <v>0.32</v>
      </c>
      <c r="P99" s="177">
        <v>0</v>
      </c>
      <c r="Q99" s="177">
        <f>ROUND(E99*P99,2)</f>
        <v>0</v>
      </c>
      <c r="R99" s="179"/>
      <c r="S99" s="179" t="s">
        <v>184</v>
      </c>
      <c r="T99" s="180" t="s">
        <v>125</v>
      </c>
      <c r="U99" s="162">
        <v>0</v>
      </c>
      <c r="V99" s="162">
        <f>ROUND(E99*U99,2)</f>
        <v>0</v>
      </c>
      <c r="W99" s="162"/>
      <c r="X99" s="162" t="s">
        <v>113</v>
      </c>
      <c r="Y99" s="152"/>
      <c r="Z99" s="152"/>
      <c r="AA99" s="152"/>
      <c r="AB99" s="152"/>
      <c r="AC99" s="152"/>
      <c r="AD99" s="152"/>
      <c r="AE99" s="152"/>
      <c r="AF99" s="152"/>
      <c r="AG99" s="152" t="s">
        <v>131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59"/>
      <c r="B100" s="160"/>
      <c r="C100" s="193" t="s">
        <v>255</v>
      </c>
      <c r="D100" s="163"/>
      <c r="E100" s="164">
        <v>51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52"/>
      <c r="Z100" s="152"/>
      <c r="AA100" s="152"/>
      <c r="AB100" s="152"/>
      <c r="AC100" s="152"/>
      <c r="AD100" s="152"/>
      <c r="AE100" s="152"/>
      <c r="AF100" s="152"/>
      <c r="AG100" s="152" t="s">
        <v>118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59"/>
      <c r="B101" s="160"/>
      <c r="C101" s="193" t="s">
        <v>256</v>
      </c>
      <c r="D101" s="163"/>
      <c r="E101" s="164">
        <v>30</v>
      </c>
      <c r="F101" s="162"/>
      <c r="G101" s="162"/>
      <c r="H101" s="162"/>
      <c r="I101" s="162"/>
      <c r="J101" s="162"/>
      <c r="K101" s="162"/>
      <c r="L101" s="162"/>
      <c r="M101" s="162"/>
      <c r="N101" s="161"/>
      <c r="O101" s="161"/>
      <c r="P101" s="161"/>
      <c r="Q101" s="161"/>
      <c r="R101" s="162"/>
      <c r="S101" s="162"/>
      <c r="T101" s="162"/>
      <c r="U101" s="162"/>
      <c r="V101" s="162"/>
      <c r="W101" s="162"/>
      <c r="X101" s="162"/>
      <c r="Y101" s="152"/>
      <c r="Z101" s="152"/>
      <c r="AA101" s="152"/>
      <c r="AB101" s="152"/>
      <c r="AC101" s="152"/>
      <c r="AD101" s="152"/>
      <c r="AE101" s="152"/>
      <c r="AF101" s="152"/>
      <c r="AG101" s="152" t="s">
        <v>118</v>
      </c>
      <c r="AH101" s="152">
        <v>0</v>
      </c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74">
        <v>39</v>
      </c>
      <c r="B102" s="175" t="s">
        <v>257</v>
      </c>
      <c r="C102" s="192" t="s">
        <v>258</v>
      </c>
      <c r="D102" s="176" t="s">
        <v>183</v>
      </c>
      <c r="E102" s="177">
        <v>13.515000000000001</v>
      </c>
      <c r="F102" s="178"/>
      <c r="G102" s="179">
        <f>ROUND(E102*F102,2)</f>
        <v>0</v>
      </c>
      <c r="H102" s="178"/>
      <c r="I102" s="179">
        <f>ROUND(E102*H102,2)</f>
        <v>0</v>
      </c>
      <c r="J102" s="178"/>
      <c r="K102" s="179">
        <f>ROUND(E102*J102,2)</f>
        <v>0</v>
      </c>
      <c r="L102" s="179">
        <v>21</v>
      </c>
      <c r="M102" s="179">
        <f>G102*(1+L102/100)</f>
        <v>0</v>
      </c>
      <c r="N102" s="177">
        <v>1</v>
      </c>
      <c r="O102" s="177">
        <f>ROUND(E102*N102,2)</f>
        <v>13.52</v>
      </c>
      <c r="P102" s="177">
        <v>0</v>
      </c>
      <c r="Q102" s="177">
        <f>ROUND(E102*P102,2)</f>
        <v>0</v>
      </c>
      <c r="R102" s="179" t="s">
        <v>206</v>
      </c>
      <c r="S102" s="179" t="s">
        <v>111</v>
      </c>
      <c r="T102" s="180" t="s">
        <v>112</v>
      </c>
      <c r="U102" s="162">
        <v>0</v>
      </c>
      <c r="V102" s="162">
        <f>ROUND(E102*U102,2)</f>
        <v>0</v>
      </c>
      <c r="W102" s="162"/>
      <c r="X102" s="162" t="s">
        <v>185</v>
      </c>
      <c r="Y102" s="152"/>
      <c r="Z102" s="152"/>
      <c r="AA102" s="152"/>
      <c r="AB102" s="152"/>
      <c r="AC102" s="152"/>
      <c r="AD102" s="152"/>
      <c r="AE102" s="152"/>
      <c r="AF102" s="152"/>
      <c r="AG102" s="152" t="s">
        <v>186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1" x14ac:dyDescent="0.2">
      <c r="A103" s="159"/>
      <c r="B103" s="160"/>
      <c r="C103" s="193" t="s">
        <v>259</v>
      </c>
      <c r="D103" s="163"/>
      <c r="E103" s="164">
        <v>13.515000000000001</v>
      </c>
      <c r="F103" s="162"/>
      <c r="G103" s="162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52"/>
      <c r="Z103" s="152"/>
      <c r="AA103" s="152"/>
      <c r="AB103" s="152"/>
      <c r="AC103" s="152"/>
      <c r="AD103" s="152"/>
      <c r="AE103" s="152"/>
      <c r="AF103" s="152"/>
      <c r="AG103" s="152" t="s">
        <v>118</v>
      </c>
      <c r="AH103" s="152">
        <v>0</v>
      </c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74">
        <v>40</v>
      </c>
      <c r="B104" s="175" t="s">
        <v>260</v>
      </c>
      <c r="C104" s="192" t="s">
        <v>261</v>
      </c>
      <c r="D104" s="176" t="s">
        <v>109</v>
      </c>
      <c r="E104" s="177">
        <v>142.80000000000001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0.12959999999999999</v>
      </c>
      <c r="O104" s="177">
        <f>ROUND(E104*N104,2)</f>
        <v>18.510000000000002</v>
      </c>
      <c r="P104" s="177">
        <v>0</v>
      </c>
      <c r="Q104" s="177">
        <f>ROUND(E104*P104,2)</f>
        <v>0</v>
      </c>
      <c r="R104" s="179" t="s">
        <v>206</v>
      </c>
      <c r="S104" s="179" t="s">
        <v>111</v>
      </c>
      <c r="T104" s="180" t="s">
        <v>112</v>
      </c>
      <c r="U104" s="162">
        <v>0</v>
      </c>
      <c r="V104" s="162">
        <f>ROUND(E104*U104,2)</f>
        <v>0</v>
      </c>
      <c r="W104" s="162"/>
      <c r="X104" s="162" t="s">
        <v>185</v>
      </c>
      <c r="Y104" s="152"/>
      <c r="Z104" s="152"/>
      <c r="AA104" s="152"/>
      <c r="AB104" s="152"/>
      <c r="AC104" s="152"/>
      <c r="AD104" s="152"/>
      <c r="AE104" s="152"/>
      <c r="AF104" s="152"/>
      <c r="AG104" s="152" t="s">
        <v>186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59"/>
      <c r="B105" s="160"/>
      <c r="C105" s="193" t="s">
        <v>262</v>
      </c>
      <c r="D105" s="163"/>
      <c r="E105" s="164">
        <v>142.80000000000001</v>
      </c>
      <c r="F105" s="162"/>
      <c r="G105" s="162"/>
      <c r="H105" s="162"/>
      <c r="I105" s="162"/>
      <c r="J105" s="162"/>
      <c r="K105" s="162"/>
      <c r="L105" s="162"/>
      <c r="M105" s="162"/>
      <c r="N105" s="161"/>
      <c r="O105" s="161"/>
      <c r="P105" s="161"/>
      <c r="Q105" s="161"/>
      <c r="R105" s="162"/>
      <c r="S105" s="162"/>
      <c r="T105" s="162"/>
      <c r="U105" s="162"/>
      <c r="V105" s="162"/>
      <c r="W105" s="162"/>
      <c r="X105" s="162"/>
      <c r="Y105" s="152"/>
      <c r="Z105" s="152"/>
      <c r="AA105" s="152"/>
      <c r="AB105" s="152"/>
      <c r="AC105" s="152"/>
      <c r="AD105" s="152"/>
      <c r="AE105" s="152"/>
      <c r="AF105" s="152"/>
      <c r="AG105" s="152" t="s">
        <v>118</v>
      </c>
      <c r="AH105" s="152">
        <v>0</v>
      </c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74">
        <v>41</v>
      </c>
      <c r="B106" s="175" t="s">
        <v>263</v>
      </c>
      <c r="C106" s="192" t="s">
        <v>264</v>
      </c>
      <c r="D106" s="176" t="s">
        <v>109</v>
      </c>
      <c r="E106" s="177">
        <v>12.24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0.17599999999999999</v>
      </c>
      <c r="O106" s="177">
        <f>ROUND(E106*N106,2)</f>
        <v>2.15</v>
      </c>
      <c r="P106" s="177">
        <v>0</v>
      </c>
      <c r="Q106" s="177">
        <f>ROUND(E106*P106,2)</f>
        <v>0</v>
      </c>
      <c r="R106" s="179"/>
      <c r="S106" s="179" t="s">
        <v>184</v>
      </c>
      <c r="T106" s="180" t="s">
        <v>125</v>
      </c>
      <c r="U106" s="162">
        <v>0</v>
      </c>
      <c r="V106" s="162">
        <f>ROUND(E106*U106,2)</f>
        <v>0</v>
      </c>
      <c r="W106" s="162"/>
      <c r="X106" s="162" t="s">
        <v>185</v>
      </c>
      <c r="Y106" s="152"/>
      <c r="Z106" s="152"/>
      <c r="AA106" s="152"/>
      <c r="AB106" s="152"/>
      <c r="AC106" s="152"/>
      <c r="AD106" s="152"/>
      <c r="AE106" s="152"/>
      <c r="AF106" s="152"/>
      <c r="AG106" s="152" t="s">
        <v>265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">
      <c r="A107" s="159"/>
      <c r="B107" s="160"/>
      <c r="C107" s="193" t="s">
        <v>266</v>
      </c>
      <c r="D107" s="163"/>
      <c r="E107" s="164">
        <v>12.24</v>
      </c>
      <c r="F107" s="162"/>
      <c r="G107" s="162"/>
      <c r="H107" s="162"/>
      <c r="I107" s="162"/>
      <c r="J107" s="162"/>
      <c r="K107" s="162"/>
      <c r="L107" s="162"/>
      <c r="M107" s="162"/>
      <c r="N107" s="161"/>
      <c r="O107" s="161"/>
      <c r="P107" s="161"/>
      <c r="Q107" s="161"/>
      <c r="R107" s="162"/>
      <c r="S107" s="162"/>
      <c r="T107" s="162"/>
      <c r="U107" s="162"/>
      <c r="V107" s="162"/>
      <c r="W107" s="162"/>
      <c r="X107" s="162"/>
      <c r="Y107" s="152"/>
      <c r="Z107" s="152"/>
      <c r="AA107" s="152"/>
      <c r="AB107" s="152"/>
      <c r="AC107" s="152"/>
      <c r="AD107" s="152"/>
      <c r="AE107" s="152"/>
      <c r="AF107" s="152"/>
      <c r="AG107" s="152" t="s">
        <v>118</v>
      </c>
      <c r="AH107" s="152">
        <v>0</v>
      </c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74">
        <v>42</v>
      </c>
      <c r="B108" s="175" t="s">
        <v>267</v>
      </c>
      <c r="C108" s="192" t="s">
        <v>268</v>
      </c>
      <c r="D108" s="176" t="s">
        <v>109</v>
      </c>
      <c r="E108" s="177">
        <v>4.08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7">
        <v>0.17599999999999999</v>
      </c>
      <c r="O108" s="177">
        <f>ROUND(E108*N108,2)</f>
        <v>0.72</v>
      </c>
      <c r="P108" s="177">
        <v>0</v>
      </c>
      <c r="Q108" s="177">
        <f>ROUND(E108*P108,2)</f>
        <v>0</v>
      </c>
      <c r="R108" s="179"/>
      <c r="S108" s="179" t="s">
        <v>184</v>
      </c>
      <c r="T108" s="180" t="s">
        <v>125</v>
      </c>
      <c r="U108" s="162">
        <v>0</v>
      </c>
      <c r="V108" s="162">
        <f>ROUND(E108*U108,2)</f>
        <v>0</v>
      </c>
      <c r="W108" s="162"/>
      <c r="X108" s="162" t="s">
        <v>185</v>
      </c>
      <c r="Y108" s="152"/>
      <c r="Z108" s="152"/>
      <c r="AA108" s="152"/>
      <c r="AB108" s="152"/>
      <c r="AC108" s="152"/>
      <c r="AD108" s="152"/>
      <c r="AE108" s="152"/>
      <c r="AF108" s="152"/>
      <c r="AG108" s="152" t="s">
        <v>265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1" x14ac:dyDescent="0.2">
      <c r="A109" s="159"/>
      <c r="B109" s="160"/>
      <c r="C109" s="193" t="s">
        <v>269</v>
      </c>
      <c r="D109" s="163"/>
      <c r="E109" s="164">
        <v>4.08</v>
      </c>
      <c r="F109" s="162"/>
      <c r="G109" s="162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52"/>
      <c r="Z109" s="152"/>
      <c r="AA109" s="152"/>
      <c r="AB109" s="152"/>
      <c r="AC109" s="152"/>
      <c r="AD109" s="152"/>
      <c r="AE109" s="152"/>
      <c r="AF109" s="152"/>
      <c r="AG109" s="152" t="s">
        <v>118</v>
      </c>
      <c r="AH109" s="152">
        <v>0</v>
      </c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x14ac:dyDescent="0.2">
      <c r="A110" s="168" t="s">
        <v>105</v>
      </c>
      <c r="B110" s="169" t="s">
        <v>68</v>
      </c>
      <c r="C110" s="190" t="s">
        <v>69</v>
      </c>
      <c r="D110" s="170"/>
      <c r="E110" s="171"/>
      <c r="F110" s="172"/>
      <c r="G110" s="172">
        <f>SUMIF(AG111:AG111,"&lt;&gt;NOR",G111:G111)</f>
        <v>0</v>
      </c>
      <c r="H110" s="172"/>
      <c r="I110" s="172">
        <f>SUM(I111:I111)</f>
        <v>0</v>
      </c>
      <c r="J110" s="172"/>
      <c r="K110" s="172">
        <f>SUM(K111:K111)</f>
        <v>0</v>
      </c>
      <c r="L110" s="172"/>
      <c r="M110" s="172">
        <f>SUM(M111:M111)</f>
        <v>0</v>
      </c>
      <c r="N110" s="171"/>
      <c r="O110" s="171">
        <f>SUM(O111:O111)</f>
        <v>2.34</v>
      </c>
      <c r="P110" s="171"/>
      <c r="Q110" s="171">
        <f>SUM(Q111:Q111)</f>
        <v>0</v>
      </c>
      <c r="R110" s="172"/>
      <c r="S110" s="172"/>
      <c r="T110" s="173"/>
      <c r="U110" s="167"/>
      <c r="V110" s="167">
        <f>SUM(V111:V111)</f>
        <v>0</v>
      </c>
      <c r="W110" s="167"/>
      <c r="X110" s="167"/>
      <c r="AG110" t="s">
        <v>106</v>
      </c>
    </row>
    <row r="111" spans="1:60" outlineLevel="1" x14ac:dyDescent="0.2">
      <c r="A111" s="181">
        <v>43</v>
      </c>
      <c r="B111" s="182" t="s">
        <v>270</v>
      </c>
      <c r="C111" s="191" t="s">
        <v>271</v>
      </c>
      <c r="D111" s="183" t="s">
        <v>201</v>
      </c>
      <c r="E111" s="184">
        <v>4</v>
      </c>
      <c r="F111" s="185"/>
      <c r="G111" s="186">
        <f>ROUND(E111*F111,2)</f>
        <v>0</v>
      </c>
      <c r="H111" s="185"/>
      <c r="I111" s="186">
        <f>ROUND(E111*H111,2)</f>
        <v>0</v>
      </c>
      <c r="J111" s="185"/>
      <c r="K111" s="186">
        <f>ROUND(E111*J111,2)</f>
        <v>0</v>
      </c>
      <c r="L111" s="186">
        <v>21</v>
      </c>
      <c r="M111" s="186">
        <f>G111*(1+L111/100)</f>
        <v>0</v>
      </c>
      <c r="N111" s="184">
        <v>0.58618000000000003</v>
      </c>
      <c r="O111" s="184">
        <f>ROUND(E111*N111,2)</f>
        <v>2.34</v>
      </c>
      <c r="P111" s="184">
        <v>0</v>
      </c>
      <c r="Q111" s="184">
        <f>ROUND(E111*P111,2)</f>
        <v>0</v>
      </c>
      <c r="R111" s="186" t="s">
        <v>178</v>
      </c>
      <c r="S111" s="186" t="s">
        <v>111</v>
      </c>
      <c r="T111" s="187" t="s">
        <v>202</v>
      </c>
      <c r="U111" s="162">
        <v>0</v>
      </c>
      <c r="V111" s="162">
        <f>ROUND(E111*U111,2)</f>
        <v>0</v>
      </c>
      <c r="W111" s="162"/>
      <c r="X111" s="162" t="s">
        <v>179</v>
      </c>
      <c r="Y111" s="152"/>
      <c r="Z111" s="152"/>
      <c r="AA111" s="152"/>
      <c r="AB111" s="152"/>
      <c r="AC111" s="152"/>
      <c r="AD111" s="152"/>
      <c r="AE111" s="152"/>
      <c r="AF111" s="152"/>
      <c r="AG111" s="152" t="s">
        <v>180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x14ac:dyDescent="0.2">
      <c r="A112" s="168" t="s">
        <v>105</v>
      </c>
      <c r="B112" s="169" t="s">
        <v>70</v>
      </c>
      <c r="C112" s="190" t="s">
        <v>71</v>
      </c>
      <c r="D112" s="170"/>
      <c r="E112" s="171"/>
      <c r="F112" s="172"/>
      <c r="G112" s="172">
        <f>SUMIF(AG113:AG158,"&lt;&gt;NOR",G113:G158)</f>
        <v>0</v>
      </c>
      <c r="H112" s="172"/>
      <c r="I112" s="172">
        <f>SUM(I113:I158)</f>
        <v>0</v>
      </c>
      <c r="J112" s="172"/>
      <c r="K112" s="172">
        <f>SUM(K113:K158)</f>
        <v>0</v>
      </c>
      <c r="L112" s="172"/>
      <c r="M112" s="172">
        <f>SUM(M113:M158)</f>
        <v>0</v>
      </c>
      <c r="N112" s="171"/>
      <c r="O112" s="171">
        <f>SUM(O113:O158)</f>
        <v>68.179999999999993</v>
      </c>
      <c r="P112" s="171"/>
      <c r="Q112" s="171">
        <f>SUM(Q113:Q158)</f>
        <v>0</v>
      </c>
      <c r="R112" s="172"/>
      <c r="S112" s="172"/>
      <c r="T112" s="173"/>
      <c r="U112" s="167"/>
      <c r="V112" s="167">
        <f>SUM(V113:V158)</f>
        <v>63.95</v>
      </c>
      <c r="W112" s="167"/>
      <c r="X112" s="167"/>
      <c r="AG112" t="s">
        <v>106</v>
      </c>
    </row>
    <row r="113" spans="1:60" outlineLevel="1" x14ac:dyDescent="0.2">
      <c r="A113" s="174">
        <v>44</v>
      </c>
      <c r="B113" s="175" t="s">
        <v>272</v>
      </c>
      <c r="C113" s="192" t="s">
        <v>273</v>
      </c>
      <c r="D113" s="176" t="s">
        <v>249</v>
      </c>
      <c r="E113" s="177">
        <v>2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0.25</v>
      </c>
      <c r="O113" s="177">
        <f>ROUND(E113*N113,2)</f>
        <v>0.5</v>
      </c>
      <c r="P113" s="177">
        <v>0</v>
      </c>
      <c r="Q113" s="177">
        <f>ROUND(E113*P113,2)</f>
        <v>0</v>
      </c>
      <c r="R113" s="179" t="s">
        <v>110</v>
      </c>
      <c r="S113" s="179" t="s">
        <v>111</v>
      </c>
      <c r="T113" s="180" t="s">
        <v>112</v>
      </c>
      <c r="U113" s="162">
        <v>0.82</v>
      </c>
      <c r="V113" s="162">
        <f>ROUND(E113*U113,2)</f>
        <v>1.64</v>
      </c>
      <c r="W113" s="162"/>
      <c r="X113" s="162" t="s">
        <v>113</v>
      </c>
      <c r="Y113" s="152"/>
      <c r="Z113" s="152"/>
      <c r="AA113" s="152"/>
      <c r="AB113" s="152"/>
      <c r="AC113" s="152"/>
      <c r="AD113" s="152"/>
      <c r="AE113" s="152"/>
      <c r="AF113" s="152"/>
      <c r="AG113" s="152" t="s">
        <v>131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59"/>
      <c r="B114" s="160"/>
      <c r="C114" s="255" t="s">
        <v>274</v>
      </c>
      <c r="D114" s="256"/>
      <c r="E114" s="256"/>
      <c r="F114" s="256"/>
      <c r="G114" s="256"/>
      <c r="H114" s="162"/>
      <c r="I114" s="162"/>
      <c r="J114" s="162"/>
      <c r="K114" s="162"/>
      <c r="L114" s="162"/>
      <c r="M114" s="162"/>
      <c r="N114" s="161"/>
      <c r="O114" s="161"/>
      <c r="P114" s="161"/>
      <c r="Q114" s="161"/>
      <c r="R114" s="162"/>
      <c r="S114" s="162"/>
      <c r="T114" s="162"/>
      <c r="U114" s="162"/>
      <c r="V114" s="162"/>
      <c r="W114" s="162"/>
      <c r="X114" s="162"/>
      <c r="Y114" s="152"/>
      <c r="Z114" s="152"/>
      <c r="AA114" s="152"/>
      <c r="AB114" s="152"/>
      <c r="AC114" s="152"/>
      <c r="AD114" s="152"/>
      <c r="AE114" s="152"/>
      <c r="AF114" s="152"/>
      <c r="AG114" s="152" t="s">
        <v>275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">
      <c r="A115" s="159"/>
      <c r="B115" s="160"/>
      <c r="C115" s="259" t="s">
        <v>276</v>
      </c>
      <c r="D115" s="260"/>
      <c r="E115" s="260"/>
      <c r="F115" s="260"/>
      <c r="G115" s="260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52"/>
      <c r="Z115" s="152"/>
      <c r="AA115" s="152"/>
      <c r="AB115" s="152"/>
      <c r="AC115" s="152"/>
      <c r="AD115" s="152"/>
      <c r="AE115" s="152"/>
      <c r="AF115" s="152"/>
      <c r="AG115" s="152" t="s">
        <v>275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1" x14ac:dyDescent="0.2">
      <c r="A116" s="159"/>
      <c r="B116" s="160"/>
      <c r="C116" s="259" t="s">
        <v>277</v>
      </c>
      <c r="D116" s="260"/>
      <c r="E116" s="260"/>
      <c r="F116" s="260"/>
      <c r="G116" s="260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52"/>
      <c r="Z116" s="152"/>
      <c r="AA116" s="152"/>
      <c r="AB116" s="152"/>
      <c r="AC116" s="152"/>
      <c r="AD116" s="152"/>
      <c r="AE116" s="152"/>
      <c r="AF116" s="152"/>
      <c r="AG116" s="152" t="s">
        <v>275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1" x14ac:dyDescent="0.2">
      <c r="A117" s="159"/>
      <c r="B117" s="160"/>
      <c r="C117" s="259" t="s">
        <v>278</v>
      </c>
      <c r="D117" s="260"/>
      <c r="E117" s="260"/>
      <c r="F117" s="260"/>
      <c r="G117" s="260"/>
      <c r="H117" s="162"/>
      <c r="I117" s="162"/>
      <c r="J117" s="162"/>
      <c r="K117" s="162"/>
      <c r="L117" s="162"/>
      <c r="M117" s="162"/>
      <c r="N117" s="161"/>
      <c r="O117" s="161"/>
      <c r="P117" s="161"/>
      <c r="Q117" s="161"/>
      <c r="R117" s="162"/>
      <c r="S117" s="162"/>
      <c r="T117" s="162"/>
      <c r="U117" s="162"/>
      <c r="V117" s="162"/>
      <c r="W117" s="162"/>
      <c r="X117" s="162"/>
      <c r="Y117" s="152"/>
      <c r="Z117" s="152"/>
      <c r="AA117" s="152"/>
      <c r="AB117" s="152"/>
      <c r="AC117" s="152"/>
      <c r="AD117" s="152"/>
      <c r="AE117" s="152"/>
      <c r="AF117" s="152"/>
      <c r="AG117" s="152" t="s">
        <v>275</v>
      </c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88" t="str">
        <f>C117</f>
        <v>- zabetonování sloupků nebo vysekání otvorů ve zdivu pro konzoly a na zaplnění a zatření   otvorů cementovou maltou.</v>
      </c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">
      <c r="A118" s="159"/>
      <c r="B118" s="160"/>
      <c r="C118" s="193" t="s">
        <v>279</v>
      </c>
      <c r="D118" s="163"/>
      <c r="E118" s="164">
        <v>2</v>
      </c>
      <c r="F118" s="162"/>
      <c r="G118" s="162"/>
      <c r="H118" s="162"/>
      <c r="I118" s="162"/>
      <c r="J118" s="162"/>
      <c r="K118" s="162"/>
      <c r="L118" s="162"/>
      <c r="M118" s="162"/>
      <c r="N118" s="161"/>
      <c r="O118" s="161"/>
      <c r="P118" s="161"/>
      <c r="Q118" s="161"/>
      <c r="R118" s="162"/>
      <c r="S118" s="162"/>
      <c r="T118" s="162"/>
      <c r="U118" s="162"/>
      <c r="V118" s="162"/>
      <c r="W118" s="162"/>
      <c r="X118" s="162"/>
      <c r="Y118" s="152"/>
      <c r="Z118" s="152"/>
      <c r="AA118" s="152"/>
      <c r="AB118" s="152"/>
      <c r="AC118" s="152"/>
      <c r="AD118" s="152"/>
      <c r="AE118" s="152"/>
      <c r="AF118" s="152"/>
      <c r="AG118" s="152" t="s">
        <v>118</v>
      </c>
      <c r="AH118" s="152">
        <v>0</v>
      </c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74">
        <v>45</v>
      </c>
      <c r="B119" s="175" t="s">
        <v>280</v>
      </c>
      <c r="C119" s="192" t="s">
        <v>281</v>
      </c>
      <c r="D119" s="176" t="s">
        <v>201</v>
      </c>
      <c r="E119" s="177">
        <v>60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1.8000000000000001E-4</v>
      </c>
      <c r="O119" s="177">
        <f>ROUND(E119*N119,2)</f>
        <v>0.01</v>
      </c>
      <c r="P119" s="177">
        <v>0</v>
      </c>
      <c r="Q119" s="177">
        <f>ROUND(E119*P119,2)</f>
        <v>0</v>
      </c>
      <c r="R119" s="179" t="s">
        <v>110</v>
      </c>
      <c r="S119" s="179" t="s">
        <v>111</v>
      </c>
      <c r="T119" s="180" t="s">
        <v>112</v>
      </c>
      <c r="U119" s="162">
        <v>0.04</v>
      </c>
      <c r="V119" s="162">
        <f>ROUND(E119*U119,2)</f>
        <v>2.4</v>
      </c>
      <c r="W119" s="162"/>
      <c r="X119" s="162" t="s">
        <v>113</v>
      </c>
      <c r="Y119" s="152"/>
      <c r="Z119" s="152"/>
      <c r="AA119" s="152"/>
      <c r="AB119" s="152"/>
      <c r="AC119" s="152"/>
      <c r="AD119" s="152"/>
      <c r="AE119" s="152"/>
      <c r="AF119" s="152"/>
      <c r="AG119" s="152" t="s">
        <v>131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59"/>
      <c r="B120" s="160"/>
      <c r="C120" s="193" t="s">
        <v>282</v>
      </c>
      <c r="D120" s="163"/>
      <c r="E120" s="164">
        <v>60</v>
      </c>
      <c r="F120" s="162"/>
      <c r="G120" s="162"/>
      <c r="H120" s="162"/>
      <c r="I120" s="162"/>
      <c r="J120" s="162"/>
      <c r="K120" s="162"/>
      <c r="L120" s="162"/>
      <c r="M120" s="162"/>
      <c r="N120" s="161"/>
      <c r="O120" s="161"/>
      <c r="P120" s="161"/>
      <c r="Q120" s="161"/>
      <c r="R120" s="162"/>
      <c r="S120" s="162"/>
      <c r="T120" s="162"/>
      <c r="U120" s="162"/>
      <c r="V120" s="162"/>
      <c r="W120" s="162"/>
      <c r="X120" s="162"/>
      <c r="Y120" s="152"/>
      <c r="Z120" s="152"/>
      <c r="AA120" s="152"/>
      <c r="AB120" s="152"/>
      <c r="AC120" s="152"/>
      <c r="AD120" s="152"/>
      <c r="AE120" s="152"/>
      <c r="AF120" s="152"/>
      <c r="AG120" s="152" t="s">
        <v>118</v>
      </c>
      <c r="AH120" s="152">
        <v>0</v>
      </c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ht="22.5" outlineLevel="1" x14ac:dyDescent="0.2">
      <c r="A121" s="174">
        <v>46</v>
      </c>
      <c r="B121" s="175" t="s">
        <v>283</v>
      </c>
      <c r="C121" s="192" t="s">
        <v>284</v>
      </c>
      <c r="D121" s="176" t="s">
        <v>109</v>
      </c>
      <c r="E121" s="177">
        <v>4</v>
      </c>
      <c r="F121" s="178"/>
      <c r="G121" s="179">
        <f>ROUND(E121*F121,2)</f>
        <v>0</v>
      </c>
      <c r="H121" s="178"/>
      <c r="I121" s="179">
        <f>ROUND(E121*H121,2)</f>
        <v>0</v>
      </c>
      <c r="J121" s="178"/>
      <c r="K121" s="179">
        <f>ROUND(E121*J121,2)</f>
        <v>0</v>
      </c>
      <c r="L121" s="179">
        <v>21</v>
      </c>
      <c r="M121" s="179">
        <f>G121*(1+L121/100)</f>
        <v>0</v>
      </c>
      <c r="N121" s="177">
        <v>7.6000000000000004E-4</v>
      </c>
      <c r="O121" s="177">
        <f>ROUND(E121*N121,2)</f>
        <v>0</v>
      </c>
      <c r="P121" s="177">
        <v>0</v>
      </c>
      <c r="Q121" s="177">
        <f>ROUND(E121*P121,2)</f>
        <v>0</v>
      </c>
      <c r="R121" s="179" t="s">
        <v>110</v>
      </c>
      <c r="S121" s="179" t="s">
        <v>111</v>
      </c>
      <c r="T121" s="180" t="s">
        <v>112</v>
      </c>
      <c r="U121" s="162">
        <v>0.311</v>
      </c>
      <c r="V121" s="162">
        <f>ROUND(E121*U121,2)</f>
        <v>1.24</v>
      </c>
      <c r="W121" s="162"/>
      <c r="X121" s="162" t="s">
        <v>113</v>
      </c>
      <c r="Y121" s="152"/>
      <c r="Z121" s="152"/>
      <c r="AA121" s="152"/>
      <c r="AB121" s="152"/>
      <c r="AC121" s="152"/>
      <c r="AD121" s="152"/>
      <c r="AE121" s="152"/>
      <c r="AF121" s="152"/>
      <c r="AG121" s="152" t="s">
        <v>131</v>
      </c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59"/>
      <c r="B122" s="160"/>
      <c r="C122" s="193" t="s">
        <v>285</v>
      </c>
      <c r="D122" s="163"/>
      <c r="E122" s="164">
        <v>4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52"/>
      <c r="Z122" s="152"/>
      <c r="AA122" s="152"/>
      <c r="AB122" s="152"/>
      <c r="AC122" s="152"/>
      <c r="AD122" s="152"/>
      <c r="AE122" s="152"/>
      <c r="AF122" s="152"/>
      <c r="AG122" s="152" t="s">
        <v>118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ht="22.5" outlineLevel="1" x14ac:dyDescent="0.2">
      <c r="A123" s="174">
        <v>47</v>
      </c>
      <c r="B123" s="175" t="s">
        <v>286</v>
      </c>
      <c r="C123" s="192" t="s">
        <v>287</v>
      </c>
      <c r="D123" s="176" t="s">
        <v>201</v>
      </c>
      <c r="E123" s="177">
        <v>182</v>
      </c>
      <c r="F123" s="178"/>
      <c r="G123" s="179">
        <f>ROUND(E123*F123,2)</f>
        <v>0</v>
      </c>
      <c r="H123" s="178"/>
      <c r="I123" s="179">
        <f>ROUND(E123*H123,2)</f>
        <v>0</v>
      </c>
      <c r="J123" s="178"/>
      <c r="K123" s="179">
        <f>ROUND(E123*J123,2)</f>
        <v>0</v>
      </c>
      <c r="L123" s="179">
        <v>21</v>
      </c>
      <c r="M123" s="179">
        <f>G123*(1+L123/100)</f>
        <v>0</v>
      </c>
      <c r="N123" s="177">
        <v>0.188</v>
      </c>
      <c r="O123" s="177">
        <f>ROUND(E123*N123,2)</f>
        <v>34.22</v>
      </c>
      <c r="P123" s="177">
        <v>0</v>
      </c>
      <c r="Q123" s="177">
        <f>ROUND(E123*P123,2)</f>
        <v>0</v>
      </c>
      <c r="R123" s="179" t="s">
        <v>110</v>
      </c>
      <c r="S123" s="179" t="s">
        <v>111</v>
      </c>
      <c r="T123" s="180" t="s">
        <v>112</v>
      </c>
      <c r="U123" s="162">
        <v>0.27200000000000002</v>
      </c>
      <c r="V123" s="162">
        <f>ROUND(E123*U123,2)</f>
        <v>49.5</v>
      </c>
      <c r="W123" s="162"/>
      <c r="X123" s="162" t="s">
        <v>113</v>
      </c>
      <c r="Y123" s="152"/>
      <c r="Z123" s="152"/>
      <c r="AA123" s="152"/>
      <c r="AB123" s="152"/>
      <c r="AC123" s="152"/>
      <c r="AD123" s="152"/>
      <c r="AE123" s="152"/>
      <c r="AF123" s="152"/>
      <c r="AG123" s="152" t="s">
        <v>131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59"/>
      <c r="B124" s="160"/>
      <c r="C124" s="257" t="s">
        <v>288</v>
      </c>
      <c r="D124" s="258"/>
      <c r="E124" s="258"/>
      <c r="F124" s="258"/>
      <c r="G124" s="258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52"/>
      <c r="Z124" s="152"/>
      <c r="AA124" s="152"/>
      <c r="AB124" s="152"/>
      <c r="AC124" s="152"/>
      <c r="AD124" s="152"/>
      <c r="AE124" s="152"/>
      <c r="AF124" s="152"/>
      <c r="AG124" s="152" t="s">
        <v>127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59"/>
      <c r="B125" s="160"/>
      <c r="C125" s="193" t="s">
        <v>289</v>
      </c>
      <c r="D125" s="163"/>
      <c r="E125" s="164">
        <v>163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52"/>
      <c r="Z125" s="152"/>
      <c r="AA125" s="152"/>
      <c r="AB125" s="152"/>
      <c r="AC125" s="152"/>
      <c r="AD125" s="152"/>
      <c r="AE125" s="152"/>
      <c r="AF125" s="152"/>
      <c r="AG125" s="152" t="s">
        <v>118</v>
      </c>
      <c r="AH125" s="152">
        <v>0</v>
      </c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59"/>
      <c r="B126" s="160"/>
      <c r="C126" s="193" t="s">
        <v>290</v>
      </c>
      <c r="D126" s="163"/>
      <c r="E126" s="164">
        <v>2</v>
      </c>
      <c r="F126" s="162"/>
      <c r="G126" s="162"/>
      <c r="H126" s="162"/>
      <c r="I126" s="162"/>
      <c r="J126" s="162"/>
      <c r="K126" s="162"/>
      <c r="L126" s="162"/>
      <c r="M126" s="162"/>
      <c r="N126" s="161"/>
      <c r="O126" s="161"/>
      <c r="P126" s="161"/>
      <c r="Q126" s="161"/>
      <c r="R126" s="162"/>
      <c r="S126" s="162"/>
      <c r="T126" s="162"/>
      <c r="U126" s="162"/>
      <c r="V126" s="162"/>
      <c r="W126" s="162"/>
      <c r="X126" s="162"/>
      <c r="Y126" s="152"/>
      <c r="Z126" s="152"/>
      <c r="AA126" s="152"/>
      <c r="AB126" s="152"/>
      <c r="AC126" s="152"/>
      <c r="AD126" s="152"/>
      <c r="AE126" s="152"/>
      <c r="AF126" s="152"/>
      <c r="AG126" s="152" t="s">
        <v>118</v>
      </c>
      <c r="AH126" s="152">
        <v>0</v>
      </c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1" x14ac:dyDescent="0.2">
      <c r="A127" s="159"/>
      <c r="B127" s="160"/>
      <c r="C127" s="193" t="s">
        <v>291</v>
      </c>
      <c r="D127" s="163"/>
      <c r="E127" s="164">
        <v>9</v>
      </c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52"/>
      <c r="Z127" s="152"/>
      <c r="AA127" s="152"/>
      <c r="AB127" s="152"/>
      <c r="AC127" s="152"/>
      <c r="AD127" s="152"/>
      <c r="AE127" s="152"/>
      <c r="AF127" s="152"/>
      <c r="AG127" s="152" t="s">
        <v>118</v>
      </c>
      <c r="AH127" s="152">
        <v>0</v>
      </c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59"/>
      <c r="B128" s="160"/>
      <c r="C128" s="193" t="s">
        <v>292</v>
      </c>
      <c r="D128" s="163"/>
      <c r="E128" s="164">
        <v>8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52"/>
      <c r="Z128" s="152"/>
      <c r="AA128" s="152"/>
      <c r="AB128" s="152"/>
      <c r="AC128" s="152"/>
      <c r="AD128" s="152"/>
      <c r="AE128" s="152"/>
      <c r="AF128" s="152"/>
      <c r="AG128" s="152" t="s">
        <v>118</v>
      </c>
      <c r="AH128" s="152">
        <v>0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ht="22.5" outlineLevel="1" x14ac:dyDescent="0.2">
      <c r="A129" s="174">
        <v>48</v>
      </c>
      <c r="B129" s="175" t="s">
        <v>293</v>
      </c>
      <c r="C129" s="192" t="s">
        <v>294</v>
      </c>
      <c r="D129" s="176" t="s">
        <v>201</v>
      </c>
      <c r="E129" s="177">
        <v>15</v>
      </c>
      <c r="F129" s="178"/>
      <c r="G129" s="179">
        <f>ROUND(E129*F129,2)</f>
        <v>0</v>
      </c>
      <c r="H129" s="178"/>
      <c r="I129" s="179">
        <f>ROUND(E129*H129,2)</f>
        <v>0</v>
      </c>
      <c r="J129" s="178"/>
      <c r="K129" s="179">
        <f>ROUND(E129*J129,2)</f>
        <v>0</v>
      </c>
      <c r="L129" s="179">
        <v>21</v>
      </c>
      <c r="M129" s="179">
        <f>G129*(1+L129/100)</f>
        <v>0</v>
      </c>
      <c r="N129" s="177">
        <v>0.32500000000000001</v>
      </c>
      <c r="O129" s="177">
        <f>ROUND(E129*N129,2)</f>
        <v>4.88</v>
      </c>
      <c r="P129" s="177">
        <v>0</v>
      </c>
      <c r="Q129" s="177">
        <f>ROUND(E129*P129,2)</f>
        <v>0</v>
      </c>
      <c r="R129" s="179" t="s">
        <v>110</v>
      </c>
      <c r="S129" s="179" t="s">
        <v>111</v>
      </c>
      <c r="T129" s="180" t="s">
        <v>112</v>
      </c>
      <c r="U129" s="162">
        <v>0.42399999999999999</v>
      </c>
      <c r="V129" s="162">
        <f>ROUND(E129*U129,2)</f>
        <v>6.36</v>
      </c>
      <c r="W129" s="162"/>
      <c r="X129" s="162" t="s">
        <v>113</v>
      </c>
      <c r="Y129" s="152"/>
      <c r="Z129" s="152"/>
      <c r="AA129" s="152"/>
      <c r="AB129" s="152"/>
      <c r="AC129" s="152"/>
      <c r="AD129" s="152"/>
      <c r="AE129" s="152"/>
      <c r="AF129" s="152"/>
      <c r="AG129" s="152" t="s">
        <v>114</v>
      </c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1" x14ac:dyDescent="0.2">
      <c r="A130" s="159"/>
      <c r="B130" s="160"/>
      <c r="C130" s="257" t="s">
        <v>288</v>
      </c>
      <c r="D130" s="258"/>
      <c r="E130" s="258"/>
      <c r="F130" s="258"/>
      <c r="G130" s="258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52"/>
      <c r="Z130" s="152"/>
      <c r="AA130" s="152"/>
      <c r="AB130" s="152"/>
      <c r="AC130" s="152"/>
      <c r="AD130" s="152"/>
      <c r="AE130" s="152"/>
      <c r="AF130" s="152"/>
      <c r="AG130" s="152" t="s">
        <v>127</v>
      </c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">
      <c r="A131" s="174">
        <v>49</v>
      </c>
      <c r="B131" s="175" t="s">
        <v>295</v>
      </c>
      <c r="C131" s="192" t="s">
        <v>296</v>
      </c>
      <c r="D131" s="176" t="s">
        <v>201</v>
      </c>
      <c r="E131" s="177">
        <v>51</v>
      </c>
      <c r="F131" s="178"/>
      <c r="G131" s="179">
        <f>ROUND(E131*F131,2)</f>
        <v>0</v>
      </c>
      <c r="H131" s="178"/>
      <c r="I131" s="179">
        <f>ROUND(E131*H131,2)</f>
        <v>0</v>
      </c>
      <c r="J131" s="178"/>
      <c r="K131" s="179">
        <f>ROUND(E131*J131,2)</f>
        <v>0</v>
      </c>
      <c r="L131" s="179">
        <v>21</v>
      </c>
      <c r="M131" s="179">
        <f>G131*(1+L131/100)</f>
        <v>0</v>
      </c>
      <c r="N131" s="177">
        <v>0</v>
      </c>
      <c r="O131" s="177">
        <f>ROUND(E131*N131,2)</f>
        <v>0</v>
      </c>
      <c r="P131" s="177">
        <v>0</v>
      </c>
      <c r="Q131" s="177">
        <f>ROUND(E131*P131,2)</f>
        <v>0</v>
      </c>
      <c r="R131" s="179" t="s">
        <v>110</v>
      </c>
      <c r="S131" s="179" t="s">
        <v>111</v>
      </c>
      <c r="T131" s="180" t="s">
        <v>112</v>
      </c>
      <c r="U131" s="162">
        <v>5.5E-2</v>
      </c>
      <c r="V131" s="162">
        <f>ROUND(E131*U131,2)</f>
        <v>2.81</v>
      </c>
      <c r="W131" s="162"/>
      <c r="X131" s="162" t="s">
        <v>113</v>
      </c>
      <c r="Y131" s="152"/>
      <c r="Z131" s="152"/>
      <c r="AA131" s="152"/>
      <c r="AB131" s="152"/>
      <c r="AC131" s="152"/>
      <c r="AD131" s="152"/>
      <c r="AE131" s="152"/>
      <c r="AF131" s="152"/>
      <c r="AG131" s="152" t="s">
        <v>131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59"/>
      <c r="B132" s="160"/>
      <c r="C132" s="257" t="s">
        <v>297</v>
      </c>
      <c r="D132" s="258"/>
      <c r="E132" s="258"/>
      <c r="F132" s="258"/>
      <c r="G132" s="258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52"/>
      <c r="Z132" s="152"/>
      <c r="AA132" s="152"/>
      <c r="AB132" s="152"/>
      <c r="AC132" s="152"/>
      <c r="AD132" s="152"/>
      <c r="AE132" s="152"/>
      <c r="AF132" s="152"/>
      <c r="AG132" s="152" t="s">
        <v>127</v>
      </c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59"/>
      <c r="B133" s="160"/>
      <c r="C133" s="193" t="s">
        <v>298</v>
      </c>
      <c r="D133" s="163"/>
      <c r="E133" s="164">
        <v>51</v>
      </c>
      <c r="F133" s="162"/>
      <c r="G133" s="162"/>
      <c r="H133" s="162"/>
      <c r="I133" s="162"/>
      <c r="J133" s="162"/>
      <c r="K133" s="162"/>
      <c r="L133" s="162"/>
      <c r="M133" s="162"/>
      <c r="N133" s="161"/>
      <c r="O133" s="161"/>
      <c r="P133" s="161"/>
      <c r="Q133" s="161"/>
      <c r="R133" s="162"/>
      <c r="S133" s="162"/>
      <c r="T133" s="162"/>
      <c r="U133" s="162"/>
      <c r="V133" s="162"/>
      <c r="W133" s="162"/>
      <c r="X133" s="162"/>
      <c r="Y133" s="152"/>
      <c r="Z133" s="152"/>
      <c r="AA133" s="152"/>
      <c r="AB133" s="152"/>
      <c r="AC133" s="152"/>
      <c r="AD133" s="152"/>
      <c r="AE133" s="152"/>
      <c r="AF133" s="152"/>
      <c r="AG133" s="152" t="s">
        <v>118</v>
      </c>
      <c r="AH133" s="152">
        <v>0</v>
      </c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74">
        <v>50</v>
      </c>
      <c r="B134" s="175" t="s">
        <v>299</v>
      </c>
      <c r="C134" s="192" t="s">
        <v>300</v>
      </c>
      <c r="D134" s="176" t="s">
        <v>249</v>
      </c>
      <c r="E134" s="177">
        <v>2</v>
      </c>
      <c r="F134" s="178"/>
      <c r="G134" s="179">
        <f>ROUND(E134*F134,2)</f>
        <v>0</v>
      </c>
      <c r="H134" s="178"/>
      <c r="I134" s="179">
        <f>ROUND(E134*H134,2)</f>
        <v>0</v>
      </c>
      <c r="J134" s="178"/>
      <c r="K134" s="179">
        <f>ROUND(E134*J134,2)</f>
        <v>0</v>
      </c>
      <c r="L134" s="179">
        <v>21</v>
      </c>
      <c r="M134" s="179">
        <f>G134*(1+L134/100)</f>
        <v>0</v>
      </c>
      <c r="N134" s="177">
        <v>0</v>
      </c>
      <c r="O134" s="177">
        <f>ROUND(E134*N134,2)</f>
        <v>0</v>
      </c>
      <c r="P134" s="177">
        <v>0</v>
      </c>
      <c r="Q134" s="177">
        <f>ROUND(E134*P134,2)</f>
        <v>0</v>
      </c>
      <c r="R134" s="179"/>
      <c r="S134" s="179" t="s">
        <v>184</v>
      </c>
      <c r="T134" s="180" t="s">
        <v>125</v>
      </c>
      <c r="U134" s="162">
        <v>0</v>
      </c>
      <c r="V134" s="162">
        <f>ROUND(E134*U134,2)</f>
        <v>0</v>
      </c>
      <c r="W134" s="162"/>
      <c r="X134" s="162" t="s">
        <v>113</v>
      </c>
      <c r="Y134" s="152"/>
      <c r="Z134" s="152"/>
      <c r="AA134" s="152"/>
      <c r="AB134" s="152"/>
      <c r="AC134" s="152"/>
      <c r="AD134" s="152"/>
      <c r="AE134" s="152"/>
      <c r="AF134" s="152"/>
      <c r="AG134" s="152" t="s">
        <v>131</v>
      </c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59"/>
      <c r="B135" s="160"/>
      <c r="C135" s="255" t="s">
        <v>301</v>
      </c>
      <c r="D135" s="256"/>
      <c r="E135" s="256"/>
      <c r="F135" s="256"/>
      <c r="G135" s="256"/>
      <c r="H135" s="162"/>
      <c r="I135" s="162"/>
      <c r="J135" s="162"/>
      <c r="K135" s="162"/>
      <c r="L135" s="162"/>
      <c r="M135" s="162"/>
      <c r="N135" s="161"/>
      <c r="O135" s="161"/>
      <c r="P135" s="161"/>
      <c r="Q135" s="161"/>
      <c r="R135" s="162"/>
      <c r="S135" s="162"/>
      <c r="T135" s="162"/>
      <c r="U135" s="162"/>
      <c r="V135" s="162"/>
      <c r="W135" s="162"/>
      <c r="X135" s="162"/>
      <c r="Y135" s="152"/>
      <c r="Z135" s="152"/>
      <c r="AA135" s="152"/>
      <c r="AB135" s="152"/>
      <c r="AC135" s="152"/>
      <c r="AD135" s="152"/>
      <c r="AE135" s="152"/>
      <c r="AF135" s="152"/>
      <c r="AG135" s="152" t="s">
        <v>275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1" x14ac:dyDescent="0.2">
      <c r="A136" s="174">
        <v>51</v>
      </c>
      <c r="B136" s="175" t="s">
        <v>302</v>
      </c>
      <c r="C136" s="192" t="s">
        <v>303</v>
      </c>
      <c r="D136" s="176" t="s">
        <v>123</v>
      </c>
      <c r="E136" s="177">
        <v>3.75</v>
      </c>
      <c r="F136" s="178"/>
      <c r="G136" s="179">
        <f>ROUND(E136*F136,2)</f>
        <v>0</v>
      </c>
      <c r="H136" s="178"/>
      <c r="I136" s="179">
        <f>ROUND(E136*H136,2)</f>
        <v>0</v>
      </c>
      <c r="J136" s="178"/>
      <c r="K136" s="179">
        <f>ROUND(E136*J136,2)</f>
        <v>0</v>
      </c>
      <c r="L136" s="179">
        <v>21</v>
      </c>
      <c r="M136" s="179">
        <f>G136*(1+L136/100)</f>
        <v>0</v>
      </c>
      <c r="N136" s="177">
        <v>2.5249999999999999</v>
      </c>
      <c r="O136" s="177">
        <f>ROUND(E136*N136,2)</f>
        <v>9.4700000000000006</v>
      </c>
      <c r="P136" s="177">
        <v>0</v>
      </c>
      <c r="Q136" s="177">
        <f>ROUND(E136*P136,2)</f>
        <v>0</v>
      </c>
      <c r="R136" s="179"/>
      <c r="S136" s="179" t="s">
        <v>184</v>
      </c>
      <c r="T136" s="180" t="s">
        <v>125</v>
      </c>
      <c r="U136" s="162">
        <v>0</v>
      </c>
      <c r="V136" s="162">
        <f>ROUND(E136*U136,2)</f>
        <v>0</v>
      </c>
      <c r="W136" s="162"/>
      <c r="X136" s="162" t="s">
        <v>113</v>
      </c>
      <c r="Y136" s="152"/>
      <c r="Z136" s="152"/>
      <c r="AA136" s="152"/>
      <c r="AB136" s="152"/>
      <c r="AC136" s="152"/>
      <c r="AD136" s="152"/>
      <c r="AE136" s="152"/>
      <c r="AF136" s="152"/>
      <c r="AG136" s="152" t="s">
        <v>131</v>
      </c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1" x14ac:dyDescent="0.2">
      <c r="A137" s="159"/>
      <c r="B137" s="160"/>
      <c r="C137" s="193" t="s">
        <v>304</v>
      </c>
      <c r="D137" s="163"/>
      <c r="E137" s="164">
        <v>3.75</v>
      </c>
      <c r="F137" s="162"/>
      <c r="G137" s="162"/>
      <c r="H137" s="162"/>
      <c r="I137" s="162"/>
      <c r="J137" s="162"/>
      <c r="K137" s="162"/>
      <c r="L137" s="162"/>
      <c r="M137" s="162"/>
      <c r="N137" s="161"/>
      <c r="O137" s="161"/>
      <c r="P137" s="161"/>
      <c r="Q137" s="161"/>
      <c r="R137" s="162"/>
      <c r="S137" s="162"/>
      <c r="T137" s="162"/>
      <c r="U137" s="162"/>
      <c r="V137" s="162"/>
      <c r="W137" s="162"/>
      <c r="X137" s="162"/>
      <c r="Y137" s="152"/>
      <c r="Z137" s="152"/>
      <c r="AA137" s="152"/>
      <c r="AB137" s="152"/>
      <c r="AC137" s="152"/>
      <c r="AD137" s="152"/>
      <c r="AE137" s="152"/>
      <c r="AF137" s="152"/>
      <c r="AG137" s="152" t="s">
        <v>118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ht="22.5" outlineLevel="1" x14ac:dyDescent="0.2">
      <c r="A138" s="174">
        <v>52</v>
      </c>
      <c r="B138" s="175" t="s">
        <v>305</v>
      </c>
      <c r="C138" s="192" t="s">
        <v>306</v>
      </c>
      <c r="D138" s="176" t="s">
        <v>249</v>
      </c>
      <c r="E138" s="177">
        <v>1</v>
      </c>
      <c r="F138" s="178"/>
      <c r="G138" s="179">
        <f>ROUND(E138*F138,2)</f>
        <v>0</v>
      </c>
      <c r="H138" s="178"/>
      <c r="I138" s="179">
        <f>ROUND(E138*H138,2)</f>
        <v>0</v>
      </c>
      <c r="J138" s="178"/>
      <c r="K138" s="179">
        <f>ROUND(E138*J138,2)</f>
        <v>0</v>
      </c>
      <c r="L138" s="179">
        <v>21</v>
      </c>
      <c r="M138" s="179">
        <f>G138*(1+L138/100)</f>
        <v>0</v>
      </c>
      <c r="N138" s="177">
        <v>6.0000000000000001E-3</v>
      </c>
      <c r="O138" s="177">
        <f>ROUND(E138*N138,2)</f>
        <v>0.01</v>
      </c>
      <c r="P138" s="177">
        <v>0</v>
      </c>
      <c r="Q138" s="177">
        <f>ROUND(E138*P138,2)</f>
        <v>0</v>
      </c>
      <c r="R138" s="179" t="s">
        <v>206</v>
      </c>
      <c r="S138" s="179" t="s">
        <v>111</v>
      </c>
      <c r="T138" s="180" t="s">
        <v>112</v>
      </c>
      <c r="U138" s="162">
        <v>0</v>
      </c>
      <c r="V138" s="162">
        <f>ROUND(E138*U138,2)</f>
        <v>0</v>
      </c>
      <c r="W138" s="162"/>
      <c r="X138" s="162" t="s">
        <v>185</v>
      </c>
      <c r="Y138" s="152"/>
      <c r="Z138" s="152"/>
      <c r="AA138" s="152"/>
      <c r="AB138" s="152"/>
      <c r="AC138" s="152"/>
      <c r="AD138" s="152"/>
      <c r="AE138" s="152"/>
      <c r="AF138" s="152"/>
      <c r="AG138" s="152" t="s">
        <v>265</v>
      </c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1" x14ac:dyDescent="0.2">
      <c r="A139" s="159"/>
      <c r="B139" s="160"/>
      <c r="C139" s="193" t="s">
        <v>307</v>
      </c>
      <c r="D139" s="163"/>
      <c r="E139" s="164">
        <v>1</v>
      </c>
      <c r="F139" s="162"/>
      <c r="G139" s="162"/>
      <c r="H139" s="162"/>
      <c r="I139" s="162"/>
      <c r="J139" s="162"/>
      <c r="K139" s="162"/>
      <c r="L139" s="162"/>
      <c r="M139" s="162"/>
      <c r="N139" s="161"/>
      <c r="O139" s="161"/>
      <c r="P139" s="161"/>
      <c r="Q139" s="161"/>
      <c r="R139" s="162"/>
      <c r="S139" s="162"/>
      <c r="T139" s="162"/>
      <c r="U139" s="162"/>
      <c r="V139" s="162"/>
      <c r="W139" s="162"/>
      <c r="X139" s="162"/>
      <c r="Y139" s="152"/>
      <c r="Z139" s="152"/>
      <c r="AA139" s="152"/>
      <c r="AB139" s="152"/>
      <c r="AC139" s="152"/>
      <c r="AD139" s="152"/>
      <c r="AE139" s="152"/>
      <c r="AF139" s="152"/>
      <c r="AG139" s="152" t="s">
        <v>118</v>
      </c>
      <c r="AH139" s="152">
        <v>0</v>
      </c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">
      <c r="A140" s="174">
        <v>53</v>
      </c>
      <c r="B140" s="175" t="s">
        <v>308</v>
      </c>
      <c r="C140" s="192" t="s">
        <v>309</v>
      </c>
      <c r="D140" s="176" t="s">
        <v>249</v>
      </c>
      <c r="E140" s="177">
        <v>165</v>
      </c>
      <c r="F140" s="178"/>
      <c r="G140" s="179">
        <f>ROUND(E140*F140,2)</f>
        <v>0</v>
      </c>
      <c r="H140" s="178"/>
      <c r="I140" s="179">
        <f>ROUND(E140*H140,2)</f>
        <v>0</v>
      </c>
      <c r="J140" s="178"/>
      <c r="K140" s="179">
        <f>ROUND(E140*J140,2)</f>
        <v>0</v>
      </c>
      <c r="L140" s="179">
        <v>21</v>
      </c>
      <c r="M140" s="179">
        <f>G140*(1+L140/100)</f>
        <v>0</v>
      </c>
      <c r="N140" s="177">
        <v>4.5999999999999999E-2</v>
      </c>
      <c r="O140" s="177">
        <f>ROUND(E140*N140,2)</f>
        <v>7.59</v>
      </c>
      <c r="P140" s="177">
        <v>0</v>
      </c>
      <c r="Q140" s="177">
        <f>ROUND(E140*P140,2)</f>
        <v>0</v>
      </c>
      <c r="R140" s="179"/>
      <c r="S140" s="179" t="s">
        <v>184</v>
      </c>
      <c r="T140" s="180" t="s">
        <v>125</v>
      </c>
      <c r="U140" s="162">
        <v>0</v>
      </c>
      <c r="V140" s="162">
        <f>ROUND(E140*U140,2)</f>
        <v>0</v>
      </c>
      <c r="W140" s="162"/>
      <c r="X140" s="162" t="s">
        <v>185</v>
      </c>
      <c r="Y140" s="152"/>
      <c r="Z140" s="152"/>
      <c r="AA140" s="152"/>
      <c r="AB140" s="152"/>
      <c r="AC140" s="152"/>
      <c r="AD140" s="152"/>
      <c r="AE140" s="152"/>
      <c r="AF140" s="152"/>
      <c r="AG140" s="152" t="s">
        <v>265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1" x14ac:dyDescent="0.2">
      <c r="A141" s="159"/>
      <c r="B141" s="160"/>
      <c r="C141" s="194" t="s">
        <v>310</v>
      </c>
      <c r="D141" s="165"/>
      <c r="E141" s="166"/>
      <c r="F141" s="162"/>
      <c r="G141" s="162"/>
      <c r="H141" s="162"/>
      <c r="I141" s="162"/>
      <c r="J141" s="162"/>
      <c r="K141" s="162"/>
      <c r="L141" s="162"/>
      <c r="M141" s="162"/>
      <c r="N141" s="161"/>
      <c r="O141" s="161"/>
      <c r="P141" s="161"/>
      <c r="Q141" s="161"/>
      <c r="R141" s="162"/>
      <c r="S141" s="162"/>
      <c r="T141" s="162"/>
      <c r="U141" s="162"/>
      <c r="V141" s="162"/>
      <c r="W141" s="162"/>
      <c r="X141" s="162"/>
      <c r="Y141" s="152"/>
      <c r="Z141" s="152"/>
      <c r="AA141" s="152"/>
      <c r="AB141" s="152"/>
      <c r="AC141" s="152"/>
      <c r="AD141" s="152"/>
      <c r="AE141" s="152"/>
      <c r="AF141" s="152"/>
      <c r="AG141" s="152" t="s">
        <v>118</v>
      </c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1" x14ac:dyDescent="0.2">
      <c r="A142" s="159"/>
      <c r="B142" s="160"/>
      <c r="C142" s="195" t="s">
        <v>311</v>
      </c>
      <c r="D142" s="165"/>
      <c r="E142" s="166">
        <v>164.63</v>
      </c>
      <c r="F142" s="162"/>
      <c r="G142" s="162"/>
      <c r="H142" s="162"/>
      <c r="I142" s="162"/>
      <c r="J142" s="162"/>
      <c r="K142" s="162"/>
      <c r="L142" s="162"/>
      <c r="M142" s="162"/>
      <c r="N142" s="161"/>
      <c r="O142" s="161"/>
      <c r="P142" s="161"/>
      <c r="Q142" s="161"/>
      <c r="R142" s="162"/>
      <c r="S142" s="162"/>
      <c r="T142" s="162"/>
      <c r="U142" s="162"/>
      <c r="V142" s="162"/>
      <c r="W142" s="162"/>
      <c r="X142" s="162"/>
      <c r="Y142" s="152"/>
      <c r="Z142" s="152"/>
      <c r="AA142" s="152"/>
      <c r="AB142" s="152"/>
      <c r="AC142" s="152"/>
      <c r="AD142" s="152"/>
      <c r="AE142" s="152"/>
      <c r="AF142" s="152"/>
      <c r="AG142" s="152" t="s">
        <v>118</v>
      </c>
      <c r="AH142" s="152">
        <v>2</v>
      </c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59"/>
      <c r="B143" s="160"/>
      <c r="C143" s="194" t="s">
        <v>312</v>
      </c>
      <c r="D143" s="165"/>
      <c r="E143" s="166"/>
      <c r="F143" s="162"/>
      <c r="G143" s="162"/>
      <c r="H143" s="162"/>
      <c r="I143" s="162"/>
      <c r="J143" s="162"/>
      <c r="K143" s="162"/>
      <c r="L143" s="162"/>
      <c r="M143" s="162"/>
      <c r="N143" s="161"/>
      <c r="O143" s="161"/>
      <c r="P143" s="161"/>
      <c r="Q143" s="161"/>
      <c r="R143" s="162"/>
      <c r="S143" s="162"/>
      <c r="T143" s="162"/>
      <c r="U143" s="162"/>
      <c r="V143" s="162"/>
      <c r="W143" s="162"/>
      <c r="X143" s="162"/>
      <c r="Y143" s="152"/>
      <c r="Z143" s="152"/>
      <c r="AA143" s="152"/>
      <c r="AB143" s="152"/>
      <c r="AC143" s="152"/>
      <c r="AD143" s="152"/>
      <c r="AE143" s="152"/>
      <c r="AF143" s="152"/>
      <c r="AG143" s="152" t="s">
        <v>118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59"/>
      <c r="B144" s="160"/>
      <c r="C144" s="193" t="s">
        <v>313</v>
      </c>
      <c r="D144" s="163"/>
      <c r="E144" s="164">
        <v>165</v>
      </c>
      <c r="F144" s="162"/>
      <c r="G144" s="162"/>
      <c r="H144" s="162"/>
      <c r="I144" s="162"/>
      <c r="J144" s="162"/>
      <c r="K144" s="162"/>
      <c r="L144" s="162"/>
      <c r="M144" s="162"/>
      <c r="N144" s="161"/>
      <c r="O144" s="161"/>
      <c r="P144" s="161"/>
      <c r="Q144" s="161"/>
      <c r="R144" s="162"/>
      <c r="S144" s="162"/>
      <c r="T144" s="162"/>
      <c r="U144" s="162"/>
      <c r="V144" s="162"/>
      <c r="W144" s="162"/>
      <c r="X144" s="162"/>
      <c r="Y144" s="152"/>
      <c r="Z144" s="152"/>
      <c r="AA144" s="152"/>
      <c r="AB144" s="152"/>
      <c r="AC144" s="152"/>
      <c r="AD144" s="152"/>
      <c r="AE144" s="152"/>
      <c r="AF144" s="152"/>
      <c r="AG144" s="152" t="s">
        <v>118</v>
      </c>
      <c r="AH144" s="152">
        <v>0</v>
      </c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1" x14ac:dyDescent="0.2">
      <c r="A145" s="174">
        <v>54</v>
      </c>
      <c r="B145" s="175" t="s">
        <v>314</v>
      </c>
      <c r="C145" s="192" t="s">
        <v>315</v>
      </c>
      <c r="D145" s="176" t="s">
        <v>249</v>
      </c>
      <c r="E145" s="177">
        <v>2.02</v>
      </c>
      <c r="F145" s="178"/>
      <c r="G145" s="179">
        <f>ROUND(E145*F145,2)</f>
        <v>0</v>
      </c>
      <c r="H145" s="178"/>
      <c r="I145" s="179">
        <f>ROUND(E145*H145,2)</f>
        <v>0</v>
      </c>
      <c r="J145" s="178"/>
      <c r="K145" s="179">
        <f>ROUND(E145*J145,2)</f>
        <v>0</v>
      </c>
      <c r="L145" s="179">
        <v>21</v>
      </c>
      <c r="M145" s="179">
        <f>G145*(1+L145/100)</f>
        <v>0</v>
      </c>
      <c r="N145" s="177">
        <v>8.1000000000000003E-2</v>
      </c>
      <c r="O145" s="177">
        <f>ROUND(E145*N145,2)</f>
        <v>0.16</v>
      </c>
      <c r="P145" s="177">
        <v>0</v>
      </c>
      <c r="Q145" s="177">
        <f>ROUND(E145*P145,2)</f>
        <v>0</v>
      </c>
      <c r="R145" s="179" t="s">
        <v>206</v>
      </c>
      <c r="S145" s="179" t="s">
        <v>111</v>
      </c>
      <c r="T145" s="180" t="s">
        <v>112</v>
      </c>
      <c r="U145" s="162">
        <v>0</v>
      </c>
      <c r="V145" s="162">
        <f>ROUND(E145*U145,2)</f>
        <v>0</v>
      </c>
      <c r="W145" s="162"/>
      <c r="X145" s="162" t="s">
        <v>185</v>
      </c>
      <c r="Y145" s="152"/>
      <c r="Z145" s="152"/>
      <c r="AA145" s="152"/>
      <c r="AB145" s="152"/>
      <c r="AC145" s="152"/>
      <c r="AD145" s="152"/>
      <c r="AE145" s="152"/>
      <c r="AF145" s="152"/>
      <c r="AG145" s="152" t="s">
        <v>265</v>
      </c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59"/>
      <c r="B146" s="160"/>
      <c r="C146" s="193" t="s">
        <v>316</v>
      </c>
      <c r="D146" s="163"/>
      <c r="E146" s="164">
        <v>2.02</v>
      </c>
      <c r="F146" s="162"/>
      <c r="G146" s="162"/>
      <c r="H146" s="162"/>
      <c r="I146" s="162"/>
      <c r="J146" s="162"/>
      <c r="K146" s="162"/>
      <c r="L146" s="162"/>
      <c r="M146" s="162"/>
      <c r="N146" s="161"/>
      <c r="O146" s="161"/>
      <c r="P146" s="161"/>
      <c r="Q146" s="161"/>
      <c r="R146" s="162"/>
      <c r="S146" s="162"/>
      <c r="T146" s="162"/>
      <c r="U146" s="162"/>
      <c r="V146" s="162"/>
      <c r="W146" s="162"/>
      <c r="X146" s="162"/>
      <c r="Y146" s="152"/>
      <c r="Z146" s="152"/>
      <c r="AA146" s="152"/>
      <c r="AB146" s="152"/>
      <c r="AC146" s="152"/>
      <c r="AD146" s="152"/>
      <c r="AE146" s="152"/>
      <c r="AF146" s="152"/>
      <c r="AG146" s="152" t="s">
        <v>118</v>
      </c>
      <c r="AH146" s="152">
        <v>0</v>
      </c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74">
        <v>55</v>
      </c>
      <c r="B147" s="175" t="s">
        <v>317</v>
      </c>
      <c r="C147" s="192" t="s">
        <v>318</v>
      </c>
      <c r="D147" s="176" t="s">
        <v>249</v>
      </c>
      <c r="E147" s="177">
        <v>9.09</v>
      </c>
      <c r="F147" s="178"/>
      <c r="G147" s="179">
        <f>ROUND(E147*F147,2)</f>
        <v>0</v>
      </c>
      <c r="H147" s="178"/>
      <c r="I147" s="179">
        <f>ROUND(E147*H147,2)</f>
        <v>0</v>
      </c>
      <c r="J147" s="178"/>
      <c r="K147" s="179">
        <f>ROUND(E147*J147,2)</f>
        <v>0</v>
      </c>
      <c r="L147" s="179">
        <v>21</v>
      </c>
      <c r="M147" s="179">
        <f>G147*(1+L147/100)</f>
        <v>0</v>
      </c>
      <c r="N147" s="177">
        <v>5.1999999999999998E-2</v>
      </c>
      <c r="O147" s="177">
        <f>ROUND(E147*N147,2)</f>
        <v>0.47</v>
      </c>
      <c r="P147" s="177">
        <v>0</v>
      </c>
      <c r="Q147" s="177">
        <f>ROUND(E147*P147,2)</f>
        <v>0</v>
      </c>
      <c r="R147" s="179"/>
      <c r="S147" s="179" t="s">
        <v>184</v>
      </c>
      <c r="T147" s="180" t="s">
        <v>125</v>
      </c>
      <c r="U147" s="162">
        <v>0</v>
      </c>
      <c r="V147" s="162">
        <f>ROUND(E147*U147,2)</f>
        <v>0</v>
      </c>
      <c r="W147" s="162"/>
      <c r="X147" s="162" t="s">
        <v>185</v>
      </c>
      <c r="Y147" s="152"/>
      <c r="Z147" s="152"/>
      <c r="AA147" s="152"/>
      <c r="AB147" s="152"/>
      <c r="AC147" s="152"/>
      <c r="AD147" s="152"/>
      <c r="AE147" s="152"/>
      <c r="AF147" s="152"/>
      <c r="AG147" s="152" t="s">
        <v>265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59"/>
      <c r="B148" s="160"/>
      <c r="C148" s="193" t="s">
        <v>319</v>
      </c>
      <c r="D148" s="163"/>
      <c r="E148" s="164">
        <v>9.09</v>
      </c>
      <c r="F148" s="162"/>
      <c r="G148" s="162"/>
      <c r="H148" s="162"/>
      <c r="I148" s="162"/>
      <c r="J148" s="162"/>
      <c r="K148" s="162"/>
      <c r="L148" s="162"/>
      <c r="M148" s="162"/>
      <c r="N148" s="161"/>
      <c r="O148" s="161"/>
      <c r="P148" s="161"/>
      <c r="Q148" s="161"/>
      <c r="R148" s="162"/>
      <c r="S148" s="162"/>
      <c r="T148" s="162"/>
      <c r="U148" s="162"/>
      <c r="V148" s="162"/>
      <c r="W148" s="162"/>
      <c r="X148" s="162"/>
      <c r="Y148" s="152"/>
      <c r="Z148" s="152"/>
      <c r="AA148" s="152"/>
      <c r="AB148" s="152"/>
      <c r="AC148" s="152"/>
      <c r="AD148" s="152"/>
      <c r="AE148" s="152"/>
      <c r="AF148" s="152"/>
      <c r="AG148" s="152" t="s">
        <v>118</v>
      </c>
      <c r="AH148" s="152">
        <v>0</v>
      </c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1" x14ac:dyDescent="0.2">
      <c r="A149" s="174">
        <v>56</v>
      </c>
      <c r="B149" s="175" t="s">
        <v>320</v>
      </c>
      <c r="C149" s="192" t="s">
        <v>321</v>
      </c>
      <c r="D149" s="176" t="s">
        <v>249</v>
      </c>
      <c r="E149" s="177">
        <v>4.04</v>
      </c>
      <c r="F149" s="178"/>
      <c r="G149" s="179">
        <f>ROUND(E149*F149,2)</f>
        <v>0</v>
      </c>
      <c r="H149" s="178"/>
      <c r="I149" s="179">
        <f>ROUND(E149*H149,2)</f>
        <v>0</v>
      </c>
      <c r="J149" s="178"/>
      <c r="K149" s="179">
        <f>ROUND(E149*J149,2)</f>
        <v>0</v>
      </c>
      <c r="L149" s="179">
        <v>21</v>
      </c>
      <c r="M149" s="179">
        <f>G149*(1+L149/100)</f>
        <v>0</v>
      </c>
      <c r="N149" s="177">
        <v>0</v>
      </c>
      <c r="O149" s="177">
        <f>ROUND(E149*N149,2)</f>
        <v>0</v>
      </c>
      <c r="P149" s="177">
        <v>0</v>
      </c>
      <c r="Q149" s="177">
        <f>ROUND(E149*P149,2)</f>
        <v>0</v>
      </c>
      <c r="R149" s="179"/>
      <c r="S149" s="179" t="s">
        <v>184</v>
      </c>
      <c r="T149" s="180" t="s">
        <v>125</v>
      </c>
      <c r="U149" s="162">
        <v>0</v>
      </c>
      <c r="V149" s="162">
        <f>ROUND(E149*U149,2)</f>
        <v>0</v>
      </c>
      <c r="W149" s="162"/>
      <c r="X149" s="162" t="s">
        <v>185</v>
      </c>
      <c r="Y149" s="152"/>
      <c r="Z149" s="152"/>
      <c r="AA149" s="152"/>
      <c r="AB149" s="152"/>
      <c r="AC149" s="152"/>
      <c r="AD149" s="152"/>
      <c r="AE149" s="152"/>
      <c r="AF149" s="152"/>
      <c r="AG149" s="152" t="s">
        <v>265</v>
      </c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1" x14ac:dyDescent="0.2">
      <c r="A150" s="159"/>
      <c r="B150" s="160"/>
      <c r="C150" s="193" t="s">
        <v>322</v>
      </c>
      <c r="D150" s="163"/>
      <c r="E150" s="164">
        <v>4.04</v>
      </c>
      <c r="F150" s="162"/>
      <c r="G150" s="162"/>
      <c r="H150" s="162"/>
      <c r="I150" s="162"/>
      <c r="J150" s="162"/>
      <c r="K150" s="162"/>
      <c r="L150" s="162"/>
      <c r="M150" s="162"/>
      <c r="N150" s="161"/>
      <c r="O150" s="161"/>
      <c r="P150" s="161"/>
      <c r="Q150" s="161"/>
      <c r="R150" s="162"/>
      <c r="S150" s="162"/>
      <c r="T150" s="162"/>
      <c r="U150" s="162"/>
      <c r="V150" s="162"/>
      <c r="W150" s="162"/>
      <c r="X150" s="162"/>
      <c r="Y150" s="152"/>
      <c r="Z150" s="152"/>
      <c r="AA150" s="152"/>
      <c r="AB150" s="152"/>
      <c r="AC150" s="152"/>
      <c r="AD150" s="152"/>
      <c r="AE150" s="152"/>
      <c r="AF150" s="152"/>
      <c r="AG150" s="152" t="s">
        <v>118</v>
      </c>
      <c r="AH150" s="152">
        <v>0</v>
      </c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outlineLevel="1" x14ac:dyDescent="0.2">
      <c r="A151" s="174">
        <v>57</v>
      </c>
      <c r="B151" s="175" t="s">
        <v>323</v>
      </c>
      <c r="C151" s="192" t="s">
        <v>324</v>
      </c>
      <c r="D151" s="176" t="s">
        <v>249</v>
      </c>
      <c r="E151" s="177">
        <v>4.04</v>
      </c>
      <c r="F151" s="178"/>
      <c r="G151" s="179">
        <f>ROUND(E151*F151,2)</f>
        <v>0</v>
      </c>
      <c r="H151" s="178"/>
      <c r="I151" s="179">
        <f>ROUND(E151*H151,2)</f>
        <v>0</v>
      </c>
      <c r="J151" s="178"/>
      <c r="K151" s="179">
        <f>ROUND(E151*J151,2)</f>
        <v>0</v>
      </c>
      <c r="L151" s="179">
        <v>21</v>
      </c>
      <c r="M151" s="179">
        <f>G151*(1+L151/100)</f>
        <v>0</v>
      </c>
      <c r="N151" s="177">
        <v>0</v>
      </c>
      <c r="O151" s="177">
        <f>ROUND(E151*N151,2)</f>
        <v>0</v>
      </c>
      <c r="P151" s="177">
        <v>0</v>
      </c>
      <c r="Q151" s="177">
        <f>ROUND(E151*P151,2)</f>
        <v>0</v>
      </c>
      <c r="R151" s="179"/>
      <c r="S151" s="179" t="s">
        <v>184</v>
      </c>
      <c r="T151" s="180" t="s">
        <v>125</v>
      </c>
      <c r="U151" s="162">
        <v>0</v>
      </c>
      <c r="V151" s="162">
        <f>ROUND(E151*U151,2)</f>
        <v>0</v>
      </c>
      <c r="W151" s="162"/>
      <c r="X151" s="162" t="s">
        <v>185</v>
      </c>
      <c r="Y151" s="152"/>
      <c r="Z151" s="152"/>
      <c r="AA151" s="152"/>
      <c r="AB151" s="152"/>
      <c r="AC151" s="152"/>
      <c r="AD151" s="152"/>
      <c r="AE151" s="152"/>
      <c r="AF151" s="152"/>
      <c r="AG151" s="152" t="s">
        <v>265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outlineLevel="1" x14ac:dyDescent="0.2">
      <c r="A152" s="159"/>
      <c r="B152" s="160"/>
      <c r="C152" s="193" t="s">
        <v>322</v>
      </c>
      <c r="D152" s="163"/>
      <c r="E152" s="164">
        <v>4.04</v>
      </c>
      <c r="F152" s="162"/>
      <c r="G152" s="162"/>
      <c r="H152" s="162"/>
      <c r="I152" s="162"/>
      <c r="J152" s="162"/>
      <c r="K152" s="162"/>
      <c r="L152" s="162"/>
      <c r="M152" s="162"/>
      <c r="N152" s="161"/>
      <c r="O152" s="161"/>
      <c r="P152" s="161"/>
      <c r="Q152" s="161"/>
      <c r="R152" s="162"/>
      <c r="S152" s="162"/>
      <c r="T152" s="162"/>
      <c r="U152" s="162"/>
      <c r="V152" s="162"/>
      <c r="W152" s="162"/>
      <c r="X152" s="162"/>
      <c r="Y152" s="152"/>
      <c r="Z152" s="152"/>
      <c r="AA152" s="152"/>
      <c r="AB152" s="152"/>
      <c r="AC152" s="152"/>
      <c r="AD152" s="152"/>
      <c r="AE152" s="152"/>
      <c r="AF152" s="152"/>
      <c r="AG152" s="152" t="s">
        <v>118</v>
      </c>
      <c r="AH152" s="152">
        <v>0</v>
      </c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1" x14ac:dyDescent="0.2">
      <c r="A153" s="174">
        <v>58</v>
      </c>
      <c r="B153" s="175" t="s">
        <v>325</v>
      </c>
      <c r="C153" s="192" t="s">
        <v>326</v>
      </c>
      <c r="D153" s="176" t="s">
        <v>327</v>
      </c>
      <c r="E153" s="177">
        <v>1</v>
      </c>
      <c r="F153" s="178"/>
      <c r="G153" s="179">
        <f>ROUND(E153*F153,2)</f>
        <v>0</v>
      </c>
      <c r="H153" s="178"/>
      <c r="I153" s="179">
        <f>ROUND(E153*H153,2)</f>
        <v>0</v>
      </c>
      <c r="J153" s="178"/>
      <c r="K153" s="179">
        <f>ROUND(E153*J153,2)</f>
        <v>0</v>
      </c>
      <c r="L153" s="179">
        <v>21</v>
      </c>
      <c r="M153" s="179">
        <f>G153*(1+L153/100)</f>
        <v>0</v>
      </c>
      <c r="N153" s="177">
        <v>7.6390000000000002</v>
      </c>
      <c r="O153" s="177">
        <f>ROUND(E153*N153,2)</f>
        <v>7.64</v>
      </c>
      <c r="P153" s="177">
        <v>0</v>
      </c>
      <c r="Q153" s="177">
        <f>ROUND(E153*P153,2)</f>
        <v>0</v>
      </c>
      <c r="R153" s="179"/>
      <c r="S153" s="179" t="s">
        <v>184</v>
      </c>
      <c r="T153" s="180" t="s">
        <v>125</v>
      </c>
      <c r="U153" s="162">
        <v>0</v>
      </c>
      <c r="V153" s="162">
        <f>ROUND(E153*U153,2)</f>
        <v>0</v>
      </c>
      <c r="W153" s="162"/>
      <c r="X153" s="162" t="s">
        <v>185</v>
      </c>
      <c r="Y153" s="152"/>
      <c r="Z153" s="152"/>
      <c r="AA153" s="152"/>
      <c r="AB153" s="152"/>
      <c r="AC153" s="152"/>
      <c r="AD153" s="152"/>
      <c r="AE153" s="152"/>
      <c r="AF153" s="152"/>
      <c r="AG153" s="152" t="s">
        <v>186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outlineLevel="1" x14ac:dyDescent="0.2">
      <c r="A154" s="159"/>
      <c r="B154" s="160"/>
      <c r="C154" s="255" t="s">
        <v>328</v>
      </c>
      <c r="D154" s="256"/>
      <c r="E154" s="256"/>
      <c r="F154" s="256"/>
      <c r="G154" s="256"/>
      <c r="H154" s="162"/>
      <c r="I154" s="162"/>
      <c r="J154" s="162"/>
      <c r="K154" s="162"/>
      <c r="L154" s="162"/>
      <c r="M154" s="162"/>
      <c r="N154" s="161"/>
      <c r="O154" s="161"/>
      <c r="P154" s="161"/>
      <c r="Q154" s="161"/>
      <c r="R154" s="162"/>
      <c r="S154" s="162"/>
      <c r="T154" s="162"/>
      <c r="U154" s="162"/>
      <c r="V154" s="162"/>
      <c r="W154" s="162"/>
      <c r="X154" s="162"/>
      <c r="Y154" s="152"/>
      <c r="Z154" s="152"/>
      <c r="AA154" s="152"/>
      <c r="AB154" s="152"/>
      <c r="AC154" s="152"/>
      <c r="AD154" s="152"/>
      <c r="AE154" s="152"/>
      <c r="AF154" s="152"/>
      <c r="AG154" s="152" t="s">
        <v>275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1" x14ac:dyDescent="0.2">
      <c r="A155" s="159"/>
      <c r="B155" s="160"/>
      <c r="C155" s="259" t="s">
        <v>329</v>
      </c>
      <c r="D155" s="260"/>
      <c r="E155" s="260"/>
      <c r="F155" s="260"/>
      <c r="G155" s="260"/>
      <c r="H155" s="162"/>
      <c r="I155" s="162"/>
      <c r="J155" s="162"/>
      <c r="K155" s="162"/>
      <c r="L155" s="162"/>
      <c r="M155" s="162"/>
      <c r="N155" s="161"/>
      <c r="O155" s="161"/>
      <c r="P155" s="161"/>
      <c r="Q155" s="161"/>
      <c r="R155" s="162"/>
      <c r="S155" s="162"/>
      <c r="T155" s="162"/>
      <c r="U155" s="162"/>
      <c r="V155" s="162"/>
      <c r="W155" s="162"/>
      <c r="X155" s="162"/>
      <c r="Y155" s="152"/>
      <c r="Z155" s="152"/>
      <c r="AA155" s="152"/>
      <c r="AB155" s="152"/>
      <c r="AC155" s="152"/>
      <c r="AD155" s="152"/>
      <c r="AE155" s="152"/>
      <c r="AF155" s="152"/>
      <c r="AG155" s="152" t="s">
        <v>275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1" x14ac:dyDescent="0.2">
      <c r="A156" s="159"/>
      <c r="B156" s="160"/>
      <c r="C156" s="193" t="s">
        <v>330</v>
      </c>
      <c r="D156" s="163"/>
      <c r="E156" s="164">
        <v>1</v>
      </c>
      <c r="F156" s="162"/>
      <c r="G156" s="162"/>
      <c r="H156" s="162"/>
      <c r="I156" s="162"/>
      <c r="J156" s="162"/>
      <c r="K156" s="162"/>
      <c r="L156" s="162"/>
      <c r="M156" s="162"/>
      <c r="N156" s="161"/>
      <c r="O156" s="161"/>
      <c r="P156" s="161"/>
      <c r="Q156" s="161"/>
      <c r="R156" s="162"/>
      <c r="S156" s="162"/>
      <c r="T156" s="162"/>
      <c r="U156" s="162"/>
      <c r="V156" s="162"/>
      <c r="W156" s="162"/>
      <c r="X156" s="162"/>
      <c r="Y156" s="152"/>
      <c r="Z156" s="152"/>
      <c r="AA156" s="152"/>
      <c r="AB156" s="152"/>
      <c r="AC156" s="152"/>
      <c r="AD156" s="152"/>
      <c r="AE156" s="152"/>
      <c r="AF156" s="152"/>
      <c r="AG156" s="152" t="s">
        <v>118</v>
      </c>
      <c r="AH156" s="152">
        <v>0</v>
      </c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1" x14ac:dyDescent="0.2">
      <c r="A157" s="174">
        <v>59</v>
      </c>
      <c r="B157" s="175" t="s">
        <v>331</v>
      </c>
      <c r="C157" s="192" t="s">
        <v>332</v>
      </c>
      <c r="D157" s="176" t="s">
        <v>327</v>
      </c>
      <c r="E157" s="177">
        <v>1</v>
      </c>
      <c r="F157" s="178"/>
      <c r="G157" s="179">
        <f>ROUND(E157*F157,2)</f>
        <v>0</v>
      </c>
      <c r="H157" s="178"/>
      <c r="I157" s="179">
        <f>ROUND(E157*H157,2)</f>
        <v>0</v>
      </c>
      <c r="J157" s="178"/>
      <c r="K157" s="179">
        <f>ROUND(E157*J157,2)</f>
        <v>0</v>
      </c>
      <c r="L157" s="179">
        <v>21</v>
      </c>
      <c r="M157" s="179">
        <f>G157*(1+L157/100)</f>
        <v>0</v>
      </c>
      <c r="N157" s="177">
        <v>3.2269999999999999</v>
      </c>
      <c r="O157" s="177">
        <f>ROUND(E157*N157,2)</f>
        <v>3.23</v>
      </c>
      <c r="P157" s="177">
        <v>0</v>
      </c>
      <c r="Q157" s="177">
        <f>ROUND(E157*P157,2)</f>
        <v>0</v>
      </c>
      <c r="R157" s="179"/>
      <c r="S157" s="179" t="s">
        <v>184</v>
      </c>
      <c r="T157" s="180" t="s">
        <v>125</v>
      </c>
      <c r="U157" s="162">
        <v>0</v>
      </c>
      <c r="V157" s="162">
        <f>ROUND(E157*U157,2)</f>
        <v>0</v>
      </c>
      <c r="W157" s="162"/>
      <c r="X157" s="162" t="s">
        <v>185</v>
      </c>
      <c r="Y157" s="152"/>
      <c r="Z157" s="152"/>
      <c r="AA157" s="152"/>
      <c r="AB157" s="152"/>
      <c r="AC157" s="152"/>
      <c r="AD157" s="152"/>
      <c r="AE157" s="152"/>
      <c r="AF157" s="152"/>
      <c r="AG157" s="152" t="s">
        <v>186</v>
      </c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1" x14ac:dyDescent="0.2">
      <c r="A158" s="159"/>
      <c r="B158" s="160"/>
      <c r="C158" s="193" t="s">
        <v>330</v>
      </c>
      <c r="D158" s="163"/>
      <c r="E158" s="164">
        <v>1</v>
      </c>
      <c r="F158" s="162"/>
      <c r="G158" s="162"/>
      <c r="H158" s="162"/>
      <c r="I158" s="162"/>
      <c r="J158" s="162"/>
      <c r="K158" s="162"/>
      <c r="L158" s="162"/>
      <c r="M158" s="162"/>
      <c r="N158" s="161"/>
      <c r="O158" s="161"/>
      <c r="P158" s="161"/>
      <c r="Q158" s="161"/>
      <c r="R158" s="162"/>
      <c r="S158" s="162"/>
      <c r="T158" s="162"/>
      <c r="U158" s="162"/>
      <c r="V158" s="162"/>
      <c r="W158" s="162"/>
      <c r="X158" s="162"/>
      <c r="Y158" s="152"/>
      <c r="Z158" s="152"/>
      <c r="AA158" s="152"/>
      <c r="AB158" s="152"/>
      <c r="AC158" s="152"/>
      <c r="AD158" s="152"/>
      <c r="AE158" s="152"/>
      <c r="AF158" s="152"/>
      <c r="AG158" s="152" t="s">
        <v>118</v>
      </c>
      <c r="AH158" s="152">
        <v>0</v>
      </c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x14ac:dyDescent="0.2">
      <c r="A159" s="168" t="s">
        <v>105</v>
      </c>
      <c r="B159" s="169" t="s">
        <v>72</v>
      </c>
      <c r="C159" s="190" t="s">
        <v>73</v>
      </c>
      <c r="D159" s="170"/>
      <c r="E159" s="171"/>
      <c r="F159" s="172"/>
      <c r="G159" s="172">
        <f>SUMIF(AG160:AG161,"&lt;&gt;NOR",G160:G161)</f>
        <v>0</v>
      </c>
      <c r="H159" s="172"/>
      <c r="I159" s="172">
        <f>SUM(I160:I161)</f>
        <v>0</v>
      </c>
      <c r="J159" s="172"/>
      <c r="K159" s="172">
        <f>SUM(K160:K161)</f>
        <v>0</v>
      </c>
      <c r="L159" s="172"/>
      <c r="M159" s="172">
        <f>SUM(M160:M161)</f>
        <v>0</v>
      </c>
      <c r="N159" s="171"/>
      <c r="O159" s="171">
        <f>SUM(O160:O161)</f>
        <v>0</v>
      </c>
      <c r="P159" s="171"/>
      <c r="Q159" s="171">
        <f>SUM(Q160:Q161)</f>
        <v>0</v>
      </c>
      <c r="R159" s="172"/>
      <c r="S159" s="172"/>
      <c r="T159" s="173"/>
      <c r="U159" s="167"/>
      <c r="V159" s="167">
        <f>SUM(V160:V161)</f>
        <v>0</v>
      </c>
      <c r="W159" s="167"/>
      <c r="X159" s="167"/>
      <c r="AG159" t="s">
        <v>106</v>
      </c>
    </row>
    <row r="160" spans="1:60" outlineLevel="1" x14ac:dyDescent="0.2">
      <c r="A160" s="174">
        <v>60</v>
      </c>
      <c r="B160" s="175" t="s">
        <v>333</v>
      </c>
      <c r="C160" s="192" t="s">
        <v>334</v>
      </c>
      <c r="D160" s="176" t="s">
        <v>183</v>
      </c>
      <c r="E160" s="177">
        <v>320.75436999999999</v>
      </c>
      <c r="F160" s="178"/>
      <c r="G160" s="179">
        <f>ROUND(E160*F160,2)</f>
        <v>0</v>
      </c>
      <c r="H160" s="178"/>
      <c r="I160" s="179">
        <f>ROUND(E160*H160,2)</f>
        <v>0</v>
      </c>
      <c r="J160" s="178"/>
      <c r="K160" s="179">
        <f>ROUND(E160*J160,2)</f>
        <v>0</v>
      </c>
      <c r="L160" s="179">
        <v>21</v>
      </c>
      <c r="M160" s="179">
        <f>G160*(1+L160/100)</f>
        <v>0</v>
      </c>
      <c r="N160" s="177">
        <v>0</v>
      </c>
      <c r="O160" s="177">
        <f>ROUND(E160*N160,2)</f>
        <v>0</v>
      </c>
      <c r="P160" s="177">
        <v>0</v>
      </c>
      <c r="Q160" s="177">
        <f>ROUND(E160*P160,2)</f>
        <v>0</v>
      </c>
      <c r="R160" s="179" t="s">
        <v>110</v>
      </c>
      <c r="S160" s="179" t="s">
        <v>111</v>
      </c>
      <c r="T160" s="180" t="s">
        <v>112</v>
      </c>
      <c r="U160" s="162">
        <v>0</v>
      </c>
      <c r="V160" s="162">
        <f>ROUND(E160*U160,2)</f>
        <v>0</v>
      </c>
      <c r="W160" s="162"/>
      <c r="X160" s="162" t="s">
        <v>335</v>
      </c>
      <c r="Y160" s="152"/>
      <c r="Z160" s="152"/>
      <c r="AA160" s="152"/>
      <c r="AB160" s="152"/>
      <c r="AC160" s="152"/>
      <c r="AD160" s="152"/>
      <c r="AE160" s="152"/>
      <c r="AF160" s="152"/>
      <c r="AG160" s="152" t="s">
        <v>336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outlineLevel="1" x14ac:dyDescent="0.2">
      <c r="A161" s="159"/>
      <c r="B161" s="160"/>
      <c r="C161" s="257" t="s">
        <v>337</v>
      </c>
      <c r="D161" s="258"/>
      <c r="E161" s="258"/>
      <c r="F161" s="258"/>
      <c r="G161" s="258"/>
      <c r="H161" s="162"/>
      <c r="I161" s="162"/>
      <c r="J161" s="162"/>
      <c r="K161" s="162"/>
      <c r="L161" s="162"/>
      <c r="M161" s="162"/>
      <c r="N161" s="161"/>
      <c r="O161" s="161"/>
      <c r="P161" s="161"/>
      <c r="Q161" s="161"/>
      <c r="R161" s="162"/>
      <c r="S161" s="162"/>
      <c r="T161" s="162"/>
      <c r="U161" s="162"/>
      <c r="V161" s="162"/>
      <c r="W161" s="162"/>
      <c r="X161" s="162"/>
      <c r="Y161" s="152"/>
      <c r="Z161" s="152"/>
      <c r="AA161" s="152"/>
      <c r="AB161" s="152"/>
      <c r="AC161" s="152"/>
      <c r="AD161" s="152"/>
      <c r="AE161" s="152"/>
      <c r="AF161" s="152"/>
      <c r="AG161" s="152" t="s">
        <v>127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x14ac:dyDescent="0.2">
      <c r="A162" s="168" t="s">
        <v>105</v>
      </c>
      <c r="B162" s="169" t="s">
        <v>74</v>
      </c>
      <c r="C162" s="190" t="s">
        <v>28</v>
      </c>
      <c r="D162" s="170"/>
      <c r="E162" s="171"/>
      <c r="F162" s="172"/>
      <c r="G162" s="172">
        <f>SUMIF(AG163:AG166,"&lt;&gt;NOR",G163:G166)</f>
        <v>0</v>
      </c>
      <c r="H162" s="172"/>
      <c r="I162" s="172">
        <f>SUM(I163:I166)</f>
        <v>0</v>
      </c>
      <c r="J162" s="172"/>
      <c r="K162" s="172">
        <f>SUM(K163:K166)</f>
        <v>0</v>
      </c>
      <c r="L162" s="172"/>
      <c r="M162" s="172">
        <f>SUM(M163:M166)</f>
        <v>0</v>
      </c>
      <c r="N162" s="171"/>
      <c r="O162" s="171">
        <f>SUM(O163:O166)</f>
        <v>0</v>
      </c>
      <c r="P162" s="171"/>
      <c r="Q162" s="171">
        <f>SUM(Q163:Q166)</f>
        <v>0</v>
      </c>
      <c r="R162" s="172"/>
      <c r="S162" s="172"/>
      <c r="T162" s="173"/>
      <c r="U162" s="167"/>
      <c r="V162" s="167">
        <f>SUM(V163:V166)</f>
        <v>0</v>
      </c>
      <c r="W162" s="167"/>
      <c r="X162" s="167"/>
      <c r="AG162" t="s">
        <v>106</v>
      </c>
    </row>
    <row r="163" spans="1:60" outlineLevel="1" x14ac:dyDescent="0.2">
      <c r="A163" s="174">
        <v>61</v>
      </c>
      <c r="B163" s="175" t="s">
        <v>338</v>
      </c>
      <c r="C163" s="192" t="s">
        <v>339</v>
      </c>
      <c r="D163" s="176" t="s">
        <v>340</v>
      </c>
      <c r="E163" s="177">
        <v>1</v>
      </c>
      <c r="F163" s="178"/>
      <c r="G163" s="179">
        <f>ROUND(E163*F163,2)</f>
        <v>0</v>
      </c>
      <c r="H163" s="178"/>
      <c r="I163" s="179">
        <f>ROUND(E163*H163,2)</f>
        <v>0</v>
      </c>
      <c r="J163" s="178"/>
      <c r="K163" s="179">
        <f>ROUND(E163*J163,2)</f>
        <v>0</v>
      </c>
      <c r="L163" s="179">
        <v>21</v>
      </c>
      <c r="M163" s="179">
        <f>G163*(1+L163/100)</f>
        <v>0</v>
      </c>
      <c r="N163" s="177">
        <v>0</v>
      </c>
      <c r="O163" s="177">
        <f>ROUND(E163*N163,2)</f>
        <v>0</v>
      </c>
      <c r="P163" s="177">
        <v>0</v>
      </c>
      <c r="Q163" s="177">
        <f>ROUND(E163*P163,2)</f>
        <v>0</v>
      </c>
      <c r="R163" s="179"/>
      <c r="S163" s="179" t="s">
        <v>111</v>
      </c>
      <c r="T163" s="180" t="s">
        <v>125</v>
      </c>
      <c r="U163" s="162">
        <v>0</v>
      </c>
      <c r="V163" s="162">
        <f>ROUND(E163*U163,2)</f>
        <v>0</v>
      </c>
      <c r="W163" s="162"/>
      <c r="X163" s="162" t="s">
        <v>341</v>
      </c>
      <c r="Y163" s="152"/>
      <c r="Z163" s="152"/>
      <c r="AA163" s="152"/>
      <c r="AB163" s="152"/>
      <c r="AC163" s="152"/>
      <c r="AD163" s="152"/>
      <c r="AE163" s="152"/>
      <c r="AF163" s="152"/>
      <c r="AG163" s="152" t="s">
        <v>342</v>
      </c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ht="33.75" outlineLevel="1" x14ac:dyDescent="0.2">
      <c r="A164" s="159"/>
      <c r="B164" s="160"/>
      <c r="C164" s="255" t="s">
        <v>343</v>
      </c>
      <c r="D164" s="256"/>
      <c r="E164" s="256"/>
      <c r="F164" s="256"/>
      <c r="G164" s="256"/>
      <c r="H164" s="162"/>
      <c r="I164" s="162"/>
      <c r="J164" s="162"/>
      <c r="K164" s="162"/>
      <c r="L164" s="162"/>
      <c r="M164" s="162"/>
      <c r="N164" s="161"/>
      <c r="O164" s="161"/>
      <c r="P164" s="161"/>
      <c r="Q164" s="161"/>
      <c r="R164" s="162"/>
      <c r="S164" s="162"/>
      <c r="T164" s="162"/>
      <c r="U164" s="162"/>
      <c r="V164" s="162"/>
      <c r="W164" s="162"/>
      <c r="X164" s="162"/>
      <c r="Y164" s="152"/>
      <c r="Z164" s="152"/>
      <c r="AA164" s="152"/>
      <c r="AB164" s="152"/>
      <c r="AC164" s="152"/>
      <c r="AD164" s="152"/>
      <c r="AE164" s="152"/>
      <c r="AF164" s="152"/>
      <c r="AG164" s="152" t="s">
        <v>275</v>
      </c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88" t="str">
        <f>C164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64" s="152"/>
      <c r="BC164" s="152"/>
      <c r="BD164" s="152"/>
      <c r="BE164" s="152"/>
      <c r="BF164" s="152"/>
      <c r="BG164" s="152"/>
      <c r="BH164" s="152"/>
    </row>
    <row r="165" spans="1:60" outlineLevel="1" x14ac:dyDescent="0.2">
      <c r="A165" s="174">
        <v>62</v>
      </c>
      <c r="B165" s="175" t="s">
        <v>344</v>
      </c>
      <c r="C165" s="192" t="s">
        <v>345</v>
      </c>
      <c r="D165" s="176" t="s">
        <v>340</v>
      </c>
      <c r="E165" s="177">
        <v>1</v>
      </c>
      <c r="F165" s="178"/>
      <c r="G165" s="179">
        <f>ROUND(E165*F165,2)</f>
        <v>0</v>
      </c>
      <c r="H165" s="178"/>
      <c r="I165" s="179">
        <f>ROUND(E165*H165,2)</f>
        <v>0</v>
      </c>
      <c r="J165" s="178"/>
      <c r="K165" s="179">
        <f>ROUND(E165*J165,2)</f>
        <v>0</v>
      </c>
      <c r="L165" s="179">
        <v>21</v>
      </c>
      <c r="M165" s="179">
        <f>G165*(1+L165/100)</f>
        <v>0</v>
      </c>
      <c r="N165" s="177">
        <v>0</v>
      </c>
      <c r="O165" s="177">
        <f>ROUND(E165*N165,2)</f>
        <v>0</v>
      </c>
      <c r="P165" s="177">
        <v>0</v>
      </c>
      <c r="Q165" s="177">
        <f>ROUND(E165*P165,2)</f>
        <v>0</v>
      </c>
      <c r="R165" s="179"/>
      <c r="S165" s="179" t="s">
        <v>111</v>
      </c>
      <c r="T165" s="180" t="s">
        <v>125</v>
      </c>
      <c r="U165" s="162">
        <v>0</v>
      </c>
      <c r="V165" s="162">
        <f>ROUND(E165*U165,2)</f>
        <v>0</v>
      </c>
      <c r="W165" s="162"/>
      <c r="X165" s="162" t="s">
        <v>341</v>
      </c>
      <c r="Y165" s="152"/>
      <c r="Z165" s="152"/>
      <c r="AA165" s="152"/>
      <c r="AB165" s="152"/>
      <c r="AC165" s="152"/>
      <c r="AD165" s="152"/>
      <c r="AE165" s="152"/>
      <c r="AF165" s="152"/>
      <c r="AG165" s="152" t="s">
        <v>342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2.5" outlineLevel="1" x14ac:dyDescent="0.2">
      <c r="A166" s="159"/>
      <c r="B166" s="160"/>
      <c r="C166" s="255" t="s">
        <v>346</v>
      </c>
      <c r="D166" s="256"/>
      <c r="E166" s="256"/>
      <c r="F166" s="256"/>
      <c r="G166" s="256"/>
      <c r="H166" s="162"/>
      <c r="I166" s="162"/>
      <c r="J166" s="162"/>
      <c r="K166" s="162"/>
      <c r="L166" s="162"/>
      <c r="M166" s="162"/>
      <c r="N166" s="161"/>
      <c r="O166" s="161"/>
      <c r="P166" s="161"/>
      <c r="Q166" s="161"/>
      <c r="R166" s="162"/>
      <c r="S166" s="162"/>
      <c r="T166" s="162"/>
      <c r="U166" s="162"/>
      <c r="V166" s="162"/>
      <c r="W166" s="162"/>
      <c r="X166" s="162"/>
      <c r="Y166" s="152"/>
      <c r="Z166" s="152"/>
      <c r="AA166" s="152"/>
      <c r="AB166" s="152"/>
      <c r="AC166" s="152"/>
      <c r="AD166" s="152"/>
      <c r="AE166" s="152"/>
      <c r="AF166" s="152"/>
      <c r="AG166" s="152" t="s">
        <v>275</v>
      </c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88" t="str">
        <f>C166</f>
        <v>Náklady na vyhotovení dokumentace skutečného provedení stavby a její předání objednateli v požadované formě a požadovaném počtu včetně nákladů na  autorský dozor.</v>
      </c>
      <c r="BB166" s="152"/>
      <c r="BC166" s="152"/>
      <c r="BD166" s="152"/>
      <c r="BE166" s="152"/>
      <c r="BF166" s="152"/>
      <c r="BG166" s="152"/>
      <c r="BH166" s="152"/>
    </row>
    <row r="167" spans="1:60" x14ac:dyDescent="0.2">
      <c r="A167" s="168" t="s">
        <v>105</v>
      </c>
      <c r="B167" s="169" t="s">
        <v>75</v>
      </c>
      <c r="C167" s="190" t="s">
        <v>27</v>
      </c>
      <c r="D167" s="170"/>
      <c r="E167" s="171"/>
      <c r="F167" s="172"/>
      <c r="G167" s="172">
        <f>SUMIF(AG168:AG170,"&lt;&gt;NOR",G168:G170)</f>
        <v>0</v>
      </c>
      <c r="H167" s="172"/>
      <c r="I167" s="172">
        <f>SUM(I168:I170)</f>
        <v>0</v>
      </c>
      <c r="J167" s="172"/>
      <c r="K167" s="172">
        <f>SUM(K168:K170)</f>
        <v>0</v>
      </c>
      <c r="L167" s="172"/>
      <c r="M167" s="172">
        <f>SUM(M168:M170)</f>
        <v>0</v>
      </c>
      <c r="N167" s="171"/>
      <c r="O167" s="171">
        <f>SUM(O168:O170)</f>
        <v>0</v>
      </c>
      <c r="P167" s="171"/>
      <c r="Q167" s="171">
        <f>SUM(Q168:Q170)</f>
        <v>0</v>
      </c>
      <c r="R167" s="172"/>
      <c r="S167" s="172"/>
      <c r="T167" s="173"/>
      <c r="U167" s="167"/>
      <c r="V167" s="167">
        <f>SUM(V168:V170)</f>
        <v>0</v>
      </c>
      <c r="W167" s="167"/>
      <c r="X167" s="167"/>
      <c r="AG167" t="s">
        <v>106</v>
      </c>
    </row>
    <row r="168" spans="1:60" outlineLevel="1" x14ac:dyDescent="0.2">
      <c r="A168" s="181">
        <v>63</v>
      </c>
      <c r="B168" s="182" t="s">
        <v>347</v>
      </c>
      <c r="C168" s="191" t="s">
        <v>348</v>
      </c>
      <c r="D168" s="183" t="s">
        <v>340</v>
      </c>
      <c r="E168" s="184">
        <v>1</v>
      </c>
      <c r="F168" s="185"/>
      <c r="G168" s="186">
        <f>ROUND(E168*F168,2)</f>
        <v>0</v>
      </c>
      <c r="H168" s="185"/>
      <c r="I168" s="186">
        <f>ROUND(E168*H168,2)</f>
        <v>0</v>
      </c>
      <c r="J168" s="185"/>
      <c r="K168" s="186">
        <f>ROUND(E168*J168,2)</f>
        <v>0</v>
      </c>
      <c r="L168" s="186">
        <v>21</v>
      </c>
      <c r="M168" s="186">
        <f>G168*(1+L168/100)</f>
        <v>0</v>
      </c>
      <c r="N168" s="184">
        <v>0</v>
      </c>
      <c r="O168" s="184">
        <f>ROUND(E168*N168,2)</f>
        <v>0</v>
      </c>
      <c r="P168" s="184">
        <v>0</v>
      </c>
      <c r="Q168" s="184">
        <f>ROUND(E168*P168,2)</f>
        <v>0</v>
      </c>
      <c r="R168" s="186"/>
      <c r="S168" s="186" t="s">
        <v>111</v>
      </c>
      <c r="T168" s="187" t="s">
        <v>125</v>
      </c>
      <c r="U168" s="162">
        <v>0</v>
      </c>
      <c r="V168" s="162">
        <f>ROUND(E168*U168,2)</f>
        <v>0</v>
      </c>
      <c r="W168" s="162"/>
      <c r="X168" s="162" t="s">
        <v>341</v>
      </c>
      <c r="Y168" s="152"/>
      <c r="Z168" s="152"/>
      <c r="AA168" s="152"/>
      <c r="AB168" s="152"/>
      <c r="AC168" s="152"/>
      <c r="AD168" s="152"/>
      <c r="AE168" s="152"/>
      <c r="AF168" s="152"/>
      <c r="AG168" s="152" t="s">
        <v>342</v>
      </c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outlineLevel="1" x14ac:dyDescent="0.2">
      <c r="A169" s="174">
        <v>64</v>
      </c>
      <c r="B169" s="175" t="s">
        <v>349</v>
      </c>
      <c r="C169" s="192" t="s">
        <v>350</v>
      </c>
      <c r="D169" s="176" t="s">
        <v>340</v>
      </c>
      <c r="E169" s="177">
        <v>1</v>
      </c>
      <c r="F169" s="178"/>
      <c r="G169" s="179">
        <f>ROUND(E169*F169,2)</f>
        <v>0</v>
      </c>
      <c r="H169" s="178"/>
      <c r="I169" s="179">
        <f>ROUND(E169*H169,2)</f>
        <v>0</v>
      </c>
      <c r="J169" s="178"/>
      <c r="K169" s="179">
        <f>ROUND(E169*J169,2)</f>
        <v>0</v>
      </c>
      <c r="L169" s="179">
        <v>21</v>
      </c>
      <c r="M169" s="179">
        <f>G169*(1+L169/100)</f>
        <v>0</v>
      </c>
      <c r="N169" s="177">
        <v>0</v>
      </c>
      <c r="O169" s="177">
        <f>ROUND(E169*N169,2)</f>
        <v>0</v>
      </c>
      <c r="P169" s="177">
        <v>0</v>
      </c>
      <c r="Q169" s="177">
        <f>ROUND(E169*P169,2)</f>
        <v>0</v>
      </c>
      <c r="R169" s="179"/>
      <c r="S169" s="179" t="s">
        <v>111</v>
      </c>
      <c r="T169" s="180" t="s">
        <v>125</v>
      </c>
      <c r="U169" s="162">
        <v>0</v>
      </c>
      <c r="V169" s="162">
        <f>ROUND(E169*U169,2)</f>
        <v>0</v>
      </c>
      <c r="W169" s="162"/>
      <c r="X169" s="162" t="s">
        <v>341</v>
      </c>
      <c r="Y169" s="152"/>
      <c r="Z169" s="152"/>
      <c r="AA169" s="152"/>
      <c r="AB169" s="152"/>
      <c r="AC169" s="152"/>
      <c r="AD169" s="152"/>
      <c r="AE169" s="152"/>
      <c r="AF169" s="152"/>
      <c r="AG169" s="152" t="s">
        <v>351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1" x14ac:dyDescent="0.2">
      <c r="A170" s="159"/>
      <c r="B170" s="160"/>
      <c r="C170" s="255" t="s">
        <v>352</v>
      </c>
      <c r="D170" s="256"/>
      <c r="E170" s="256"/>
      <c r="F170" s="256"/>
      <c r="G170" s="256"/>
      <c r="H170" s="162"/>
      <c r="I170" s="162"/>
      <c r="J170" s="162"/>
      <c r="K170" s="162"/>
      <c r="L170" s="162"/>
      <c r="M170" s="162"/>
      <c r="N170" s="161"/>
      <c r="O170" s="161"/>
      <c r="P170" s="161"/>
      <c r="Q170" s="161"/>
      <c r="R170" s="162"/>
      <c r="S170" s="162"/>
      <c r="T170" s="162"/>
      <c r="U170" s="162"/>
      <c r="V170" s="162"/>
      <c r="W170" s="162"/>
      <c r="X170" s="162"/>
      <c r="Y170" s="152"/>
      <c r="Z170" s="152"/>
      <c r="AA170" s="152"/>
      <c r="AB170" s="152"/>
      <c r="AC170" s="152"/>
      <c r="AD170" s="152"/>
      <c r="AE170" s="152"/>
      <c r="AF170" s="152"/>
      <c r="AG170" s="152" t="s">
        <v>275</v>
      </c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x14ac:dyDescent="0.2">
      <c r="A171" s="168" t="s">
        <v>105</v>
      </c>
      <c r="B171" s="169" t="s">
        <v>76</v>
      </c>
      <c r="C171" s="190" t="s">
        <v>77</v>
      </c>
      <c r="D171" s="170"/>
      <c r="E171" s="171"/>
      <c r="F171" s="172"/>
      <c r="G171" s="172">
        <f>SUMIF(AG172:AG177,"&lt;&gt;NOR",G172:G177)</f>
        <v>0</v>
      </c>
      <c r="H171" s="172"/>
      <c r="I171" s="172">
        <f>SUM(I172:I177)</f>
        <v>0</v>
      </c>
      <c r="J171" s="172"/>
      <c r="K171" s="172">
        <f>SUM(K172:K177)</f>
        <v>0</v>
      </c>
      <c r="L171" s="172"/>
      <c r="M171" s="172">
        <f>SUM(M172:M177)</f>
        <v>0</v>
      </c>
      <c r="N171" s="171"/>
      <c r="O171" s="171">
        <f>SUM(O172:O177)</f>
        <v>0</v>
      </c>
      <c r="P171" s="171"/>
      <c r="Q171" s="171">
        <f>SUM(Q172:Q177)</f>
        <v>0</v>
      </c>
      <c r="R171" s="172"/>
      <c r="S171" s="172"/>
      <c r="T171" s="173"/>
      <c r="U171" s="167"/>
      <c r="V171" s="167">
        <f>SUM(V172:V177)</f>
        <v>1.3</v>
      </c>
      <c r="W171" s="167"/>
      <c r="X171" s="167"/>
      <c r="AG171" t="s">
        <v>106</v>
      </c>
    </row>
    <row r="172" spans="1:60" ht="22.5" outlineLevel="1" x14ac:dyDescent="0.2">
      <c r="A172" s="174">
        <v>65</v>
      </c>
      <c r="B172" s="175" t="s">
        <v>353</v>
      </c>
      <c r="C172" s="192" t="s">
        <v>354</v>
      </c>
      <c r="D172" s="176" t="s">
        <v>183</v>
      </c>
      <c r="E172" s="177">
        <v>520.08000000000004</v>
      </c>
      <c r="F172" s="178"/>
      <c r="G172" s="179">
        <f>ROUND(E172*F172,2)</f>
        <v>0</v>
      </c>
      <c r="H172" s="178"/>
      <c r="I172" s="179">
        <f>ROUND(E172*H172,2)</f>
        <v>0</v>
      </c>
      <c r="J172" s="178"/>
      <c r="K172" s="179">
        <f>ROUND(E172*J172,2)</f>
        <v>0</v>
      </c>
      <c r="L172" s="179">
        <v>21</v>
      </c>
      <c r="M172" s="179">
        <f>G172*(1+L172/100)</f>
        <v>0</v>
      </c>
      <c r="N172" s="177">
        <v>0</v>
      </c>
      <c r="O172" s="177">
        <f>ROUND(E172*N172,2)</f>
        <v>0</v>
      </c>
      <c r="P172" s="177">
        <v>0</v>
      </c>
      <c r="Q172" s="177">
        <f>ROUND(E172*P172,2)</f>
        <v>0</v>
      </c>
      <c r="R172" s="179" t="s">
        <v>110</v>
      </c>
      <c r="S172" s="179" t="s">
        <v>111</v>
      </c>
      <c r="T172" s="180" t="s">
        <v>112</v>
      </c>
      <c r="U172" s="162">
        <v>0</v>
      </c>
      <c r="V172" s="162">
        <f>ROUND(E172*U172,2)</f>
        <v>0</v>
      </c>
      <c r="W172" s="162"/>
      <c r="X172" s="162" t="s">
        <v>113</v>
      </c>
      <c r="Y172" s="152"/>
      <c r="Z172" s="152"/>
      <c r="AA172" s="152"/>
      <c r="AB172" s="152"/>
      <c r="AC172" s="152"/>
      <c r="AD172" s="152"/>
      <c r="AE172" s="152"/>
      <c r="AF172" s="152"/>
      <c r="AG172" s="152" t="s">
        <v>355</v>
      </c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1" x14ac:dyDescent="0.2">
      <c r="A173" s="159"/>
      <c r="B173" s="160"/>
      <c r="C173" s="193" t="s">
        <v>356</v>
      </c>
      <c r="D173" s="163"/>
      <c r="E173" s="164">
        <v>520.08000000000004</v>
      </c>
      <c r="F173" s="162"/>
      <c r="G173" s="162"/>
      <c r="H173" s="162"/>
      <c r="I173" s="162"/>
      <c r="J173" s="162"/>
      <c r="K173" s="162"/>
      <c r="L173" s="162"/>
      <c r="M173" s="162"/>
      <c r="N173" s="161"/>
      <c r="O173" s="161"/>
      <c r="P173" s="161"/>
      <c r="Q173" s="161"/>
      <c r="R173" s="162"/>
      <c r="S173" s="162"/>
      <c r="T173" s="162"/>
      <c r="U173" s="162"/>
      <c r="V173" s="162"/>
      <c r="W173" s="162"/>
      <c r="X173" s="162"/>
      <c r="Y173" s="152"/>
      <c r="Z173" s="152"/>
      <c r="AA173" s="152"/>
      <c r="AB173" s="152"/>
      <c r="AC173" s="152"/>
      <c r="AD173" s="152"/>
      <c r="AE173" s="152"/>
      <c r="AF173" s="152"/>
      <c r="AG173" s="152" t="s">
        <v>118</v>
      </c>
      <c r="AH173" s="152">
        <v>0</v>
      </c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ht="22.5" outlineLevel="1" x14ac:dyDescent="0.2">
      <c r="A174" s="181">
        <v>66</v>
      </c>
      <c r="B174" s="182" t="s">
        <v>357</v>
      </c>
      <c r="C174" s="191" t="s">
        <v>358</v>
      </c>
      <c r="D174" s="183" t="s">
        <v>183</v>
      </c>
      <c r="E174" s="184">
        <v>43.78</v>
      </c>
      <c r="F174" s="185"/>
      <c r="G174" s="186">
        <f>ROUND(E174*F174,2)</f>
        <v>0</v>
      </c>
      <c r="H174" s="185"/>
      <c r="I174" s="186">
        <f>ROUND(E174*H174,2)</f>
        <v>0</v>
      </c>
      <c r="J174" s="185"/>
      <c r="K174" s="186">
        <f>ROUND(E174*J174,2)</f>
        <v>0</v>
      </c>
      <c r="L174" s="186">
        <v>21</v>
      </c>
      <c r="M174" s="186">
        <f>G174*(1+L174/100)</f>
        <v>0</v>
      </c>
      <c r="N174" s="184">
        <v>0</v>
      </c>
      <c r="O174" s="184">
        <f>ROUND(E174*N174,2)</f>
        <v>0</v>
      </c>
      <c r="P174" s="184">
        <v>0</v>
      </c>
      <c r="Q174" s="184">
        <f>ROUND(E174*P174,2)</f>
        <v>0</v>
      </c>
      <c r="R174" s="186" t="s">
        <v>359</v>
      </c>
      <c r="S174" s="186" t="s">
        <v>111</v>
      </c>
      <c r="T174" s="187" t="s">
        <v>112</v>
      </c>
      <c r="U174" s="162">
        <v>0</v>
      </c>
      <c r="V174" s="162">
        <f>ROUND(E174*U174,2)</f>
        <v>0</v>
      </c>
      <c r="W174" s="162"/>
      <c r="X174" s="162" t="s">
        <v>113</v>
      </c>
      <c r="Y174" s="152"/>
      <c r="Z174" s="152"/>
      <c r="AA174" s="152"/>
      <c r="AB174" s="152"/>
      <c r="AC174" s="152"/>
      <c r="AD174" s="152"/>
      <c r="AE174" s="152"/>
      <c r="AF174" s="152"/>
      <c r="AG174" s="152" t="s">
        <v>355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1" x14ac:dyDescent="0.2">
      <c r="A175" s="174">
        <v>67</v>
      </c>
      <c r="B175" s="175" t="s">
        <v>360</v>
      </c>
      <c r="C175" s="192" t="s">
        <v>361</v>
      </c>
      <c r="D175" s="176" t="s">
        <v>183</v>
      </c>
      <c r="E175" s="177">
        <v>86.24</v>
      </c>
      <c r="F175" s="178"/>
      <c r="G175" s="179">
        <f>ROUND(E175*F175,2)</f>
        <v>0</v>
      </c>
      <c r="H175" s="178"/>
      <c r="I175" s="179">
        <f>ROUND(E175*H175,2)</f>
        <v>0</v>
      </c>
      <c r="J175" s="178"/>
      <c r="K175" s="179">
        <f>ROUND(E175*J175,2)</f>
        <v>0</v>
      </c>
      <c r="L175" s="179">
        <v>21</v>
      </c>
      <c r="M175" s="179">
        <f>G175*(1+L175/100)</f>
        <v>0</v>
      </c>
      <c r="N175" s="177">
        <v>0</v>
      </c>
      <c r="O175" s="177">
        <f>ROUND(E175*N175,2)</f>
        <v>0</v>
      </c>
      <c r="P175" s="177">
        <v>0</v>
      </c>
      <c r="Q175" s="177">
        <f>ROUND(E175*P175,2)</f>
        <v>0</v>
      </c>
      <c r="R175" s="179" t="s">
        <v>359</v>
      </c>
      <c r="S175" s="179" t="s">
        <v>184</v>
      </c>
      <c r="T175" s="180" t="s">
        <v>125</v>
      </c>
      <c r="U175" s="162">
        <v>0</v>
      </c>
      <c r="V175" s="162">
        <f>ROUND(E175*U175,2)</f>
        <v>0</v>
      </c>
      <c r="W175" s="162"/>
      <c r="X175" s="162" t="s">
        <v>185</v>
      </c>
      <c r="Y175" s="152"/>
      <c r="Z175" s="152"/>
      <c r="AA175" s="152"/>
      <c r="AB175" s="152"/>
      <c r="AC175" s="152"/>
      <c r="AD175" s="152"/>
      <c r="AE175" s="152"/>
      <c r="AF175" s="152"/>
      <c r="AG175" s="152" t="s">
        <v>186</v>
      </c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">
      <c r="A176" s="159"/>
      <c r="B176" s="160"/>
      <c r="C176" s="193" t="s">
        <v>362</v>
      </c>
      <c r="D176" s="163"/>
      <c r="E176" s="164">
        <v>86.24</v>
      </c>
      <c r="F176" s="162"/>
      <c r="G176" s="162"/>
      <c r="H176" s="162"/>
      <c r="I176" s="162"/>
      <c r="J176" s="162"/>
      <c r="K176" s="162"/>
      <c r="L176" s="162"/>
      <c r="M176" s="162"/>
      <c r="N176" s="161"/>
      <c r="O176" s="161"/>
      <c r="P176" s="161"/>
      <c r="Q176" s="161"/>
      <c r="R176" s="162"/>
      <c r="S176" s="162"/>
      <c r="T176" s="162"/>
      <c r="U176" s="162"/>
      <c r="V176" s="162"/>
      <c r="W176" s="162"/>
      <c r="X176" s="162"/>
      <c r="Y176" s="152"/>
      <c r="Z176" s="152"/>
      <c r="AA176" s="152"/>
      <c r="AB176" s="152"/>
      <c r="AC176" s="152"/>
      <c r="AD176" s="152"/>
      <c r="AE176" s="152"/>
      <c r="AF176" s="152"/>
      <c r="AG176" s="152" t="s">
        <v>118</v>
      </c>
      <c r="AH176" s="152">
        <v>0</v>
      </c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ht="22.5" outlineLevel="1" x14ac:dyDescent="0.2">
      <c r="A177" s="174">
        <v>68</v>
      </c>
      <c r="B177" s="175" t="s">
        <v>363</v>
      </c>
      <c r="C177" s="192" t="s">
        <v>364</v>
      </c>
      <c r="D177" s="176" t="s">
        <v>183</v>
      </c>
      <c r="E177" s="177">
        <v>130.02000000000001</v>
      </c>
      <c r="F177" s="178"/>
      <c r="G177" s="179">
        <f>ROUND(E177*F177,2)</f>
        <v>0</v>
      </c>
      <c r="H177" s="178"/>
      <c r="I177" s="179">
        <f>ROUND(E177*H177,2)</f>
        <v>0</v>
      </c>
      <c r="J177" s="178"/>
      <c r="K177" s="179">
        <f>ROUND(E177*J177,2)</f>
        <v>0</v>
      </c>
      <c r="L177" s="179">
        <v>21</v>
      </c>
      <c r="M177" s="179">
        <f>G177*(1+L177/100)</f>
        <v>0</v>
      </c>
      <c r="N177" s="177">
        <v>0</v>
      </c>
      <c r="O177" s="177">
        <f>ROUND(E177*N177,2)</f>
        <v>0</v>
      </c>
      <c r="P177" s="177">
        <v>0</v>
      </c>
      <c r="Q177" s="177">
        <f>ROUND(E177*P177,2)</f>
        <v>0</v>
      </c>
      <c r="R177" s="179" t="s">
        <v>110</v>
      </c>
      <c r="S177" s="179" t="s">
        <v>111</v>
      </c>
      <c r="T177" s="180" t="s">
        <v>112</v>
      </c>
      <c r="U177" s="162">
        <v>0.01</v>
      </c>
      <c r="V177" s="162">
        <f>ROUND(E177*U177,2)</f>
        <v>1.3</v>
      </c>
      <c r="W177" s="162"/>
      <c r="X177" s="162" t="s">
        <v>365</v>
      </c>
      <c r="Y177" s="152"/>
      <c r="Z177" s="152"/>
      <c r="AA177" s="152"/>
      <c r="AB177" s="152"/>
      <c r="AC177" s="152"/>
      <c r="AD177" s="152"/>
      <c r="AE177" s="152"/>
      <c r="AF177" s="152"/>
      <c r="AG177" s="152" t="s">
        <v>366</v>
      </c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x14ac:dyDescent="0.2">
      <c r="A178" s="3"/>
      <c r="B178" s="4"/>
      <c r="C178" s="196"/>
      <c r="D178" s="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AE178">
        <v>15</v>
      </c>
      <c r="AF178">
        <v>21</v>
      </c>
      <c r="AG178" t="s">
        <v>92</v>
      </c>
    </row>
    <row r="179" spans="1:60" x14ac:dyDescent="0.2">
      <c r="A179" s="155"/>
      <c r="B179" s="156" t="s">
        <v>29</v>
      </c>
      <c r="C179" s="197"/>
      <c r="D179" s="157"/>
      <c r="E179" s="158"/>
      <c r="F179" s="158"/>
      <c r="G179" s="189">
        <f>G8+G54+G66+G110+G112+G159+G162+G167+G171</f>
        <v>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AE179">
        <f>SUMIF(L7:L177,AE178,G7:G177)</f>
        <v>0</v>
      </c>
      <c r="AF179">
        <f>SUMIF(L7:L177,AF178,G7:G177)</f>
        <v>0</v>
      </c>
      <c r="AG179" t="s">
        <v>367</v>
      </c>
    </row>
    <row r="180" spans="1:60" x14ac:dyDescent="0.2">
      <c r="C180" s="198"/>
      <c r="D180" s="10"/>
      <c r="AG180" t="s">
        <v>368</v>
      </c>
    </row>
    <row r="181" spans="1:60" x14ac:dyDescent="0.2">
      <c r="D181" s="10"/>
    </row>
    <row r="182" spans="1:60" x14ac:dyDescent="0.2">
      <c r="D182" s="10"/>
    </row>
    <row r="183" spans="1:60" x14ac:dyDescent="0.2">
      <c r="D183" s="10"/>
    </row>
    <row r="184" spans="1:60" x14ac:dyDescent="0.2">
      <c r="D184" s="10"/>
    </row>
    <row r="185" spans="1:60" x14ac:dyDescent="0.2">
      <c r="D185" s="10"/>
    </row>
    <row r="186" spans="1:60" x14ac:dyDescent="0.2">
      <c r="D186" s="10"/>
    </row>
    <row r="187" spans="1:60" x14ac:dyDescent="0.2">
      <c r="D187" s="10"/>
    </row>
    <row r="188" spans="1:60" x14ac:dyDescent="0.2">
      <c r="D188" s="10"/>
    </row>
    <row r="189" spans="1:60" x14ac:dyDescent="0.2">
      <c r="D189" s="10"/>
    </row>
    <row r="190" spans="1:60" x14ac:dyDescent="0.2">
      <c r="D190" s="10"/>
    </row>
    <row r="191" spans="1:60" x14ac:dyDescent="0.2">
      <c r="D191" s="10"/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DD3D" sheet="1"/>
  <mergeCells count="38">
    <mergeCell ref="C17:G17"/>
    <mergeCell ref="A1:G1"/>
    <mergeCell ref="C2:G2"/>
    <mergeCell ref="C3:G3"/>
    <mergeCell ref="C4:G4"/>
    <mergeCell ref="C14:G14"/>
    <mergeCell ref="C80:G80"/>
    <mergeCell ref="C20:G20"/>
    <mergeCell ref="C25:G25"/>
    <mergeCell ref="C29:G29"/>
    <mergeCell ref="C31:G31"/>
    <mergeCell ref="C37:G37"/>
    <mergeCell ref="C41:G41"/>
    <mergeCell ref="C49:G49"/>
    <mergeCell ref="C56:G56"/>
    <mergeCell ref="C63:G63"/>
    <mergeCell ref="C75:G75"/>
    <mergeCell ref="C77:G77"/>
    <mergeCell ref="C130:G130"/>
    <mergeCell ref="C83:G83"/>
    <mergeCell ref="C88:G88"/>
    <mergeCell ref="C90:G90"/>
    <mergeCell ref="C93:G93"/>
    <mergeCell ref="C96:G96"/>
    <mergeCell ref="C98:G98"/>
    <mergeCell ref="C114:G114"/>
    <mergeCell ref="C115:G115"/>
    <mergeCell ref="C116:G116"/>
    <mergeCell ref="C117:G117"/>
    <mergeCell ref="C124:G124"/>
    <mergeCell ref="C166:G166"/>
    <mergeCell ref="C170:G170"/>
    <mergeCell ref="C132:G132"/>
    <mergeCell ref="C135:G135"/>
    <mergeCell ref="C154:G154"/>
    <mergeCell ref="C155:G155"/>
    <mergeCell ref="C161:G161"/>
    <mergeCell ref="C164:G16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Starosta</cp:lastModifiedBy>
  <cp:lastPrinted>2019-03-19T12:27:02Z</cp:lastPrinted>
  <dcterms:created xsi:type="dcterms:W3CDTF">2009-04-08T07:15:50Z</dcterms:created>
  <dcterms:modified xsi:type="dcterms:W3CDTF">2022-01-15T07:53:27Z</dcterms:modified>
</cp:coreProperties>
</file>